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5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18" activeTab="32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BRPL" sheetId="24" r:id="rId18"/>
    <sheet name="BYPL" sheetId="26" r:id="rId19"/>
    <sheet name="TPDDL" sheetId="29" r:id="rId20"/>
    <sheet name="NDMC" sheetId="28" r:id="rId21"/>
    <sheet name="MES" sheetId="27" r:id="rId22"/>
    <sheet name="NRail" sheetId="30" r:id="rId23"/>
    <sheet name="PPCL" sheetId="65" r:id="rId24"/>
    <sheet name="GT" sheetId="66" r:id="rId25"/>
    <sheet name="BAWANA" sheetId="14" r:id="rId26"/>
    <sheet name="Extra" sheetId="15" r:id="rId27"/>
    <sheet name="BTPS" sheetId="16" r:id="rId28"/>
    <sheet name="PPCL_NG" sheetId="55" r:id="rId29"/>
    <sheet name="PPCL_Spot" sheetId="56" r:id="rId30"/>
    <sheet name="GT_NG" sheetId="57" r:id="rId31"/>
    <sheet name="GT_Spot" sheetId="58" r:id="rId32"/>
    <sheet name="Bawana_NG" sheetId="61" r:id="rId33"/>
    <sheet name="Bawana_RLNG" sheetId="62" r:id="rId34"/>
    <sheet name="Bawana_Spot" sheetId="63" r:id="rId35"/>
    <sheet name="Entt_ISGS" sheetId="6" r:id="rId36"/>
    <sheet name="ISGS_exbus" sheetId="1" r:id="rId37"/>
    <sheet name="ISGS_Delhi_pp" sheetId="11" r:id="rId38"/>
    <sheet name="URS_exbus" sheetId="5" r:id="rId39"/>
    <sheet name="URS_Delhi_pp" sheetId="31" r:id="rId40"/>
    <sheet name="LTA" sheetId="2" r:id="rId41"/>
    <sheet name="MTOA" sheetId="51" r:id="rId42"/>
    <sheet name="BRPL_ISGS_exbus" sheetId="20" r:id="rId43"/>
    <sheet name="BYPL_ISGS_exbus" sheetId="21" r:id="rId44"/>
    <sheet name="TPDDL_ISGS_exbus" sheetId="22" r:id="rId45"/>
    <sheet name="NDMC_ISGS_exbus" sheetId="23" r:id="rId46"/>
    <sheet name="NRail_ISGS_exbus" sheetId="67" r:id="rId47"/>
    <sheet name="correspondence_sheet" sheetId="9" r:id="rId48"/>
    <sheet name="Regulation" sheetId="10" r:id="rId49"/>
    <sheet name="BRPL_EOD" sheetId="32" r:id="rId50"/>
    <sheet name="BYPL_EOD" sheetId="33" r:id="rId51"/>
    <sheet name="TPDDL_EOD" sheetId="34" r:id="rId52"/>
    <sheet name="NDMC_EOD" sheetId="35" r:id="rId53"/>
    <sheet name="MES_EOD" sheetId="36" r:id="rId54"/>
    <sheet name="NRail_EOD" sheetId="77" r:id="rId55"/>
    <sheet name="Delhi_Gen_EOD" sheetId="64" r:id="rId56"/>
    <sheet name="BRPL_Sur" sheetId="25" r:id="rId57"/>
    <sheet name="BYPL_Sur" sheetId="45" r:id="rId58"/>
    <sheet name="MES_Sur" sheetId="46" r:id="rId59"/>
    <sheet name="NDMC_Sur" sheetId="47" r:id="rId60"/>
    <sheet name="NDPL_Sur" sheetId="48" r:id="rId61"/>
    <sheet name="IDT-1 Calculation" sheetId="54" r:id="rId62"/>
    <sheet name="Check_ISGS" sheetId="78" r:id="rId63"/>
  </sheets>
  <externalReferences>
    <externalReference r:id="rId64"/>
    <externalReference r:id="rId65"/>
    <externalReference r:id="rId66"/>
    <externalReference r:id="rId67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8">#REF!</definedName>
    <definedName name="klp" localSheetId="54">#REF!</definedName>
    <definedName name="klp" localSheetId="46">#REF!</definedName>
    <definedName name="klp" localSheetId="12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H2" i="12"/>
  <c r="H27" i="74"/>
  <c r="H19"/>
  <c r="H7"/>
  <c r="H6"/>
  <c r="H5"/>
  <c r="H50" l="1"/>
  <c r="H40"/>
  <c r="H24"/>
  <c r="H23"/>
  <c r="H21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N99" i="67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30" s="1"/>
  <c r="DM97" i="67"/>
  <c r="O97" i="30" s="1"/>
  <c r="DM96" i="67"/>
  <c r="O96" i="30" s="1"/>
  <c r="DM95" i="67"/>
  <c r="O95" i="30" s="1"/>
  <c r="DM94" i="67"/>
  <c r="O94" i="30" s="1"/>
  <c r="DM93" i="67"/>
  <c r="O93" i="30" s="1"/>
  <c r="DM92" i="67"/>
  <c r="O92" i="30" s="1"/>
  <c r="DM91" i="67"/>
  <c r="O91" i="30" s="1"/>
  <c r="DM90" i="67"/>
  <c r="O90" i="30" s="1"/>
  <c r="DM89" i="67"/>
  <c r="O89" i="30" s="1"/>
  <c r="DM88" i="67"/>
  <c r="O88" i="30" s="1"/>
  <c r="DM87" i="67"/>
  <c r="O87" i="30" s="1"/>
  <c r="DM86" i="67"/>
  <c r="O86" i="30" s="1"/>
  <c r="DM85" i="67"/>
  <c r="O85" i="30" s="1"/>
  <c r="DM84" i="67"/>
  <c r="O84" i="30" s="1"/>
  <c r="DM83" i="67"/>
  <c r="O83" i="30" s="1"/>
  <c r="DM82" i="67"/>
  <c r="O82" i="30" s="1"/>
  <c r="DM81" i="67"/>
  <c r="O81" i="30" s="1"/>
  <c r="DM80" i="67"/>
  <c r="O80" i="30" s="1"/>
  <c r="DM79" i="67"/>
  <c r="O79" i="30" s="1"/>
  <c r="DM78" i="67"/>
  <c r="O78" i="30" s="1"/>
  <c r="DM77" i="67"/>
  <c r="O77" i="30" s="1"/>
  <c r="DM76" i="67"/>
  <c r="O76" i="30" s="1"/>
  <c r="DM75" i="67"/>
  <c r="O75" i="30" s="1"/>
  <c r="DM74" i="67"/>
  <c r="O74" i="30" s="1"/>
  <c r="DM73" i="67"/>
  <c r="O73" i="30" s="1"/>
  <c r="DM72" i="67"/>
  <c r="O72" i="30" s="1"/>
  <c r="DM71" i="67"/>
  <c r="O71" i="30" s="1"/>
  <c r="DM70" i="67"/>
  <c r="O70" i="30" s="1"/>
  <c r="DM69" i="67"/>
  <c r="O69" i="30" s="1"/>
  <c r="DM68" i="67"/>
  <c r="O68" i="30" s="1"/>
  <c r="DM67" i="67"/>
  <c r="O67" i="30" s="1"/>
  <c r="DM66" i="67"/>
  <c r="O66" i="30" s="1"/>
  <c r="DM65" i="67"/>
  <c r="O65" i="30" s="1"/>
  <c r="DM64" i="67"/>
  <c r="O64" i="30" s="1"/>
  <c r="DM63" i="67"/>
  <c r="O63" i="30" s="1"/>
  <c r="DM62" i="67"/>
  <c r="O62" i="30" s="1"/>
  <c r="DM61" i="67"/>
  <c r="O61" i="30" s="1"/>
  <c r="DM60" i="67"/>
  <c r="O60" i="30" s="1"/>
  <c r="DM59" i="67"/>
  <c r="O59" i="30" s="1"/>
  <c r="DM58" i="67"/>
  <c r="O58" i="30" s="1"/>
  <c r="DM57" i="67"/>
  <c r="O57" i="30" s="1"/>
  <c r="DM56" i="67"/>
  <c r="O56" i="30" s="1"/>
  <c r="DM55" i="67"/>
  <c r="O55" i="30" s="1"/>
  <c r="DM54" i="67"/>
  <c r="O54" i="30" s="1"/>
  <c r="DM53" i="67"/>
  <c r="O53" i="30" s="1"/>
  <c r="DM52" i="67"/>
  <c r="O52" i="30" s="1"/>
  <c r="DM51" i="67"/>
  <c r="O51" i="30" s="1"/>
  <c r="DM50" i="67"/>
  <c r="O50" i="30" s="1"/>
  <c r="DM49" i="67"/>
  <c r="O49" i="30" s="1"/>
  <c r="DM48" i="67"/>
  <c r="O48" i="30" s="1"/>
  <c r="DM47" i="67"/>
  <c r="O47" i="30" s="1"/>
  <c r="DM46" i="67"/>
  <c r="O46" i="30" s="1"/>
  <c r="DM45" i="67"/>
  <c r="O45" i="30" s="1"/>
  <c r="DM44" i="67"/>
  <c r="O44" i="30" s="1"/>
  <c r="DM43" i="67"/>
  <c r="O43" i="30" s="1"/>
  <c r="DM42" i="67"/>
  <c r="O42" i="30" s="1"/>
  <c r="DM41" i="67"/>
  <c r="O41" i="30" s="1"/>
  <c r="DM40" i="67"/>
  <c r="O40" i="30" s="1"/>
  <c r="DM39" i="67"/>
  <c r="O39" i="30" s="1"/>
  <c r="DM38" i="67"/>
  <c r="O38" i="30" s="1"/>
  <c r="DM37" i="67"/>
  <c r="O37" i="30" s="1"/>
  <c r="DM36" i="67"/>
  <c r="O36" i="30" s="1"/>
  <c r="DM35" i="67"/>
  <c r="O35" i="30" s="1"/>
  <c r="DM34" i="67"/>
  <c r="O34" i="30" s="1"/>
  <c r="DM33" i="67"/>
  <c r="O33" i="30" s="1"/>
  <c r="DM32" i="67"/>
  <c r="O32" i="30" s="1"/>
  <c r="DM31" i="67"/>
  <c r="O31" i="30" s="1"/>
  <c r="DM30" i="67"/>
  <c r="O30" i="30" s="1"/>
  <c r="DM29" i="67"/>
  <c r="O29" i="30" s="1"/>
  <c r="DM28" i="67"/>
  <c r="O28" i="30" s="1"/>
  <c r="DM27" i="67"/>
  <c r="O27" i="30" s="1"/>
  <c r="DM26" i="67"/>
  <c r="O26" i="30" s="1"/>
  <c r="DM25" i="67"/>
  <c r="O25" i="30" s="1"/>
  <c r="DM24" i="67"/>
  <c r="O24" i="30" s="1"/>
  <c r="DM23" i="67"/>
  <c r="O23" i="30" s="1"/>
  <c r="DM22" i="67"/>
  <c r="O22" i="30" s="1"/>
  <c r="DM21" i="67"/>
  <c r="O21" i="30" s="1"/>
  <c r="DM20" i="67"/>
  <c r="O20" i="30" s="1"/>
  <c r="DM19" i="67"/>
  <c r="O19" i="30" s="1"/>
  <c r="DM18" i="67"/>
  <c r="O18" i="30" s="1"/>
  <c r="DM17" i="67"/>
  <c r="O17" i="30" s="1"/>
  <c r="DM16" i="67"/>
  <c r="O16" i="30" s="1"/>
  <c r="DM15" i="67"/>
  <c r="O15" i="30" s="1"/>
  <c r="DM14" i="67"/>
  <c r="O14" i="30" s="1"/>
  <c r="DM13" i="67"/>
  <c r="O13" i="30" s="1"/>
  <c r="DM12" i="67"/>
  <c r="O12" i="30" s="1"/>
  <c r="DM11" i="67"/>
  <c r="O11" i="30" s="1"/>
  <c r="DM10" i="67"/>
  <c r="O10" i="30" s="1"/>
  <c r="DM9" i="67"/>
  <c r="O9" i="30" s="1"/>
  <c r="DM8" i="67"/>
  <c r="O8" i="30" s="1"/>
  <c r="DM7" i="67"/>
  <c r="O7" i="30" s="1"/>
  <c r="DM6" i="67"/>
  <c r="O6" i="30" s="1"/>
  <c r="DM5" i="67"/>
  <c r="O5" i="30" s="1"/>
  <c r="DM4" i="67"/>
  <c r="O4" i="30" s="1"/>
  <c r="DM3" i="67"/>
  <c r="DN99" i="23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28" s="1"/>
  <c r="DM97" i="23"/>
  <c r="O97" i="28" s="1"/>
  <c r="DM96" i="23"/>
  <c r="O96" i="28" s="1"/>
  <c r="DM95" i="23"/>
  <c r="O95" i="28" s="1"/>
  <c r="DM94" i="23"/>
  <c r="O94" i="28" s="1"/>
  <c r="DM93" i="23"/>
  <c r="O93" i="28" s="1"/>
  <c r="DM92" i="23"/>
  <c r="O92" i="28" s="1"/>
  <c r="DM91" i="23"/>
  <c r="O91" i="28" s="1"/>
  <c r="DM90" i="23"/>
  <c r="O90" i="28" s="1"/>
  <c r="DM89" i="23"/>
  <c r="O89" i="28" s="1"/>
  <c r="DM88" i="23"/>
  <c r="O88" i="28" s="1"/>
  <c r="DM87" i="23"/>
  <c r="O87" i="28" s="1"/>
  <c r="DM86" i="23"/>
  <c r="O86" i="28" s="1"/>
  <c r="DM85" i="23"/>
  <c r="O85" i="28" s="1"/>
  <c r="DM84" i="23"/>
  <c r="O84" i="28" s="1"/>
  <c r="DM83" i="23"/>
  <c r="O83" i="28" s="1"/>
  <c r="DM82" i="23"/>
  <c r="O82" i="28" s="1"/>
  <c r="DM81" i="23"/>
  <c r="O81" i="28" s="1"/>
  <c r="DM80" i="23"/>
  <c r="O80" i="28" s="1"/>
  <c r="DM79" i="23"/>
  <c r="O79" i="28" s="1"/>
  <c r="DM78" i="23"/>
  <c r="O78" i="28" s="1"/>
  <c r="DM77" i="23"/>
  <c r="O77" i="28" s="1"/>
  <c r="DM76" i="23"/>
  <c r="O76" i="28" s="1"/>
  <c r="DM75" i="23"/>
  <c r="O75" i="28" s="1"/>
  <c r="DM74" i="23"/>
  <c r="O74" i="28" s="1"/>
  <c r="DM73" i="23"/>
  <c r="O73" i="28" s="1"/>
  <c r="DM72" i="23"/>
  <c r="O72" i="28" s="1"/>
  <c r="DM71" i="23"/>
  <c r="O71" i="28" s="1"/>
  <c r="DM70" i="23"/>
  <c r="O70" i="28" s="1"/>
  <c r="DM69" i="23"/>
  <c r="O69" i="28" s="1"/>
  <c r="DM68" i="23"/>
  <c r="O68" i="28" s="1"/>
  <c r="DM67" i="23"/>
  <c r="O67" i="28" s="1"/>
  <c r="DM66" i="23"/>
  <c r="O66" i="28" s="1"/>
  <c r="DM65" i="23"/>
  <c r="O65" i="28" s="1"/>
  <c r="DM64" i="23"/>
  <c r="O64" i="28" s="1"/>
  <c r="DM63" i="23"/>
  <c r="O63" i="28" s="1"/>
  <c r="DM62" i="23"/>
  <c r="O62" i="28" s="1"/>
  <c r="DM61" i="23"/>
  <c r="O61" i="28" s="1"/>
  <c r="DM60" i="23"/>
  <c r="O60" i="28" s="1"/>
  <c r="DM59" i="23"/>
  <c r="O59" i="28" s="1"/>
  <c r="DM58" i="23"/>
  <c r="O58" i="28" s="1"/>
  <c r="DM57" i="23"/>
  <c r="O57" i="28" s="1"/>
  <c r="DM56" i="23"/>
  <c r="O56" i="28" s="1"/>
  <c r="DM55" i="23"/>
  <c r="O55" i="28" s="1"/>
  <c r="DM54" i="23"/>
  <c r="O54" i="28" s="1"/>
  <c r="DM53" i="23"/>
  <c r="O53" i="28" s="1"/>
  <c r="DM52" i="23"/>
  <c r="O52" i="28" s="1"/>
  <c r="DM51" i="23"/>
  <c r="O51" i="28" s="1"/>
  <c r="DM50" i="23"/>
  <c r="O50" i="28" s="1"/>
  <c r="DM49" i="23"/>
  <c r="O49" i="28" s="1"/>
  <c r="DM48" i="23"/>
  <c r="O48" i="28" s="1"/>
  <c r="DM47" i="23"/>
  <c r="O47" i="28" s="1"/>
  <c r="DM46" i="23"/>
  <c r="O46" i="28" s="1"/>
  <c r="DM45" i="23"/>
  <c r="O45" i="28" s="1"/>
  <c r="DM44" i="23"/>
  <c r="O44" i="28" s="1"/>
  <c r="DM43" i="23"/>
  <c r="O43" i="28" s="1"/>
  <c r="DM42" i="23"/>
  <c r="O42" i="28" s="1"/>
  <c r="DM41" i="23"/>
  <c r="O41" i="28" s="1"/>
  <c r="DM40" i="23"/>
  <c r="O40" i="28" s="1"/>
  <c r="DM39" i="23"/>
  <c r="O39" i="28" s="1"/>
  <c r="DM38" i="23"/>
  <c r="O38" i="28" s="1"/>
  <c r="DM37" i="23"/>
  <c r="O37" i="28" s="1"/>
  <c r="DM36" i="23"/>
  <c r="O36" i="28" s="1"/>
  <c r="DM35" i="23"/>
  <c r="O35" i="28" s="1"/>
  <c r="DM34" i="23"/>
  <c r="O34" i="28" s="1"/>
  <c r="DM33" i="23"/>
  <c r="O33" i="28" s="1"/>
  <c r="DM32" i="23"/>
  <c r="O32" i="28" s="1"/>
  <c r="DM31" i="23"/>
  <c r="O31" i="28" s="1"/>
  <c r="DM30" i="23"/>
  <c r="O30" i="28" s="1"/>
  <c r="DM29" i="23"/>
  <c r="O29" i="28" s="1"/>
  <c r="DM28" i="23"/>
  <c r="O28" i="28" s="1"/>
  <c r="DM27" i="23"/>
  <c r="O27" i="28" s="1"/>
  <c r="DM26" i="23"/>
  <c r="O26" i="28" s="1"/>
  <c r="DM25" i="23"/>
  <c r="O25" i="28" s="1"/>
  <c r="DM24" i="23"/>
  <c r="O24" i="28" s="1"/>
  <c r="DM23" i="23"/>
  <c r="O23" i="28" s="1"/>
  <c r="DM22" i="23"/>
  <c r="O22" i="28" s="1"/>
  <c r="DM21" i="23"/>
  <c r="O21" i="28" s="1"/>
  <c r="DM20" i="23"/>
  <c r="O20" i="28" s="1"/>
  <c r="DM19" i="23"/>
  <c r="O19" i="28" s="1"/>
  <c r="DM18" i="23"/>
  <c r="O18" i="28" s="1"/>
  <c r="DM17" i="23"/>
  <c r="O17" i="28" s="1"/>
  <c r="DM16" i="23"/>
  <c r="O16" i="28" s="1"/>
  <c r="DM15" i="23"/>
  <c r="O15" i="28" s="1"/>
  <c r="DM14" i="23"/>
  <c r="O14" i="28" s="1"/>
  <c r="DM13" i="23"/>
  <c r="O13" i="28" s="1"/>
  <c r="DM12" i="23"/>
  <c r="O12" i="28" s="1"/>
  <c r="DM11" i="23"/>
  <c r="O11" i="28" s="1"/>
  <c r="DM10" i="23"/>
  <c r="O10" i="28" s="1"/>
  <c r="DM9" i="23"/>
  <c r="O9" i="28" s="1"/>
  <c r="DM8" i="23"/>
  <c r="O8" i="28" s="1"/>
  <c r="DM7" i="23"/>
  <c r="O7" i="28" s="1"/>
  <c r="DM6" i="23"/>
  <c r="O6" i="28" s="1"/>
  <c r="DM5" i="23"/>
  <c r="O5" i="28" s="1"/>
  <c r="DM4" i="23"/>
  <c r="O4" i="28" s="1"/>
  <c r="DM3" i="23"/>
  <c r="DN99" i="22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29" s="1"/>
  <c r="DM97" i="22"/>
  <c r="O97" i="29" s="1"/>
  <c r="DM96" i="22"/>
  <c r="O96" i="29" s="1"/>
  <c r="DM95" i="22"/>
  <c r="O95" i="29" s="1"/>
  <c r="DM94" i="22"/>
  <c r="O94" i="29" s="1"/>
  <c r="DM93" i="22"/>
  <c r="O93" i="29" s="1"/>
  <c r="DM92" i="22"/>
  <c r="O92" i="29" s="1"/>
  <c r="DM91" i="22"/>
  <c r="O91" i="29" s="1"/>
  <c r="DM90" i="22"/>
  <c r="O90" i="29" s="1"/>
  <c r="DM89" i="22"/>
  <c r="O89" i="29" s="1"/>
  <c r="DM88" i="22"/>
  <c r="O88" i="29" s="1"/>
  <c r="DM87" i="22"/>
  <c r="O87" i="29" s="1"/>
  <c r="DM86" i="22"/>
  <c r="O86" i="29" s="1"/>
  <c r="DM85" i="22"/>
  <c r="O85" i="29" s="1"/>
  <c r="DM84" i="22"/>
  <c r="O84" i="29" s="1"/>
  <c r="DM83" i="22"/>
  <c r="O83" i="29" s="1"/>
  <c r="DM82" i="22"/>
  <c r="O82" i="29" s="1"/>
  <c r="DM81" i="22"/>
  <c r="O81" i="29" s="1"/>
  <c r="DM80" i="22"/>
  <c r="O80" i="29" s="1"/>
  <c r="DM79" i="22"/>
  <c r="O79" i="29" s="1"/>
  <c r="DM78" i="22"/>
  <c r="O78" i="29" s="1"/>
  <c r="DM77" i="22"/>
  <c r="O77" i="29" s="1"/>
  <c r="DM76" i="22"/>
  <c r="O76" i="29" s="1"/>
  <c r="DM75" i="22"/>
  <c r="O75" i="29" s="1"/>
  <c r="DM74" i="22"/>
  <c r="O74" i="29" s="1"/>
  <c r="DM73" i="22"/>
  <c r="O73" i="29" s="1"/>
  <c r="DM72" i="22"/>
  <c r="O72" i="29" s="1"/>
  <c r="DM71" i="22"/>
  <c r="O71" i="29" s="1"/>
  <c r="DM70" i="22"/>
  <c r="O70" i="29" s="1"/>
  <c r="DM69" i="22"/>
  <c r="O69" i="29" s="1"/>
  <c r="DM68" i="22"/>
  <c r="O68" i="29" s="1"/>
  <c r="DM67" i="22"/>
  <c r="O67" i="29" s="1"/>
  <c r="DM66" i="22"/>
  <c r="O66" i="29" s="1"/>
  <c r="DM65" i="22"/>
  <c r="O65" i="29" s="1"/>
  <c r="DM64" i="22"/>
  <c r="O64" i="29" s="1"/>
  <c r="DM63" i="22"/>
  <c r="O63" i="29" s="1"/>
  <c r="DM62" i="22"/>
  <c r="O62" i="29" s="1"/>
  <c r="DM61" i="22"/>
  <c r="O61" i="29" s="1"/>
  <c r="DM60" i="22"/>
  <c r="O60" i="29" s="1"/>
  <c r="DM59" i="22"/>
  <c r="O59" i="29" s="1"/>
  <c r="DM58" i="22"/>
  <c r="O58" i="29" s="1"/>
  <c r="DM57" i="22"/>
  <c r="O57" i="29" s="1"/>
  <c r="DM56" i="22"/>
  <c r="O56" i="29" s="1"/>
  <c r="DM55" i="22"/>
  <c r="O55" i="29" s="1"/>
  <c r="DM54" i="22"/>
  <c r="O54" i="29" s="1"/>
  <c r="DM53" i="22"/>
  <c r="O53" i="29" s="1"/>
  <c r="DM52" i="22"/>
  <c r="O52" i="29" s="1"/>
  <c r="DM51" i="22"/>
  <c r="O51" i="29" s="1"/>
  <c r="DM50" i="22"/>
  <c r="O50" i="29" s="1"/>
  <c r="DM49" i="22"/>
  <c r="O49" i="29" s="1"/>
  <c r="DM48" i="22"/>
  <c r="O48" i="29" s="1"/>
  <c r="DM47" i="22"/>
  <c r="O47" i="29" s="1"/>
  <c r="DM46" i="22"/>
  <c r="O46" i="29" s="1"/>
  <c r="DM45" i="22"/>
  <c r="O45" i="29" s="1"/>
  <c r="DM44" i="22"/>
  <c r="O44" i="29" s="1"/>
  <c r="DM43" i="22"/>
  <c r="O43" i="29" s="1"/>
  <c r="DM42" i="22"/>
  <c r="O42" i="29" s="1"/>
  <c r="DM41" i="22"/>
  <c r="O41" i="29" s="1"/>
  <c r="DM40" i="22"/>
  <c r="O40" i="29" s="1"/>
  <c r="DM39" i="22"/>
  <c r="O39" i="29" s="1"/>
  <c r="DM38" i="22"/>
  <c r="O38" i="29" s="1"/>
  <c r="DM37" i="22"/>
  <c r="O37" i="29" s="1"/>
  <c r="DM36" i="22"/>
  <c r="O36" i="29" s="1"/>
  <c r="DM35" i="22"/>
  <c r="O35" i="29" s="1"/>
  <c r="DM34" i="22"/>
  <c r="O34" i="29" s="1"/>
  <c r="DM33" i="22"/>
  <c r="O33" i="29" s="1"/>
  <c r="DM32" i="22"/>
  <c r="O32" i="29" s="1"/>
  <c r="DM31" i="22"/>
  <c r="O31" i="29" s="1"/>
  <c r="DM30" i="22"/>
  <c r="O30" i="29" s="1"/>
  <c r="DM29" i="22"/>
  <c r="O29" i="29" s="1"/>
  <c r="DM28" i="22"/>
  <c r="O28" i="29" s="1"/>
  <c r="DM27" i="22"/>
  <c r="O27" i="29" s="1"/>
  <c r="DM26" i="22"/>
  <c r="O26" i="29" s="1"/>
  <c r="DM25" i="22"/>
  <c r="O25" i="29" s="1"/>
  <c r="DM24" i="22"/>
  <c r="O24" i="29" s="1"/>
  <c r="DM23" i="22"/>
  <c r="O23" i="29" s="1"/>
  <c r="DM22" i="22"/>
  <c r="O22" i="29" s="1"/>
  <c r="DM21" i="22"/>
  <c r="O21" i="29" s="1"/>
  <c r="DM20" i="22"/>
  <c r="O20" i="29" s="1"/>
  <c r="DM19" i="22"/>
  <c r="O19" i="29" s="1"/>
  <c r="DM18" i="22"/>
  <c r="O18" i="29" s="1"/>
  <c r="DM17" i="22"/>
  <c r="O17" i="29" s="1"/>
  <c r="DM16" i="22"/>
  <c r="O16" i="29" s="1"/>
  <c r="DM15" i="22"/>
  <c r="O15" i="29" s="1"/>
  <c r="DM14" i="22"/>
  <c r="O14" i="29" s="1"/>
  <c r="DM13" i="22"/>
  <c r="O13" i="29" s="1"/>
  <c r="DM12" i="22"/>
  <c r="O12" i="29" s="1"/>
  <c r="DM11" i="22"/>
  <c r="O11" i="29" s="1"/>
  <c r="DM10" i="22"/>
  <c r="O10" i="29" s="1"/>
  <c r="DM9" i="22"/>
  <c r="O9" i="29" s="1"/>
  <c r="DM8" i="22"/>
  <c r="O8" i="29" s="1"/>
  <c r="DM7" i="22"/>
  <c r="O7" i="29" s="1"/>
  <c r="DM6" i="22"/>
  <c r="O6" i="29" s="1"/>
  <c r="DM5" i="22"/>
  <c r="O5" i="29" s="1"/>
  <c r="DM4" i="22"/>
  <c r="O4" i="29" s="1"/>
  <c r="DM3" i="22"/>
  <c r="DN99" i="21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26" s="1"/>
  <c r="DM97" i="21"/>
  <c r="O97" i="26" s="1"/>
  <c r="DM96" i="21"/>
  <c r="O96" i="26" s="1"/>
  <c r="DM95" i="21"/>
  <c r="O95" i="26" s="1"/>
  <c r="DM94" i="21"/>
  <c r="O94" i="26" s="1"/>
  <c r="DM93" i="21"/>
  <c r="O93" i="26" s="1"/>
  <c r="DM92" i="21"/>
  <c r="O92" i="26" s="1"/>
  <c r="DM91" i="21"/>
  <c r="O91" i="26" s="1"/>
  <c r="DM90" i="21"/>
  <c r="O90" i="26" s="1"/>
  <c r="DM89" i="21"/>
  <c r="O89" i="26" s="1"/>
  <c r="DM88" i="21"/>
  <c r="O88" i="26" s="1"/>
  <c r="DM87" i="21"/>
  <c r="O87" i="26" s="1"/>
  <c r="DM86" i="21"/>
  <c r="O86" i="26" s="1"/>
  <c r="DM85" i="21"/>
  <c r="O85" i="26" s="1"/>
  <c r="DM84" i="21"/>
  <c r="O84" i="26" s="1"/>
  <c r="DM83" i="21"/>
  <c r="O83" i="26" s="1"/>
  <c r="DM82" i="21"/>
  <c r="O82" i="26" s="1"/>
  <c r="DM81" i="21"/>
  <c r="O81" i="26" s="1"/>
  <c r="DM80" i="21"/>
  <c r="O80" i="26" s="1"/>
  <c r="DM79" i="21"/>
  <c r="O79" i="26" s="1"/>
  <c r="DM78" i="21"/>
  <c r="O78" i="26" s="1"/>
  <c r="DM77" i="21"/>
  <c r="O77" i="26" s="1"/>
  <c r="DM76" i="21"/>
  <c r="O76" i="26" s="1"/>
  <c r="DM75" i="21"/>
  <c r="O75" i="26" s="1"/>
  <c r="DM74" i="21"/>
  <c r="O74" i="26" s="1"/>
  <c r="DM73" i="21"/>
  <c r="O73" i="26" s="1"/>
  <c r="DM72" i="21"/>
  <c r="O72" i="26" s="1"/>
  <c r="DM71" i="21"/>
  <c r="O71" i="26" s="1"/>
  <c r="DM70" i="21"/>
  <c r="O70" i="26" s="1"/>
  <c r="DM69" i="21"/>
  <c r="O69" i="26" s="1"/>
  <c r="DM68" i="21"/>
  <c r="O68" i="26" s="1"/>
  <c r="DM67" i="21"/>
  <c r="O67" i="26" s="1"/>
  <c r="DM66" i="21"/>
  <c r="O66" i="26" s="1"/>
  <c r="DM65" i="21"/>
  <c r="O65" i="26" s="1"/>
  <c r="DM64" i="21"/>
  <c r="O64" i="26" s="1"/>
  <c r="DM63" i="21"/>
  <c r="O63" i="26" s="1"/>
  <c r="DM62" i="21"/>
  <c r="O62" i="26" s="1"/>
  <c r="DM61" i="21"/>
  <c r="O61" i="26" s="1"/>
  <c r="DM60" i="21"/>
  <c r="O60" i="26" s="1"/>
  <c r="DM59" i="21"/>
  <c r="O59" i="26" s="1"/>
  <c r="DM58" i="21"/>
  <c r="O58" i="26" s="1"/>
  <c r="DM57" i="21"/>
  <c r="O57" i="26" s="1"/>
  <c r="DM56" i="21"/>
  <c r="O56" i="26" s="1"/>
  <c r="DM55" i="21"/>
  <c r="O55" i="26" s="1"/>
  <c r="DM54" i="21"/>
  <c r="O54" i="26" s="1"/>
  <c r="DM53" i="21"/>
  <c r="O53" i="26" s="1"/>
  <c r="DM52" i="21"/>
  <c r="O52" i="26" s="1"/>
  <c r="DM51" i="21"/>
  <c r="O51" i="26" s="1"/>
  <c r="DM50" i="21"/>
  <c r="O50" i="26" s="1"/>
  <c r="DM49" i="21"/>
  <c r="O49" i="26" s="1"/>
  <c r="DM48" i="21"/>
  <c r="O48" i="26" s="1"/>
  <c r="DM47" i="21"/>
  <c r="O47" i="26" s="1"/>
  <c r="DM46" i="21"/>
  <c r="O46" i="26" s="1"/>
  <c r="DM45" i="21"/>
  <c r="O45" i="26" s="1"/>
  <c r="DM44" i="21"/>
  <c r="O44" i="26" s="1"/>
  <c r="DM43" i="21"/>
  <c r="O43" i="26" s="1"/>
  <c r="DM42" i="21"/>
  <c r="O42" i="26" s="1"/>
  <c r="DM41" i="21"/>
  <c r="O41" i="26" s="1"/>
  <c r="DM40" i="21"/>
  <c r="O40" i="26" s="1"/>
  <c r="DM39" i="21"/>
  <c r="O39" i="26" s="1"/>
  <c r="DM38" i="21"/>
  <c r="O38" i="26" s="1"/>
  <c r="DM37" i="21"/>
  <c r="O37" i="26" s="1"/>
  <c r="DM36" i="21"/>
  <c r="O36" i="26" s="1"/>
  <c r="DM35" i="21"/>
  <c r="O35" i="26" s="1"/>
  <c r="DM34" i="21"/>
  <c r="O34" i="26" s="1"/>
  <c r="DM33" i="21"/>
  <c r="O33" i="26" s="1"/>
  <c r="DM32" i="21"/>
  <c r="O32" i="26" s="1"/>
  <c r="DM31" i="21"/>
  <c r="O31" i="26" s="1"/>
  <c r="DM30" i="21"/>
  <c r="O30" i="26" s="1"/>
  <c r="DM29" i="21"/>
  <c r="O29" i="26" s="1"/>
  <c r="DM28" i="21"/>
  <c r="O28" i="26" s="1"/>
  <c r="DM27" i="21"/>
  <c r="O27" i="26" s="1"/>
  <c r="DM26" i="21"/>
  <c r="O26" i="26" s="1"/>
  <c r="DM25" i="21"/>
  <c r="O25" i="26" s="1"/>
  <c r="DM24" i="21"/>
  <c r="O24" i="26" s="1"/>
  <c r="DM23" i="21"/>
  <c r="O23" i="26" s="1"/>
  <c r="DM22" i="21"/>
  <c r="O22" i="26" s="1"/>
  <c r="DM21" i="21"/>
  <c r="O21" i="26" s="1"/>
  <c r="DM20" i="21"/>
  <c r="O20" i="26" s="1"/>
  <c r="DM19" i="21"/>
  <c r="O19" i="26" s="1"/>
  <c r="DM18" i="21"/>
  <c r="O18" i="26" s="1"/>
  <c r="DM17" i="21"/>
  <c r="O17" i="26" s="1"/>
  <c r="DM16" i="21"/>
  <c r="O16" i="26" s="1"/>
  <c r="DM15" i="21"/>
  <c r="O15" i="26" s="1"/>
  <c r="DM14" i="21"/>
  <c r="O14" i="26" s="1"/>
  <c r="DM13" i="21"/>
  <c r="O13" i="26" s="1"/>
  <c r="DM12" i="21"/>
  <c r="O12" i="26" s="1"/>
  <c r="DM11" i="21"/>
  <c r="O11" i="26" s="1"/>
  <c r="DM10" i="21"/>
  <c r="O10" i="26" s="1"/>
  <c r="DM9" i="21"/>
  <c r="O9" i="26" s="1"/>
  <c r="DM8" i="21"/>
  <c r="O8" i="26" s="1"/>
  <c r="DM7" i="21"/>
  <c r="O7" i="26" s="1"/>
  <c r="DM6" i="21"/>
  <c r="O6" i="26" s="1"/>
  <c r="DM5" i="21"/>
  <c r="O5" i="26" s="1"/>
  <c r="DM4" i="21"/>
  <c r="O4" i="26" s="1"/>
  <c r="DM3" i="21"/>
  <c r="DN99" i="20"/>
  <c r="DM4"/>
  <c r="O4" i="24" s="1"/>
  <c r="DM5" i="20"/>
  <c r="O5" i="24" s="1"/>
  <c r="DM6" i="20"/>
  <c r="O6" i="24" s="1"/>
  <c r="DM7" i="20"/>
  <c r="O7" i="24" s="1"/>
  <c r="DM8" i="20"/>
  <c r="O8" i="24" s="1"/>
  <c r="DM9" i="20"/>
  <c r="O9" i="24" s="1"/>
  <c r="DM10" i="20"/>
  <c r="O10" i="24" s="1"/>
  <c r="DM11" i="20"/>
  <c r="O11" i="24" s="1"/>
  <c r="DM12" i="20"/>
  <c r="O12" i="24" s="1"/>
  <c r="DM13" i="20"/>
  <c r="O13" i="24" s="1"/>
  <c r="DM14" i="20"/>
  <c r="O14" i="24" s="1"/>
  <c r="DM15" i="20"/>
  <c r="O15" i="24" s="1"/>
  <c r="DM16" i="20"/>
  <c r="O16" i="24" s="1"/>
  <c r="DM17" i="20"/>
  <c r="O17" i="24" s="1"/>
  <c r="DM18" i="20"/>
  <c r="O18" i="24" s="1"/>
  <c r="DM19" i="20"/>
  <c r="O19" i="24" s="1"/>
  <c r="DM20" i="20"/>
  <c r="O20" i="24" s="1"/>
  <c r="DM21" i="20"/>
  <c r="O21" i="24" s="1"/>
  <c r="DM22" i="20"/>
  <c r="O22" i="24" s="1"/>
  <c r="DM23" i="20"/>
  <c r="O23" i="24" s="1"/>
  <c r="DM24" i="20"/>
  <c r="O24" i="24" s="1"/>
  <c r="DM25" i="20"/>
  <c r="O25" i="24" s="1"/>
  <c r="DM26" i="20"/>
  <c r="O26" i="24" s="1"/>
  <c r="DM27" i="20"/>
  <c r="O27" i="24" s="1"/>
  <c r="DM28" i="20"/>
  <c r="O28" i="24" s="1"/>
  <c r="DM29" i="20"/>
  <c r="O29" i="24" s="1"/>
  <c r="DM30" i="20"/>
  <c r="O30" i="24" s="1"/>
  <c r="DM31" i="20"/>
  <c r="O31" i="24" s="1"/>
  <c r="DM32" i="20"/>
  <c r="O32" i="24" s="1"/>
  <c r="DM33" i="20"/>
  <c r="O33" i="24" s="1"/>
  <c r="DM34" i="20"/>
  <c r="O34" i="24" s="1"/>
  <c r="DM35" i="20"/>
  <c r="O35" i="24" s="1"/>
  <c r="DM36" i="20"/>
  <c r="O36" i="24" s="1"/>
  <c r="DM37" i="20"/>
  <c r="O37" i="24" s="1"/>
  <c r="DM38" i="20"/>
  <c r="O38" i="24" s="1"/>
  <c r="DM39" i="20"/>
  <c r="O39" i="24" s="1"/>
  <c r="DM40" i="20"/>
  <c r="O40" i="24" s="1"/>
  <c r="DM41" i="20"/>
  <c r="O41" i="24" s="1"/>
  <c r="DM42" i="20"/>
  <c r="O42" i="24" s="1"/>
  <c r="DM43" i="20"/>
  <c r="O43" i="24" s="1"/>
  <c r="DM44" i="20"/>
  <c r="O44" i="24" s="1"/>
  <c r="DM45" i="20"/>
  <c r="O45" i="24" s="1"/>
  <c r="DM46" i="20"/>
  <c r="O46" i="24" s="1"/>
  <c r="DM47" i="20"/>
  <c r="O47" i="24" s="1"/>
  <c r="DM48" i="20"/>
  <c r="O48" i="24" s="1"/>
  <c r="DM49" i="20"/>
  <c r="O49" i="24" s="1"/>
  <c r="DM50" i="20"/>
  <c r="O50" i="24" s="1"/>
  <c r="DM51" i="20"/>
  <c r="O51" i="24" s="1"/>
  <c r="DM52" i="20"/>
  <c r="O52" i="24" s="1"/>
  <c r="DM53" i="20"/>
  <c r="O53" i="24" s="1"/>
  <c r="DM54" i="20"/>
  <c r="O54" i="24" s="1"/>
  <c r="DM55" i="20"/>
  <c r="O55" i="24" s="1"/>
  <c r="DM56" i="20"/>
  <c r="O56" i="24" s="1"/>
  <c r="DM57" i="20"/>
  <c r="O57" i="24" s="1"/>
  <c r="DM58" i="20"/>
  <c r="O58" i="24" s="1"/>
  <c r="DM59" i="20"/>
  <c r="O59" i="24" s="1"/>
  <c r="DM60" i="20"/>
  <c r="O60" i="24" s="1"/>
  <c r="DM61" i="20"/>
  <c r="O61" i="24" s="1"/>
  <c r="DM62" i="20"/>
  <c r="O62" i="24" s="1"/>
  <c r="DM63" i="20"/>
  <c r="O63" i="24" s="1"/>
  <c r="DM64" i="20"/>
  <c r="O64" i="24" s="1"/>
  <c r="DM65" i="20"/>
  <c r="O65" i="24" s="1"/>
  <c r="DM66" i="20"/>
  <c r="O66" i="24" s="1"/>
  <c r="DM67" i="20"/>
  <c r="O67" i="24" s="1"/>
  <c r="DM68" i="20"/>
  <c r="O68" i="24" s="1"/>
  <c r="DM69" i="20"/>
  <c r="O69" i="24" s="1"/>
  <c r="DM70" i="20"/>
  <c r="O70" i="24" s="1"/>
  <c r="DM71" i="20"/>
  <c r="O71" i="24" s="1"/>
  <c r="DM72" i="20"/>
  <c r="O72" i="24" s="1"/>
  <c r="DM73" i="20"/>
  <c r="O73" i="24" s="1"/>
  <c r="DM74" i="20"/>
  <c r="O74" i="24" s="1"/>
  <c r="DM75" i="20"/>
  <c r="O75" i="24" s="1"/>
  <c r="DM76" i="20"/>
  <c r="O76" i="24" s="1"/>
  <c r="DM77" i="20"/>
  <c r="O77" i="24" s="1"/>
  <c r="DM78" i="20"/>
  <c r="O78" i="24" s="1"/>
  <c r="DM79" i="20"/>
  <c r="O79" i="24" s="1"/>
  <c r="DM80" i="20"/>
  <c r="O80" i="24" s="1"/>
  <c r="DM81" i="20"/>
  <c r="O81" i="24" s="1"/>
  <c r="DM82" i="20"/>
  <c r="O82" i="24" s="1"/>
  <c r="DM83" i="20"/>
  <c r="O83" i="24" s="1"/>
  <c r="DM84" i="20"/>
  <c r="O84" i="24" s="1"/>
  <c r="DM85" i="20"/>
  <c r="O85" i="24" s="1"/>
  <c r="DM86" i="20"/>
  <c r="O86" i="24" s="1"/>
  <c r="DM87" i="20"/>
  <c r="O87" i="24" s="1"/>
  <c r="DM88" i="20"/>
  <c r="O88" i="24" s="1"/>
  <c r="DM89" i="20"/>
  <c r="O89" i="24" s="1"/>
  <c r="DM90" i="20"/>
  <c r="O90" i="24" s="1"/>
  <c r="DM91" i="20"/>
  <c r="O91" i="24" s="1"/>
  <c r="DM92" i="20"/>
  <c r="O92" i="24" s="1"/>
  <c r="DM93" i="20"/>
  <c r="O93" i="24" s="1"/>
  <c r="DM94" i="20"/>
  <c r="O94" i="24" s="1"/>
  <c r="DM95" i="20"/>
  <c r="O95" i="24" s="1"/>
  <c r="DM96" i="20"/>
  <c r="O96" i="24" s="1"/>
  <c r="DM97" i="20"/>
  <c r="O97" i="24" s="1"/>
  <c r="DM98" i="20"/>
  <c r="O98" i="24" s="1"/>
  <c r="DM3" i="20"/>
  <c r="O3" i="24" s="1"/>
  <c r="DL99" i="20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DM99" i="21" l="1"/>
  <c r="O3" i="26"/>
  <c r="DM99" i="22"/>
  <c r="O3" i="29"/>
  <c r="DM99" i="23"/>
  <c r="O3" i="28"/>
  <c r="DM99" i="67"/>
  <c r="O3" i="30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A1" i="75"/>
  <c r="A1" i="74"/>
  <c r="DM99" i="11" l="1"/>
  <c r="DM99" i="31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6"/>
  <c r="H25"/>
  <c r="H22"/>
  <c r="H20"/>
  <c r="H18"/>
  <c r="H17"/>
  <c r="H16"/>
  <c r="H15"/>
  <c r="H14"/>
  <c r="H13"/>
  <c r="H12"/>
  <c r="H11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M96"/>
  <c r="M36"/>
  <c r="J99"/>
  <c r="L99"/>
  <c r="M3"/>
  <c r="G99"/>
  <c r="F99"/>
  <c r="E99"/>
  <c r="D99"/>
  <c r="H98"/>
  <c r="I98" s="1"/>
  <c r="M98" s="1"/>
  <c r="H97"/>
  <c r="I97" s="1"/>
  <c r="M97" s="1"/>
  <c r="H96"/>
  <c r="I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M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M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M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M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M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H35"/>
  <c r="I35" s="1"/>
  <c r="M35" s="1"/>
  <c r="H34"/>
  <c r="I34" s="1"/>
  <c r="M34" s="1"/>
  <c r="H33"/>
  <c r="I33" s="1"/>
  <c r="M33" s="1"/>
  <c r="H32"/>
  <c r="I32" s="1"/>
  <c r="M32" s="1"/>
  <c r="H31"/>
  <c r="I31" s="1"/>
  <c r="M31" s="1"/>
  <c r="H30"/>
  <c r="I30" s="1"/>
  <c r="M30" s="1"/>
  <c r="H29"/>
  <c r="I29" s="1"/>
  <c r="M29" s="1"/>
  <c r="H28"/>
  <c r="I28" s="1"/>
  <c r="M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M16" s="1"/>
  <c r="H15"/>
  <c r="I15" s="1"/>
  <c r="M15" s="1"/>
  <c r="H14"/>
  <c r="I14" s="1"/>
  <c r="M14" s="1"/>
  <c r="H13"/>
  <c r="I13" s="1"/>
  <c r="M13" s="1"/>
  <c r="H12"/>
  <c r="I12" s="1"/>
  <c r="M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I99" i="73" l="1"/>
  <c r="M77"/>
  <c r="M99" s="1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T102" i="28"/>
  <c r="AT101"/>
  <c r="AT102" i="24"/>
  <c r="AT101"/>
  <c r="AT99" i="28"/>
  <c r="AT99" i="24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M99"/>
  <c r="AG109"/>
  <c r="AH109"/>
  <c r="AI109"/>
  <c r="AJ109"/>
  <c r="AK109"/>
  <c r="AL109"/>
  <c r="AM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AI99" s="1"/>
  <c r="Z3"/>
  <c r="Y3"/>
  <c r="AJ99"/>
  <c r="AN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L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F4"/>
  <c r="AG4"/>
  <c r="AH4"/>
  <c r="AI4"/>
  <c r="AJ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F8"/>
  <c r="AG8"/>
  <c r="AH8"/>
  <c r="AI8"/>
  <c r="AB8" i="63" s="1"/>
  <c r="AJ8" i="14"/>
  <c r="AE9"/>
  <c r="AF9"/>
  <c r="AG9"/>
  <c r="AH9"/>
  <c r="AI9"/>
  <c r="AJ9"/>
  <c r="AE10"/>
  <c r="AF10"/>
  <c r="AG10"/>
  <c r="AH10"/>
  <c r="AI10"/>
  <c r="AJ10"/>
  <c r="AE11"/>
  <c r="AF11"/>
  <c r="AG11"/>
  <c r="AH11"/>
  <c r="AI11"/>
  <c r="AJ11"/>
  <c r="AE12"/>
  <c r="AF12"/>
  <c r="AG12"/>
  <c r="AH12"/>
  <c r="AI12"/>
  <c r="AB12" i="63" s="1"/>
  <c r="AJ12" i="14"/>
  <c r="AE13"/>
  <c r="AF13"/>
  <c r="AG13"/>
  <c r="AB13" i="62" s="1"/>
  <c r="AH13" i="14"/>
  <c r="AI13"/>
  <c r="AJ13"/>
  <c r="AE14"/>
  <c r="AF14"/>
  <c r="AG14"/>
  <c r="AH14"/>
  <c r="AI14"/>
  <c r="AJ14"/>
  <c r="AE15"/>
  <c r="AF15"/>
  <c r="AG15"/>
  <c r="AH15"/>
  <c r="AI15"/>
  <c r="AJ15"/>
  <c r="AE16"/>
  <c r="AB16" i="61" s="1"/>
  <c r="AF16" i="14"/>
  <c r="AG16"/>
  <c r="AH16"/>
  <c r="AI16"/>
  <c r="AB16" i="63" s="1"/>
  <c r="AJ16" i="14"/>
  <c r="AE17"/>
  <c r="AF17"/>
  <c r="AG17"/>
  <c r="AB17" i="62" s="1"/>
  <c r="AH17" i="14"/>
  <c r="AI17"/>
  <c r="AJ17"/>
  <c r="AE18"/>
  <c r="AF18"/>
  <c r="AG18"/>
  <c r="AH18"/>
  <c r="AI18"/>
  <c r="AJ18"/>
  <c r="AE19"/>
  <c r="AF19"/>
  <c r="AG19"/>
  <c r="AH19"/>
  <c r="AI19"/>
  <c r="AJ19"/>
  <c r="AE20"/>
  <c r="AB20" i="61" s="1"/>
  <c r="AF20" i="14"/>
  <c r="AG20"/>
  <c r="AH20"/>
  <c r="AB20" i="62" s="1"/>
  <c r="AI20" i="14"/>
  <c r="AB20" i="63" s="1"/>
  <c r="AJ20" i="14"/>
  <c r="AE21"/>
  <c r="AF21"/>
  <c r="AG21"/>
  <c r="AB21" i="62" s="1"/>
  <c r="AH21" i="14"/>
  <c r="AI21"/>
  <c r="AJ21"/>
  <c r="AE22"/>
  <c r="AF22"/>
  <c r="AG22"/>
  <c r="AH22"/>
  <c r="AI22"/>
  <c r="AJ22"/>
  <c r="AE23"/>
  <c r="AF23"/>
  <c r="AG23"/>
  <c r="AH23"/>
  <c r="AI23"/>
  <c r="AJ23"/>
  <c r="AE24"/>
  <c r="AB24" i="61" s="1"/>
  <c r="AF24" i="14"/>
  <c r="AG24"/>
  <c r="AH24"/>
  <c r="AB24" i="62" s="1"/>
  <c r="AI24" i="14"/>
  <c r="AB24" i="63" s="1"/>
  <c r="AJ24" i="14"/>
  <c r="AE25"/>
  <c r="AF25"/>
  <c r="AG25"/>
  <c r="AB25" i="62" s="1"/>
  <c r="AH25" i="14"/>
  <c r="AI25"/>
  <c r="AJ25"/>
  <c r="AE26"/>
  <c r="AF26"/>
  <c r="AG26"/>
  <c r="AH26"/>
  <c r="AI26"/>
  <c r="AJ26"/>
  <c r="AE27"/>
  <c r="AF27"/>
  <c r="AG27"/>
  <c r="AH27"/>
  <c r="AI27"/>
  <c r="AJ27"/>
  <c r="AE28"/>
  <c r="AB28" i="61" s="1"/>
  <c r="AF28" i="14"/>
  <c r="AG28"/>
  <c r="AH28"/>
  <c r="AI28"/>
  <c r="AB28" i="63" s="1"/>
  <c r="AJ28" i="14"/>
  <c r="AE29"/>
  <c r="AF29"/>
  <c r="AG29"/>
  <c r="AB29" i="62" s="1"/>
  <c r="AH29" i="14"/>
  <c r="AI29"/>
  <c r="AJ29"/>
  <c r="AE30"/>
  <c r="AF30"/>
  <c r="AG30"/>
  <c r="AH30"/>
  <c r="AI30"/>
  <c r="AJ30"/>
  <c r="AE31"/>
  <c r="AF31"/>
  <c r="AG31"/>
  <c r="AH31"/>
  <c r="AI31"/>
  <c r="AJ31"/>
  <c r="AE32"/>
  <c r="AB32" i="61" s="1"/>
  <c r="AF32" i="14"/>
  <c r="AG32"/>
  <c r="AH32"/>
  <c r="AB32" i="62" s="1"/>
  <c r="AI32" i="14"/>
  <c r="AB32" i="63" s="1"/>
  <c r="AJ32" i="14"/>
  <c r="AE33"/>
  <c r="AF33"/>
  <c r="AG33"/>
  <c r="AH33"/>
  <c r="AI33"/>
  <c r="AJ33"/>
  <c r="AE34"/>
  <c r="AF34"/>
  <c r="AG34"/>
  <c r="AH34"/>
  <c r="AI34"/>
  <c r="AJ34"/>
  <c r="AE35"/>
  <c r="AF35"/>
  <c r="AG35"/>
  <c r="AH35"/>
  <c r="AI35"/>
  <c r="AJ35"/>
  <c r="AE36"/>
  <c r="AB36" i="61" s="1"/>
  <c r="AF36" i="14"/>
  <c r="AG36"/>
  <c r="AH36"/>
  <c r="AB36" i="62" s="1"/>
  <c r="AI36" i="14"/>
  <c r="AB36" i="63" s="1"/>
  <c r="AJ36" i="14"/>
  <c r="AE37"/>
  <c r="AF37"/>
  <c r="AG37"/>
  <c r="AB37" i="62" s="1"/>
  <c r="AH37" i="14"/>
  <c r="AI37"/>
  <c r="AJ37"/>
  <c r="AE38"/>
  <c r="AF38"/>
  <c r="AG38"/>
  <c r="AH38"/>
  <c r="AI38"/>
  <c r="AJ38"/>
  <c r="AE39"/>
  <c r="AF39"/>
  <c r="AG39"/>
  <c r="AH39"/>
  <c r="AI39"/>
  <c r="AJ39"/>
  <c r="AE40"/>
  <c r="AF40"/>
  <c r="AG40"/>
  <c r="AH40"/>
  <c r="AB40" i="62" s="1"/>
  <c r="AI40" i="14"/>
  <c r="AB40" i="63" s="1"/>
  <c r="AJ40" i="14"/>
  <c r="AE41"/>
  <c r="AF41"/>
  <c r="AG41"/>
  <c r="AB41" i="62" s="1"/>
  <c r="AH41" i="14"/>
  <c r="AI41"/>
  <c r="AJ41"/>
  <c r="AE42"/>
  <c r="AF42"/>
  <c r="AG42"/>
  <c r="AH42"/>
  <c r="AI42"/>
  <c r="AJ42"/>
  <c r="AE43"/>
  <c r="AF43"/>
  <c r="AG43"/>
  <c r="AH43"/>
  <c r="AI43"/>
  <c r="AJ43"/>
  <c r="AE44"/>
  <c r="AB44" i="61" s="1"/>
  <c r="AF44" i="14"/>
  <c r="AG44"/>
  <c r="AH44"/>
  <c r="AB44" i="62" s="1"/>
  <c r="AI44" i="14"/>
  <c r="AB44" i="63" s="1"/>
  <c r="AJ44" i="14"/>
  <c r="AE45"/>
  <c r="AF45"/>
  <c r="AG45"/>
  <c r="AH45"/>
  <c r="AI45"/>
  <c r="AJ45"/>
  <c r="AE46"/>
  <c r="AF46"/>
  <c r="AG46"/>
  <c r="AH46"/>
  <c r="AI46"/>
  <c r="AJ46"/>
  <c r="AE47"/>
  <c r="AF47"/>
  <c r="AG47"/>
  <c r="AH47"/>
  <c r="AI47"/>
  <c r="AJ47"/>
  <c r="AE48"/>
  <c r="AB48" i="61" s="1"/>
  <c r="AF48" i="14"/>
  <c r="AG48"/>
  <c r="AH48"/>
  <c r="AB48" i="62" s="1"/>
  <c r="AI48" i="14"/>
  <c r="AB48" i="63" s="1"/>
  <c r="AJ48" i="14"/>
  <c r="AE49"/>
  <c r="AF49"/>
  <c r="AG49"/>
  <c r="AB49" i="62" s="1"/>
  <c r="AH49" i="14"/>
  <c r="AI49"/>
  <c r="AJ49"/>
  <c r="AE50"/>
  <c r="AF50"/>
  <c r="AG50"/>
  <c r="AH50"/>
  <c r="AI50"/>
  <c r="AJ50"/>
  <c r="AE51"/>
  <c r="AF51"/>
  <c r="AG51"/>
  <c r="AH51"/>
  <c r="AI51"/>
  <c r="AJ51"/>
  <c r="AE52"/>
  <c r="AB52" i="61" s="1"/>
  <c r="AF52" i="14"/>
  <c r="AG52"/>
  <c r="AH52"/>
  <c r="AB52" i="62" s="1"/>
  <c r="AI52" i="14"/>
  <c r="AB52" i="63" s="1"/>
  <c r="AJ52" i="14"/>
  <c r="AE53"/>
  <c r="AF53"/>
  <c r="AG53"/>
  <c r="AH53"/>
  <c r="AI53"/>
  <c r="AJ53"/>
  <c r="AE54"/>
  <c r="AF54"/>
  <c r="AG54"/>
  <c r="AH54"/>
  <c r="AI54"/>
  <c r="AJ54"/>
  <c r="AE55"/>
  <c r="AF55"/>
  <c r="AG55"/>
  <c r="AH55"/>
  <c r="AI55"/>
  <c r="AJ55"/>
  <c r="AE56"/>
  <c r="AB56" i="61" s="1"/>
  <c r="AF56" i="14"/>
  <c r="AG56"/>
  <c r="AH56"/>
  <c r="AB56" i="62" s="1"/>
  <c r="AI56" i="14"/>
  <c r="AB56" i="63" s="1"/>
  <c r="AJ56" i="14"/>
  <c r="AE57"/>
  <c r="AF57"/>
  <c r="AG57"/>
  <c r="AH57"/>
  <c r="AI57"/>
  <c r="AJ57"/>
  <c r="AE58"/>
  <c r="AF58"/>
  <c r="AG58"/>
  <c r="AH58"/>
  <c r="AI58"/>
  <c r="AJ58"/>
  <c r="AE59"/>
  <c r="AF59"/>
  <c r="AG59"/>
  <c r="AH59"/>
  <c r="AI59"/>
  <c r="AJ59"/>
  <c r="AE60"/>
  <c r="AB60" i="61" s="1"/>
  <c r="AF60" i="14"/>
  <c r="AG60"/>
  <c r="AH60"/>
  <c r="AB60" i="62" s="1"/>
  <c r="AI60" i="14"/>
  <c r="AJ60"/>
  <c r="AE61"/>
  <c r="AF61"/>
  <c r="AG61"/>
  <c r="AH61"/>
  <c r="AI61"/>
  <c r="AJ61"/>
  <c r="AE62"/>
  <c r="AF62"/>
  <c r="AG62"/>
  <c r="AH62"/>
  <c r="AI62"/>
  <c r="AJ62"/>
  <c r="AE63"/>
  <c r="AF63"/>
  <c r="AG63"/>
  <c r="AH63"/>
  <c r="AI63"/>
  <c r="AJ63"/>
  <c r="AE64"/>
  <c r="AF64"/>
  <c r="AG64"/>
  <c r="AH64"/>
  <c r="AI64"/>
  <c r="AB64" i="63" s="1"/>
  <c r="AJ64" i="14"/>
  <c r="AE65"/>
  <c r="AF65"/>
  <c r="AG65"/>
  <c r="AH65"/>
  <c r="AI65"/>
  <c r="AJ65"/>
  <c r="AE66"/>
  <c r="AF66"/>
  <c r="AG66"/>
  <c r="AH66"/>
  <c r="AI66"/>
  <c r="AJ66"/>
  <c r="AE67"/>
  <c r="AF67"/>
  <c r="AG67"/>
  <c r="AH67"/>
  <c r="AI67"/>
  <c r="AJ67"/>
  <c r="AE68"/>
  <c r="AB68" i="61" s="1"/>
  <c r="AF68" i="14"/>
  <c r="AG68"/>
  <c r="AH68"/>
  <c r="AI68"/>
  <c r="AB68" i="63" s="1"/>
  <c r="AJ68" i="14"/>
  <c r="AE69"/>
  <c r="AF69"/>
  <c r="AG69"/>
  <c r="AB69" i="62" s="1"/>
  <c r="AH69" i="14"/>
  <c r="AI69"/>
  <c r="AB69" i="63" s="1"/>
  <c r="AJ69" i="14"/>
  <c r="AE70"/>
  <c r="AF70"/>
  <c r="AG70"/>
  <c r="AH70"/>
  <c r="AI70"/>
  <c r="AJ70"/>
  <c r="AE71"/>
  <c r="AF71"/>
  <c r="AG71"/>
  <c r="AH71"/>
  <c r="AI71"/>
  <c r="AJ71"/>
  <c r="AE72"/>
  <c r="AF72"/>
  <c r="AG72"/>
  <c r="AH72"/>
  <c r="AI72"/>
  <c r="AJ72"/>
  <c r="AE73"/>
  <c r="AB73" i="61" s="1"/>
  <c r="AF73" i="14"/>
  <c r="AG73"/>
  <c r="AB73" i="62" s="1"/>
  <c r="AH73" i="14"/>
  <c r="AI73"/>
  <c r="AB73" i="63" s="1"/>
  <c r="AJ73" i="14"/>
  <c r="AE74"/>
  <c r="AF74"/>
  <c r="AG74"/>
  <c r="AH74"/>
  <c r="AI74"/>
  <c r="AJ74"/>
  <c r="AE75"/>
  <c r="AF75"/>
  <c r="AG75"/>
  <c r="AH75"/>
  <c r="AI75"/>
  <c r="AJ75"/>
  <c r="AE76"/>
  <c r="AB76" i="61" s="1"/>
  <c r="AF76" i="14"/>
  <c r="AG76"/>
  <c r="AH76"/>
  <c r="AI76"/>
  <c r="AB76" i="63" s="1"/>
  <c r="AJ76" i="14"/>
  <c r="AE77"/>
  <c r="AB77" i="61" s="1"/>
  <c r="AF77" i="14"/>
  <c r="AG77"/>
  <c r="AB77" i="62" s="1"/>
  <c r="AH77" i="14"/>
  <c r="AI77"/>
  <c r="AB77" i="63" s="1"/>
  <c r="AJ77" i="14"/>
  <c r="AE78"/>
  <c r="AF78"/>
  <c r="AG78"/>
  <c r="AH78"/>
  <c r="AI78"/>
  <c r="AJ78"/>
  <c r="AE79"/>
  <c r="AF79"/>
  <c r="AG79"/>
  <c r="AH79"/>
  <c r="AI79"/>
  <c r="AJ79"/>
  <c r="AE80"/>
  <c r="AB80" i="61" s="1"/>
  <c r="AF80" i="14"/>
  <c r="AG80"/>
  <c r="AH80"/>
  <c r="AI80"/>
  <c r="AB80" i="63" s="1"/>
  <c r="AJ80" i="14"/>
  <c r="AE81"/>
  <c r="AB81" i="61" s="1"/>
  <c r="AF81" i="14"/>
  <c r="AG81"/>
  <c r="AB81" i="62" s="1"/>
  <c r="AH81" i="14"/>
  <c r="AI81"/>
  <c r="AB81" i="63" s="1"/>
  <c r="AJ81" i="14"/>
  <c r="AE82"/>
  <c r="AF82"/>
  <c r="AG82"/>
  <c r="AH82"/>
  <c r="AI82"/>
  <c r="AJ82"/>
  <c r="AE83"/>
  <c r="AF83"/>
  <c r="AG83"/>
  <c r="AH83"/>
  <c r="AI83"/>
  <c r="AJ83"/>
  <c r="AE84"/>
  <c r="AB84" i="61" s="1"/>
  <c r="AF84" i="14"/>
  <c r="AG84"/>
  <c r="AH84"/>
  <c r="AI84"/>
  <c r="AJ84"/>
  <c r="AE85"/>
  <c r="AF85"/>
  <c r="AG85"/>
  <c r="AH85"/>
  <c r="AI85"/>
  <c r="AB85" i="63" s="1"/>
  <c r="AJ85" i="14"/>
  <c r="AE86"/>
  <c r="AF86"/>
  <c r="AG86"/>
  <c r="AH86"/>
  <c r="AI86"/>
  <c r="AJ86"/>
  <c r="AE87"/>
  <c r="AF87"/>
  <c r="AG87"/>
  <c r="AH87"/>
  <c r="AI87"/>
  <c r="AJ87"/>
  <c r="AE88"/>
  <c r="AB88" i="61" s="1"/>
  <c r="AF88" i="14"/>
  <c r="AG88"/>
  <c r="AH88"/>
  <c r="AI88"/>
  <c r="AB88" i="63" s="1"/>
  <c r="AJ88" i="14"/>
  <c r="AE89"/>
  <c r="AB89" i="61" s="1"/>
  <c r="AF89" i="14"/>
  <c r="AG89"/>
  <c r="AB89" i="62" s="1"/>
  <c r="AH89" i="14"/>
  <c r="AI89"/>
  <c r="AB89" i="63" s="1"/>
  <c r="AJ89" i="14"/>
  <c r="AE90"/>
  <c r="AF90"/>
  <c r="AG90"/>
  <c r="AH90"/>
  <c r="AI90"/>
  <c r="AJ90"/>
  <c r="AE91"/>
  <c r="AF91"/>
  <c r="AG91"/>
  <c r="AH91"/>
  <c r="AI91"/>
  <c r="AJ91"/>
  <c r="AE92"/>
  <c r="AB92" i="61" s="1"/>
  <c r="AF92" i="14"/>
  <c r="AG92"/>
  <c r="AH92"/>
  <c r="AI92"/>
  <c r="AB92" i="63" s="1"/>
  <c r="AJ92" i="14"/>
  <c r="AE93"/>
  <c r="AB93" i="61" s="1"/>
  <c r="AF93" i="14"/>
  <c r="AG93"/>
  <c r="AB93" i="62" s="1"/>
  <c r="AH93" i="14"/>
  <c r="AI93"/>
  <c r="AB93" i="63" s="1"/>
  <c r="AJ93" i="14"/>
  <c r="AE94"/>
  <c r="AF94"/>
  <c r="AG94"/>
  <c r="AH94"/>
  <c r="AI94"/>
  <c r="AJ94"/>
  <c r="AE95"/>
  <c r="AF95"/>
  <c r="AG95"/>
  <c r="AH95"/>
  <c r="AI95"/>
  <c r="AJ95"/>
  <c r="AE96"/>
  <c r="AB96" i="61" s="1"/>
  <c r="AF96" i="14"/>
  <c r="AG96"/>
  <c r="AH96"/>
  <c r="AI96"/>
  <c r="AJ96"/>
  <c r="AE97"/>
  <c r="AF97"/>
  <c r="AG97"/>
  <c r="AH97"/>
  <c r="AI97"/>
  <c r="AB97" i="63" s="1"/>
  <c r="AJ97" i="14"/>
  <c r="AE98"/>
  <c r="AF98"/>
  <c r="AG98"/>
  <c r="AH98"/>
  <c r="AI98"/>
  <c r="AJ98"/>
  <c r="AF3"/>
  <c r="AG3"/>
  <c r="AH3"/>
  <c r="AI3"/>
  <c r="AJ3"/>
  <c r="AE3"/>
  <c r="X4"/>
  <c r="Y4"/>
  <c r="Z4"/>
  <c r="AA4"/>
  <c r="AB4"/>
  <c r="AC4"/>
  <c r="X5"/>
  <c r="Y5"/>
  <c r="Z5"/>
  <c r="AA5"/>
  <c r="AB5"/>
  <c r="AC5"/>
  <c r="X6"/>
  <c r="Y6"/>
  <c r="Z6"/>
  <c r="AA6"/>
  <c r="AB6"/>
  <c r="AC6"/>
  <c r="X7"/>
  <c r="Y7"/>
  <c r="Z7"/>
  <c r="AA7"/>
  <c r="AB7"/>
  <c r="AC7"/>
  <c r="X8"/>
  <c r="Y8"/>
  <c r="Z8"/>
  <c r="AA8"/>
  <c r="AB8"/>
  <c r="AC8"/>
  <c r="X9"/>
  <c r="Y9"/>
  <c r="Z9"/>
  <c r="AA9"/>
  <c r="AB9"/>
  <c r="AC9"/>
  <c r="X10"/>
  <c r="AA10" i="61" s="1"/>
  <c r="Y10" i="14"/>
  <c r="Z10"/>
  <c r="AA10"/>
  <c r="AB10"/>
  <c r="AC10"/>
  <c r="X11"/>
  <c r="Y11"/>
  <c r="Z11"/>
  <c r="AA11" i="62" s="1"/>
  <c r="AA11" i="14"/>
  <c r="AB11"/>
  <c r="AC11"/>
  <c r="X12"/>
  <c r="AA12" i="61" s="1"/>
  <c r="Y12" i="14"/>
  <c r="Z12"/>
  <c r="AA12"/>
  <c r="AB12"/>
  <c r="AC12"/>
  <c r="X13"/>
  <c r="Y13"/>
  <c r="Z13"/>
  <c r="AA13"/>
  <c r="AB13"/>
  <c r="AC13"/>
  <c r="X14"/>
  <c r="AA14" i="61" s="1"/>
  <c r="Y14" i="14"/>
  <c r="Z14"/>
  <c r="AA14"/>
  <c r="AB14"/>
  <c r="AC14"/>
  <c r="X15"/>
  <c r="Y15"/>
  <c r="Z15"/>
  <c r="AA15"/>
  <c r="AB15"/>
  <c r="AC15"/>
  <c r="X16"/>
  <c r="Y16"/>
  <c r="Z16"/>
  <c r="AA16"/>
  <c r="AB16"/>
  <c r="AA16" i="63" s="1"/>
  <c r="AC16" i="14"/>
  <c r="X17"/>
  <c r="Y17"/>
  <c r="Z17"/>
  <c r="AA17" i="62" s="1"/>
  <c r="AA17" i="14"/>
  <c r="AB17"/>
  <c r="AC17"/>
  <c r="X18"/>
  <c r="AA18" i="61" s="1"/>
  <c r="Y18" i="14"/>
  <c r="Z18"/>
  <c r="AA18"/>
  <c r="AB18"/>
  <c r="AA18" i="63" s="1"/>
  <c r="AC18" i="14"/>
  <c r="X19"/>
  <c r="Y19"/>
  <c r="Z19"/>
  <c r="AA19" i="62" s="1"/>
  <c r="AA19" i="14"/>
  <c r="AB19"/>
  <c r="AC19"/>
  <c r="X20"/>
  <c r="AA20" i="61" s="1"/>
  <c r="Y20" i="14"/>
  <c r="Z20"/>
  <c r="AA20"/>
  <c r="AB20"/>
  <c r="AC20"/>
  <c r="X21"/>
  <c r="Y21"/>
  <c r="Z21"/>
  <c r="AA21"/>
  <c r="AB21"/>
  <c r="AC21"/>
  <c r="X22"/>
  <c r="AA22" i="61" s="1"/>
  <c r="Y22" i="14"/>
  <c r="Z22"/>
  <c r="AA22"/>
  <c r="AB22"/>
  <c r="AA22" i="63" s="1"/>
  <c r="AC22" i="14"/>
  <c r="X23"/>
  <c r="Y23"/>
  <c r="Z23"/>
  <c r="AA23"/>
  <c r="AB23"/>
  <c r="AC23"/>
  <c r="X24"/>
  <c r="Y24"/>
  <c r="Z24"/>
  <c r="AA24"/>
  <c r="AB24"/>
  <c r="AA24" i="63" s="1"/>
  <c r="AC24" i="14"/>
  <c r="X25"/>
  <c r="Y25"/>
  <c r="Z25"/>
  <c r="AA25" i="62" s="1"/>
  <c r="AA25" i="14"/>
  <c r="AB25"/>
  <c r="AC25"/>
  <c r="X26"/>
  <c r="AA26" i="61" s="1"/>
  <c r="Y26" i="14"/>
  <c r="Z26"/>
  <c r="AA26"/>
  <c r="AB26"/>
  <c r="AA26" i="63" s="1"/>
  <c r="AC26" i="14"/>
  <c r="X27"/>
  <c r="Y27"/>
  <c r="Z27"/>
  <c r="AA27" i="62" s="1"/>
  <c r="AA27" i="14"/>
  <c r="AB27"/>
  <c r="AC27"/>
  <c r="X28"/>
  <c r="AA28" i="61" s="1"/>
  <c r="Y28" i="14"/>
  <c r="Z28"/>
  <c r="AA28"/>
  <c r="AB28"/>
  <c r="AC28"/>
  <c r="X29"/>
  <c r="Y29"/>
  <c r="Z29"/>
  <c r="AA29"/>
  <c r="AB29"/>
  <c r="AC29"/>
  <c r="X30"/>
  <c r="AA30" i="61" s="1"/>
  <c r="Y30" i="14"/>
  <c r="Z30"/>
  <c r="AA30"/>
  <c r="AB30"/>
  <c r="AA30" i="63" s="1"/>
  <c r="AC30" i="14"/>
  <c r="X31"/>
  <c r="Y31"/>
  <c r="Z31"/>
  <c r="AA31"/>
  <c r="AB31"/>
  <c r="AC31"/>
  <c r="X32"/>
  <c r="Y32"/>
  <c r="Z32"/>
  <c r="AA32"/>
  <c r="AB32"/>
  <c r="AA32" i="63" s="1"/>
  <c r="AC32" i="14"/>
  <c r="X33"/>
  <c r="Y33"/>
  <c r="Z33"/>
  <c r="AA33" i="62" s="1"/>
  <c r="AA33" i="14"/>
  <c r="AB33"/>
  <c r="AC33"/>
  <c r="X34"/>
  <c r="AA34" i="61" s="1"/>
  <c r="Y34" i="14"/>
  <c r="Z34"/>
  <c r="AA34"/>
  <c r="AB34"/>
  <c r="AA34" i="63" s="1"/>
  <c r="AC34" i="14"/>
  <c r="X35"/>
  <c r="Y35"/>
  <c r="Z35"/>
  <c r="AA35" i="62" s="1"/>
  <c r="AA35" i="14"/>
  <c r="AB35"/>
  <c r="AC35"/>
  <c r="X36"/>
  <c r="AA36" i="61" s="1"/>
  <c r="Y36" i="14"/>
  <c r="Z36"/>
  <c r="AA36"/>
  <c r="AB36"/>
  <c r="AC36"/>
  <c r="X37"/>
  <c r="Y37"/>
  <c r="Z37"/>
  <c r="AA37"/>
  <c r="AB37"/>
  <c r="AC37"/>
  <c r="X38"/>
  <c r="AA38" i="61" s="1"/>
  <c r="Y38" i="14"/>
  <c r="Z38"/>
  <c r="AA38"/>
  <c r="AB38"/>
  <c r="AA38" i="63" s="1"/>
  <c r="AC38" i="14"/>
  <c r="X39"/>
  <c r="Y39"/>
  <c r="Z39"/>
  <c r="AA39"/>
  <c r="AB39"/>
  <c r="AC39"/>
  <c r="X40"/>
  <c r="Y40"/>
  <c r="Z40"/>
  <c r="AA40"/>
  <c r="AB40"/>
  <c r="AA40" i="63" s="1"/>
  <c r="AC40" i="14"/>
  <c r="X41"/>
  <c r="Y41"/>
  <c r="Z41"/>
  <c r="AA41" i="62" s="1"/>
  <c r="AA41" i="14"/>
  <c r="AB41"/>
  <c r="AC41"/>
  <c r="X42"/>
  <c r="AA42" i="61" s="1"/>
  <c r="Y42" i="14"/>
  <c r="Z42"/>
  <c r="AA42"/>
  <c r="AB42"/>
  <c r="AA42" i="63" s="1"/>
  <c r="AC42" i="14"/>
  <c r="X43"/>
  <c r="Y43"/>
  <c r="Z43"/>
  <c r="AA43" i="62" s="1"/>
  <c r="AA43" i="14"/>
  <c r="AB43"/>
  <c r="AC43"/>
  <c r="X44"/>
  <c r="AA44" i="61" s="1"/>
  <c r="Y44" i="14"/>
  <c r="Z44"/>
  <c r="AA44"/>
  <c r="AB44"/>
  <c r="AC44"/>
  <c r="X45"/>
  <c r="Y45"/>
  <c r="Z45"/>
  <c r="AA45"/>
  <c r="AB45"/>
  <c r="AC45"/>
  <c r="X46"/>
  <c r="AA46" i="61" s="1"/>
  <c r="Y46" i="14"/>
  <c r="Z46"/>
  <c r="AA46"/>
  <c r="AB46"/>
  <c r="AA46" i="63" s="1"/>
  <c r="AC46" i="14"/>
  <c r="X47"/>
  <c r="Y47"/>
  <c r="Z47"/>
  <c r="AA47"/>
  <c r="AB47"/>
  <c r="AC47"/>
  <c r="X48"/>
  <c r="Y48"/>
  <c r="Z48"/>
  <c r="AA48"/>
  <c r="AB48"/>
  <c r="AA48" i="63" s="1"/>
  <c r="AC48" i="14"/>
  <c r="X49"/>
  <c r="Y49"/>
  <c r="Z49"/>
  <c r="AA49" i="62" s="1"/>
  <c r="AA49" i="14"/>
  <c r="AB49"/>
  <c r="AC49"/>
  <c r="X50"/>
  <c r="AA50" i="61" s="1"/>
  <c r="Y50" i="14"/>
  <c r="Z50"/>
  <c r="AA50"/>
  <c r="AB50"/>
  <c r="AA50" i="63" s="1"/>
  <c r="AC50" i="14"/>
  <c r="X51"/>
  <c r="Y51"/>
  <c r="Z51"/>
  <c r="AA51" i="62" s="1"/>
  <c r="AA51" i="14"/>
  <c r="AB51"/>
  <c r="AC51"/>
  <c r="X52"/>
  <c r="AA52" i="61" s="1"/>
  <c r="Y52" i="14"/>
  <c r="Z52"/>
  <c r="AA52"/>
  <c r="AB52"/>
  <c r="AC52"/>
  <c r="X53"/>
  <c r="Y53"/>
  <c r="Z53"/>
  <c r="AA53"/>
  <c r="AB53"/>
  <c r="AC53"/>
  <c r="X54"/>
  <c r="AA54" i="61" s="1"/>
  <c r="Y54" i="14"/>
  <c r="Z54"/>
  <c r="AA54"/>
  <c r="AB54"/>
  <c r="AA54" i="63" s="1"/>
  <c r="AC54" i="14"/>
  <c r="X55"/>
  <c r="Y55"/>
  <c r="Z55"/>
  <c r="AA55"/>
  <c r="AB55"/>
  <c r="AC55"/>
  <c r="X56"/>
  <c r="Y56"/>
  <c r="Z56"/>
  <c r="AA56"/>
  <c r="AB56"/>
  <c r="AA56" i="63" s="1"/>
  <c r="AC56" i="14"/>
  <c r="X57"/>
  <c r="Y57"/>
  <c r="Z57"/>
  <c r="AA57" i="62" s="1"/>
  <c r="AA57" i="14"/>
  <c r="AB57"/>
  <c r="AC57"/>
  <c r="X58"/>
  <c r="AA58" i="61" s="1"/>
  <c r="Y58" i="14"/>
  <c r="Z58"/>
  <c r="AA58"/>
  <c r="AB58"/>
  <c r="AA58" i="63" s="1"/>
  <c r="AC58" i="14"/>
  <c r="X59"/>
  <c r="Y59"/>
  <c r="Z59"/>
  <c r="AA59" i="62" s="1"/>
  <c r="AA59" i="14"/>
  <c r="AB59"/>
  <c r="AC59"/>
  <c r="X60"/>
  <c r="AA60" i="61" s="1"/>
  <c r="Y60" i="14"/>
  <c r="Z60"/>
  <c r="AA60"/>
  <c r="AB60"/>
  <c r="AC60"/>
  <c r="X61"/>
  <c r="Y61"/>
  <c r="Z61"/>
  <c r="AA61"/>
  <c r="AB61"/>
  <c r="AC61"/>
  <c r="X62"/>
  <c r="AA62" i="61" s="1"/>
  <c r="Y62" i="14"/>
  <c r="Z62"/>
  <c r="AA62"/>
  <c r="AB62"/>
  <c r="AA62" i="63" s="1"/>
  <c r="AC62" i="14"/>
  <c r="X63"/>
  <c r="Y63"/>
  <c r="Z63"/>
  <c r="AA63"/>
  <c r="AB63"/>
  <c r="AC63"/>
  <c r="X64"/>
  <c r="Y64"/>
  <c r="Z64"/>
  <c r="AA64"/>
  <c r="AB64"/>
  <c r="AA64" i="63" s="1"/>
  <c r="AC64" i="14"/>
  <c r="X65"/>
  <c r="Y65"/>
  <c r="Z65"/>
  <c r="AA65" i="62" s="1"/>
  <c r="AA65" i="14"/>
  <c r="AB65"/>
  <c r="AC65"/>
  <c r="X66"/>
  <c r="AA66" i="61" s="1"/>
  <c r="Y66" i="14"/>
  <c r="Z66"/>
  <c r="AA66"/>
  <c r="AB66"/>
  <c r="AA66" i="63" s="1"/>
  <c r="AC66" i="14"/>
  <c r="X67"/>
  <c r="Y67"/>
  <c r="Z67"/>
  <c r="AA67" i="62" s="1"/>
  <c r="AA67" i="14"/>
  <c r="AB67"/>
  <c r="AC67"/>
  <c r="X68"/>
  <c r="AA68" i="61" s="1"/>
  <c r="Y68" i="14"/>
  <c r="Z68"/>
  <c r="AA68"/>
  <c r="AB68"/>
  <c r="AC68"/>
  <c r="X69"/>
  <c r="Y69"/>
  <c r="Z69"/>
  <c r="AA69"/>
  <c r="AB69"/>
  <c r="AC69"/>
  <c r="X70"/>
  <c r="AA70" i="61" s="1"/>
  <c r="Y70" i="14"/>
  <c r="Z70"/>
  <c r="AA70"/>
  <c r="AB70"/>
  <c r="AA70" i="63" s="1"/>
  <c r="AC70" i="14"/>
  <c r="X71"/>
  <c r="Y71"/>
  <c r="Z71"/>
  <c r="AA71"/>
  <c r="AB71"/>
  <c r="AC71"/>
  <c r="X72"/>
  <c r="Y72"/>
  <c r="Z72"/>
  <c r="AA72"/>
  <c r="AB72"/>
  <c r="AA72" i="63" s="1"/>
  <c r="AC72" i="14"/>
  <c r="X73"/>
  <c r="Y73"/>
  <c r="Z73"/>
  <c r="AA73" i="62" s="1"/>
  <c r="AA73" i="14"/>
  <c r="AB73"/>
  <c r="AC73"/>
  <c r="X74"/>
  <c r="AA74" i="61" s="1"/>
  <c r="Y74" i="14"/>
  <c r="Z74"/>
  <c r="AA74"/>
  <c r="AB74"/>
  <c r="AA74" i="63" s="1"/>
  <c r="AC74" i="14"/>
  <c r="X75"/>
  <c r="Y75"/>
  <c r="Z75"/>
  <c r="AA75" i="62" s="1"/>
  <c r="AA75" i="14"/>
  <c r="AB75"/>
  <c r="AC75"/>
  <c r="X76"/>
  <c r="AA76" i="61" s="1"/>
  <c r="Y76" i="14"/>
  <c r="Z76"/>
  <c r="AA76"/>
  <c r="AB76"/>
  <c r="AA76" i="63" s="1"/>
  <c r="AC76" i="14"/>
  <c r="X77"/>
  <c r="Y77"/>
  <c r="Z77"/>
  <c r="AA77"/>
  <c r="AB77"/>
  <c r="AC77"/>
  <c r="X78"/>
  <c r="AA78" i="61" s="1"/>
  <c r="Y78" i="14"/>
  <c r="Z78"/>
  <c r="AA78"/>
  <c r="AB78"/>
  <c r="AA78" i="63" s="1"/>
  <c r="AC78" i="14"/>
  <c r="X79"/>
  <c r="Y79"/>
  <c r="Z79"/>
  <c r="AA79"/>
  <c r="AB79"/>
  <c r="AC79"/>
  <c r="X80"/>
  <c r="Y80"/>
  <c r="Z80"/>
  <c r="AA80"/>
  <c r="AB80"/>
  <c r="AA80" i="63" s="1"/>
  <c r="AC80" i="14"/>
  <c r="X81"/>
  <c r="Y81"/>
  <c r="Z81"/>
  <c r="AA81" i="62" s="1"/>
  <c r="AA81" i="14"/>
  <c r="AB81"/>
  <c r="AC81"/>
  <c r="X82"/>
  <c r="AA82" i="61" s="1"/>
  <c r="Y82" i="14"/>
  <c r="Z82"/>
  <c r="AA82"/>
  <c r="AB82"/>
  <c r="AA82" i="63" s="1"/>
  <c r="AC82" i="14"/>
  <c r="X83"/>
  <c r="Y83"/>
  <c r="Z83"/>
  <c r="AA83" i="62" s="1"/>
  <c r="AA83" i="14"/>
  <c r="AB83"/>
  <c r="AC83"/>
  <c r="X84"/>
  <c r="AA84" i="61" s="1"/>
  <c r="Y84" i="14"/>
  <c r="Z84"/>
  <c r="AA84"/>
  <c r="AB84"/>
  <c r="AA84" i="63" s="1"/>
  <c r="AC84" i="14"/>
  <c r="X85"/>
  <c r="Y85"/>
  <c r="Z85"/>
  <c r="AA85"/>
  <c r="AB85"/>
  <c r="AC85"/>
  <c r="X86"/>
  <c r="AA86" i="61" s="1"/>
  <c r="Y86" i="14"/>
  <c r="Z86"/>
  <c r="AA86"/>
  <c r="AB86"/>
  <c r="AA86" i="63" s="1"/>
  <c r="AC86" i="14"/>
  <c r="X87"/>
  <c r="Y87"/>
  <c r="Z87"/>
  <c r="AA87"/>
  <c r="AB87"/>
  <c r="AC87"/>
  <c r="X88"/>
  <c r="Y88"/>
  <c r="Z88"/>
  <c r="AA88"/>
  <c r="AB88"/>
  <c r="AA88" i="63" s="1"/>
  <c r="AC88" i="14"/>
  <c r="X89"/>
  <c r="Y89"/>
  <c r="Z89"/>
  <c r="AA89" i="62" s="1"/>
  <c r="AA89" i="14"/>
  <c r="AB89"/>
  <c r="AC89"/>
  <c r="X90"/>
  <c r="AA90" i="61" s="1"/>
  <c r="Y90" i="14"/>
  <c r="Z90"/>
  <c r="AA90"/>
  <c r="AB90"/>
  <c r="AA90" i="63" s="1"/>
  <c r="AC90" i="14"/>
  <c r="X91"/>
  <c r="Y91"/>
  <c r="Z91"/>
  <c r="AA91" i="62" s="1"/>
  <c r="AA91" i="14"/>
  <c r="AB91"/>
  <c r="AC91"/>
  <c r="X92"/>
  <c r="AA92" i="61" s="1"/>
  <c r="Y92" i="14"/>
  <c r="Z92"/>
  <c r="AA92"/>
  <c r="AB92"/>
  <c r="AA92" i="63" s="1"/>
  <c r="AC92" i="14"/>
  <c r="X93"/>
  <c r="Y93"/>
  <c r="Z93"/>
  <c r="AA93"/>
  <c r="AB93"/>
  <c r="AC93"/>
  <c r="X94"/>
  <c r="AA94" i="61" s="1"/>
  <c r="Y94" i="14"/>
  <c r="Z94"/>
  <c r="AA94"/>
  <c r="AB94"/>
  <c r="AA94" i="63" s="1"/>
  <c r="AC94" i="14"/>
  <c r="X95"/>
  <c r="Y95"/>
  <c r="Z95"/>
  <c r="AA95"/>
  <c r="AB95"/>
  <c r="AC95"/>
  <c r="X96"/>
  <c r="Y96"/>
  <c r="Z96"/>
  <c r="AA96"/>
  <c r="AB96"/>
  <c r="AA96" i="63" s="1"/>
  <c r="AC96" i="14"/>
  <c r="X97"/>
  <c r="Y97"/>
  <c r="Z97"/>
  <c r="AA97" i="62" s="1"/>
  <c r="AA97" i="14"/>
  <c r="AB97"/>
  <c r="AC97"/>
  <c r="X98"/>
  <c r="AA98" i="61" s="1"/>
  <c r="Y98" i="14"/>
  <c r="Z98"/>
  <c r="AA98"/>
  <c r="AB98"/>
  <c r="AA98" i="63" s="1"/>
  <c r="AC98" i="14"/>
  <c r="Y3"/>
  <c r="Z3"/>
  <c r="AA3"/>
  <c r="AA3" i="62" s="1"/>
  <c r="AB3" i="14"/>
  <c r="AC3"/>
  <c r="X3"/>
  <c r="H3" i="12"/>
  <c r="H4"/>
  <c r="Y4" i="63"/>
  <c r="Z4"/>
  <c r="AA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AA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AA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AA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AA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AA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AA52"/>
  <c r="Y53"/>
  <c r="Z53"/>
  <c r="AA53"/>
  <c r="Y54"/>
  <c r="Z54"/>
  <c r="Y55"/>
  <c r="Z55"/>
  <c r="AA55"/>
  <c r="AB55"/>
  <c r="Y56"/>
  <c r="Z56"/>
  <c r="Y57"/>
  <c r="Z57"/>
  <c r="AA57"/>
  <c r="Y58"/>
  <c r="Z58"/>
  <c r="Y59"/>
  <c r="Z59"/>
  <c r="AA59"/>
  <c r="AB59"/>
  <c r="Y60"/>
  <c r="Z60"/>
  <c r="AA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AA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Y88"/>
  <c r="Z88"/>
  <c r="Y89"/>
  <c r="Z89"/>
  <c r="AA89"/>
  <c r="Y90"/>
  <c r="Z90"/>
  <c r="Y91"/>
  <c r="Z91"/>
  <c r="AA91"/>
  <c r="Y92"/>
  <c r="Z92"/>
  <c r="Y93"/>
  <c r="Z93"/>
  <c r="AA93"/>
  <c r="Y94"/>
  <c r="Z94"/>
  <c r="Y95"/>
  <c r="Z95"/>
  <c r="AA95"/>
  <c r="Y96"/>
  <c r="Z96"/>
  <c r="AB96"/>
  <c r="Y97"/>
  <c r="Z97"/>
  <c r="AA97"/>
  <c r="Y98"/>
  <c r="Z98"/>
  <c r="AB3"/>
  <c r="AA3"/>
  <c r="Z3"/>
  <c r="Y3"/>
  <c r="Y4" i="62"/>
  <c r="Z4"/>
  <c r="AA4"/>
  <c r="Y5"/>
  <c r="Z5"/>
  <c r="AA5"/>
  <c r="Y6"/>
  <c r="Z6"/>
  <c r="AA6"/>
  <c r="AB6"/>
  <c r="Y7"/>
  <c r="Z7"/>
  <c r="AA7"/>
  <c r="Y8"/>
  <c r="Z8"/>
  <c r="AA8"/>
  <c r="Y9"/>
  <c r="Z9"/>
  <c r="Y10"/>
  <c r="Z10"/>
  <c r="AA10"/>
  <c r="AB10"/>
  <c r="Y11"/>
  <c r="Z11"/>
  <c r="Y12"/>
  <c r="Z12"/>
  <c r="AA12"/>
  <c r="Y13"/>
  <c r="Z13"/>
  <c r="AA13"/>
  <c r="Y14"/>
  <c r="Z14"/>
  <c r="AA14"/>
  <c r="AB14"/>
  <c r="Y15"/>
  <c r="Z15"/>
  <c r="AA15"/>
  <c r="Y16"/>
  <c r="Z16"/>
  <c r="AA16"/>
  <c r="Y17"/>
  <c r="Z17"/>
  <c r="Y18"/>
  <c r="Z18"/>
  <c r="AA18"/>
  <c r="AB18"/>
  <c r="Y19"/>
  <c r="Z19"/>
  <c r="Y20"/>
  <c r="Z20"/>
  <c r="AA20"/>
  <c r="Y21"/>
  <c r="Z21"/>
  <c r="AA21"/>
  <c r="Y22"/>
  <c r="Z22"/>
  <c r="AA22"/>
  <c r="AB22"/>
  <c r="Y23"/>
  <c r="Z23"/>
  <c r="AA23"/>
  <c r="Y24"/>
  <c r="Z24"/>
  <c r="AA24"/>
  <c r="Y25"/>
  <c r="Z25"/>
  <c r="Y26"/>
  <c r="Z26"/>
  <c r="AA26"/>
  <c r="AB26"/>
  <c r="Y27"/>
  <c r="Z27"/>
  <c r="Y28"/>
  <c r="Z28"/>
  <c r="AA28"/>
  <c r="Y29"/>
  <c r="Z29"/>
  <c r="AA29"/>
  <c r="Y30"/>
  <c r="Z30"/>
  <c r="AA30"/>
  <c r="AB30"/>
  <c r="Y31"/>
  <c r="Z31"/>
  <c r="AA31"/>
  <c r="Y32"/>
  <c r="Z32"/>
  <c r="AA32"/>
  <c r="Y33"/>
  <c r="Z33"/>
  <c r="Y34"/>
  <c r="Z34"/>
  <c r="AA34"/>
  <c r="AB34"/>
  <c r="Y35"/>
  <c r="Z35"/>
  <c r="Y36"/>
  <c r="Z36"/>
  <c r="AA36"/>
  <c r="Y37"/>
  <c r="Z37"/>
  <c r="AA37"/>
  <c r="Y38"/>
  <c r="Z38"/>
  <c r="AA38"/>
  <c r="AB38"/>
  <c r="Y39"/>
  <c r="Z39"/>
  <c r="AA39"/>
  <c r="Y40"/>
  <c r="Z40"/>
  <c r="AA40"/>
  <c r="Y41"/>
  <c r="Z41"/>
  <c r="Y42"/>
  <c r="Z42"/>
  <c r="AA42"/>
  <c r="AB42"/>
  <c r="Y43"/>
  <c r="Z43"/>
  <c r="Y44"/>
  <c r="Z44"/>
  <c r="AA44"/>
  <c r="Y45"/>
  <c r="Z45"/>
  <c r="AA45"/>
  <c r="Y46"/>
  <c r="Z46"/>
  <c r="AA46"/>
  <c r="AB46"/>
  <c r="Y47"/>
  <c r="Z47"/>
  <c r="AA47"/>
  <c r="Y48"/>
  <c r="Z48"/>
  <c r="AA48"/>
  <c r="Y49"/>
  <c r="Z49"/>
  <c r="Y50"/>
  <c r="Z50"/>
  <c r="AA50"/>
  <c r="AB50"/>
  <c r="Y51"/>
  <c r="Z51"/>
  <c r="Y52"/>
  <c r="Z52"/>
  <c r="AA52"/>
  <c r="Y53"/>
  <c r="Z53"/>
  <c r="AA53"/>
  <c r="Y54"/>
  <c r="Z54"/>
  <c r="AA54"/>
  <c r="AB54"/>
  <c r="Y55"/>
  <c r="Z55"/>
  <c r="AA55"/>
  <c r="Y56"/>
  <c r="Z56"/>
  <c r="AA56"/>
  <c r="Y57"/>
  <c r="Z57"/>
  <c r="Y58"/>
  <c r="Z58"/>
  <c r="AA58"/>
  <c r="AB58"/>
  <c r="Y59"/>
  <c r="Z59"/>
  <c r="Y60"/>
  <c r="Z60"/>
  <c r="AA60"/>
  <c r="Y61"/>
  <c r="Z61"/>
  <c r="AA61"/>
  <c r="Y62"/>
  <c r="Z62"/>
  <c r="AA62"/>
  <c r="AB62"/>
  <c r="Y63"/>
  <c r="Z63"/>
  <c r="AA63"/>
  <c r="Y64"/>
  <c r="Z64"/>
  <c r="AA64"/>
  <c r="Y65"/>
  <c r="Z65"/>
  <c r="Y66"/>
  <c r="Z66"/>
  <c r="AA66"/>
  <c r="AB66"/>
  <c r="Y67"/>
  <c r="Z67"/>
  <c r="Y68"/>
  <c r="Z68"/>
  <c r="AA68"/>
  <c r="Y69"/>
  <c r="Z69"/>
  <c r="AA69"/>
  <c r="Y70"/>
  <c r="Z70"/>
  <c r="AA70"/>
  <c r="AB70"/>
  <c r="Y71"/>
  <c r="Z71"/>
  <c r="AA71"/>
  <c r="Y72"/>
  <c r="Z72"/>
  <c r="AA72"/>
  <c r="Y73"/>
  <c r="Z73"/>
  <c r="Y74"/>
  <c r="Z74"/>
  <c r="AA74"/>
  <c r="AB74"/>
  <c r="Y75"/>
  <c r="Z75"/>
  <c r="Y76"/>
  <c r="Z76"/>
  <c r="AA76"/>
  <c r="Y77"/>
  <c r="Z77"/>
  <c r="AA77"/>
  <c r="Y78"/>
  <c r="Z78"/>
  <c r="AA78"/>
  <c r="AB78"/>
  <c r="Y79"/>
  <c r="Z79"/>
  <c r="AA79"/>
  <c r="Y80"/>
  <c r="Z80"/>
  <c r="AA80"/>
  <c r="Y81"/>
  <c r="Z81"/>
  <c r="Y82"/>
  <c r="Z82"/>
  <c r="AA82"/>
  <c r="AB82"/>
  <c r="Y83"/>
  <c r="Z83"/>
  <c r="Y84"/>
  <c r="Z84"/>
  <c r="AA84"/>
  <c r="Y85"/>
  <c r="Z85"/>
  <c r="AA85"/>
  <c r="Y86"/>
  <c r="Z86"/>
  <c r="AA86"/>
  <c r="AB86"/>
  <c r="Y87"/>
  <c r="Z87"/>
  <c r="AA87"/>
  <c r="Y88"/>
  <c r="Z88"/>
  <c r="AA88"/>
  <c r="Y89"/>
  <c r="Z89"/>
  <c r="Y90"/>
  <c r="Z90"/>
  <c r="AA90"/>
  <c r="AB90"/>
  <c r="Y91"/>
  <c r="Z91"/>
  <c r="Y92"/>
  <c r="Z92"/>
  <c r="AA92"/>
  <c r="Y93"/>
  <c r="Z93"/>
  <c r="AA93"/>
  <c r="Y94"/>
  <c r="Z94"/>
  <c r="AA94"/>
  <c r="AB94"/>
  <c r="Y95"/>
  <c r="Z95"/>
  <c r="AA95"/>
  <c r="Y96"/>
  <c r="Z96"/>
  <c r="AA96"/>
  <c r="Y97"/>
  <c r="Z97"/>
  <c r="Y98"/>
  <c r="Z98"/>
  <c r="AA98"/>
  <c r="AB98"/>
  <c r="AB3"/>
  <c r="Z3"/>
  <c r="Y3"/>
  <c r="Y4" i="61"/>
  <c r="Z4"/>
  <c r="Y5"/>
  <c r="Z5"/>
  <c r="AA5"/>
  <c r="Y6"/>
  <c r="Z6"/>
  <c r="Y7"/>
  <c r="Z7"/>
  <c r="AA7"/>
  <c r="AB7"/>
  <c r="Y8"/>
  <c r="Z8"/>
  <c r="AA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AA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AA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AA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AA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AA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AA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AA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AA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AA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AB87"/>
  <c r="Y88"/>
  <c r="Z88"/>
  <c r="AA88"/>
  <c r="Y89"/>
  <c r="Z89"/>
  <c r="AA89"/>
  <c r="Y90"/>
  <c r="Z90"/>
  <c r="Y91"/>
  <c r="Z91"/>
  <c r="AA91"/>
  <c r="AB91"/>
  <c r="Y92"/>
  <c r="Z92"/>
  <c r="Y93"/>
  <c r="Z93"/>
  <c r="AA93"/>
  <c r="Y94"/>
  <c r="Z94"/>
  <c r="Y95"/>
  <c r="Z95"/>
  <c r="AA95"/>
  <c r="AB95"/>
  <c r="Y96"/>
  <c r="Z96"/>
  <c r="AA96"/>
  <c r="Y97"/>
  <c r="Z97"/>
  <c r="AA97"/>
  <c r="Y98"/>
  <c r="Z98"/>
  <c r="AA3"/>
  <c r="Z3"/>
  <c r="Y3"/>
  <c r="AB84" i="63" l="1"/>
  <c r="AB72"/>
  <c r="AB60"/>
  <c r="AB4"/>
  <c r="AB97" i="62"/>
  <c r="AB85"/>
  <c r="AB65"/>
  <c r="AB61"/>
  <c r="AB57"/>
  <c r="AB53"/>
  <c r="AB45"/>
  <c r="AB33"/>
  <c r="AB9"/>
  <c r="AB5"/>
  <c r="AB72" i="61"/>
  <c r="AB64"/>
  <c r="AB40"/>
  <c r="AB12"/>
  <c r="AB8"/>
  <c r="AB4"/>
  <c r="AA14" i="63"/>
  <c r="AA10"/>
  <c r="AA8"/>
  <c r="AA6"/>
  <c r="AA9" i="62"/>
  <c r="AA6" i="61"/>
  <c r="AA4"/>
  <c r="AB98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C4"/>
  <c r="B5"/>
  <c r="C5"/>
  <c r="F5" s="1"/>
  <c r="B6"/>
  <c r="C6"/>
  <c r="B7"/>
  <c r="C7"/>
  <c r="F7" s="1"/>
  <c r="B8"/>
  <c r="C8"/>
  <c r="B9"/>
  <c r="C9"/>
  <c r="F9" s="1"/>
  <c r="B10"/>
  <c r="C10"/>
  <c r="B11"/>
  <c r="C11"/>
  <c r="B12"/>
  <c r="C12"/>
  <c r="B13"/>
  <c r="C13"/>
  <c r="F13" s="1"/>
  <c r="B14"/>
  <c r="C14"/>
  <c r="B15"/>
  <c r="C15"/>
  <c r="F15" s="1"/>
  <c r="B16"/>
  <c r="C16"/>
  <c r="B17"/>
  <c r="C17"/>
  <c r="F17" s="1"/>
  <c r="B18"/>
  <c r="C18"/>
  <c r="B19"/>
  <c r="C19"/>
  <c r="F19" s="1"/>
  <c r="B20"/>
  <c r="C20"/>
  <c r="B21"/>
  <c r="C21"/>
  <c r="F21" s="1"/>
  <c r="B22"/>
  <c r="C22"/>
  <c r="B23"/>
  <c r="C23"/>
  <c r="F23" s="1"/>
  <c r="B24"/>
  <c r="C24"/>
  <c r="B25"/>
  <c r="C25"/>
  <c r="F25" s="1"/>
  <c r="B26"/>
  <c r="C26"/>
  <c r="B27"/>
  <c r="C27"/>
  <c r="F27" s="1"/>
  <c r="B28"/>
  <c r="C28"/>
  <c r="B29"/>
  <c r="C29"/>
  <c r="F29" s="1"/>
  <c r="B30"/>
  <c r="C30"/>
  <c r="B31"/>
  <c r="C31"/>
  <c r="F31" s="1"/>
  <c r="B32"/>
  <c r="C32"/>
  <c r="B33"/>
  <c r="C33"/>
  <c r="F33" s="1"/>
  <c r="B34"/>
  <c r="C34"/>
  <c r="B35"/>
  <c r="C35"/>
  <c r="B36"/>
  <c r="C36"/>
  <c r="B37"/>
  <c r="C37"/>
  <c r="B38"/>
  <c r="C38"/>
  <c r="B39"/>
  <c r="C39"/>
  <c r="F39" s="1"/>
  <c r="B40"/>
  <c r="C40"/>
  <c r="B41"/>
  <c r="C41"/>
  <c r="F41" s="1"/>
  <c r="B42"/>
  <c r="C42"/>
  <c r="B43"/>
  <c r="C43"/>
  <c r="F43" s="1"/>
  <c r="B44"/>
  <c r="C44"/>
  <c r="B45"/>
  <c r="C45"/>
  <c r="B46"/>
  <c r="C46"/>
  <c r="F46" s="1"/>
  <c r="B47"/>
  <c r="C47"/>
  <c r="F47" s="1"/>
  <c r="B48"/>
  <c r="C48"/>
  <c r="F48" s="1"/>
  <c r="B49"/>
  <c r="C49"/>
  <c r="F49" s="1"/>
  <c r="B50"/>
  <c r="C50"/>
  <c r="F50" s="1"/>
  <c r="B51"/>
  <c r="C51"/>
  <c r="F51" s="1"/>
  <c r="B52"/>
  <c r="C52"/>
  <c r="F52" s="1"/>
  <c r="B53"/>
  <c r="C53"/>
  <c r="F53" s="1"/>
  <c r="B54"/>
  <c r="C54"/>
  <c r="B55"/>
  <c r="C55"/>
  <c r="B56"/>
  <c r="C56"/>
  <c r="F56" s="1"/>
  <c r="B57"/>
  <c r="C57"/>
  <c r="B58"/>
  <c r="C58"/>
  <c r="F58" s="1"/>
  <c r="B59"/>
  <c r="C59"/>
  <c r="F59" s="1"/>
  <c r="B60"/>
  <c r="C60"/>
  <c r="B61"/>
  <c r="C61"/>
  <c r="F61" s="1"/>
  <c r="B62"/>
  <c r="C62"/>
  <c r="F62" s="1"/>
  <c r="B63"/>
  <c r="C63"/>
  <c r="F63" s="1"/>
  <c r="B64"/>
  <c r="C64"/>
  <c r="F64" s="1"/>
  <c r="B65"/>
  <c r="C65"/>
  <c r="F65" s="1"/>
  <c r="B66"/>
  <c r="C66"/>
  <c r="F66" s="1"/>
  <c r="B67"/>
  <c r="C67"/>
  <c r="B68"/>
  <c r="C68"/>
  <c r="F68" s="1"/>
  <c r="B69"/>
  <c r="C69"/>
  <c r="B70"/>
  <c r="C70"/>
  <c r="B71"/>
  <c r="C71"/>
  <c r="F71" s="1"/>
  <c r="B72"/>
  <c r="C72"/>
  <c r="F72" s="1"/>
  <c r="B73"/>
  <c r="C73"/>
  <c r="F73" s="1"/>
  <c r="B74"/>
  <c r="C74"/>
  <c r="F74" s="1"/>
  <c r="B75"/>
  <c r="C75"/>
  <c r="F75" s="1"/>
  <c r="B76"/>
  <c r="C76"/>
  <c r="B77"/>
  <c r="C77"/>
  <c r="B78"/>
  <c r="C78"/>
  <c r="F78" s="1"/>
  <c r="B79"/>
  <c r="C79"/>
  <c r="B80"/>
  <c r="C80"/>
  <c r="F80" s="1"/>
  <c r="B81"/>
  <c r="C81"/>
  <c r="B82"/>
  <c r="C82"/>
  <c r="B83"/>
  <c r="C83"/>
  <c r="F83" s="1"/>
  <c r="B84"/>
  <c r="C84"/>
  <c r="F84" s="1"/>
  <c r="B85"/>
  <c r="C85"/>
  <c r="F85" s="1"/>
  <c r="B86"/>
  <c r="C86"/>
  <c r="F86" s="1"/>
  <c r="B87"/>
  <c r="C87"/>
  <c r="F87" s="1"/>
  <c r="B88"/>
  <c r="C88"/>
  <c r="B89"/>
  <c r="C89"/>
  <c r="B90"/>
  <c r="C90"/>
  <c r="F90" s="1"/>
  <c r="B91"/>
  <c r="C91"/>
  <c r="F91" s="1"/>
  <c r="B92"/>
  <c r="C92"/>
  <c r="F92" s="1"/>
  <c r="B93"/>
  <c r="C93"/>
  <c r="F93" s="1"/>
  <c r="B94"/>
  <c r="C94"/>
  <c r="B95"/>
  <c r="C95"/>
  <c r="F95" s="1"/>
  <c r="B96"/>
  <c r="C96"/>
  <c r="B97"/>
  <c r="C97"/>
  <c r="F97" s="1"/>
  <c r="B98"/>
  <c r="C98"/>
  <c r="F98" s="1"/>
  <c r="C3"/>
  <c r="B3"/>
  <c r="B4" i="62"/>
  <c r="C4"/>
  <c r="F4" s="1"/>
  <c r="B5"/>
  <c r="C5"/>
  <c r="F5" s="1"/>
  <c r="B6"/>
  <c r="C6"/>
  <c r="F6" s="1"/>
  <c r="B7"/>
  <c r="C7"/>
  <c r="F7" s="1"/>
  <c r="B8"/>
  <c r="C8"/>
  <c r="F8" s="1"/>
  <c r="B9"/>
  <c r="C9"/>
  <c r="F9" s="1"/>
  <c r="B10"/>
  <c r="C10"/>
  <c r="B11"/>
  <c r="C11"/>
  <c r="F11" s="1"/>
  <c r="B12"/>
  <c r="C12"/>
  <c r="B13"/>
  <c r="C13"/>
  <c r="F13" s="1"/>
  <c r="B14"/>
  <c r="C14"/>
  <c r="F14" s="1"/>
  <c r="B15"/>
  <c r="C15"/>
  <c r="F15" s="1"/>
  <c r="B16"/>
  <c r="C16"/>
  <c r="F16" s="1"/>
  <c r="B17"/>
  <c r="C17"/>
  <c r="F17" s="1"/>
  <c r="B18"/>
  <c r="C18"/>
  <c r="F18" s="1"/>
  <c r="B19"/>
  <c r="C19"/>
  <c r="F19" s="1"/>
  <c r="B20"/>
  <c r="C20"/>
  <c r="F20" s="1"/>
  <c r="B21"/>
  <c r="C21"/>
  <c r="F21" s="1"/>
  <c r="B22"/>
  <c r="C22"/>
  <c r="F22" s="1"/>
  <c r="B23"/>
  <c r="C23"/>
  <c r="F23" s="1"/>
  <c r="B24"/>
  <c r="C24"/>
  <c r="F24" s="1"/>
  <c r="B25"/>
  <c r="C25"/>
  <c r="B26"/>
  <c r="C26"/>
  <c r="F26" s="1"/>
  <c r="B27"/>
  <c r="C27"/>
  <c r="F27" s="1"/>
  <c r="B28"/>
  <c r="C28"/>
  <c r="F28" s="1"/>
  <c r="B29"/>
  <c r="C29"/>
  <c r="F29" s="1"/>
  <c r="B30"/>
  <c r="C30"/>
  <c r="B31"/>
  <c r="C31"/>
  <c r="F31" s="1"/>
  <c r="B32"/>
  <c r="C32"/>
  <c r="B33"/>
  <c r="C33"/>
  <c r="F33" s="1"/>
  <c r="B34"/>
  <c r="C34"/>
  <c r="F34" s="1"/>
  <c r="B35"/>
  <c r="C35"/>
  <c r="F35" s="1"/>
  <c r="B36"/>
  <c r="C36"/>
  <c r="F36" s="1"/>
  <c r="B37"/>
  <c r="C37"/>
  <c r="F37" s="1"/>
  <c r="B38"/>
  <c r="C38"/>
  <c r="F38" s="1"/>
  <c r="B39"/>
  <c r="C39"/>
  <c r="F39" s="1"/>
  <c r="B40"/>
  <c r="C40"/>
  <c r="F40" s="1"/>
  <c r="B41"/>
  <c r="C41"/>
  <c r="B42"/>
  <c r="C42"/>
  <c r="F42" s="1"/>
  <c r="B43"/>
  <c r="C43"/>
  <c r="F43" s="1"/>
  <c r="B44"/>
  <c r="C44"/>
  <c r="F44" s="1"/>
  <c r="B45"/>
  <c r="C45"/>
  <c r="F45" s="1"/>
  <c r="B46"/>
  <c r="C46"/>
  <c r="F46" s="1"/>
  <c r="B47"/>
  <c r="C47"/>
  <c r="F47" s="1"/>
  <c r="B48"/>
  <c r="C48"/>
  <c r="F48" s="1"/>
  <c r="B49"/>
  <c r="C49"/>
  <c r="B50"/>
  <c r="C50"/>
  <c r="B51"/>
  <c r="C51"/>
  <c r="B52"/>
  <c r="C52"/>
  <c r="F52" s="1"/>
  <c r="B53"/>
  <c r="C53"/>
  <c r="B54"/>
  <c r="C54"/>
  <c r="B55"/>
  <c r="C55"/>
  <c r="F55" s="1"/>
  <c r="B56"/>
  <c r="C56"/>
  <c r="F56" s="1"/>
  <c r="B57"/>
  <c r="C57"/>
  <c r="F57" s="1"/>
  <c r="B58"/>
  <c r="C58"/>
  <c r="F58" s="1"/>
  <c r="B59"/>
  <c r="C59"/>
  <c r="B60"/>
  <c r="C60"/>
  <c r="F60" s="1"/>
  <c r="B61"/>
  <c r="C61"/>
  <c r="B62"/>
  <c r="C62"/>
  <c r="F62" s="1"/>
  <c r="B63"/>
  <c r="C63"/>
  <c r="F63" s="1"/>
  <c r="B64"/>
  <c r="C64"/>
  <c r="F64" s="1"/>
  <c r="B65"/>
  <c r="C65"/>
  <c r="F65" s="1"/>
  <c r="B66"/>
  <c r="C66"/>
  <c r="F66" s="1"/>
  <c r="B67"/>
  <c r="C67"/>
  <c r="F67" s="1"/>
  <c r="B68"/>
  <c r="C68"/>
  <c r="F68" s="1"/>
  <c r="B69"/>
  <c r="C69"/>
  <c r="F69" s="1"/>
  <c r="B70"/>
  <c r="C70"/>
  <c r="B71"/>
  <c r="C71"/>
  <c r="B72"/>
  <c r="C72"/>
  <c r="F72" s="1"/>
  <c r="B73"/>
  <c r="C73"/>
  <c r="B74"/>
  <c r="C74"/>
  <c r="F74" s="1"/>
  <c r="B75"/>
  <c r="C75"/>
  <c r="F75" s="1"/>
  <c r="B76"/>
  <c r="C76"/>
  <c r="F76" s="1"/>
  <c r="B77"/>
  <c r="C77"/>
  <c r="F77" s="1"/>
  <c r="B78"/>
  <c r="C78"/>
  <c r="F78" s="1"/>
  <c r="B79"/>
  <c r="C79"/>
  <c r="F79" s="1"/>
  <c r="B80"/>
  <c r="C80"/>
  <c r="F80" s="1"/>
  <c r="B81"/>
  <c r="C81"/>
  <c r="F81" s="1"/>
  <c r="B82"/>
  <c r="C82"/>
  <c r="F82" s="1"/>
  <c r="B83"/>
  <c r="C83"/>
  <c r="B84"/>
  <c r="C84"/>
  <c r="B85"/>
  <c r="C85"/>
  <c r="F85" s="1"/>
  <c r="B86"/>
  <c r="C86"/>
  <c r="F86" s="1"/>
  <c r="B87"/>
  <c r="C87"/>
  <c r="F87" s="1"/>
  <c r="B88"/>
  <c r="C88"/>
  <c r="B89"/>
  <c r="C89"/>
  <c r="F89" s="1"/>
  <c r="B90"/>
  <c r="C90"/>
  <c r="B91"/>
  <c r="C91"/>
  <c r="F91" s="1"/>
  <c r="B92"/>
  <c r="C92"/>
  <c r="F92" s="1"/>
  <c r="B93"/>
  <c r="C93"/>
  <c r="B94"/>
  <c r="C94"/>
  <c r="F94" s="1"/>
  <c r="B95"/>
  <c r="C95"/>
  <c r="B96"/>
  <c r="C96"/>
  <c r="F96" s="1"/>
  <c r="B97"/>
  <c r="C97"/>
  <c r="F97" s="1"/>
  <c r="B98"/>
  <c r="C98"/>
  <c r="F98" s="1"/>
  <c r="C3"/>
  <c r="B3"/>
  <c r="B4" i="61"/>
  <c r="C4"/>
  <c r="F4" s="1"/>
  <c r="B5"/>
  <c r="C5"/>
  <c r="F5" s="1"/>
  <c r="B6"/>
  <c r="C6"/>
  <c r="F6" s="1"/>
  <c r="B7"/>
  <c r="C7"/>
  <c r="B8"/>
  <c r="C8"/>
  <c r="F8" s="1"/>
  <c r="B9"/>
  <c r="C9"/>
  <c r="B10"/>
  <c r="C10"/>
  <c r="F10" s="1"/>
  <c r="B11"/>
  <c r="C11"/>
  <c r="F11" s="1"/>
  <c r="B12"/>
  <c r="C12"/>
  <c r="F12" s="1"/>
  <c r="B13"/>
  <c r="C13"/>
  <c r="F13" s="1"/>
  <c r="B14"/>
  <c r="C14"/>
  <c r="F14" s="1"/>
  <c r="B15"/>
  <c r="C15"/>
  <c r="B16"/>
  <c r="C16"/>
  <c r="B17"/>
  <c r="C17"/>
  <c r="B18"/>
  <c r="C18"/>
  <c r="B19"/>
  <c r="C19"/>
  <c r="F19" s="1"/>
  <c r="B20"/>
  <c r="C20"/>
  <c r="B21"/>
  <c r="C21"/>
  <c r="F21" s="1"/>
  <c r="B22"/>
  <c r="C22"/>
  <c r="F22" s="1"/>
  <c r="B23"/>
  <c r="C23"/>
  <c r="F23" s="1"/>
  <c r="B24"/>
  <c r="C24"/>
  <c r="B25"/>
  <c r="C25"/>
  <c r="B26"/>
  <c r="C26"/>
  <c r="B27"/>
  <c r="C27"/>
  <c r="F27" s="1"/>
  <c r="B28"/>
  <c r="C28"/>
  <c r="F28" s="1"/>
  <c r="B29"/>
  <c r="C29"/>
  <c r="F29" s="1"/>
  <c r="B30"/>
  <c r="C30"/>
  <c r="F30" s="1"/>
  <c r="B31"/>
  <c r="C31"/>
  <c r="F31" s="1"/>
  <c r="B32"/>
  <c r="C32"/>
  <c r="B33"/>
  <c r="C33"/>
  <c r="B34"/>
  <c r="C34"/>
  <c r="F34" s="1"/>
  <c r="B35"/>
  <c r="C35"/>
  <c r="F35" s="1"/>
  <c r="B36"/>
  <c r="C36"/>
  <c r="F36" s="1"/>
  <c r="B37"/>
  <c r="C37"/>
  <c r="F37" s="1"/>
  <c r="B38"/>
  <c r="C38"/>
  <c r="F38" s="1"/>
  <c r="B39"/>
  <c r="C39"/>
  <c r="B40"/>
  <c r="C40"/>
  <c r="F40" s="1"/>
  <c r="B41"/>
  <c r="C41"/>
  <c r="F41" s="1"/>
  <c r="B42"/>
  <c r="C42"/>
  <c r="F42" s="1"/>
  <c r="B43"/>
  <c r="C43"/>
  <c r="F43" s="1"/>
  <c r="B44"/>
  <c r="C44"/>
  <c r="B45"/>
  <c r="C45"/>
  <c r="B46"/>
  <c r="C46"/>
  <c r="F46" s="1"/>
  <c r="B47"/>
  <c r="C47"/>
  <c r="B48"/>
  <c r="C48"/>
  <c r="F48" s="1"/>
  <c r="B49"/>
  <c r="C49"/>
  <c r="B50"/>
  <c r="C50"/>
  <c r="F50" s="1"/>
  <c r="B51"/>
  <c r="C51"/>
  <c r="B52"/>
  <c r="C52"/>
  <c r="B53"/>
  <c r="C53"/>
  <c r="F53" s="1"/>
  <c r="B54"/>
  <c r="C54"/>
  <c r="F54" s="1"/>
  <c r="B55"/>
  <c r="C55"/>
  <c r="F55" s="1"/>
  <c r="B56"/>
  <c r="C56"/>
  <c r="F56" s="1"/>
  <c r="B57"/>
  <c r="C57"/>
  <c r="F57" s="1"/>
  <c r="B58"/>
  <c r="C58"/>
  <c r="F58" s="1"/>
  <c r="B59"/>
  <c r="C59"/>
  <c r="F59" s="1"/>
  <c r="B60"/>
  <c r="C60"/>
  <c r="B61"/>
  <c r="C61"/>
  <c r="F61" s="1"/>
  <c r="B62"/>
  <c r="C62"/>
  <c r="F62" s="1"/>
  <c r="B63"/>
  <c r="C63"/>
  <c r="F63" s="1"/>
  <c r="B64"/>
  <c r="C64"/>
  <c r="F64" s="1"/>
  <c r="B65"/>
  <c r="C65"/>
  <c r="F65" s="1"/>
  <c r="B66"/>
  <c r="C66"/>
  <c r="F66" s="1"/>
  <c r="B67"/>
  <c r="C67"/>
  <c r="F67" s="1"/>
  <c r="B68"/>
  <c r="C68"/>
  <c r="B69"/>
  <c r="C69"/>
  <c r="F69" s="1"/>
  <c r="B70"/>
  <c r="C70"/>
  <c r="F70" s="1"/>
  <c r="B71"/>
  <c r="C71"/>
  <c r="F71" s="1"/>
  <c r="B72"/>
  <c r="C72"/>
  <c r="F72" s="1"/>
  <c r="B73"/>
  <c r="C73"/>
  <c r="F73" s="1"/>
  <c r="B74"/>
  <c r="C74"/>
  <c r="F74" s="1"/>
  <c r="B75"/>
  <c r="C75"/>
  <c r="F75" s="1"/>
  <c r="B76"/>
  <c r="C76"/>
  <c r="B77"/>
  <c r="C77"/>
  <c r="B78"/>
  <c r="C78"/>
  <c r="F78" s="1"/>
  <c r="B79"/>
  <c r="C79"/>
  <c r="B80"/>
  <c r="C80"/>
  <c r="F80" s="1"/>
  <c r="B81"/>
  <c r="C81"/>
  <c r="F81" s="1"/>
  <c r="B82"/>
  <c r="C82"/>
  <c r="F82" s="1"/>
  <c r="B83"/>
  <c r="C83"/>
  <c r="F83" s="1"/>
  <c r="B84"/>
  <c r="C84"/>
  <c r="F84" s="1"/>
  <c r="B85"/>
  <c r="C85"/>
  <c r="F85" s="1"/>
  <c r="B86"/>
  <c r="C86"/>
  <c r="F86" s="1"/>
  <c r="B87"/>
  <c r="C87"/>
  <c r="F87" s="1"/>
  <c r="B88"/>
  <c r="C88"/>
  <c r="B89"/>
  <c r="C89"/>
  <c r="F89" s="1"/>
  <c r="B90"/>
  <c r="C90"/>
  <c r="B91"/>
  <c r="C91"/>
  <c r="F91" s="1"/>
  <c r="B92"/>
  <c r="C92"/>
  <c r="F92" s="1"/>
  <c r="B93"/>
  <c r="C93"/>
  <c r="F93" s="1"/>
  <c r="B94"/>
  <c r="C94"/>
  <c r="F94" s="1"/>
  <c r="B95"/>
  <c r="C95"/>
  <c r="F95" s="1"/>
  <c r="B96"/>
  <c r="C96"/>
  <c r="F96" s="1"/>
  <c r="B97"/>
  <c r="C97"/>
  <c r="F97" s="1"/>
  <c r="B98"/>
  <c r="C98"/>
  <c r="F98" s="1"/>
  <c r="C3"/>
  <c r="B3"/>
  <c r="B99" s="1"/>
  <c r="B4" i="58"/>
  <c r="C4"/>
  <c r="F4" s="1"/>
  <c r="B5"/>
  <c r="C5"/>
  <c r="B6"/>
  <c r="C6"/>
  <c r="F6" s="1"/>
  <c r="B7"/>
  <c r="C7"/>
  <c r="F7" s="1"/>
  <c r="B8"/>
  <c r="C8"/>
  <c r="F8" s="1"/>
  <c r="B9"/>
  <c r="C9"/>
  <c r="B10"/>
  <c r="C10"/>
  <c r="F10" s="1"/>
  <c r="B11"/>
  <c r="C11"/>
  <c r="F11" s="1"/>
  <c r="B12"/>
  <c r="C12"/>
  <c r="F12" s="1"/>
  <c r="B13"/>
  <c r="C13"/>
  <c r="B14"/>
  <c r="C14"/>
  <c r="F14" s="1"/>
  <c r="B15"/>
  <c r="C15"/>
  <c r="F15" s="1"/>
  <c r="B16"/>
  <c r="C16"/>
  <c r="F16" s="1"/>
  <c r="B17"/>
  <c r="C17"/>
  <c r="B18"/>
  <c r="C18"/>
  <c r="B19"/>
  <c r="C19"/>
  <c r="B20"/>
  <c r="C20"/>
  <c r="B21"/>
  <c r="C21"/>
  <c r="B22"/>
  <c r="C22"/>
  <c r="F22" s="1"/>
  <c r="B23"/>
  <c r="C23"/>
  <c r="F23" s="1"/>
  <c r="B24"/>
  <c r="C24"/>
  <c r="F24" s="1"/>
  <c r="B25"/>
  <c r="C25"/>
  <c r="F25" s="1"/>
  <c r="B26"/>
  <c r="C26"/>
  <c r="B27"/>
  <c r="C27"/>
  <c r="F27" s="1"/>
  <c r="B28"/>
  <c r="C28"/>
  <c r="B29"/>
  <c r="C29"/>
  <c r="F29" s="1"/>
  <c r="B30"/>
  <c r="C30"/>
  <c r="B31"/>
  <c r="C31"/>
  <c r="F31" s="1"/>
  <c r="B32"/>
  <c r="C32"/>
  <c r="F32" s="1"/>
  <c r="B33"/>
  <c r="C33"/>
  <c r="B34"/>
  <c r="C34"/>
  <c r="F34" s="1"/>
  <c r="B35"/>
  <c r="C35"/>
  <c r="F35" s="1"/>
  <c r="B36"/>
  <c r="C36"/>
  <c r="F36" s="1"/>
  <c r="B37"/>
  <c r="C37"/>
  <c r="F37" s="1"/>
  <c r="B38"/>
  <c r="C38"/>
  <c r="F38" s="1"/>
  <c r="B39"/>
  <c r="C39"/>
  <c r="F39" s="1"/>
  <c r="B40"/>
  <c r="C40"/>
  <c r="F40" s="1"/>
  <c r="B41"/>
  <c r="C41"/>
  <c r="B42"/>
  <c r="C42"/>
  <c r="F42" s="1"/>
  <c r="B43"/>
  <c r="C43"/>
  <c r="F43" s="1"/>
  <c r="B44"/>
  <c r="C44"/>
  <c r="F44" s="1"/>
  <c r="B45"/>
  <c r="C45"/>
  <c r="F45" s="1"/>
  <c r="B46"/>
  <c r="C46"/>
  <c r="F46" s="1"/>
  <c r="B47"/>
  <c r="C47"/>
  <c r="F47" s="1"/>
  <c r="B48"/>
  <c r="C48"/>
  <c r="F48" s="1"/>
  <c r="B49"/>
  <c r="C49"/>
  <c r="B50"/>
  <c r="C50"/>
  <c r="F50" s="1"/>
  <c r="B51"/>
  <c r="C51"/>
  <c r="F51" s="1"/>
  <c r="B52"/>
  <c r="C52"/>
  <c r="F52" s="1"/>
  <c r="B53"/>
  <c r="C53"/>
  <c r="F53" s="1"/>
  <c r="B54"/>
  <c r="C54"/>
  <c r="F54" s="1"/>
  <c r="B55"/>
  <c r="C55"/>
  <c r="F55" s="1"/>
  <c r="B56"/>
  <c r="C56"/>
  <c r="F56" s="1"/>
  <c r="B57"/>
  <c r="C57"/>
  <c r="B58"/>
  <c r="C58"/>
  <c r="F58" s="1"/>
  <c r="B59"/>
  <c r="C59"/>
  <c r="F59" s="1"/>
  <c r="B60"/>
  <c r="C60"/>
  <c r="F60" s="1"/>
  <c r="B61"/>
  <c r="C61"/>
  <c r="F61" s="1"/>
  <c r="B62"/>
  <c r="C62"/>
  <c r="F62" s="1"/>
  <c r="B63"/>
  <c r="C63"/>
  <c r="F63" s="1"/>
  <c r="B64"/>
  <c r="C64"/>
  <c r="F64" s="1"/>
  <c r="B65"/>
  <c r="C65"/>
  <c r="B66"/>
  <c r="C66"/>
  <c r="F66" s="1"/>
  <c r="B67"/>
  <c r="C67"/>
  <c r="F67" s="1"/>
  <c r="B68"/>
  <c r="C68"/>
  <c r="F68" s="1"/>
  <c r="B69"/>
  <c r="C69"/>
  <c r="F69" s="1"/>
  <c r="B70"/>
  <c r="C70"/>
  <c r="F70" s="1"/>
  <c r="B71"/>
  <c r="C71"/>
  <c r="F71" s="1"/>
  <c r="B72"/>
  <c r="C72"/>
  <c r="F72" s="1"/>
  <c r="B73"/>
  <c r="C73"/>
  <c r="B74"/>
  <c r="C74"/>
  <c r="F74" s="1"/>
  <c r="B75"/>
  <c r="C75"/>
  <c r="F75" s="1"/>
  <c r="B76"/>
  <c r="C76"/>
  <c r="F76" s="1"/>
  <c r="B77"/>
  <c r="C77"/>
  <c r="F77" s="1"/>
  <c r="B78"/>
  <c r="C78"/>
  <c r="F78" s="1"/>
  <c r="B79"/>
  <c r="C79"/>
  <c r="F79" s="1"/>
  <c r="B80"/>
  <c r="C80"/>
  <c r="F80" s="1"/>
  <c r="B81"/>
  <c r="C81"/>
  <c r="B82"/>
  <c r="C82"/>
  <c r="F82" s="1"/>
  <c r="B83"/>
  <c r="C83"/>
  <c r="F83" s="1"/>
  <c r="B84"/>
  <c r="C84"/>
  <c r="F84" s="1"/>
  <c r="B85"/>
  <c r="C85"/>
  <c r="F85" s="1"/>
  <c r="B86"/>
  <c r="C86"/>
  <c r="F86" s="1"/>
  <c r="B87"/>
  <c r="C87"/>
  <c r="F87" s="1"/>
  <c r="B88"/>
  <c r="C88"/>
  <c r="F88" s="1"/>
  <c r="B89"/>
  <c r="C89"/>
  <c r="B90"/>
  <c r="C90"/>
  <c r="F90" s="1"/>
  <c r="B91"/>
  <c r="C91"/>
  <c r="F91" s="1"/>
  <c r="B92"/>
  <c r="C92"/>
  <c r="F92" s="1"/>
  <c r="B93"/>
  <c r="C93"/>
  <c r="F93" s="1"/>
  <c r="B94"/>
  <c r="C94"/>
  <c r="F94" s="1"/>
  <c r="B95"/>
  <c r="C95"/>
  <c r="F95" s="1"/>
  <c r="B96"/>
  <c r="C96"/>
  <c r="F96" s="1"/>
  <c r="B97"/>
  <c r="C97"/>
  <c r="B98"/>
  <c r="C98"/>
  <c r="F98" s="1"/>
  <c r="C3"/>
  <c r="B3"/>
  <c r="B99" s="1"/>
  <c r="B4" i="57"/>
  <c r="C4"/>
  <c r="F4" s="1"/>
  <c r="B5"/>
  <c r="C5"/>
  <c r="F5" s="1"/>
  <c r="B6"/>
  <c r="C6"/>
  <c r="F6" s="1"/>
  <c r="B7"/>
  <c r="C7"/>
  <c r="F7" s="1"/>
  <c r="B8"/>
  <c r="C8"/>
  <c r="F8" s="1"/>
  <c r="B9"/>
  <c r="C9"/>
  <c r="F9" s="1"/>
  <c r="B10"/>
  <c r="C10"/>
  <c r="B11"/>
  <c r="C11"/>
  <c r="B12"/>
  <c r="C12"/>
  <c r="F12" s="1"/>
  <c r="B13"/>
  <c r="C13"/>
  <c r="B14"/>
  <c r="C14"/>
  <c r="F14" s="1"/>
  <c r="B15"/>
  <c r="C15"/>
  <c r="B16"/>
  <c r="C16"/>
  <c r="F16" s="1"/>
  <c r="B17"/>
  <c r="C17"/>
  <c r="B18"/>
  <c r="C18"/>
  <c r="B19"/>
  <c r="C19"/>
  <c r="F19" s="1"/>
  <c r="B20"/>
  <c r="C20"/>
  <c r="F20" s="1"/>
  <c r="B21"/>
  <c r="C21"/>
  <c r="F21" s="1"/>
  <c r="B22"/>
  <c r="C22"/>
  <c r="F22" s="1"/>
  <c r="B23"/>
  <c r="C23"/>
  <c r="F23" s="1"/>
  <c r="B24"/>
  <c r="C24"/>
  <c r="F24" s="1"/>
  <c r="B25"/>
  <c r="C25"/>
  <c r="F25" s="1"/>
  <c r="B26"/>
  <c r="C26"/>
  <c r="B27"/>
  <c r="C27"/>
  <c r="F27" s="1"/>
  <c r="B28"/>
  <c r="C28"/>
  <c r="F28" s="1"/>
  <c r="B29"/>
  <c r="C29"/>
  <c r="F29" s="1"/>
  <c r="B30"/>
  <c r="C30"/>
  <c r="F30" s="1"/>
  <c r="B31"/>
  <c r="C31"/>
  <c r="F31" s="1"/>
  <c r="B32"/>
  <c r="C32"/>
  <c r="F32" s="1"/>
  <c r="B33"/>
  <c r="C33"/>
  <c r="F33" s="1"/>
  <c r="B34"/>
  <c r="C34"/>
  <c r="F34" s="1"/>
  <c r="B35"/>
  <c r="C35"/>
  <c r="F35" s="1"/>
  <c r="B36"/>
  <c r="C36"/>
  <c r="F36" s="1"/>
  <c r="B37"/>
  <c r="C37"/>
  <c r="F37" s="1"/>
  <c r="B38"/>
  <c r="C38"/>
  <c r="B39"/>
  <c r="C39"/>
  <c r="B40"/>
  <c r="C40"/>
  <c r="F40" s="1"/>
  <c r="B41"/>
  <c r="C41"/>
  <c r="B42"/>
  <c r="C42"/>
  <c r="F42" s="1"/>
  <c r="B43"/>
  <c r="C43"/>
  <c r="B44"/>
  <c r="C44"/>
  <c r="F44" s="1"/>
  <c r="B45"/>
  <c r="C45"/>
  <c r="B46"/>
  <c r="C46"/>
  <c r="B47"/>
  <c r="C47"/>
  <c r="F47" s="1"/>
  <c r="B48"/>
  <c r="C48"/>
  <c r="F48" s="1"/>
  <c r="B49"/>
  <c r="C49"/>
  <c r="F49" s="1"/>
  <c r="B50"/>
  <c r="C50"/>
  <c r="F50" s="1"/>
  <c r="B51"/>
  <c r="C51"/>
  <c r="F51" s="1"/>
  <c r="B52"/>
  <c r="C52"/>
  <c r="F52" s="1"/>
  <c r="B53"/>
  <c r="C53"/>
  <c r="F53" s="1"/>
  <c r="B54"/>
  <c r="C54"/>
  <c r="B55"/>
  <c r="C55"/>
  <c r="F55" s="1"/>
  <c r="B56"/>
  <c r="C56"/>
  <c r="F56" s="1"/>
  <c r="B57"/>
  <c r="C57"/>
  <c r="F57" s="1"/>
  <c r="B58"/>
  <c r="C58"/>
  <c r="F58" s="1"/>
  <c r="B59"/>
  <c r="C59"/>
  <c r="F59" s="1"/>
  <c r="B60"/>
  <c r="C60"/>
  <c r="F60" s="1"/>
  <c r="B61"/>
  <c r="C61"/>
  <c r="F61" s="1"/>
  <c r="B62"/>
  <c r="C62"/>
  <c r="B63"/>
  <c r="C63"/>
  <c r="F63" s="1"/>
  <c r="B64"/>
  <c r="C64"/>
  <c r="F64" s="1"/>
  <c r="B65"/>
  <c r="C65"/>
  <c r="F65" s="1"/>
  <c r="B66"/>
  <c r="C66"/>
  <c r="F66" s="1"/>
  <c r="B67"/>
  <c r="C67"/>
  <c r="F67" s="1"/>
  <c r="B68"/>
  <c r="C68"/>
  <c r="F68" s="1"/>
  <c r="B69"/>
  <c r="C69"/>
  <c r="F69" s="1"/>
  <c r="B70"/>
  <c r="C70"/>
  <c r="B71"/>
  <c r="C71"/>
  <c r="B72"/>
  <c r="C72"/>
  <c r="F72" s="1"/>
  <c r="B73"/>
  <c r="C73"/>
  <c r="B74"/>
  <c r="C74"/>
  <c r="F74" s="1"/>
  <c r="B75"/>
  <c r="C75"/>
  <c r="B76"/>
  <c r="C76"/>
  <c r="F76" s="1"/>
  <c r="B77"/>
  <c r="C77"/>
  <c r="F77" s="1"/>
  <c r="B78"/>
  <c r="C78"/>
  <c r="F78" s="1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F87" s="1"/>
  <c r="B88"/>
  <c r="C88"/>
  <c r="F88" s="1"/>
  <c r="B89"/>
  <c r="C89"/>
  <c r="B90"/>
  <c r="C90"/>
  <c r="F90" s="1"/>
  <c r="B91"/>
  <c r="C91"/>
  <c r="B92"/>
  <c r="C92"/>
  <c r="F92" s="1"/>
  <c r="B93"/>
  <c r="C93"/>
  <c r="F93" s="1"/>
  <c r="B94"/>
  <c r="C94"/>
  <c r="F94" s="1"/>
  <c r="B95"/>
  <c r="C95"/>
  <c r="F95" s="1"/>
  <c r="B96"/>
  <c r="C96"/>
  <c r="F96" s="1"/>
  <c r="B97"/>
  <c r="C97"/>
  <c r="B98"/>
  <c r="C98"/>
  <c r="C3"/>
  <c r="B3"/>
  <c r="B4" i="56"/>
  <c r="C4"/>
  <c r="F4" s="1"/>
  <c r="B5"/>
  <c r="C5"/>
  <c r="F5" s="1"/>
  <c r="B6"/>
  <c r="C6"/>
  <c r="B7"/>
  <c r="C7"/>
  <c r="F7" s="1"/>
  <c r="B8"/>
  <c r="C8"/>
  <c r="F8" s="1"/>
  <c r="B9"/>
  <c r="C9"/>
  <c r="F9" s="1"/>
  <c r="B10"/>
  <c r="C10"/>
  <c r="F10" s="1"/>
  <c r="B11"/>
  <c r="C11"/>
  <c r="F11" s="1"/>
  <c r="B12"/>
  <c r="C12"/>
  <c r="F12" s="1"/>
  <c r="B13"/>
  <c r="C13"/>
  <c r="F13" s="1"/>
  <c r="B14"/>
  <c r="C14"/>
  <c r="F14" s="1"/>
  <c r="B15"/>
  <c r="C15"/>
  <c r="F15" s="1"/>
  <c r="B16"/>
  <c r="C16"/>
  <c r="F16" s="1"/>
  <c r="B17"/>
  <c r="C17"/>
  <c r="F17" s="1"/>
  <c r="B18"/>
  <c r="C18"/>
  <c r="B19"/>
  <c r="C19"/>
  <c r="F19" s="1"/>
  <c r="B20"/>
  <c r="C20"/>
  <c r="F20" s="1"/>
  <c r="B21"/>
  <c r="C21"/>
  <c r="F21" s="1"/>
  <c r="B22"/>
  <c r="C22"/>
  <c r="F22" s="1"/>
  <c r="B23"/>
  <c r="C23"/>
  <c r="F23" s="1"/>
  <c r="B24"/>
  <c r="C24"/>
  <c r="B25"/>
  <c r="C25"/>
  <c r="B26"/>
  <c r="C26"/>
  <c r="B27"/>
  <c r="C27"/>
  <c r="B28"/>
  <c r="C28"/>
  <c r="F28" s="1"/>
  <c r="B29"/>
  <c r="C29"/>
  <c r="B30"/>
  <c r="C30"/>
  <c r="F30" s="1"/>
  <c r="B31"/>
  <c r="C31"/>
  <c r="F31" s="1"/>
  <c r="B32"/>
  <c r="C32"/>
  <c r="F32" s="1"/>
  <c r="B33"/>
  <c r="C33"/>
  <c r="F33" s="1"/>
  <c r="B34"/>
  <c r="C34"/>
  <c r="F34" s="1"/>
  <c r="B35"/>
  <c r="C35"/>
  <c r="B36"/>
  <c r="C36"/>
  <c r="F36" s="1"/>
  <c r="B37"/>
  <c r="C37"/>
  <c r="B38"/>
  <c r="C38"/>
  <c r="F38" s="1"/>
  <c r="B39"/>
  <c r="C39"/>
  <c r="B40"/>
  <c r="C40"/>
  <c r="F40" s="1"/>
  <c r="B41"/>
  <c r="C41"/>
  <c r="B42"/>
  <c r="C42"/>
  <c r="F42" s="1"/>
  <c r="B43"/>
  <c r="C43"/>
  <c r="F43" s="1"/>
  <c r="B44"/>
  <c r="C44"/>
  <c r="B45"/>
  <c r="C45"/>
  <c r="B46"/>
  <c r="C46"/>
  <c r="B47"/>
  <c r="C47"/>
  <c r="B48"/>
  <c r="C48"/>
  <c r="F48" s="1"/>
  <c r="B49"/>
  <c r="C49"/>
  <c r="B50"/>
  <c r="C50"/>
  <c r="F50" s="1"/>
  <c r="B51"/>
  <c r="C51"/>
  <c r="F51" s="1"/>
  <c r="B52"/>
  <c r="C52"/>
  <c r="B53"/>
  <c r="C53"/>
  <c r="F53" s="1"/>
  <c r="B54"/>
  <c r="C54"/>
  <c r="F54" s="1"/>
  <c r="B55"/>
  <c r="C55"/>
  <c r="F55" s="1"/>
  <c r="B56"/>
  <c r="C56"/>
  <c r="F56" s="1"/>
  <c r="B57"/>
  <c r="C57"/>
  <c r="F57" s="1"/>
  <c r="B58"/>
  <c r="C58"/>
  <c r="F58" s="1"/>
  <c r="B59"/>
  <c r="C59"/>
  <c r="B60"/>
  <c r="C60"/>
  <c r="F60" s="1"/>
  <c r="B61"/>
  <c r="C61"/>
  <c r="F61" s="1"/>
  <c r="B62"/>
  <c r="C62"/>
  <c r="F62" s="1"/>
  <c r="B63"/>
  <c r="C63"/>
  <c r="F63" s="1"/>
  <c r="B64"/>
  <c r="C64"/>
  <c r="F64" s="1"/>
  <c r="B65"/>
  <c r="C65"/>
  <c r="F65" s="1"/>
  <c r="B66"/>
  <c r="C66"/>
  <c r="F66" s="1"/>
  <c r="B67"/>
  <c r="C67"/>
  <c r="F67" s="1"/>
  <c r="B68"/>
  <c r="C68"/>
  <c r="F68" s="1"/>
  <c r="B69"/>
  <c r="C69"/>
  <c r="B70"/>
  <c r="C70"/>
  <c r="F70" s="1"/>
  <c r="B71"/>
  <c r="C71"/>
  <c r="B72"/>
  <c r="C72"/>
  <c r="F72" s="1"/>
  <c r="B73"/>
  <c r="C73"/>
  <c r="F73" s="1"/>
  <c r="B74"/>
  <c r="C74"/>
  <c r="F74" s="1"/>
  <c r="B75"/>
  <c r="C75"/>
  <c r="F75" s="1"/>
  <c r="B76"/>
  <c r="C76"/>
  <c r="F76" s="1"/>
  <c r="B77"/>
  <c r="C77"/>
  <c r="F77" s="1"/>
  <c r="B78"/>
  <c r="C78"/>
  <c r="B79"/>
  <c r="C79"/>
  <c r="F79" s="1"/>
  <c r="B80"/>
  <c r="C80"/>
  <c r="B81"/>
  <c r="C81"/>
  <c r="F81" s="1"/>
  <c r="B82"/>
  <c r="C82"/>
  <c r="B83"/>
  <c r="C83"/>
  <c r="F83" s="1"/>
  <c r="B84"/>
  <c r="C84"/>
  <c r="B85"/>
  <c r="C85"/>
  <c r="F85" s="1"/>
  <c r="B86"/>
  <c r="C86"/>
  <c r="B87"/>
  <c r="C87"/>
  <c r="F87" s="1"/>
  <c r="B88"/>
  <c r="C88"/>
  <c r="B89"/>
  <c r="C89"/>
  <c r="F89" s="1"/>
  <c r="B90"/>
  <c r="C90"/>
  <c r="B91"/>
  <c r="C91"/>
  <c r="F91" s="1"/>
  <c r="B92"/>
  <c r="C92"/>
  <c r="B93"/>
  <c r="C93"/>
  <c r="F93" s="1"/>
  <c r="B94"/>
  <c r="C94"/>
  <c r="B95"/>
  <c r="C95"/>
  <c r="F95" s="1"/>
  <c r="B96"/>
  <c r="C96"/>
  <c r="B97"/>
  <c r="C97"/>
  <c r="F97" s="1"/>
  <c r="B98"/>
  <c r="C98"/>
  <c r="C3"/>
  <c r="B3"/>
  <c r="B99" s="1"/>
  <c r="B4" i="55"/>
  <c r="C4"/>
  <c r="B5"/>
  <c r="C5"/>
  <c r="B6"/>
  <c r="C6"/>
  <c r="B7"/>
  <c r="C7"/>
  <c r="F7" s="1"/>
  <c r="B8"/>
  <c r="C8"/>
  <c r="F8" s="1"/>
  <c r="B9"/>
  <c r="C9"/>
  <c r="B10"/>
  <c r="C10"/>
  <c r="F10" s="1"/>
  <c r="B11"/>
  <c r="C11"/>
  <c r="F11" s="1"/>
  <c r="B12"/>
  <c r="C12"/>
  <c r="F12" s="1"/>
  <c r="B13"/>
  <c r="C13"/>
  <c r="B14"/>
  <c r="C14"/>
  <c r="F14" s="1"/>
  <c r="B15"/>
  <c r="C15"/>
  <c r="F15" s="1"/>
  <c r="B16"/>
  <c r="C16"/>
  <c r="F16" s="1"/>
  <c r="B17"/>
  <c r="C17"/>
  <c r="F17" s="1"/>
  <c r="B18"/>
  <c r="C18"/>
  <c r="F18" s="1"/>
  <c r="B19"/>
  <c r="C19"/>
  <c r="B20"/>
  <c r="C20"/>
  <c r="F20" s="1"/>
  <c r="B21"/>
  <c r="C21"/>
  <c r="B22"/>
  <c r="C22"/>
  <c r="F22" s="1"/>
  <c r="B23"/>
  <c r="C23"/>
  <c r="F23" s="1"/>
  <c r="B24"/>
  <c r="C24"/>
  <c r="F24" s="1"/>
  <c r="B25"/>
  <c r="C25"/>
  <c r="F25" s="1"/>
  <c r="B26"/>
  <c r="C26"/>
  <c r="F26" s="1"/>
  <c r="B27"/>
  <c r="C27"/>
  <c r="B28"/>
  <c r="C28"/>
  <c r="F28" s="1"/>
  <c r="B29"/>
  <c r="C29"/>
  <c r="B30"/>
  <c r="C30"/>
  <c r="F30" s="1"/>
  <c r="B31"/>
  <c r="C31"/>
  <c r="F31" s="1"/>
  <c r="B32"/>
  <c r="C32"/>
  <c r="F32" s="1"/>
  <c r="B33"/>
  <c r="C33"/>
  <c r="F33" s="1"/>
  <c r="B34"/>
  <c r="C34"/>
  <c r="F34" s="1"/>
  <c r="B35"/>
  <c r="C35"/>
  <c r="F35" s="1"/>
  <c r="B36"/>
  <c r="C36"/>
  <c r="B37"/>
  <c r="C37"/>
  <c r="B38"/>
  <c r="C38"/>
  <c r="F38" s="1"/>
  <c r="B39"/>
  <c r="C39"/>
  <c r="B40"/>
  <c r="C40"/>
  <c r="F40" s="1"/>
  <c r="B41"/>
  <c r="C41"/>
  <c r="F41" s="1"/>
  <c r="B42"/>
  <c r="C42"/>
  <c r="F42" s="1"/>
  <c r="B43"/>
  <c r="C43"/>
  <c r="F43" s="1"/>
  <c r="B44"/>
  <c r="C44"/>
  <c r="F44" s="1"/>
  <c r="B45"/>
  <c r="C45"/>
  <c r="B46"/>
  <c r="C46"/>
  <c r="F46" s="1"/>
  <c r="B47"/>
  <c r="C47"/>
  <c r="B48"/>
  <c r="C48"/>
  <c r="F48" s="1"/>
  <c r="B49"/>
  <c r="C49"/>
  <c r="B50"/>
  <c r="C50"/>
  <c r="B51"/>
  <c r="C51"/>
  <c r="B52"/>
  <c r="C52"/>
  <c r="F52" s="1"/>
  <c r="B53"/>
  <c r="C53"/>
  <c r="B54"/>
  <c r="C54"/>
  <c r="B55"/>
  <c r="C55"/>
  <c r="F55" s="1"/>
  <c r="B56"/>
  <c r="C56"/>
  <c r="B57"/>
  <c r="C57"/>
  <c r="F57" s="1"/>
  <c r="B58"/>
  <c r="C58"/>
  <c r="B59"/>
  <c r="C59"/>
  <c r="F59" s="1"/>
  <c r="B60"/>
  <c r="C60"/>
  <c r="B61"/>
  <c r="C61"/>
  <c r="B62"/>
  <c r="C62"/>
  <c r="B63"/>
  <c r="C63"/>
  <c r="F63" s="1"/>
  <c r="B64"/>
  <c r="C64"/>
  <c r="B65"/>
  <c r="C65"/>
  <c r="B66"/>
  <c r="C66"/>
  <c r="F66" s="1"/>
  <c r="B67"/>
  <c r="C67"/>
  <c r="B68"/>
  <c r="C68"/>
  <c r="F68" s="1"/>
  <c r="B69"/>
  <c r="C69"/>
  <c r="B70"/>
  <c r="C70"/>
  <c r="B71"/>
  <c r="C71"/>
  <c r="F71" s="1"/>
  <c r="B72"/>
  <c r="C72"/>
  <c r="B73"/>
  <c r="C73"/>
  <c r="F73" s="1"/>
  <c r="B74"/>
  <c r="C74"/>
  <c r="F74" s="1"/>
  <c r="B75"/>
  <c r="C75"/>
  <c r="F75" s="1"/>
  <c r="B76"/>
  <c r="C76"/>
  <c r="F76" s="1"/>
  <c r="B77"/>
  <c r="C77"/>
  <c r="F77" s="1"/>
  <c r="B78"/>
  <c r="C78"/>
  <c r="B79"/>
  <c r="C79"/>
  <c r="F79" s="1"/>
  <c r="B80"/>
  <c r="C80"/>
  <c r="B81"/>
  <c r="C81"/>
  <c r="B82"/>
  <c r="C82"/>
  <c r="F82" s="1"/>
  <c r="B83"/>
  <c r="C83"/>
  <c r="B84"/>
  <c r="C84"/>
  <c r="F84" s="1"/>
  <c r="B85"/>
  <c r="C85"/>
  <c r="B86"/>
  <c r="C86"/>
  <c r="B87"/>
  <c r="C87"/>
  <c r="F87" s="1"/>
  <c r="B88"/>
  <c r="C88"/>
  <c r="B89"/>
  <c r="C89"/>
  <c r="F89" s="1"/>
  <c r="B90"/>
  <c r="C90"/>
  <c r="F90" s="1"/>
  <c r="B91"/>
  <c r="C91"/>
  <c r="F91" s="1"/>
  <c r="B92"/>
  <c r="C92"/>
  <c r="F92" s="1"/>
  <c r="B93"/>
  <c r="C93"/>
  <c r="F93" s="1"/>
  <c r="B94"/>
  <c r="C94"/>
  <c r="B95"/>
  <c r="C95"/>
  <c r="B96"/>
  <c r="C96"/>
  <c r="F96" s="1"/>
  <c r="B97"/>
  <c r="C97"/>
  <c r="B98"/>
  <c r="C98"/>
  <c r="F98" s="1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U97"/>
  <c r="N97"/>
  <c r="U96"/>
  <c r="F96"/>
  <c r="U95"/>
  <c r="U94"/>
  <c r="F94"/>
  <c r="U93"/>
  <c r="U92"/>
  <c r="N92"/>
  <c r="U91"/>
  <c r="U90"/>
  <c r="N90"/>
  <c r="U89"/>
  <c r="N89"/>
  <c r="F89"/>
  <c r="U88"/>
  <c r="N88"/>
  <c r="F88"/>
  <c r="U87"/>
  <c r="U86"/>
  <c r="N86"/>
  <c r="U85"/>
  <c r="N85"/>
  <c r="U84"/>
  <c r="N84"/>
  <c r="U83"/>
  <c r="U82"/>
  <c r="N82"/>
  <c r="F82"/>
  <c r="U81"/>
  <c r="N81"/>
  <c r="F81"/>
  <c r="U80"/>
  <c r="N80"/>
  <c r="U79"/>
  <c r="F79"/>
  <c r="U78"/>
  <c r="U77"/>
  <c r="N77"/>
  <c r="F77"/>
  <c r="U76"/>
  <c r="N76"/>
  <c r="F76"/>
  <c r="U75"/>
  <c r="U74"/>
  <c r="N74"/>
  <c r="U73"/>
  <c r="N73"/>
  <c r="U72"/>
  <c r="N72"/>
  <c r="U71"/>
  <c r="U70"/>
  <c r="N70"/>
  <c r="F70"/>
  <c r="U69"/>
  <c r="N69"/>
  <c r="F69"/>
  <c r="U68"/>
  <c r="N68"/>
  <c r="U67"/>
  <c r="F67"/>
  <c r="U66"/>
  <c r="N66"/>
  <c r="U65"/>
  <c r="N65"/>
  <c r="U64"/>
  <c r="N64"/>
  <c r="U63"/>
  <c r="U62"/>
  <c r="N62"/>
  <c r="U61"/>
  <c r="N61"/>
  <c r="U60"/>
  <c r="N60"/>
  <c r="F60"/>
  <c r="U59"/>
  <c r="U58"/>
  <c r="N58"/>
  <c r="U57"/>
  <c r="N57"/>
  <c r="F57"/>
  <c r="U56"/>
  <c r="N56"/>
  <c r="U55"/>
  <c r="F55"/>
  <c r="U54"/>
  <c r="N54"/>
  <c r="F54"/>
  <c r="U53"/>
  <c r="N53"/>
  <c r="U52"/>
  <c r="N52"/>
  <c r="U51"/>
  <c r="U50"/>
  <c r="N50"/>
  <c r="U49"/>
  <c r="N49"/>
  <c r="U48"/>
  <c r="N48"/>
  <c r="U47"/>
  <c r="U46"/>
  <c r="N46"/>
  <c r="U45"/>
  <c r="N45"/>
  <c r="F45"/>
  <c r="U44"/>
  <c r="N44"/>
  <c r="F44"/>
  <c r="U43"/>
  <c r="U42"/>
  <c r="N42"/>
  <c r="U41"/>
  <c r="N41"/>
  <c r="U40"/>
  <c r="N40"/>
  <c r="U39"/>
  <c r="U38"/>
  <c r="N38"/>
  <c r="F38"/>
  <c r="U37"/>
  <c r="N37"/>
  <c r="F37"/>
  <c r="U36"/>
  <c r="N36"/>
  <c r="U35"/>
  <c r="F35"/>
  <c r="U34"/>
  <c r="N34"/>
  <c r="U33"/>
  <c r="N33"/>
  <c r="U32"/>
  <c r="N32"/>
  <c r="U31"/>
  <c r="U30"/>
  <c r="N30"/>
  <c r="U29"/>
  <c r="N29"/>
  <c r="U28"/>
  <c r="U27"/>
  <c r="N27"/>
  <c r="U26"/>
  <c r="N26"/>
  <c r="U25"/>
  <c r="N25"/>
  <c r="U24"/>
  <c r="N24"/>
  <c r="U23"/>
  <c r="U22"/>
  <c r="N22"/>
  <c r="F22"/>
  <c r="U21"/>
  <c r="N21"/>
  <c r="U20"/>
  <c r="N20"/>
  <c r="U19"/>
  <c r="U18"/>
  <c r="N18"/>
  <c r="U17"/>
  <c r="N17"/>
  <c r="U16"/>
  <c r="N16"/>
  <c r="U15"/>
  <c r="U14"/>
  <c r="N14"/>
  <c r="U13"/>
  <c r="N13"/>
  <c r="U12"/>
  <c r="N12"/>
  <c r="F12"/>
  <c r="U11"/>
  <c r="F11"/>
  <c r="U10"/>
  <c r="N10"/>
  <c r="U9"/>
  <c r="N9"/>
  <c r="U8"/>
  <c r="N8"/>
  <c r="U7"/>
  <c r="U6"/>
  <c r="N6"/>
  <c r="F6"/>
  <c r="U5"/>
  <c r="N5"/>
  <c r="U4"/>
  <c r="N4"/>
  <c r="U3"/>
  <c r="M99"/>
  <c r="L99"/>
  <c r="K99"/>
  <c r="J99"/>
  <c r="I99"/>
  <c r="B99"/>
  <c r="A1"/>
  <c r="T99" i="62"/>
  <c r="S99"/>
  <c r="R99"/>
  <c r="Q99"/>
  <c r="P99"/>
  <c r="U98"/>
  <c r="N98"/>
  <c r="U97"/>
  <c r="N97"/>
  <c r="U96"/>
  <c r="N96"/>
  <c r="U95"/>
  <c r="N95"/>
  <c r="F95"/>
  <c r="U94"/>
  <c r="N94"/>
  <c r="AD93"/>
  <c r="U93"/>
  <c r="N93"/>
  <c r="AD92"/>
  <c r="U92"/>
  <c r="N92"/>
  <c r="U91"/>
  <c r="N91"/>
  <c r="U90"/>
  <c r="N90"/>
  <c r="F90"/>
  <c r="AD89"/>
  <c r="U89"/>
  <c r="N89"/>
  <c r="AD88"/>
  <c r="U88"/>
  <c r="N88"/>
  <c r="F88"/>
  <c r="U87"/>
  <c r="N87"/>
  <c r="U86"/>
  <c r="N86"/>
  <c r="AD85"/>
  <c r="U85"/>
  <c r="N85"/>
  <c r="U84"/>
  <c r="F84"/>
  <c r="U83"/>
  <c r="N83"/>
  <c r="F83"/>
  <c r="U82"/>
  <c r="N82"/>
  <c r="U81"/>
  <c r="N81"/>
  <c r="U80"/>
  <c r="U79"/>
  <c r="N79"/>
  <c r="AC78"/>
  <c r="U78"/>
  <c r="N78"/>
  <c r="U77"/>
  <c r="N77"/>
  <c r="U76"/>
  <c r="U75"/>
  <c r="N75"/>
  <c r="U74"/>
  <c r="N74"/>
  <c r="U73"/>
  <c r="N73"/>
  <c r="F73"/>
  <c r="U72"/>
  <c r="U71"/>
  <c r="N71"/>
  <c r="F71"/>
  <c r="U70"/>
  <c r="N70"/>
  <c r="F70"/>
  <c r="AD69"/>
  <c r="U69"/>
  <c r="N69"/>
  <c r="U68"/>
  <c r="U67"/>
  <c r="N67"/>
  <c r="AD66"/>
  <c r="U66"/>
  <c r="N66"/>
  <c r="AD65"/>
  <c r="U65"/>
  <c r="N65"/>
  <c r="U64"/>
  <c r="U63"/>
  <c r="N63"/>
  <c r="AC62"/>
  <c r="U62"/>
  <c r="N62"/>
  <c r="U61"/>
  <c r="N61"/>
  <c r="F61"/>
  <c r="U60"/>
  <c r="U59"/>
  <c r="N59"/>
  <c r="F59"/>
  <c r="U58"/>
  <c r="N58"/>
  <c r="U57"/>
  <c r="N57"/>
  <c r="U56"/>
  <c r="U55"/>
  <c r="N55"/>
  <c r="U54"/>
  <c r="N54"/>
  <c r="F54"/>
  <c r="AD53"/>
  <c r="U53"/>
  <c r="N53"/>
  <c r="F53"/>
  <c r="U52"/>
  <c r="U51"/>
  <c r="N51"/>
  <c r="F51"/>
  <c r="AD50"/>
  <c r="U50"/>
  <c r="U49"/>
  <c r="F49"/>
  <c r="U48"/>
  <c r="U47"/>
  <c r="U46"/>
  <c r="U45"/>
  <c r="U44"/>
  <c r="U43"/>
  <c r="U42"/>
  <c r="U41"/>
  <c r="F41"/>
  <c r="U40"/>
  <c r="U39"/>
  <c r="U38"/>
  <c r="U37"/>
  <c r="U36"/>
  <c r="U35"/>
  <c r="U34"/>
  <c r="AD33"/>
  <c r="U33"/>
  <c r="U32"/>
  <c r="F32"/>
  <c r="U31"/>
  <c r="U30"/>
  <c r="F30"/>
  <c r="AD29"/>
  <c r="U29"/>
  <c r="U28"/>
  <c r="U27"/>
  <c r="U26"/>
  <c r="U25"/>
  <c r="F25"/>
  <c r="U24"/>
  <c r="U23"/>
  <c r="U22"/>
  <c r="AD21"/>
  <c r="U21"/>
  <c r="U20"/>
  <c r="U19"/>
  <c r="U18"/>
  <c r="AD17"/>
  <c r="U17"/>
  <c r="U16"/>
  <c r="U15"/>
  <c r="U14"/>
  <c r="AD13"/>
  <c r="U13"/>
  <c r="U12"/>
  <c r="F12"/>
  <c r="U11"/>
  <c r="U10"/>
  <c r="F10"/>
  <c r="AD9"/>
  <c r="U9"/>
  <c r="U8"/>
  <c r="U7"/>
  <c r="U6"/>
  <c r="AD5"/>
  <c r="U5"/>
  <c r="U4"/>
  <c r="U3"/>
  <c r="M99"/>
  <c r="I99"/>
  <c r="A1"/>
  <c r="T99" i="61"/>
  <c r="S99"/>
  <c r="R99"/>
  <c r="Q99"/>
  <c r="P99"/>
  <c r="U98"/>
  <c r="N98"/>
  <c r="U97"/>
  <c r="U96"/>
  <c r="U95"/>
  <c r="U94"/>
  <c r="N94"/>
  <c r="U93"/>
  <c r="U92"/>
  <c r="U91"/>
  <c r="U90"/>
  <c r="N90"/>
  <c r="F90"/>
  <c r="U89"/>
  <c r="U88"/>
  <c r="F88"/>
  <c r="U87"/>
  <c r="U86"/>
  <c r="N86"/>
  <c r="U85"/>
  <c r="U84"/>
  <c r="U83"/>
  <c r="U82"/>
  <c r="N82"/>
  <c r="U81"/>
  <c r="U80"/>
  <c r="U79"/>
  <c r="F79"/>
  <c r="U78"/>
  <c r="N78"/>
  <c r="U77"/>
  <c r="F77"/>
  <c r="U76"/>
  <c r="N76"/>
  <c r="F76"/>
  <c r="U75"/>
  <c r="U74"/>
  <c r="N74"/>
  <c r="U73"/>
  <c r="U72"/>
  <c r="N72"/>
  <c r="U71"/>
  <c r="U70"/>
  <c r="N70"/>
  <c r="U69"/>
  <c r="U68"/>
  <c r="N68"/>
  <c r="F68"/>
  <c r="U67"/>
  <c r="U66"/>
  <c r="N66"/>
  <c r="U65"/>
  <c r="U64"/>
  <c r="N64"/>
  <c r="U63"/>
  <c r="U62"/>
  <c r="N62"/>
  <c r="U61"/>
  <c r="U60"/>
  <c r="N60"/>
  <c r="F60"/>
  <c r="U59"/>
  <c r="U58"/>
  <c r="N58"/>
  <c r="U57"/>
  <c r="U56"/>
  <c r="N56"/>
  <c r="U55"/>
  <c r="U54"/>
  <c r="N54"/>
  <c r="U53"/>
  <c r="U52"/>
  <c r="N52"/>
  <c r="F52"/>
  <c r="U51"/>
  <c r="F51"/>
  <c r="U50"/>
  <c r="N50"/>
  <c r="U49"/>
  <c r="F49"/>
  <c r="U48"/>
  <c r="N48"/>
  <c r="U47"/>
  <c r="F47"/>
  <c r="U46"/>
  <c r="N46"/>
  <c r="U45"/>
  <c r="F45"/>
  <c r="U44"/>
  <c r="N44"/>
  <c r="F44"/>
  <c r="U43"/>
  <c r="U42"/>
  <c r="N42"/>
  <c r="U41"/>
  <c r="U40"/>
  <c r="N40"/>
  <c r="U39"/>
  <c r="U38"/>
  <c r="U37"/>
  <c r="U36"/>
  <c r="U35"/>
  <c r="U34"/>
  <c r="U33"/>
  <c r="U32"/>
  <c r="F32"/>
  <c r="U31"/>
  <c r="N31"/>
  <c r="U30"/>
  <c r="U29"/>
  <c r="N29"/>
  <c r="U28"/>
  <c r="N28"/>
  <c r="U27"/>
  <c r="N27"/>
  <c r="U26"/>
  <c r="F26"/>
  <c r="U25"/>
  <c r="U24"/>
  <c r="N24"/>
  <c r="F24"/>
  <c r="U23"/>
  <c r="U22"/>
  <c r="N22"/>
  <c r="U21"/>
  <c r="U20"/>
  <c r="U19"/>
  <c r="U18"/>
  <c r="F18"/>
  <c r="U17"/>
  <c r="N17"/>
  <c r="U16"/>
  <c r="U15"/>
  <c r="F15"/>
  <c r="U14"/>
  <c r="U13"/>
  <c r="U12"/>
  <c r="U11"/>
  <c r="U10"/>
  <c r="U9"/>
  <c r="U8"/>
  <c r="U7"/>
  <c r="N7"/>
  <c r="F7"/>
  <c r="U6"/>
  <c r="U5"/>
  <c r="U4"/>
  <c r="U3"/>
  <c r="K99"/>
  <c r="A1"/>
  <c r="T99" i="58"/>
  <c r="S99"/>
  <c r="R99"/>
  <c r="Q99"/>
  <c r="P99"/>
  <c r="U98"/>
  <c r="U97"/>
  <c r="F97"/>
  <c r="U96"/>
  <c r="U95"/>
  <c r="U94"/>
  <c r="U93"/>
  <c r="U92"/>
  <c r="U91"/>
  <c r="U90"/>
  <c r="U89"/>
  <c r="F89"/>
  <c r="U88"/>
  <c r="U87"/>
  <c r="U86"/>
  <c r="U85"/>
  <c r="U84"/>
  <c r="U83"/>
  <c r="U82"/>
  <c r="U81"/>
  <c r="F81"/>
  <c r="U80"/>
  <c r="U79"/>
  <c r="U78"/>
  <c r="U77"/>
  <c r="U76"/>
  <c r="U75"/>
  <c r="U74"/>
  <c r="U73"/>
  <c r="F73"/>
  <c r="U72"/>
  <c r="U71"/>
  <c r="U70"/>
  <c r="U69"/>
  <c r="U68"/>
  <c r="U67"/>
  <c r="U66"/>
  <c r="U65"/>
  <c r="F65"/>
  <c r="U64"/>
  <c r="U63"/>
  <c r="U62"/>
  <c r="U61"/>
  <c r="U60"/>
  <c r="U59"/>
  <c r="U58"/>
  <c r="U57"/>
  <c r="F57"/>
  <c r="U56"/>
  <c r="U55"/>
  <c r="U54"/>
  <c r="U53"/>
  <c r="U52"/>
  <c r="U51"/>
  <c r="U50"/>
  <c r="U49"/>
  <c r="F49"/>
  <c r="U48"/>
  <c r="U47"/>
  <c r="U46"/>
  <c r="U45"/>
  <c r="U44"/>
  <c r="U43"/>
  <c r="U42"/>
  <c r="U41"/>
  <c r="F41"/>
  <c r="U40"/>
  <c r="U39"/>
  <c r="U38"/>
  <c r="U37"/>
  <c r="U36"/>
  <c r="U35"/>
  <c r="U34"/>
  <c r="U33"/>
  <c r="F33"/>
  <c r="U32"/>
  <c r="U31"/>
  <c r="U30"/>
  <c r="U29"/>
  <c r="U28"/>
  <c r="F28"/>
  <c r="U27"/>
  <c r="U26"/>
  <c r="F26"/>
  <c r="U25"/>
  <c r="U24"/>
  <c r="N24"/>
  <c r="U23"/>
  <c r="U22"/>
  <c r="U21"/>
  <c r="U20"/>
  <c r="F20"/>
  <c r="U19"/>
  <c r="F19"/>
  <c r="U18"/>
  <c r="F18"/>
  <c r="U17"/>
  <c r="U16"/>
  <c r="U15"/>
  <c r="U14"/>
  <c r="U13"/>
  <c r="U12"/>
  <c r="U11"/>
  <c r="U10"/>
  <c r="U9"/>
  <c r="U8"/>
  <c r="U7"/>
  <c r="N7"/>
  <c r="U6"/>
  <c r="U5"/>
  <c r="N5"/>
  <c r="U4"/>
  <c r="U3"/>
  <c r="A1"/>
  <c r="T99" i="57"/>
  <c r="S99"/>
  <c r="R99"/>
  <c r="Q99"/>
  <c r="P99"/>
  <c r="U98"/>
  <c r="F98"/>
  <c r="U97"/>
  <c r="U96"/>
  <c r="U95"/>
  <c r="U94"/>
  <c r="U93"/>
  <c r="U92"/>
  <c r="U91"/>
  <c r="U90"/>
  <c r="U89"/>
  <c r="N89"/>
  <c r="F89"/>
  <c r="U88"/>
  <c r="U87"/>
  <c r="U86"/>
  <c r="N86"/>
  <c r="F86"/>
  <c r="U85"/>
  <c r="F85"/>
  <c r="U84"/>
  <c r="F84"/>
  <c r="U83"/>
  <c r="N83"/>
  <c r="U82"/>
  <c r="F82"/>
  <c r="U81"/>
  <c r="F81"/>
  <c r="U80"/>
  <c r="F80"/>
  <c r="U79"/>
  <c r="U78"/>
  <c r="U77"/>
  <c r="N77"/>
  <c r="U76"/>
  <c r="N76"/>
  <c r="U75"/>
  <c r="N75"/>
  <c r="F75"/>
  <c r="U74"/>
  <c r="U73"/>
  <c r="N73"/>
  <c r="F73"/>
  <c r="U72"/>
  <c r="U71"/>
  <c r="N71"/>
  <c r="F71"/>
  <c r="U70"/>
  <c r="F70"/>
  <c r="U69"/>
  <c r="N69"/>
  <c r="U68"/>
  <c r="U67"/>
  <c r="N67"/>
  <c r="U66"/>
  <c r="U65"/>
  <c r="N65"/>
  <c r="U64"/>
  <c r="U63"/>
  <c r="N63"/>
  <c r="U62"/>
  <c r="F62"/>
  <c r="U61"/>
  <c r="N61"/>
  <c r="U60"/>
  <c r="U59"/>
  <c r="N59"/>
  <c r="U58"/>
  <c r="U57"/>
  <c r="N57"/>
  <c r="U56"/>
  <c r="U55"/>
  <c r="N55"/>
  <c r="U54"/>
  <c r="F54"/>
  <c r="U53"/>
  <c r="N53"/>
  <c r="U52"/>
  <c r="U51"/>
  <c r="N51"/>
  <c r="U50"/>
  <c r="U49"/>
  <c r="N49"/>
  <c r="U48"/>
  <c r="U47"/>
  <c r="N47"/>
  <c r="U46"/>
  <c r="F46"/>
  <c r="U45"/>
  <c r="N45"/>
  <c r="F45"/>
  <c r="U44"/>
  <c r="U43"/>
  <c r="N43"/>
  <c r="F43"/>
  <c r="U42"/>
  <c r="U41"/>
  <c r="N41"/>
  <c r="F41"/>
  <c r="U40"/>
  <c r="U39"/>
  <c r="N39"/>
  <c r="F39"/>
  <c r="U38"/>
  <c r="F38"/>
  <c r="U37"/>
  <c r="N37"/>
  <c r="U36"/>
  <c r="U35"/>
  <c r="N35"/>
  <c r="U34"/>
  <c r="U33"/>
  <c r="N33"/>
  <c r="U32"/>
  <c r="U31"/>
  <c r="N31"/>
  <c r="U30"/>
  <c r="N30"/>
  <c r="U29"/>
  <c r="U28"/>
  <c r="N28"/>
  <c r="U27"/>
  <c r="N27"/>
  <c r="U26"/>
  <c r="N26"/>
  <c r="F26"/>
  <c r="U25"/>
  <c r="U24"/>
  <c r="N24"/>
  <c r="U23"/>
  <c r="U22"/>
  <c r="N22"/>
  <c r="U21"/>
  <c r="U20"/>
  <c r="N20"/>
  <c r="U19"/>
  <c r="U18"/>
  <c r="N18"/>
  <c r="F18"/>
  <c r="U17"/>
  <c r="F17"/>
  <c r="U16"/>
  <c r="N16"/>
  <c r="U15"/>
  <c r="F15"/>
  <c r="U14"/>
  <c r="N14"/>
  <c r="U13"/>
  <c r="F13"/>
  <c r="U12"/>
  <c r="N12"/>
  <c r="U11"/>
  <c r="F11"/>
  <c r="U10"/>
  <c r="N10"/>
  <c r="F10"/>
  <c r="U9"/>
  <c r="U8"/>
  <c r="N8"/>
  <c r="U7"/>
  <c r="U6"/>
  <c r="N6"/>
  <c r="U5"/>
  <c r="U4"/>
  <c r="N4"/>
  <c r="U3"/>
  <c r="M99"/>
  <c r="J99"/>
  <c r="I99"/>
  <c r="C99"/>
  <c r="A1"/>
  <c r="T99" i="56"/>
  <c r="S99"/>
  <c r="R99"/>
  <c r="Q99"/>
  <c r="P99"/>
  <c r="U98"/>
  <c r="F98"/>
  <c r="U97"/>
  <c r="U96"/>
  <c r="F96"/>
  <c r="U95"/>
  <c r="U94"/>
  <c r="F94"/>
  <c r="U93"/>
  <c r="U92"/>
  <c r="F92"/>
  <c r="U91"/>
  <c r="U90"/>
  <c r="F90"/>
  <c r="U89"/>
  <c r="U88"/>
  <c r="F88"/>
  <c r="U87"/>
  <c r="U86"/>
  <c r="F86"/>
  <c r="U85"/>
  <c r="U84"/>
  <c r="F84"/>
  <c r="U83"/>
  <c r="U82"/>
  <c r="F82"/>
  <c r="U81"/>
  <c r="U80"/>
  <c r="F80"/>
  <c r="U79"/>
  <c r="U78"/>
  <c r="F78"/>
  <c r="U77"/>
  <c r="N77"/>
  <c r="U76"/>
  <c r="U75"/>
  <c r="U74"/>
  <c r="U73"/>
  <c r="U72"/>
  <c r="U71"/>
  <c r="F71"/>
  <c r="U70"/>
  <c r="U69"/>
  <c r="N69"/>
  <c r="F69"/>
  <c r="U68"/>
  <c r="U67"/>
  <c r="U66"/>
  <c r="U65"/>
  <c r="U64"/>
  <c r="U63"/>
  <c r="U62"/>
  <c r="U61"/>
  <c r="N61"/>
  <c r="U60"/>
  <c r="U59"/>
  <c r="F59"/>
  <c r="U58"/>
  <c r="U57"/>
  <c r="U56"/>
  <c r="U55"/>
  <c r="U54"/>
  <c r="U53"/>
  <c r="N53"/>
  <c r="U52"/>
  <c r="F52"/>
  <c r="U51"/>
  <c r="N51"/>
  <c r="U50"/>
  <c r="N50"/>
  <c r="U49"/>
  <c r="N49"/>
  <c r="F49"/>
  <c r="U48"/>
  <c r="U47"/>
  <c r="N47"/>
  <c r="F47"/>
  <c r="U46"/>
  <c r="F46"/>
  <c r="U45"/>
  <c r="F45"/>
  <c r="U44"/>
  <c r="F44"/>
  <c r="U43"/>
  <c r="N43"/>
  <c r="U42"/>
  <c r="U41"/>
  <c r="F41"/>
  <c r="U40"/>
  <c r="U39"/>
  <c r="N39"/>
  <c r="F39"/>
  <c r="U38"/>
  <c r="U37"/>
  <c r="N37"/>
  <c r="F37"/>
  <c r="U36"/>
  <c r="U35"/>
  <c r="N35"/>
  <c r="F35"/>
  <c r="U34"/>
  <c r="N34"/>
  <c r="U33"/>
  <c r="N33"/>
  <c r="U32"/>
  <c r="U31"/>
  <c r="N31"/>
  <c r="U30"/>
  <c r="U29"/>
  <c r="F29"/>
  <c r="U28"/>
  <c r="U27"/>
  <c r="N27"/>
  <c r="F27"/>
  <c r="U26"/>
  <c r="F26"/>
  <c r="U25"/>
  <c r="F25"/>
  <c r="U24"/>
  <c r="F24"/>
  <c r="U23"/>
  <c r="N23"/>
  <c r="U22"/>
  <c r="U21"/>
  <c r="N21"/>
  <c r="U20"/>
  <c r="U19"/>
  <c r="N19"/>
  <c r="U18"/>
  <c r="N18"/>
  <c r="F18"/>
  <c r="U17"/>
  <c r="N17"/>
  <c r="U16"/>
  <c r="U15"/>
  <c r="N15"/>
  <c r="U14"/>
  <c r="U13"/>
  <c r="U12"/>
  <c r="U11"/>
  <c r="N11"/>
  <c r="U10"/>
  <c r="U9"/>
  <c r="U8"/>
  <c r="U7"/>
  <c r="N7"/>
  <c r="U6"/>
  <c r="F6"/>
  <c r="U5"/>
  <c r="N5"/>
  <c r="U4"/>
  <c r="U3"/>
  <c r="M99"/>
  <c r="L99"/>
  <c r="K99"/>
  <c r="J99"/>
  <c r="A1"/>
  <c r="T99" i="55"/>
  <c r="S99"/>
  <c r="R99"/>
  <c r="Q99"/>
  <c r="P99"/>
  <c r="U98"/>
  <c r="N98"/>
  <c r="U97"/>
  <c r="N97"/>
  <c r="F97"/>
  <c r="U96"/>
  <c r="N96"/>
  <c r="U95"/>
  <c r="F95"/>
  <c r="U94"/>
  <c r="N94"/>
  <c r="F94"/>
  <c r="U93"/>
  <c r="N93"/>
  <c r="U92"/>
  <c r="N92"/>
  <c r="U91"/>
  <c r="U90"/>
  <c r="U89"/>
  <c r="N89"/>
  <c r="U88"/>
  <c r="N88"/>
  <c r="F88"/>
  <c r="U87"/>
  <c r="U86"/>
  <c r="F86"/>
  <c r="U85"/>
  <c r="N85"/>
  <c r="F85"/>
  <c r="U84"/>
  <c r="N84"/>
  <c r="U83"/>
  <c r="F83"/>
  <c r="U82"/>
  <c r="U81"/>
  <c r="N81"/>
  <c r="F81"/>
  <c r="U80"/>
  <c r="N80"/>
  <c r="F80"/>
  <c r="U79"/>
  <c r="U78"/>
  <c r="F78"/>
  <c r="U77"/>
  <c r="N77"/>
  <c r="U76"/>
  <c r="N76"/>
  <c r="U75"/>
  <c r="U74"/>
  <c r="U73"/>
  <c r="N73"/>
  <c r="U72"/>
  <c r="N72"/>
  <c r="F72"/>
  <c r="U71"/>
  <c r="U70"/>
  <c r="F70"/>
  <c r="U69"/>
  <c r="N69"/>
  <c r="F69"/>
  <c r="U68"/>
  <c r="N68"/>
  <c r="U67"/>
  <c r="F67"/>
  <c r="U66"/>
  <c r="U65"/>
  <c r="N65"/>
  <c r="F65"/>
  <c r="U64"/>
  <c r="N64"/>
  <c r="F64"/>
  <c r="U63"/>
  <c r="U62"/>
  <c r="F62"/>
  <c r="U61"/>
  <c r="N61"/>
  <c r="U60"/>
  <c r="F60"/>
  <c r="U59"/>
  <c r="U58"/>
  <c r="F58"/>
  <c r="U57"/>
  <c r="U56"/>
  <c r="F56"/>
  <c r="U55"/>
  <c r="U54"/>
  <c r="F54"/>
  <c r="U53"/>
  <c r="U52"/>
  <c r="U51"/>
  <c r="N51"/>
  <c r="F51"/>
  <c r="U50"/>
  <c r="F50"/>
  <c r="U49"/>
  <c r="F49"/>
  <c r="U48"/>
  <c r="N48"/>
  <c r="U47"/>
  <c r="F47"/>
  <c r="U46"/>
  <c r="U45"/>
  <c r="N45"/>
  <c r="U44"/>
  <c r="U43"/>
  <c r="U42"/>
  <c r="U41"/>
  <c r="U40"/>
  <c r="U39"/>
  <c r="F39"/>
  <c r="U38"/>
  <c r="U37"/>
  <c r="U36"/>
  <c r="F36"/>
  <c r="U35"/>
  <c r="N35"/>
  <c r="U34"/>
  <c r="U33"/>
  <c r="U32"/>
  <c r="N32"/>
  <c r="U31"/>
  <c r="U30"/>
  <c r="U29"/>
  <c r="N29"/>
  <c r="U28"/>
  <c r="U27"/>
  <c r="F27"/>
  <c r="U26"/>
  <c r="U25"/>
  <c r="U24"/>
  <c r="U23"/>
  <c r="U22"/>
  <c r="U21"/>
  <c r="U20"/>
  <c r="U19"/>
  <c r="N19"/>
  <c r="F19"/>
  <c r="U18"/>
  <c r="U17"/>
  <c r="U16"/>
  <c r="N16"/>
  <c r="U15"/>
  <c r="U14"/>
  <c r="U13"/>
  <c r="N13"/>
  <c r="U12"/>
  <c r="U11"/>
  <c r="U10"/>
  <c r="U9"/>
  <c r="U8"/>
  <c r="U7"/>
  <c r="N7"/>
  <c r="U6"/>
  <c r="N6"/>
  <c r="F6"/>
  <c r="U5"/>
  <c r="N5"/>
  <c r="U4"/>
  <c r="F4"/>
  <c r="U3"/>
  <c r="L99"/>
  <c r="A1"/>
  <c r="F42" i="63" l="1"/>
  <c r="F40"/>
  <c r="F36"/>
  <c r="F34"/>
  <c r="F32"/>
  <c r="F30"/>
  <c r="F28"/>
  <c r="F26"/>
  <c r="F24"/>
  <c r="F20"/>
  <c r="F18"/>
  <c r="F16"/>
  <c r="F14"/>
  <c r="F10"/>
  <c r="F8"/>
  <c r="F4"/>
  <c r="C99" i="55"/>
  <c r="C99" i="56"/>
  <c r="C99" i="63"/>
  <c r="F30" i="58"/>
  <c r="F20" i="61"/>
  <c r="F16"/>
  <c r="F93" i="62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V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V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O7" i="65"/>
  <c r="D7" i="56" s="1"/>
  <c r="G7" s="1"/>
  <c r="V7" s="1"/>
  <c r="O8" i="65"/>
  <c r="D8" i="56" s="1"/>
  <c r="O9" i="65"/>
  <c r="D9" i="56" s="1"/>
  <c r="G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O14" i="65"/>
  <c r="D14" i="56" s="1"/>
  <c r="G14" s="1"/>
  <c r="O15" i="65"/>
  <c r="D15" i="56" s="1"/>
  <c r="G15" s="1"/>
  <c r="V15" s="1"/>
  <c r="O16" i="65"/>
  <c r="D16" i="56" s="1"/>
  <c r="O17" i="65"/>
  <c r="D17" i="56" s="1"/>
  <c r="G17" s="1"/>
  <c r="O18" i="65"/>
  <c r="D18" i="56" s="1"/>
  <c r="G18" s="1"/>
  <c r="O19" i="65"/>
  <c r="D19" i="56" s="1"/>
  <c r="G19" s="1"/>
  <c r="V19" s="1"/>
  <c r="O20" i="65"/>
  <c r="D20" i="56" s="1"/>
  <c r="O21" i="65"/>
  <c r="D21" i="56" s="1"/>
  <c r="G21" s="1"/>
  <c r="O22" i="65"/>
  <c r="D22" i="56" s="1"/>
  <c r="G22" s="1"/>
  <c r="O23" i="65"/>
  <c r="D23" i="56" s="1"/>
  <c r="G23" s="1"/>
  <c r="V23" s="1"/>
  <c r="O24" i="65"/>
  <c r="D24" i="56" s="1"/>
  <c r="G24" s="1"/>
  <c r="V24" s="1"/>
  <c r="O25" i="65"/>
  <c r="D25" i="56" s="1"/>
  <c r="G25" s="1"/>
  <c r="O26" i="65"/>
  <c r="D26" i="56" s="1"/>
  <c r="G26" s="1"/>
  <c r="O27" i="65"/>
  <c r="D27" i="56" s="1"/>
  <c r="G27" s="1"/>
  <c r="O27" s="1"/>
  <c r="O28" i="65"/>
  <c r="D28" i="56" s="1"/>
  <c r="G28" s="1"/>
  <c r="V28" s="1"/>
  <c r="O29" i="65"/>
  <c r="D29" i="56" s="1"/>
  <c r="G29" s="1"/>
  <c r="O30" i="65"/>
  <c r="D30" i="56" s="1"/>
  <c r="G30" s="1"/>
  <c r="O31" i="65"/>
  <c r="D31" i="56" s="1"/>
  <c r="G31" s="1"/>
  <c r="V31" s="1"/>
  <c r="O32" i="65"/>
  <c r="D32" i="56" s="1"/>
  <c r="G32" s="1"/>
  <c r="O33" i="65"/>
  <c r="D33" i="56" s="1"/>
  <c r="G33" s="1"/>
  <c r="O33" s="1"/>
  <c r="O34" i="65"/>
  <c r="D34" i="56" s="1"/>
  <c r="G34" s="1"/>
  <c r="O35" i="65"/>
  <c r="D35" i="56" s="1"/>
  <c r="G35" s="1"/>
  <c r="V35" s="1"/>
  <c r="O36" i="65"/>
  <c r="D36" i="56" s="1"/>
  <c r="G36" s="1"/>
  <c r="V36" s="1"/>
  <c r="O37" i="65"/>
  <c r="D37" i="56" s="1"/>
  <c r="G37" s="1"/>
  <c r="O38" i="65"/>
  <c r="D38" i="56" s="1"/>
  <c r="G38" s="1"/>
  <c r="O39" i="65"/>
  <c r="D39" i="56" s="1"/>
  <c r="G39" s="1"/>
  <c r="O39" s="1"/>
  <c r="O40" i="65"/>
  <c r="D40" i="56" s="1"/>
  <c r="G40" s="1"/>
  <c r="V40" s="1"/>
  <c r="O41" i="65"/>
  <c r="D41" i="56" s="1"/>
  <c r="G41" s="1"/>
  <c r="O42" i="65"/>
  <c r="D42" i="56" s="1"/>
  <c r="G42" s="1"/>
  <c r="O43" i="65"/>
  <c r="D43" i="56" s="1"/>
  <c r="G43" s="1"/>
  <c r="V43" s="1"/>
  <c r="O44" i="65"/>
  <c r="D44" i="56" s="1"/>
  <c r="G44" s="1"/>
  <c r="V44" s="1"/>
  <c r="O45" i="65"/>
  <c r="D45" i="56" s="1"/>
  <c r="G45" s="1"/>
  <c r="O46" i="65"/>
  <c r="D46" i="56" s="1"/>
  <c r="G46" s="1"/>
  <c r="O47" i="65"/>
  <c r="D47" i="56" s="1"/>
  <c r="G47" s="1"/>
  <c r="V47" s="1"/>
  <c r="O48" i="65"/>
  <c r="D48" i="56" s="1"/>
  <c r="G48" s="1"/>
  <c r="V48" s="1"/>
  <c r="O49" i="65"/>
  <c r="D49" i="56" s="1"/>
  <c r="G49" s="1"/>
  <c r="O49" s="1"/>
  <c r="O50" i="65"/>
  <c r="D50" i="56" s="1"/>
  <c r="G50" s="1"/>
  <c r="O51" i="65"/>
  <c r="D51" i="56" s="1"/>
  <c r="G51" s="1"/>
  <c r="V51" s="1"/>
  <c r="O52" i="65"/>
  <c r="D52" i="56" s="1"/>
  <c r="G52" s="1"/>
  <c r="V52" s="1"/>
  <c r="O53" i="65"/>
  <c r="D53" i="56" s="1"/>
  <c r="G53" s="1"/>
  <c r="O54" i="65"/>
  <c r="D54" i="56" s="1"/>
  <c r="G54" s="1"/>
  <c r="O55" i="65"/>
  <c r="D55" i="56" s="1"/>
  <c r="G55" s="1"/>
  <c r="V55" s="1"/>
  <c r="O56" i="65"/>
  <c r="D56" i="56" s="1"/>
  <c r="G56" s="1"/>
  <c r="V56" s="1"/>
  <c r="O57" i="65"/>
  <c r="D57" i="56" s="1"/>
  <c r="G57" s="1"/>
  <c r="O58" i="65"/>
  <c r="D58" i="56" s="1"/>
  <c r="G58" s="1"/>
  <c r="O59" i="65"/>
  <c r="D59" i="56" s="1"/>
  <c r="G59" s="1"/>
  <c r="O60" i="65"/>
  <c r="D60" i="56" s="1"/>
  <c r="G60" s="1"/>
  <c r="V60" s="1"/>
  <c r="O61" i="65"/>
  <c r="D61" i="56" s="1"/>
  <c r="G61" s="1"/>
  <c r="O62" i="65"/>
  <c r="D62" i="56" s="1"/>
  <c r="G62" s="1"/>
  <c r="O63" i="65"/>
  <c r="D63" i="56" s="1"/>
  <c r="G63" s="1"/>
  <c r="V63" s="1"/>
  <c r="O64" i="65"/>
  <c r="D64" i="56" s="1"/>
  <c r="G64" s="1"/>
  <c r="V64" s="1"/>
  <c r="O65" i="65"/>
  <c r="D65" i="56" s="1"/>
  <c r="G65" s="1"/>
  <c r="O66" i="65"/>
  <c r="D66" i="56" s="1"/>
  <c r="G66" s="1"/>
  <c r="O67" i="65"/>
  <c r="D67" i="56" s="1"/>
  <c r="G67" s="1"/>
  <c r="V67" s="1"/>
  <c r="O68" i="65"/>
  <c r="D68" i="56" s="1"/>
  <c r="G68" s="1"/>
  <c r="O69" i="65"/>
  <c r="D69" i="56" s="1"/>
  <c r="G69" s="1"/>
  <c r="O70" i="65"/>
  <c r="D70" i="56" s="1"/>
  <c r="G70" s="1"/>
  <c r="O71" i="65"/>
  <c r="D71" i="56" s="1"/>
  <c r="G71" s="1"/>
  <c r="V71" s="1"/>
  <c r="O72" i="65"/>
  <c r="D72" i="56" s="1"/>
  <c r="G72" s="1"/>
  <c r="O73" i="65"/>
  <c r="D73" i="56" s="1"/>
  <c r="G73" s="1"/>
  <c r="O74" i="65"/>
  <c r="D74" i="56" s="1"/>
  <c r="G74" s="1"/>
  <c r="O75" i="65"/>
  <c r="D75" i="56" s="1"/>
  <c r="G75" s="1"/>
  <c r="V75" s="1"/>
  <c r="O76" i="65"/>
  <c r="D76" i="56" s="1"/>
  <c r="G76" s="1"/>
  <c r="V76" s="1"/>
  <c r="O77" i="65"/>
  <c r="D77" i="56" s="1"/>
  <c r="G77" s="1"/>
  <c r="O78" i="65"/>
  <c r="D78" i="56" s="1"/>
  <c r="G78" s="1"/>
  <c r="O79" i="65"/>
  <c r="D79" i="56" s="1"/>
  <c r="G79" s="1"/>
  <c r="V79" s="1"/>
  <c r="O80" i="65"/>
  <c r="D80" i="56" s="1"/>
  <c r="G80" s="1"/>
  <c r="O81" i="65"/>
  <c r="D81" i="56" s="1"/>
  <c r="G81" s="1"/>
  <c r="O82" i="65"/>
  <c r="D82" i="56" s="1"/>
  <c r="G82" s="1"/>
  <c r="O83" i="65"/>
  <c r="D83" i="56" s="1"/>
  <c r="G83" s="1"/>
  <c r="V83" s="1"/>
  <c r="O84" i="65"/>
  <c r="D84" i="56" s="1"/>
  <c r="G84" s="1"/>
  <c r="V84" s="1"/>
  <c r="O85" i="65"/>
  <c r="D85" i="56" s="1"/>
  <c r="G85" s="1"/>
  <c r="O86" i="65"/>
  <c r="D86" i="56" s="1"/>
  <c r="G86" s="1"/>
  <c r="O87" i="65"/>
  <c r="D87" i="56" s="1"/>
  <c r="G87" s="1"/>
  <c r="V87" s="1"/>
  <c r="O88" i="65"/>
  <c r="D88" i="56" s="1"/>
  <c r="G88" s="1"/>
  <c r="V88" s="1"/>
  <c r="O89" i="65"/>
  <c r="D89" i="56" s="1"/>
  <c r="G89" s="1"/>
  <c r="O90" i="65"/>
  <c r="D90" i="56" s="1"/>
  <c r="G90" s="1"/>
  <c r="O91" i="65"/>
  <c r="D91" i="56" s="1"/>
  <c r="G91" s="1"/>
  <c r="V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M7" i="65"/>
  <c r="D7" i="55" s="1"/>
  <c r="G7" s="1"/>
  <c r="V7" s="1"/>
  <c r="M9" i="65"/>
  <c r="D9" i="55" s="1"/>
  <c r="G9" s="1"/>
  <c r="V9" s="1"/>
  <c r="M10" i="65"/>
  <c r="D10" i="55" s="1"/>
  <c r="M11" i="65"/>
  <c r="D11" i="55" s="1"/>
  <c r="G11" s="1"/>
  <c r="M13" i="65"/>
  <c r="D13" i="55" s="1"/>
  <c r="G13" s="1"/>
  <c r="O13" s="1"/>
  <c r="M14" i="65"/>
  <c r="D14" i="55" s="1"/>
  <c r="G14" s="1"/>
  <c r="V14" s="1"/>
  <c r="M15" i="65"/>
  <c r="D15" i="55" s="1"/>
  <c r="M17" i="65"/>
  <c r="D17" i="55" s="1"/>
  <c r="G17" s="1"/>
  <c r="M18" i="65"/>
  <c r="D18" i="55" s="1"/>
  <c r="M19" i="65"/>
  <c r="D19" i="55" s="1"/>
  <c r="G19" s="1"/>
  <c r="M21" i="65"/>
  <c r="D21" i="55" s="1"/>
  <c r="M22" i="65"/>
  <c r="D22" i="55" s="1"/>
  <c r="G22" s="1"/>
  <c r="M23" i="65"/>
  <c r="D23" i="55" s="1"/>
  <c r="G23" s="1"/>
  <c r="V23" s="1"/>
  <c r="M24" i="65"/>
  <c r="D24" i="55" s="1"/>
  <c r="G24" s="1"/>
  <c r="V24" s="1"/>
  <c r="M25" i="65"/>
  <c r="D25" i="55" s="1"/>
  <c r="M26" i="65"/>
  <c r="D26" i="55" s="1"/>
  <c r="G26" s="1"/>
  <c r="M27" i="65"/>
  <c r="D27" i="55" s="1"/>
  <c r="G27" s="1"/>
  <c r="V27" s="1"/>
  <c r="M28" i="65"/>
  <c r="D28" i="55" s="1"/>
  <c r="G28" s="1"/>
  <c r="V28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G32" s="1"/>
  <c r="V32" s="1"/>
  <c r="M33" i="65"/>
  <c r="D33" i="55" s="1"/>
  <c r="M34" i="65"/>
  <c r="D34" i="55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M39" i="65"/>
  <c r="D39" i="55" s="1"/>
  <c r="G39" s="1"/>
  <c r="V39" s="1"/>
  <c r="M40" i="65"/>
  <c r="D40" i="55" s="1"/>
  <c r="G40" s="1"/>
  <c r="V40" s="1"/>
  <c r="M41" i="65"/>
  <c r="D41" i="55" s="1"/>
  <c r="M42" i="65"/>
  <c r="D42" i="55" s="1"/>
  <c r="M43" i="65"/>
  <c r="D43" i="55" s="1"/>
  <c r="G43" s="1"/>
  <c r="V43" s="1"/>
  <c r="M44" i="65"/>
  <c r="D44" i="55" s="1"/>
  <c r="G44" s="1"/>
  <c r="V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M49" i="65"/>
  <c r="D49" i="55" s="1"/>
  <c r="M50" i="65"/>
  <c r="D50" i="55" s="1"/>
  <c r="M51" i="65"/>
  <c r="D51" i="55" s="1"/>
  <c r="G51" s="1"/>
  <c r="O51" s="1"/>
  <c r="M52" i="65"/>
  <c r="D52" i="55" s="1"/>
  <c r="G52" s="1"/>
  <c r="V52" s="1"/>
  <c r="M53" i="65"/>
  <c r="D53" i="55" s="1"/>
  <c r="M54" i="65"/>
  <c r="D54" i="55" s="1"/>
  <c r="G54" s="1"/>
  <c r="M55" i="65"/>
  <c r="D55" i="55" s="1"/>
  <c r="G55" s="1"/>
  <c r="V55" s="1"/>
  <c r="M56" i="65"/>
  <c r="D56" i="55" s="1"/>
  <c r="G56" s="1"/>
  <c r="V56" s="1"/>
  <c r="M57" i="65"/>
  <c r="D57" i="55" s="1"/>
  <c r="M58" i="65"/>
  <c r="D58" i="55" s="1"/>
  <c r="M59" i="65"/>
  <c r="D59" i="55" s="1"/>
  <c r="G59" s="1"/>
  <c r="V59" s="1"/>
  <c r="M60" i="65"/>
  <c r="D60" i="55" s="1"/>
  <c r="G60" s="1"/>
  <c r="V60" s="1"/>
  <c r="M61" i="65"/>
  <c r="D61" i="55" s="1"/>
  <c r="M62" i="65"/>
  <c r="D62" i="55" s="1"/>
  <c r="G62" s="1"/>
  <c r="M63" i="65"/>
  <c r="D63" i="55" s="1"/>
  <c r="G63" s="1"/>
  <c r="V63" s="1"/>
  <c r="M64" i="65"/>
  <c r="D64" i="55" s="1"/>
  <c r="G64" s="1"/>
  <c r="O64" s="1"/>
  <c r="M65" i="65"/>
  <c r="D65" i="55" s="1"/>
  <c r="M66" i="65"/>
  <c r="D66" i="55" s="1"/>
  <c r="G66" s="1"/>
  <c r="M67" i="65"/>
  <c r="D67" i="55" s="1"/>
  <c r="G67" s="1"/>
  <c r="V67" s="1"/>
  <c r="M68" i="65"/>
  <c r="D68" i="55" s="1"/>
  <c r="G68" s="1"/>
  <c r="M69" i="65"/>
  <c r="D69" i="55" s="1"/>
  <c r="M70" i="65"/>
  <c r="D70" i="55" s="1"/>
  <c r="G70" s="1"/>
  <c r="M71" i="65"/>
  <c r="D71" i="55" s="1"/>
  <c r="G71" s="1"/>
  <c r="V71" s="1"/>
  <c r="M72" i="65"/>
  <c r="D72" i="55" s="1"/>
  <c r="G72" s="1"/>
  <c r="V72" s="1"/>
  <c r="M73" i="65"/>
  <c r="D73" i="55" s="1"/>
  <c r="M74" i="65"/>
  <c r="D74" i="55" s="1"/>
  <c r="G74" s="1"/>
  <c r="M75" i="65"/>
  <c r="D75" i="55" s="1"/>
  <c r="G75" s="1"/>
  <c r="V75" s="1"/>
  <c r="M76" i="65"/>
  <c r="D76" i="55" s="1"/>
  <c r="G76" s="1"/>
  <c r="V76" s="1"/>
  <c r="M77" i="65"/>
  <c r="D77" i="55" s="1"/>
  <c r="M78" i="65"/>
  <c r="D78" i="55" s="1"/>
  <c r="G78" s="1"/>
  <c r="M79" i="65"/>
  <c r="D79" i="55" s="1"/>
  <c r="G79" s="1"/>
  <c r="V79" s="1"/>
  <c r="M80" i="65"/>
  <c r="D80" i="55" s="1"/>
  <c r="G80" s="1"/>
  <c r="O80" s="1"/>
  <c r="M81" i="65"/>
  <c r="D81" i="55" s="1"/>
  <c r="M82" i="65"/>
  <c r="D82" i="55" s="1"/>
  <c r="G82" s="1"/>
  <c r="M83" i="65"/>
  <c r="D83" i="55" s="1"/>
  <c r="G83" s="1"/>
  <c r="V83" s="1"/>
  <c r="M84" i="65"/>
  <c r="D84" i="55" s="1"/>
  <c r="G84" s="1"/>
  <c r="M85" i="65"/>
  <c r="D85" i="55" s="1"/>
  <c r="M86" i="65"/>
  <c r="D86" i="55" s="1"/>
  <c r="G86" s="1"/>
  <c r="M87" i="65"/>
  <c r="D87" i="55" s="1"/>
  <c r="G87" s="1"/>
  <c r="V87" s="1"/>
  <c r="M88" i="65"/>
  <c r="D88" i="55" s="1"/>
  <c r="G88" s="1"/>
  <c r="M89" i="65"/>
  <c r="D89" i="55" s="1"/>
  <c r="M90" i="65"/>
  <c r="D90" i="55" s="1"/>
  <c r="G90" s="1"/>
  <c r="M91" i="65"/>
  <c r="D91" i="55" s="1"/>
  <c r="G91" s="1"/>
  <c r="V91" s="1"/>
  <c r="M92" i="65"/>
  <c r="D92" i="55" s="1"/>
  <c r="G92" s="1"/>
  <c r="M93" i="65"/>
  <c r="D93" i="55" s="1"/>
  <c r="M94" i="65"/>
  <c r="D94" i="55" s="1"/>
  <c r="G94" s="1"/>
  <c r="M95" i="65"/>
  <c r="D95" i="55" s="1"/>
  <c r="G95" s="1"/>
  <c r="V95" s="1"/>
  <c r="M96" i="65"/>
  <c r="D96" i="55" s="1"/>
  <c r="G96" s="1"/>
  <c r="O96" s="1"/>
  <c r="M97" i="65"/>
  <c r="D97" i="55" s="1"/>
  <c r="M98" i="65"/>
  <c r="D98" i="55" s="1"/>
  <c r="G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N74"/>
  <c r="O74" s="1"/>
  <c r="N78"/>
  <c r="N9"/>
  <c r="O9" s="1"/>
  <c r="N13"/>
  <c r="N25"/>
  <c r="O25" s="1"/>
  <c r="N29"/>
  <c r="N41"/>
  <c r="O41" s="1"/>
  <c r="N45"/>
  <c r="N57"/>
  <c r="O57" s="1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N3"/>
  <c r="N11"/>
  <c r="N21"/>
  <c r="N27"/>
  <c r="N37"/>
  <c r="N43"/>
  <c r="N53"/>
  <c r="N59"/>
  <c r="L99" i="57"/>
  <c r="N81"/>
  <c r="N91"/>
  <c r="L99" i="58"/>
  <c r="N10"/>
  <c r="N16"/>
  <c r="N9" i="55"/>
  <c r="N23"/>
  <c r="N4"/>
  <c r="N10"/>
  <c r="N14"/>
  <c r="N15"/>
  <c r="N17"/>
  <c r="N26"/>
  <c r="N30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O82" s="1"/>
  <c r="N83"/>
  <c r="N86"/>
  <c r="N87"/>
  <c r="N90"/>
  <c r="N91"/>
  <c r="N95"/>
  <c r="N4" i="56"/>
  <c r="N8"/>
  <c r="N12"/>
  <c r="N16"/>
  <c r="N20"/>
  <c r="N24"/>
  <c r="N28"/>
  <c r="N32"/>
  <c r="N36"/>
  <c r="N40"/>
  <c r="N44"/>
  <c r="N48"/>
  <c r="N52"/>
  <c r="N55"/>
  <c r="N56"/>
  <c r="N59"/>
  <c r="N60"/>
  <c r="N63"/>
  <c r="N64"/>
  <c r="N67"/>
  <c r="N68"/>
  <c r="N71"/>
  <c r="N72"/>
  <c r="N75"/>
  <c r="N76"/>
  <c r="N79"/>
  <c r="N80"/>
  <c r="N83"/>
  <c r="N84"/>
  <c r="N87"/>
  <c r="N88"/>
  <c r="N91"/>
  <c r="N92"/>
  <c r="N95"/>
  <c r="N96"/>
  <c r="I99"/>
  <c r="N81"/>
  <c r="N82"/>
  <c r="O82" s="1"/>
  <c r="N85"/>
  <c r="N86"/>
  <c r="O86" s="1"/>
  <c r="N89"/>
  <c r="N90"/>
  <c r="O90" s="1"/>
  <c r="N93"/>
  <c r="N94"/>
  <c r="O94" s="1"/>
  <c r="N97"/>
  <c r="N98"/>
  <c r="O98" s="1"/>
  <c r="N5" i="57"/>
  <c r="N7"/>
  <c r="N9"/>
  <c r="N11"/>
  <c r="N13"/>
  <c r="N15"/>
  <c r="N17"/>
  <c r="N19"/>
  <c r="N21"/>
  <c r="N23"/>
  <c r="N25"/>
  <c r="N29"/>
  <c r="N22" i="55"/>
  <c r="O22" s="1"/>
  <c r="N38"/>
  <c r="N55"/>
  <c r="O17" i="56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P43" i="66"/>
  <c r="E43" i="58" s="1"/>
  <c r="N45" i="66"/>
  <c r="E45" i="57" s="1"/>
  <c r="O46" i="66"/>
  <c r="D46" i="58" s="1"/>
  <c r="G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P67" i="66"/>
  <c r="E67" i="58" s="1"/>
  <c r="N69" i="66"/>
  <c r="E69" i="57" s="1"/>
  <c r="O70" i="66"/>
  <c r="D70" i="58" s="1"/>
  <c r="G70" s="1"/>
  <c r="P71" i="66"/>
  <c r="E71" i="58" s="1"/>
  <c r="N73" i="66"/>
  <c r="E73" i="57" s="1"/>
  <c r="O74" i="66"/>
  <c r="D74" i="58" s="1"/>
  <c r="G74" s="1"/>
  <c r="V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P87" i="66"/>
  <c r="E87" i="58" s="1"/>
  <c r="N89" i="66"/>
  <c r="E89" i="57" s="1"/>
  <c r="O90" i="66"/>
  <c r="D90" i="58" s="1"/>
  <c r="G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V25" s="1"/>
  <c r="N27" i="66"/>
  <c r="E27" i="57" s="1"/>
  <c r="G27" s="1"/>
  <c r="O27" s="1"/>
  <c r="P29" i="66"/>
  <c r="E29" i="58" s="1"/>
  <c r="G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V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N91" i="66"/>
  <c r="E91" i="57" s="1"/>
  <c r="G91" s="1"/>
  <c r="V91" s="1"/>
  <c r="P93" i="66"/>
  <c r="E93" i="58" s="1"/>
  <c r="G93" s="1"/>
  <c r="N95" i="66"/>
  <c r="E95" i="57" s="1"/>
  <c r="G95" s="1"/>
  <c r="V95" s="1"/>
  <c r="P97" i="66"/>
  <c r="E97" i="58" s="1"/>
  <c r="G97" s="1"/>
  <c r="V97" s="1"/>
  <c r="M98" i="66"/>
  <c r="D98" i="57" s="1"/>
  <c r="G98" s="1"/>
  <c r="V98" s="1"/>
  <c r="M94" i="66"/>
  <c r="D94" i="57" s="1"/>
  <c r="G94" s="1"/>
  <c r="V94" s="1"/>
  <c r="M90" i="66"/>
  <c r="D90" i="57" s="1"/>
  <c r="G90" s="1"/>
  <c r="V90" s="1"/>
  <c r="M86" i="66"/>
  <c r="D86" i="57" s="1"/>
  <c r="G86" s="1"/>
  <c r="O86" s="1"/>
  <c r="M82" i="66"/>
  <c r="D82" i="57" s="1"/>
  <c r="G82" s="1"/>
  <c r="V82" s="1"/>
  <c r="M78" i="66"/>
  <c r="D78" i="57" s="1"/>
  <c r="G78" s="1"/>
  <c r="V78" s="1"/>
  <c r="M74" i="66"/>
  <c r="D74" i="57" s="1"/>
  <c r="G74" s="1"/>
  <c r="V74" s="1"/>
  <c r="M70" i="66"/>
  <c r="D70" i="57" s="1"/>
  <c r="M66" i="66"/>
  <c r="D66" i="57" s="1"/>
  <c r="G66" s="1"/>
  <c r="V66" s="1"/>
  <c r="M62" i="66"/>
  <c r="D62" i="57" s="1"/>
  <c r="G62" s="1"/>
  <c r="V62" s="1"/>
  <c r="M58" i="66"/>
  <c r="D58" i="57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O27" i="55"/>
  <c r="V11"/>
  <c r="V47"/>
  <c r="V16"/>
  <c r="O16"/>
  <c r="V98"/>
  <c r="O98"/>
  <c r="V10" i="56"/>
  <c r="O10"/>
  <c r="V26"/>
  <c r="O35"/>
  <c r="V42"/>
  <c r="O51"/>
  <c r="V40" i="57"/>
  <c r="N8" i="55"/>
  <c r="F9"/>
  <c r="I99"/>
  <c r="M99"/>
  <c r="G10"/>
  <c r="N12"/>
  <c r="O12" s="1"/>
  <c r="F13"/>
  <c r="V22"/>
  <c r="N28"/>
  <c r="F29"/>
  <c r="V38"/>
  <c r="G42"/>
  <c r="N44"/>
  <c r="F45"/>
  <c r="V54"/>
  <c r="G58"/>
  <c r="N60"/>
  <c r="F61"/>
  <c r="O13" i="56"/>
  <c r="O45"/>
  <c r="O65"/>
  <c r="V3" i="55"/>
  <c r="V62"/>
  <c r="V66"/>
  <c r="O66"/>
  <c r="V74"/>
  <c r="O74"/>
  <c r="V82"/>
  <c r="V94"/>
  <c r="O94"/>
  <c r="V6" i="56"/>
  <c r="O15"/>
  <c r="V22"/>
  <c r="V38"/>
  <c r="O47"/>
  <c r="V54"/>
  <c r="O54"/>
  <c r="V59"/>
  <c r="V62"/>
  <c r="O62"/>
  <c r="V70"/>
  <c r="O70"/>
  <c r="V78"/>
  <c r="O78"/>
  <c r="V86"/>
  <c r="V94"/>
  <c r="V12" i="55"/>
  <c r="O17"/>
  <c r="V17"/>
  <c r="V90"/>
  <c r="V11" i="56"/>
  <c r="V18"/>
  <c r="O18"/>
  <c r="V27"/>
  <c r="V34"/>
  <c r="O34"/>
  <c r="V50"/>
  <c r="O50"/>
  <c r="B99" i="55"/>
  <c r="F3"/>
  <c r="K99"/>
  <c r="F5"/>
  <c r="G18"/>
  <c r="N20"/>
  <c r="O20" s="1"/>
  <c r="F21"/>
  <c r="G34"/>
  <c r="N36"/>
  <c r="F37"/>
  <c r="G50"/>
  <c r="N52"/>
  <c r="F53"/>
  <c r="O76"/>
  <c r="O5" i="56"/>
  <c r="O21"/>
  <c r="O37"/>
  <c r="O53"/>
  <c r="O61"/>
  <c r="O69"/>
  <c r="O77"/>
  <c r="O93"/>
  <c r="V70" i="55"/>
  <c r="O70"/>
  <c r="V78"/>
  <c r="V86"/>
  <c r="O7" i="56"/>
  <c r="V14"/>
  <c r="O23"/>
  <c r="V30"/>
  <c r="O30"/>
  <c r="V39"/>
  <c r="V46"/>
  <c r="V58"/>
  <c r="V66"/>
  <c r="V74"/>
  <c r="V82"/>
  <c r="V90"/>
  <c r="V98"/>
  <c r="J99" i="55"/>
  <c r="G6"/>
  <c r="N24"/>
  <c r="N40"/>
  <c r="N56"/>
  <c r="O71"/>
  <c r="O56" i="56"/>
  <c r="V38" i="58"/>
  <c r="V54"/>
  <c r="V70"/>
  <c r="V86"/>
  <c r="V89"/>
  <c r="B99" i="57"/>
  <c r="F3"/>
  <c r="K99"/>
  <c r="N82"/>
  <c r="F83"/>
  <c r="V92"/>
  <c r="F97"/>
  <c r="C99" i="58"/>
  <c r="I99"/>
  <c r="M99"/>
  <c r="N4"/>
  <c r="F5"/>
  <c r="V6"/>
  <c r="N12"/>
  <c r="F13"/>
  <c r="N20"/>
  <c r="F21"/>
  <c r="V22"/>
  <c r="F3" i="56"/>
  <c r="F99" s="1"/>
  <c r="V5"/>
  <c r="V9"/>
  <c r="V13"/>
  <c r="V17"/>
  <c r="V21"/>
  <c r="V25"/>
  <c r="V29"/>
  <c r="V33"/>
  <c r="V37"/>
  <c r="V41"/>
  <c r="V45"/>
  <c r="V49"/>
  <c r="V53"/>
  <c r="V57"/>
  <c r="V61"/>
  <c r="V65"/>
  <c r="V69"/>
  <c r="V73"/>
  <c r="V77"/>
  <c r="V81"/>
  <c r="V85"/>
  <c r="V89"/>
  <c r="V93"/>
  <c r="V97"/>
  <c r="N3" i="57"/>
  <c r="V46" i="58"/>
  <c r="V49"/>
  <c r="O65"/>
  <c r="N3" i="56"/>
  <c r="G88" i="57"/>
  <c r="N90"/>
  <c r="F91"/>
  <c r="K99" i="58"/>
  <c r="U99"/>
  <c r="F9"/>
  <c r="F17"/>
  <c r="V26"/>
  <c r="O26"/>
  <c r="V42"/>
  <c r="O74"/>
  <c r="V90"/>
  <c r="N78" i="57"/>
  <c r="F79"/>
  <c r="N94"/>
  <c r="N98"/>
  <c r="J99" i="58"/>
  <c r="N3"/>
  <c r="N6"/>
  <c r="O6" s="1"/>
  <c r="N14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O97" i="56" l="1"/>
  <c r="O89"/>
  <c r="O81"/>
  <c r="G3"/>
  <c r="O29"/>
  <c r="G27" i="58"/>
  <c r="V27" s="1"/>
  <c r="O85" i="56"/>
  <c r="V29" i="58"/>
  <c r="O29"/>
  <c r="V66"/>
  <c r="O66"/>
  <c r="V92" i="55"/>
  <c r="O92"/>
  <c r="O88"/>
  <c r="V88"/>
  <c r="O84"/>
  <c r="V84"/>
  <c r="O68"/>
  <c r="V68"/>
  <c r="O48"/>
  <c r="V48"/>
  <c r="V19"/>
  <c r="O19"/>
  <c r="V80" i="56"/>
  <c r="O80"/>
  <c r="V68"/>
  <c r="O68"/>
  <c r="V32"/>
  <c r="O32"/>
  <c r="V64" i="55"/>
  <c r="O40"/>
  <c r="O72"/>
  <c r="V93" i="58"/>
  <c r="O93"/>
  <c r="V80" i="55"/>
  <c r="O32"/>
  <c r="V96"/>
  <c r="O48" i="56"/>
  <c r="O9" i="55"/>
  <c r="O25" i="58"/>
  <c r="O56" i="55"/>
  <c r="O52"/>
  <c r="O60"/>
  <c r="O44"/>
  <c r="O28"/>
  <c r="O92" i="56"/>
  <c r="O84"/>
  <c r="O76"/>
  <c r="O60"/>
  <c r="O52"/>
  <c r="O36"/>
  <c r="O66"/>
  <c r="O46"/>
  <c r="O26"/>
  <c r="O36" i="55"/>
  <c r="O40" i="56"/>
  <c r="O24"/>
  <c r="O4" i="55"/>
  <c r="O24"/>
  <c r="O96" i="56"/>
  <c r="O88"/>
  <c r="O72"/>
  <c r="O64"/>
  <c r="O44"/>
  <c r="O28"/>
  <c r="O38" i="55"/>
  <c r="O86"/>
  <c r="O78"/>
  <c r="O62"/>
  <c r="O46"/>
  <c r="O30"/>
  <c r="O9" i="58"/>
  <c r="O42" i="56"/>
  <c r="O38"/>
  <c r="O22"/>
  <c r="O14"/>
  <c r="O11" i="55"/>
  <c r="O90"/>
  <c r="O58" i="56"/>
  <c r="O6"/>
  <c r="V51" i="55"/>
  <c r="O14"/>
  <c r="G75" i="58"/>
  <c r="G59"/>
  <c r="O57"/>
  <c r="G43"/>
  <c r="V43" s="1"/>
  <c r="G11"/>
  <c r="V11" s="1"/>
  <c r="G70" i="57"/>
  <c r="V70" s="1"/>
  <c r="O24"/>
  <c r="G91" i="58"/>
  <c r="O53"/>
  <c r="O45"/>
  <c r="E99"/>
  <c r="O27"/>
  <c r="G58" i="57"/>
  <c r="V58" s="1"/>
  <c r="O4"/>
  <c r="O44"/>
  <c r="O17" i="58"/>
  <c r="O81"/>
  <c r="O41"/>
  <c r="O3" i="55"/>
  <c r="O87"/>
  <c r="E99"/>
  <c r="O95" i="56"/>
  <c r="O30" i="58"/>
  <c r="O63" i="55"/>
  <c r="O7"/>
  <c r="O43" i="56"/>
  <c r="O31"/>
  <c r="O19"/>
  <c r="V13" i="55"/>
  <c r="O91" i="56"/>
  <c r="O83"/>
  <c r="O75"/>
  <c r="O67"/>
  <c r="O59"/>
  <c r="O95" i="55"/>
  <c r="O14" i="58"/>
  <c r="V95" i="56"/>
  <c r="O91" i="55"/>
  <c r="O35"/>
  <c r="D99" i="58"/>
  <c r="O97"/>
  <c r="G9" i="57"/>
  <c r="V9" s="1"/>
  <c r="G25"/>
  <c r="V25" s="1"/>
  <c r="O43" i="58"/>
  <c r="O56" i="57"/>
  <c r="O87" i="56"/>
  <c r="O79"/>
  <c r="O71"/>
  <c r="O63"/>
  <c r="O55"/>
  <c r="E99"/>
  <c r="G8"/>
  <c r="V8" s="1"/>
  <c r="G4"/>
  <c r="V4" s="1"/>
  <c r="D99" i="55"/>
  <c r="O42" i="58"/>
  <c r="O43" i="55"/>
  <c r="O77" i="58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V63"/>
  <c r="V12"/>
  <c r="V86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25" i="57"/>
  <c r="O79" i="55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62"/>
  <c r="O54"/>
  <c r="O46"/>
  <c r="O38"/>
  <c r="O19"/>
  <c r="O10" i="58"/>
  <c r="G64"/>
  <c r="G68"/>
  <c r="V68" s="1"/>
  <c r="G4"/>
  <c r="V4" s="1"/>
  <c r="G72"/>
  <c r="G8"/>
  <c r="G92"/>
  <c r="V92" s="1"/>
  <c r="G28"/>
  <c r="V28" s="1"/>
  <c r="O1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70" i="57" l="1"/>
  <c r="O8" i="56"/>
  <c r="O49" i="55"/>
  <c r="V75" i="58"/>
  <c r="O75"/>
  <c r="O59"/>
  <c r="V59"/>
  <c r="V13" i="57"/>
  <c r="O9"/>
  <c r="O91" i="58"/>
  <c r="V91"/>
  <c r="O5" i="57"/>
  <c r="O77"/>
  <c r="V45"/>
  <c r="O61"/>
  <c r="O4" i="56"/>
  <c r="O21" i="57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Q13" i="78"/>
  <c r="O20"/>
  <c r="H18"/>
  <c r="K63"/>
  <c r="H36"/>
  <c r="L87"/>
  <c r="O32"/>
  <c r="P66"/>
  <c r="N30"/>
  <c r="G23"/>
  <c r="O78"/>
  <c r="B64"/>
  <c r="J8"/>
  <c r="G19"/>
  <c r="O65"/>
  <c r="B72"/>
  <c r="Q55"/>
  <c r="N31"/>
  <c r="P84"/>
  <c r="L53"/>
  <c r="G37"/>
  <c r="Q21"/>
  <c r="G92"/>
  <c r="K25"/>
  <c r="L86"/>
  <c r="D1"/>
  <c r="J24"/>
  <c r="P46"/>
  <c r="N54"/>
  <c r="Q82"/>
  <c r="Q22"/>
  <c r="P71"/>
  <c r="G55"/>
  <c r="Q9"/>
  <c r="H61"/>
  <c r="P97"/>
  <c r="K20"/>
  <c r="H94"/>
  <c r="I67"/>
  <c r="N24"/>
  <c r="Q58"/>
  <c r="P69"/>
  <c r="L97"/>
  <c r="L74"/>
  <c r="B35"/>
  <c r="J20"/>
  <c r="H74"/>
  <c r="J68"/>
  <c r="G63"/>
  <c r="G46"/>
  <c r="P19"/>
  <c r="B31"/>
  <c r="P65"/>
  <c r="K55"/>
  <c r="J75"/>
  <c r="J46"/>
  <c r="L69"/>
  <c r="N8"/>
  <c r="O11"/>
  <c r="O72"/>
  <c r="N70"/>
  <c r="G86"/>
  <c r="G98"/>
  <c r="K94"/>
  <c r="P39"/>
  <c r="Q92"/>
  <c r="L61"/>
  <c r="Q97"/>
  <c r="O26"/>
  <c r="P90"/>
  <c r="K58"/>
  <c r="H52"/>
  <c r="I21"/>
  <c r="Q35"/>
  <c r="J31"/>
  <c r="I92"/>
  <c r="G33"/>
  <c r="L39"/>
  <c r="Q6"/>
  <c r="N46"/>
  <c r="N9"/>
  <c r="O22"/>
  <c r="I16"/>
  <c r="L81"/>
  <c r="N6"/>
  <c r="Q48"/>
  <c r="B3"/>
  <c r="H90"/>
  <c r="J90"/>
  <c r="O14"/>
  <c r="L77"/>
  <c r="H4"/>
  <c r="H64"/>
  <c r="Q25"/>
  <c r="J5"/>
  <c r="L38"/>
  <c r="G8"/>
  <c r="I29"/>
  <c r="N83"/>
  <c r="K51"/>
  <c r="H11"/>
  <c r="P13"/>
  <c r="Q70"/>
  <c r="J41"/>
  <c r="P72"/>
  <c r="I33"/>
  <c r="G60"/>
  <c r="L43"/>
  <c r="I76"/>
  <c r="G57"/>
  <c r="L88"/>
  <c r="J82"/>
  <c r="O71"/>
  <c r="N51"/>
  <c r="B79"/>
  <c r="Q93"/>
  <c r="K74"/>
  <c r="N82"/>
  <c r="I72"/>
  <c r="Q39"/>
  <c r="O86"/>
  <c r="K6"/>
  <c r="I24"/>
  <c r="O39"/>
  <c r="O48"/>
  <c r="N56"/>
  <c r="K46"/>
  <c r="G88"/>
  <c r="I35"/>
  <c r="K3"/>
  <c r="B19"/>
  <c r="P8"/>
  <c r="L22"/>
  <c r="I86"/>
  <c r="B10"/>
  <c r="N25"/>
  <c r="O59"/>
  <c r="K27"/>
  <c r="J61"/>
  <c r="O6"/>
  <c r="K84"/>
  <c r="L92"/>
  <c r="Q54"/>
  <c r="N87"/>
  <c r="B95"/>
  <c r="L85"/>
  <c r="K77"/>
  <c r="B33"/>
  <c r="P63"/>
  <c r="K18"/>
  <c r="Q36"/>
  <c r="K67"/>
  <c r="O80"/>
  <c r="I74"/>
  <c r="H15"/>
  <c r="P83"/>
  <c r="L28"/>
  <c r="N88"/>
  <c r="I98"/>
  <c r="L66"/>
  <c r="G64"/>
  <c r="B85"/>
  <c r="I15"/>
  <c r="K79"/>
  <c r="H67"/>
  <c r="N23"/>
  <c r="Q98"/>
  <c r="J69"/>
  <c r="G36"/>
  <c r="L79"/>
  <c r="K48"/>
  <c r="I68"/>
  <c r="I81"/>
  <c r="I55"/>
  <c r="B34"/>
  <c r="P50"/>
  <c r="G56"/>
  <c r="Q76"/>
  <c r="K14"/>
  <c r="Q5"/>
  <c r="H17"/>
  <c r="O37"/>
  <c r="P45"/>
  <c r="Q80"/>
  <c r="I52"/>
  <c r="O27"/>
  <c r="J85"/>
  <c r="G50"/>
  <c r="Q94"/>
  <c r="N85"/>
  <c r="P82"/>
  <c r="O62"/>
  <c r="I63"/>
  <c r="H57"/>
  <c r="N20"/>
  <c r="P56"/>
  <c r="L50"/>
  <c r="G31"/>
  <c r="Q18"/>
  <c r="P47"/>
  <c r="K22"/>
  <c r="J7"/>
  <c r="B25"/>
  <c r="Q29"/>
  <c r="O16"/>
  <c r="G77"/>
  <c r="B94"/>
  <c r="H60"/>
  <c r="N96"/>
  <c r="H20"/>
  <c r="G54"/>
  <c r="O38"/>
  <c r="O87"/>
  <c r="J57"/>
  <c r="Q84"/>
  <c r="G16"/>
  <c r="I11"/>
  <c r="G61"/>
  <c r="I38"/>
  <c r="G58"/>
  <c r="P61"/>
  <c r="P29"/>
  <c r="Q90"/>
  <c r="I91"/>
  <c r="B66"/>
  <c r="K31"/>
  <c r="H82"/>
  <c r="N55"/>
  <c r="L23"/>
  <c r="N89"/>
  <c r="H42"/>
  <c r="P3"/>
  <c r="K95"/>
  <c r="O23"/>
  <c r="N34"/>
  <c r="E1"/>
  <c r="O21"/>
  <c r="J94"/>
  <c r="J87"/>
  <c r="K85"/>
  <c r="I40"/>
  <c r="N77"/>
  <c r="B43"/>
  <c r="L21"/>
  <c r="G49"/>
  <c r="K81"/>
  <c r="B52"/>
  <c r="P41"/>
  <c r="G66"/>
  <c r="H22"/>
  <c r="B15"/>
  <c r="Q37"/>
  <c r="G52"/>
  <c r="P30"/>
  <c r="K86"/>
  <c r="B65"/>
  <c r="H65"/>
  <c r="I20"/>
  <c r="L96"/>
  <c r="H9"/>
  <c r="B49"/>
  <c r="O3"/>
  <c r="Q91"/>
  <c r="L18"/>
  <c r="H95"/>
  <c r="K72"/>
  <c r="L4"/>
  <c r="J79"/>
  <c r="I42"/>
  <c r="I36"/>
  <c r="K15"/>
  <c r="J14"/>
  <c r="Q87"/>
  <c r="I48"/>
  <c r="O17"/>
  <c r="O43"/>
  <c r="Q86"/>
  <c r="J39"/>
  <c r="B41"/>
  <c r="I96"/>
  <c r="N16"/>
  <c r="I59"/>
  <c r="G3"/>
  <c r="B6"/>
  <c r="J28"/>
  <c r="H8"/>
  <c r="I9"/>
  <c r="O73"/>
  <c r="O42"/>
  <c r="J43"/>
  <c r="O84"/>
  <c r="H84"/>
  <c r="N44"/>
  <c r="L13"/>
  <c r="H91"/>
  <c r="G80"/>
  <c r="Q42"/>
  <c r="L98"/>
  <c r="B39"/>
  <c r="P49"/>
  <c r="B84"/>
  <c r="I82"/>
  <c r="B89"/>
  <c r="L5"/>
  <c r="N67"/>
  <c r="J6"/>
  <c r="Q85"/>
  <c r="J93"/>
  <c r="G85"/>
  <c r="K29"/>
  <c r="N10"/>
  <c r="L72"/>
  <c r="Q26"/>
  <c r="J4"/>
  <c r="I44"/>
  <c r="B75"/>
  <c r="Q32"/>
  <c r="G51"/>
  <c r="Q28"/>
  <c r="P15"/>
  <c r="G5"/>
  <c r="Q15"/>
  <c r="O12"/>
  <c r="L42"/>
  <c r="O52"/>
  <c r="B60"/>
  <c r="J19"/>
  <c r="H78"/>
  <c r="P76"/>
  <c r="H87"/>
  <c r="O81"/>
  <c r="H92"/>
  <c r="P96"/>
  <c r="I41"/>
  <c r="K43"/>
  <c r="O31"/>
  <c r="L48"/>
  <c r="H10"/>
  <c r="H58"/>
  <c r="K65"/>
  <c r="K19"/>
  <c r="L64"/>
  <c r="N32"/>
  <c r="J97"/>
  <c r="H27"/>
  <c r="H23"/>
  <c r="K92"/>
  <c r="O79"/>
  <c r="P57"/>
  <c r="I53"/>
  <c r="H37"/>
  <c r="N18"/>
  <c r="G94"/>
  <c r="L24"/>
  <c r="I88"/>
  <c r="B18"/>
  <c r="J76"/>
  <c r="N29"/>
  <c r="O93"/>
  <c r="J71"/>
  <c r="I47"/>
  <c r="P62"/>
  <c r="Q50"/>
  <c r="B14"/>
  <c r="L30"/>
  <c r="L63"/>
  <c r="K35"/>
  <c r="B21"/>
  <c r="P94"/>
  <c r="I51"/>
  <c r="L46"/>
  <c r="P28"/>
  <c r="L75"/>
  <c r="Q3"/>
  <c r="K23"/>
  <c r="J36"/>
  <c r="Q19"/>
  <c r="O92"/>
  <c r="P37"/>
  <c r="J77"/>
  <c r="I70"/>
  <c r="N39"/>
  <c r="K64"/>
  <c r="Q14"/>
  <c r="N52"/>
  <c r="N17"/>
  <c r="L36"/>
  <c r="N5"/>
  <c r="I54"/>
  <c r="K82"/>
  <c r="I57"/>
  <c r="B87"/>
  <c r="I73"/>
  <c r="Q4"/>
  <c r="L47"/>
  <c r="K12"/>
  <c r="K28"/>
  <c r="I61"/>
  <c r="J23"/>
  <c r="Q30"/>
  <c r="O70"/>
  <c r="P75"/>
  <c r="J32"/>
  <c r="O56"/>
  <c r="H86"/>
  <c r="N45"/>
  <c r="L10"/>
  <c r="L45"/>
  <c r="Q52"/>
  <c r="G72"/>
  <c r="O74"/>
  <c r="J49"/>
  <c r="O64"/>
  <c r="N74"/>
  <c r="J96"/>
  <c r="B42"/>
  <c r="N62"/>
  <c r="L52"/>
  <c r="G35"/>
  <c r="Q20"/>
  <c r="H51"/>
  <c r="K24"/>
  <c r="L89"/>
  <c r="P18"/>
  <c r="J52"/>
  <c r="Q8"/>
  <c r="G76"/>
  <c r="P98"/>
  <c r="J16"/>
  <c r="I14"/>
  <c r="N57"/>
  <c r="H71"/>
  <c r="P70"/>
  <c r="P73"/>
  <c r="B40"/>
  <c r="P77"/>
  <c r="K32"/>
  <c r="P60"/>
  <c r="N7"/>
  <c r="L70"/>
  <c r="B12"/>
  <c r="I37"/>
  <c r="J84"/>
  <c r="H97"/>
  <c r="B80"/>
  <c r="O13"/>
  <c r="J22"/>
  <c r="K4"/>
  <c r="K26"/>
  <c r="O88"/>
  <c r="I46"/>
  <c r="L95"/>
  <c r="H54"/>
  <c r="B36"/>
  <c r="J29"/>
  <c r="Q27"/>
  <c r="G9"/>
  <c r="N14"/>
  <c r="I49"/>
  <c r="N36"/>
  <c r="L57"/>
  <c r="N50"/>
  <c r="H34"/>
  <c r="G96"/>
  <c r="O98"/>
  <c r="O55"/>
  <c r="I12"/>
  <c r="O24"/>
  <c r="N72"/>
  <c r="K40"/>
  <c r="H13"/>
  <c r="O95"/>
  <c r="B16"/>
  <c r="J38"/>
  <c r="H85"/>
  <c r="J63"/>
  <c r="H76"/>
  <c r="J54"/>
  <c r="G97"/>
  <c r="P32"/>
  <c r="I62"/>
  <c r="K33"/>
  <c r="G29"/>
  <c r="B57"/>
  <c r="Q65"/>
  <c r="G6"/>
  <c r="O9"/>
  <c r="H25"/>
  <c r="L67"/>
  <c r="N3"/>
  <c r="L65"/>
  <c r="B90"/>
  <c r="N43"/>
  <c r="H38"/>
  <c r="O94"/>
  <c r="B55"/>
  <c r="H93"/>
  <c r="O25"/>
  <c r="B5"/>
  <c r="B69"/>
  <c r="H49"/>
  <c r="L17"/>
  <c r="G93"/>
  <c r="K76"/>
  <c r="N90"/>
  <c r="I34"/>
  <c r="J64"/>
  <c r="G59"/>
  <c r="L7"/>
  <c r="L56"/>
  <c r="N81"/>
  <c r="Q47"/>
  <c r="J44"/>
  <c r="L33"/>
  <c r="O19"/>
  <c r="B50"/>
  <c r="N64"/>
  <c r="I26"/>
  <c r="Q79"/>
  <c r="H28"/>
  <c r="H29"/>
  <c r="K50"/>
  <c r="I3"/>
  <c r="P20"/>
  <c r="K47"/>
  <c r="J55"/>
  <c r="H19"/>
  <c r="B70"/>
  <c r="Q51"/>
  <c r="J83"/>
  <c r="N79"/>
  <c r="I8"/>
  <c r="B58"/>
  <c r="H26"/>
  <c r="H21"/>
  <c r="I28"/>
  <c r="Q66"/>
  <c r="J98"/>
  <c r="N40"/>
  <c r="I58"/>
  <c r="P17"/>
  <c r="P9"/>
  <c r="I25"/>
  <c r="J89"/>
  <c r="B11"/>
  <c r="K97"/>
  <c r="O28"/>
  <c r="P92"/>
  <c r="K60"/>
  <c r="G39"/>
  <c r="O49"/>
  <c r="K17"/>
  <c r="K91"/>
  <c r="O69"/>
  <c r="Q43"/>
  <c r="I95"/>
  <c r="H40"/>
  <c r="I18"/>
  <c r="O91"/>
  <c r="O97"/>
  <c r="G74"/>
  <c r="N11"/>
  <c r="K56"/>
  <c r="B8"/>
  <c r="O57"/>
  <c r="J45"/>
  <c r="I65"/>
  <c r="O34"/>
  <c r="Q89"/>
  <c r="P7"/>
  <c r="I87"/>
  <c r="H14"/>
  <c r="I10"/>
  <c r="L12"/>
  <c r="B32"/>
  <c r="B73"/>
  <c r="G48"/>
  <c r="L31"/>
  <c r="B47"/>
  <c r="P22"/>
  <c r="L94"/>
  <c r="J18"/>
  <c r="K57"/>
  <c r="H2"/>
  <c r="L16"/>
  <c r="K80"/>
  <c r="N19"/>
  <c r="G26"/>
  <c r="L93"/>
  <c r="H83"/>
  <c r="O58"/>
  <c r="B71"/>
  <c r="K87"/>
  <c r="K90"/>
  <c r="B96"/>
  <c r="K21"/>
  <c r="N78"/>
  <c r="L20"/>
  <c r="G2"/>
  <c r="P78"/>
  <c r="L15"/>
  <c r="I39"/>
  <c r="O5"/>
  <c r="O96"/>
  <c r="B29"/>
  <c r="G91"/>
  <c r="B38"/>
  <c r="K54"/>
  <c r="B93"/>
  <c r="B76"/>
  <c r="P16"/>
  <c r="K49"/>
  <c r="B92"/>
  <c r="P58"/>
  <c r="G10"/>
  <c r="P35"/>
  <c r="G67"/>
  <c r="O30"/>
  <c r="B51"/>
  <c r="B78"/>
  <c r="O75"/>
  <c r="N65"/>
  <c r="P67"/>
  <c r="I30"/>
  <c r="B88"/>
  <c r="P23"/>
  <c r="Q73"/>
  <c r="G28"/>
  <c r="L49"/>
  <c r="N58"/>
  <c r="G68"/>
  <c r="O41"/>
  <c r="G30"/>
  <c r="K59"/>
  <c r="G95"/>
  <c r="B23"/>
  <c r="K71"/>
  <c r="J58"/>
  <c r="K34"/>
  <c r="K13"/>
  <c r="I6"/>
  <c r="H56"/>
  <c r="N94"/>
  <c r="H16"/>
  <c r="H88"/>
  <c r="G21"/>
  <c r="O77"/>
  <c r="P80"/>
  <c r="Q56"/>
  <c r="H62"/>
  <c r="N97"/>
  <c r="L11"/>
  <c r="P42"/>
  <c r="J3"/>
  <c r="J74"/>
  <c r="I22"/>
  <c r="J86"/>
  <c r="L60"/>
  <c r="I90"/>
  <c r="O29"/>
  <c r="P93"/>
  <c r="K61"/>
  <c r="N13"/>
  <c r="I31"/>
  <c r="O35"/>
  <c r="B53"/>
  <c r="G15"/>
  <c r="G89"/>
  <c r="Q71"/>
  <c r="J17"/>
  <c r="I78"/>
  <c r="Q53"/>
  <c r="N49"/>
  <c r="G43"/>
  <c r="Q88"/>
  <c r="H46"/>
  <c r="N86"/>
  <c r="N37"/>
  <c r="B26"/>
  <c r="L29"/>
  <c r="P34"/>
  <c r="P81"/>
  <c r="H30"/>
  <c r="G44"/>
  <c r="O46"/>
  <c r="N48"/>
  <c r="Q46"/>
  <c r="B86"/>
  <c r="I32"/>
  <c r="J53"/>
  <c r="Q38"/>
  <c r="P5"/>
  <c r="I64"/>
  <c r="Q64"/>
  <c r="L68"/>
  <c r="P86"/>
  <c r="N91"/>
  <c r="N98"/>
  <c r="I77"/>
  <c r="L34"/>
  <c r="B83"/>
  <c r="L37"/>
  <c r="B27"/>
  <c r="I94"/>
  <c r="O60"/>
  <c r="Q41"/>
  <c r="J73"/>
  <c r="N69"/>
  <c r="Q33"/>
  <c r="O68"/>
  <c r="H6"/>
  <c r="G82"/>
  <c r="O53"/>
  <c r="Q40"/>
  <c r="J72"/>
  <c r="N38"/>
  <c r="J78"/>
  <c r="O15"/>
  <c r="H47"/>
  <c r="I50"/>
  <c r="H31"/>
  <c r="F1"/>
  <c r="P36"/>
  <c r="L25"/>
  <c r="I89"/>
  <c r="B22"/>
  <c r="K96"/>
  <c r="N26"/>
  <c r="O90"/>
  <c r="J60"/>
  <c r="O54"/>
  <c r="I7"/>
  <c r="L90"/>
  <c r="Q34"/>
  <c r="L9"/>
  <c r="I71"/>
  <c r="P74"/>
  <c r="I27"/>
  <c r="L80"/>
  <c r="B30"/>
  <c r="P26"/>
  <c r="L14"/>
  <c r="K78"/>
  <c r="Q24"/>
  <c r="P89"/>
  <c r="G47"/>
  <c r="P54"/>
  <c r="N71"/>
  <c r="P6"/>
  <c r="K52"/>
  <c r="P40"/>
  <c r="N68"/>
  <c r="Q67"/>
  <c r="K93"/>
  <c r="J56"/>
  <c r="Q78"/>
  <c r="B77"/>
  <c r="N47"/>
  <c r="H48"/>
  <c r="G45"/>
  <c r="K83"/>
  <c r="O66"/>
  <c r="P44"/>
  <c r="N53"/>
  <c r="K11"/>
  <c r="B81"/>
  <c r="K44"/>
  <c r="L82"/>
  <c r="P59"/>
  <c r="J27"/>
  <c r="I80"/>
  <c r="G87"/>
  <c r="N59"/>
  <c r="I17"/>
  <c r="L78"/>
  <c r="O63"/>
  <c r="Q49"/>
  <c r="K8"/>
  <c r="O89"/>
  <c r="H43"/>
  <c r="N4"/>
  <c r="I97"/>
  <c r="O76"/>
  <c r="L26"/>
  <c r="G27"/>
  <c r="B63"/>
  <c r="L51"/>
  <c r="G34"/>
  <c r="K70"/>
  <c r="I4"/>
  <c r="K68"/>
  <c r="H69"/>
  <c r="G40"/>
  <c r="Q83"/>
  <c r="J66"/>
  <c r="K88"/>
  <c r="B74"/>
  <c r="N22"/>
  <c r="N60"/>
  <c r="I56"/>
  <c r="L8"/>
  <c r="H77"/>
  <c r="G25"/>
  <c r="G41"/>
  <c r="J47"/>
  <c r="P4"/>
  <c r="B46"/>
  <c r="G75"/>
  <c r="L19"/>
  <c r="B91"/>
  <c r="G38"/>
  <c r="O7"/>
  <c r="P27"/>
  <c r="H45"/>
  <c r="B9"/>
  <c r="H89"/>
  <c r="O8"/>
  <c r="H55"/>
  <c r="O51"/>
  <c r="B13"/>
  <c r="J13"/>
  <c r="J30"/>
  <c r="Q12"/>
  <c r="K98"/>
  <c r="G78"/>
  <c r="G70"/>
  <c r="G62"/>
  <c r="B67"/>
  <c r="O45"/>
  <c r="K38"/>
  <c r="Q45"/>
  <c r="K10"/>
  <c r="J12"/>
  <c r="O85"/>
  <c r="G83"/>
  <c r="P64"/>
  <c r="J33"/>
  <c r="G53"/>
  <c r="H80"/>
  <c r="N42"/>
  <c r="I43"/>
  <c r="I75"/>
  <c r="K37"/>
  <c r="I45"/>
  <c r="N61"/>
  <c r="O82"/>
  <c r="H72"/>
  <c r="L32"/>
  <c r="O47"/>
  <c r="Q11"/>
  <c r="N75"/>
  <c r="K30"/>
  <c r="H41"/>
  <c r="B45"/>
  <c r="Q62"/>
  <c r="K53"/>
  <c r="H32"/>
  <c r="P31"/>
  <c r="Q96"/>
  <c r="H24"/>
  <c r="P79"/>
  <c r="J48"/>
  <c r="G22"/>
  <c r="Q74"/>
  <c r="N41"/>
  <c r="Q57"/>
  <c r="O40"/>
  <c r="L73"/>
  <c r="J95"/>
  <c r="P10"/>
  <c r="G20"/>
  <c r="Q77"/>
  <c r="G81"/>
  <c r="I66"/>
  <c r="O36"/>
  <c r="P33"/>
  <c r="N76"/>
  <c r="B54"/>
  <c r="Q31"/>
  <c r="P21"/>
  <c r="H75"/>
  <c r="G69"/>
  <c r="C1"/>
  <c r="Q95"/>
  <c r="L58"/>
  <c r="O61"/>
  <c r="J21"/>
  <c r="O50"/>
  <c r="P43"/>
  <c r="G14"/>
  <c r="L59"/>
  <c r="J88"/>
  <c r="K7"/>
  <c r="K16"/>
  <c r="K73"/>
  <c r="K5"/>
  <c r="H12"/>
  <c r="J59"/>
  <c r="O83"/>
  <c r="O44"/>
  <c r="I13"/>
  <c r="I19"/>
  <c r="N73"/>
  <c r="K41"/>
  <c r="H7"/>
  <c r="O67"/>
  <c r="G84"/>
  <c r="Q44"/>
  <c r="B56"/>
  <c r="J35"/>
  <c r="Q75"/>
  <c r="N80"/>
  <c r="B37"/>
  <c r="L6"/>
  <c r="L44"/>
  <c r="P87"/>
  <c r="O4"/>
  <c r="J37"/>
  <c r="H98"/>
  <c r="K39"/>
  <c r="G71"/>
  <c r="B44"/>
  <c r="P12"/>
  <c r="H79"/>
  <c r="I69"/>
  <c r="N33"/>
  <c r="Q69"/>
  <c r="H5"/>
  <c r="L71"/>
  <c r="Q60"/>
  <c r="G24"/>
  <c r="L91"/>
  <c r="P38"/>
  <c r="B48"/>
  <c r="Q68"/>
  <c r="H3"/>
  <c r="N66"/>
  <c r="B24"/>
  <c r="G90"/>
  <c r="H44"/>
  <c r="P91"/>
  <c r="G17"/>
  <c r="P25"/>
  <c r="H39"/>
  <c r="K36"/>
  <c r="G73"/>
  <c r="L3"/>
  <c r="P48"/>
  <c r="O10"/>
  <c r="P11"/>
  <c r="B68"/>
  <c r="J92"/>
  <c r="H96"/>
  <c r="P24"/>
  <c r="G7"/>
  <c r="B17"/>
  <c r="I93"/>
  <c r="B2"/>
  <c r="J81"/>
  <c r="N84"/>
  <c r="H68"/>
  <c r="G4"/>
  <c r="J15"/>
  <c r="L40"/>
  <c r="G12"/>
  <c r="Q63"/>
  <c r="I5"/>
  <c r="K69"/>
  <c r="H63"/>
  <c r="B98"/>
  <c r="Q72"/>
  <c r="J51"/>
  <c r="N93"/>
  <c r="I83"/>
  <c r="Q16"/>
  <c r="L76"/>
  <c r="N27"/>
  <c r="I23"/>
  <c r="N15"/>
  <c r="L84"/>
  <c r="L27"/>
  <c r="N63"/>
  <c r="J67"/>
  <c r="B62"/>
  <c r="H50"/>
  <c r="Q23"/>
  <c r="G11"/>
  <c r="L62"/>
  <c r="B20"/>
  <c r="J10"/>
  <c r="Q59"/>
  <c r="G79"/>
  <c r="J62"/>
  <c r="P14"/>
  <c r="K75"/>
  <c r="L54"/>
  <c r="K45"/>
  <c r="Q10"/>
  <c r="B82"/>
  <c r="P95"/>
  <c r="J65"/>
  <c r="J26"/>
  <c r="K62"/>
  <c r="P68"/>
  <c r="H73"/>
  <c r="K9"/>
  <c r="Q81"/>
  <c r="Q7"/>
  <c r="O18"/>
  <c r="P53"/>
  <c r="B4"/>
  <c r="J9"/>
  <c r="B7"/>
  <c r="O33"/>
  <c r="B97"/>
  <c r="G65"/>
  <c r="B59"/>
  <c r="N21"/>
  <c r="H66"/>
  <c r="I84"/>
  <c r="H81"/>
  <c r="B61"/>
  <c r="H35"/>
  <c r="J34"/>
  <c r="G18"/>
  <c r="P55"/>
  <c r="H53"/>
  <c r="G13"/>
  <c r="I60"/>
  <c r="N95"/>
  <c r="Q61"/>
  <c r="J40"/>
  <c r="P85"/>
  <c r="J70"/>
  <c r="J50"/>
  <c r="I79"/>
  <c r="L55"/>
  <c r="J11"/>
  <c r="P52"/>
  <c r="Q17"/>
  <c r="B28"/>
  <c r="I85"/>
  <c r="P88"/>
  <c r="K89"/>
  <c r="N92"/>
  <c r="L35"/>
  <c r="G32"/>
  <c r="N12"/>
  <c r="J42"/>
  <c r="K66"/>
  <c r="P51"/>
  <c r="J80"/>
  <c r="L41"/>
  <c r="J91"/>
  <c r="H59"/>
  <c r="G42"/>
  <c r="H33"/>
  <c r="N28"/>
  <c r="K42"/>
  <c r="J25"/>
  <c r="N35"/>
  <c r="H70"/>
  <c r="L83"/>
  <c r="R35" l="1"/>
  <c r="R28"/>
  <c r="R12"/>
  <c r="R92"/>
  <c r="M85"/>
  <c r="C28"/>
  <c r="F28"/>
  <c r="D28"/>
  <c r="E28"/>
  <c r="M79"/>
  <c r="R95"/>
  <c r="M60"/>
  <c r="D61"/>
  <c r="E61"/>
  <c r="F61"/>
  <c r="C61"/>
  <c r="M84"/>
  <c r="R21"/>
  <c r="D59"/>
  <c r="E59"/>
  <c r="F59"/>
  <c r="C59"/>
  <c r="D97"/>
  <c r="C97"/>
  <c r="F97"/>
  <c r="E97"/>
  <c r="F7"/>
  <c r="C7"/>
  <c r="D7"/>
  <c r="E7"/>
  <c r="D4"/>
  <c r="E4"/>
  <c r="F4"/>
  <c r="C4"/>
  <c r="C82"/>
  <c r="E82"/>
  <c r="F82"/>
  <c r="D82"/>
  <c r="C20"/>
  <c r="F20"/>
  <c r="E20"/>
  <c r="D20"/>
  <c r="E62"/>
  <c r="C62"/>
  <c r="F62"/>
  <c r="D62"/>
  <c r="R63"/>
  <c r="R15"/>
  <c r="M23"/>
  <c r="R27"/>
  <c r="M83"/>
  <c r="R93"/>
  <c r="D98"/>
  <c r="F98"/>
  <c r="E98"/>
  <c r="C98"/>
  <c r="M5"/>
  <c r="R84"/>
  <c r="M93"/>
  <c r="F17"/>
  <c r="C17"/>
  <c r="E17"/>
  <c r="D17"/>
  <c r="E68"/>
  <c r="F68"/>
  <c r="C68"/>
  <c r="D68"/>
  <c r="L99"/>
  <c r="C24"/>
  <c r="D24"/>
  <c r="F24"/>
  <c r="E24"/>
  <c r="R66"/>
  <c r="H99"/>
  <c r="F48"/>
  <c r="E48"/>
  <c r="C48"/>
  <c r="D48"/>
  <c r="R33"/>
  <c r="M69"/>
  <c r="D44"/>
  <c r="C44"/>
  <c r="F44"/>
  <c r="E44"/>
  <c r="F37"/>
  <c r="D37"/>
  <c r="C37"/>
  <c r="E37"/>
  <c r="R80"/>
  <c r="F56"/>
  <c r="D56"/>
  <c r="E56"/>
  <c r="C56"/>
  <c r="R73"/>
  <c r="M19"/>
  <c r="M13"/>
  <c r="E54"/>
  <c r="F54"/>
  <c r="C54"/>
  <c r="D54"/>
  <c r="R76"/>
  <c r="M66"/>
  <c r="R41"/>
  <c r="F45"/>
  <c r="E45"/>
  <c r="D45"/>
  <c r="C45"/>
  <c r="R75"/>
  <c r="R61"/>
  <c r="M45"/>
  <c r="M75"/>
  <c r="M43"/>
  <c r="R42"/>
  <c r="E67"/>
  <c r="F67"/>
  <c r="D67"/>
  <c r="C67"/>
  <c r="E13"/>
  <c r="D13"/>
  <c r="F13"/>
  <c r="C13"/>
  <c r="C9"/>
  <c r="D9"/>
  <c r="E9"/>
  <c r="F9"/>
  <c r="D91"/>
  <c r="C91"/>
  <c r="E91"/>
  <c r="F91"/>
  <c r="C46"/>
  <c r="E46"/>
  <c r="F46"/>
  <c r="D46"/>
  <c r="M56"/>
  <c r="R60"/>
  <c r="R22"/>
  <c r="D74"/>
  <c r="C74"/>
  <c r="E74"/>
  <c r="F74"/>
  <c r="M4"/>
  <c r="D63"/>
  <c r="C63"/>
  <c r="E63"/>
  <c r="F63"/>
  <c r="M97"/>
  <c r="R4"/>
  <c r="M17"/>
  <c r="R59"/>
  <c r="M80"/>
  <c r="D81"/>
  <c r="C81"/>
  <c r="E81"/>
  <c r="F81"/>
  <c r="R53"/>
  <c r="R47"/>
  <c r="C77"/>
  <c r="F77"/>
  <c r="E77"/>
  <c r="D77"/>
  <c r="R68"/>
  <c r="R71"/>
  <c r="D30"/>
  <c r="F30"/>
  <c r="C30"/>
  <c r="E30"/>
  <c r="M27"/>
  <c r="M71"/>
  <c r="M7"/>
  <c r="R26"/>
  <c r="F22"/>
  <c r="C22"/>
  <c r="D22"/>
  <c r="E22"/>
  <c r="M89"/>
  <c r="M50"/>
  <c r="R38"/>
  <c r="R69"/>
  <c r="M94"/>
  <c r="E27"/>
  <c r="D27"/>
  <c r="F27"/>
  <c r="C27"/>
  <c r="D83"/>
  <c r="F83"/>
  <c r="E83"/>
  <c r="C83"/>
  <c r="M77"/>
  <c r="R98"/>
  <c r="R91"/>
  <c r="M64"/>
  <c r="M32"/>
  <c r="E86"/>
  <c r="C86"/>
  <c r="D86"/>
  <c r="F86"/>
  <c r="R48"/>
  <c r="E26"/>
  <c r="D26"/>
  <c r="C26"/>
  <c r="F26"/>
  <c r="R37"/>
  <c r="R86"/>
  <c r="R49"/>
  <c r="M78"/>
  <c r="F53"/>
  <c r="D53"/>
  <c r="E53"/>
  <c r="C53"/>
  <c r="M31"/>
  <c r="R13"/>
  <c r="M90"/>
  <c r="M22"/>
  <c r="J99"/>
  <c r="R97"/>
  <c r="R94"/>
  <c r="M6"/>
  <c r="C23"/>
  <c r="F23"/>
  <c r="D23"/>
  <c r="E23"/>
  <c r="R58"/>
  <c r="D88"/>
  <c r="C88"/>
  <c r="E88"/>
  <c r="F88"/>
  <c r="M30"/>
  <c r="R65"/>
  <c r="F78"/>
  <c r="C78"/>
  <c r="D78"/>
  <c r="E78"/>
  <c r="F51"/>
  <c r="D51"/>
  <c r="E51"/>
  <c r="C51"/>
  <c r="E92"/>
  <c r="D92"/>
  <c r="C92"/>
  <c r="F92"/>
  <c r="D76"/>
  <c r="C76"/>
  <c r="F76"/>
  <c r="E76"/>
  <c r="D93"/>
  <c r="C93"/>
  <c r="E93"/>
  <c r="F93"/>
  <c r="F38"/>
  <c r="C38"/>
  <c r="D38"/>
  <c r="E38"/>
  <c r="C29"/>
  <c r="E29"/>
  <c r="F29"/>
  <c r="D29"/>
  <c r="M39"/>
  <c r="R78"/>
  <c r="D96"/>
  <c r="F96"/>
  <c r="C96"/>
  <c r="E96"/>
  <c r="F71"/>
  <c r="C71"/>
  <c r="D71"/>
  <c r="E71"/>
  <c r="R19"/>
  <c r="E47"/>
  <c r="C47"/>
  <c r="D47"/>
  <c r="F47"/>
  <c r="F73"/>
  <c r="C73"/>
  <c r="D73"/>
  <c r="E73"/>
  <c r="C32"/>
  <c r="E32"/>
  <c r="F32"/>
  <c r="D32"/>
  <c r="M10"/>
  <c r="M87"/>
  <c r="M65"/>
  <c r="E8"/>
  <c r="D8"/>
  <c r="C8"/>
  <c r="F8"/>
  <c r="R11"/>
  <c r="M18"/>
  <c r="M95"/>
  <c r="E11"/>
  <c r="F11"/>
  <c r="D11"/>
  <c r="C11"/>
  <c r="M25"/>
  <c r="M58"/>
  <c r="R40"/>
  <c r="M28"/>
  <c r="F58"/>
  <c r="E58"/>
  <c r="C58"/>
  <c r="D58"/>
  <c r="M8"/>
  <c r="R79"/>
  <c r="C70"/>
  <c r="F70"/>
  <c r="D70"/>
  <c r="E70"/>
  <c r="I99"/>
  <c r="M3"/>
  <c r="M26"/>
  <c r="R64"/>
  <c r="C50"/>
  <c r="D50"/>
  <c r="F50"/>
  <c r="E50"/>
  <c r="R81"/>
  <c r="M34"/>
  <c r="R90"/>
  <c r="E69"/>
  <c r="F69"/>
  <c r="D69"/>
  <c r="C69"/>
  <c r="F5"/>
  <c r="D5"/>
  <c r="E5"/>
  <c r="C5"/>
  <c r="F55"/>
  <c r="D55"/>
  <c r="E55"/>
  <c r="C55"/>
  <c r="R43"/>
  <c r="F90"/>
  <c r="D90"/>
  <c r="E90"/>
  <c r="C90"/>
  <c r="N99"/>
  <c r="R3"/>
  <c r="C57"/>
  <c r="D57"/>
  <c r="F57"/>
  <c r="E57"/>
  <c r="M62"/>
  <c r="E16"/>
  <c r="C16"/>
  <c r="D16"/>
  <c r="F16"/>
  <c r="R72"/>
  <c r="M12"/>
  <c r="R50"/>
  <c r="R36"/>
  <c r="M49"/>
  <c r="R14"/>
  <c r="D36"/>
  <c r="C36"/>
  <c r="F36"/>
  <c r="E36"/>
  <c r="M46"/>
  <c r="E80"/>
  <c r="F80"/>
  <c r="D80"/>
  <c r="C80"/>
  <c r="M37"/>
  <c r="C12"/>
  <c r="D12"/>
  <c r="F12"/>
  <c r="E12"/>
  <c r="R7"/>
  <c r="E40"/>
  <c r="C40"/>
  <c r="F40"/>
  <c r="D40"/>
  <c r="R57"/>
  <c r="M14"/>
  <c r="R62"/>
  <c r="C42"/>
  <c r="D42"/>
  <c r="F42"/>
  <c r="E42"/>
  <c r="R74"/>
  <c r="R45"/>
  <c r="M61"/>
  <c r="M73"/>
  <c r="D87"/>
  <c r="F87"/>
  <c r="C87"/>
  <c r="E87"/>
  <c r="M57"/>
  <c r="M54"/>
  <c r="R5"/>
  <c r="R17"/>
  <c r="R52"/>
  <c r="R39"/>
  <c r="M70"/>
  <c r="Q99"/>
  <c r="M51"/>
  <c r="D21"/>
  <c r="E21"/>
  <c r="F21"/>
  <c r="C21"/>
  <c r="E14"/>
  <c r="C14"/>
  <c r="D14"/>
  <c r="F14"/>
  <c r="M47"/>
  <c r="R29"/>
  <c r="C18"/>
  <c r="F18"/>
  <c r="D18"/>
  <c r="E18"/>
  <c r="M88"/>
  <c r="R18"/>
  <c r="M53"/>
  <c r="R32"/>
  <c r="M41"/>
  <c r="E60"/>
  <c r="D60"/>
  <c r="F60"/>
  <c r="C60"/>
  <c r="C75"/>
  <c r="D75"/>
  <c r="E75"/>
  <c r="F75"/>
  <c r="M44"/>
  <c r="R10"/>
  <c r="R67"/>
  <c r="F89"/>
  <c r="C89"/>
  <c r="D89"/>
  <c r="E89"/>
  <c r="M82"/>
  <c r="F84"/>
  <c r="D84"/>
  <c r="C84"/>
  <c r="E84"/>
  <c r="C39"/>
  <c r="E39"/>
  <c r="D39"/>
  <c r="F39"/>
  <c r="R44"/>
  <c r="M9"/>
  <c r="C6"/>
  <c r="F6"/>
  <c r="E6"/>
  <c r="D6"/>
  <c r="G99"/>
  <c r="M59"/>
  <c r="R16"/>
  <c r="M96"/>
  <c r="F41"/>
  <c r="C41"/>
  <c r="D41"/>
  <c r="E41"/>
  <c r="M48"/>
  <c r="M36"/>
  <c r="M42"/>
  <c r="O99"/>
  <c r="F49"/>
  <c r="E49"/>
  <c r="C49"/>
  <c r="D49"/>
  <c r="M20"/>
  <c r="D65"/>
  <c r="F65"/>
  <c r="C65"/>
  <c r="E65"/>
  <c r="F15"/>
  <c r="C15"/>
  <c r="D15"/>
  <c r="E15"/>
  <c r="F52"/>
  <c r="D52"/>
  <c r="C52"/>
  <c r="E52"/>
  <c r="C43"/>
  <c r="E43"/>
  <c r="D43"/>
  <c r="F43"/>
  <c r="R77"/>
  <c r="M40"/>
  <c r="R34"/>
  <c r="P99"/>
  <c r="R89"/>
  <c r="R55"/>
  <c r="F66"/>
  <c r="D66"/>
  <c r="E66"/>
  <c r="C66"/>
  <c r="M91"/>
  <c r="M38"/>
  <c r="M11"/>
  <c r="R96"/>
  <c r="F94"/>
  <c r="C94"/>
  <c r="E94"/>
  <c r="D94"/>
  <c r="C25"/>
  <c r="E25"/>
  <c r="D25"/>
  <c r="F25"/>
  <c r="R20"/>
  <c r="M63"/>
  <c r="R85"/>
  <c r="M52"/>
  <c r="E34"/>
  <c r="C34"/>
  <c r="D34"/>
  <c r="F34"/>
  <c r="M55"/>
  <c r="M81"/>
  <c r="M68"/>
  <c r="R23"/>
  <c r="M15"/>
  <c r="C85"/>
  <c r="F85"/>
  <c r="E85"/>
  <c r="D85"/>
  <c r="M98"/>
  <c r="R88"/>
  <c r="M74"/>
  <c r="E33"/>
  <c r="F33"/>
  <c r="C33"/>
  <c r="D33"/>
  <c r="C95"/>
  <c r="D95"/>
  <c r="E95"/>
  <c r="F95"/>
  <c r="R87"/>
  <c r="R25"/>
  <c r="C10"/>
  <c r="E10"/>
  <c r="D10"/>
  <c r="F10"/>
  <c r="M86"/>
  <c r="F19"/>
  <c r="C19"/>
  <c r="E19"/>
  <c r="D19"/>
  <c r="K99"/>
  <c r="M35"/>
  <c r="R56"/>
  <c r="M24"/>
  <c r="M72"/>
  <c r="R82"/>
  <c r="F79"/>
  <c r="E79"/>
  <c r="D79"/>
  <c r="C79"/>
  <c r="R51"/>
  <c r="M76"/>
  <c r="M33"/>
  <c r="R83"/>
  <c r="M29"/>
  <c r="E3"/>
  <c r="D3"/>
  <c r="C3"/>
  <c r="F3"/>
  <c r="B99"/>
  <c r="R6"/>
  <c r="M16"/>
  <c r="R9"/>
  <c r="R46"/>
  <c r="M92"/>
  <c r="M21"/>
  <c r="R70"/>
  <c r="R8"/>
  <c r="C31"/>
  <c r="D31"/>
  <c r="F31"/>
  <c r="E31"/>
  <c r="E35"/>
  <c r="D35"/>
  <c r="F35"/>
  <c r="C35"/>
  <c r="R24"/>
  <c r="M67"/>
  <c r="R54"/>
  <c r="R31"/>
  <c r="C72"/>
  <c r="E72"/>
  <c r="D72"/>
  <c r="F72"/>
  <c r="E64"/>
  <c r="C64"/>
  <c r="F64"/>
  <c r="D64"/>
  <c r="R30"/>
  <c r="O99" i="56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C99" i="78" l="1"/>
  <c r="E99"/>
  <c r="M99"/>
  <c r="D99"/>
  <c r="F99"/>
  <c r="R99"/>
  <c r="T9" i="73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CT95" s="1"/>
  <c r="BI95"/>
  <c r="BE95"/>
  <c r="BD95"/>
  <c r="BC95"/>
  <c r="CM95" s="1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CO93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DB67" s="1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BY12" s="1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CV4" s="1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B63" i="54" l="1"/>
  <c r="DB42"/>
  <c r="DB37"/>
  <c r="DB33"/>
  <c r="DB29"/>
  <c r="DB25"/>
  <c r="DB3"/>
  <c r="BM62"/>
  <c r="BM42"/>
  <c r="BF42"/>
  <c r="AY70"/>
  <c r="DG70" s="1"/>
  <c r="AR70"/>
  <c r="DF70" s="1"/>
  <c r="B70" i="40" s="1"/>
  <c r="AR62" i="54"/>
  <c r="DF62" s="1"/>
  <c r="B62" i="40" s="1"/>
  <c r="CG95" i="54"/>
  <c r="DA95"/>
  <c r="AR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BF96"/>
  <c r="DH96" s="1"/>
  <c r="D96" i="40" s="1"/>
  <c r="BM96" i="54"/>
  <c r="DI96" s="1"/>
  <c r="E96" i="40" s="1"/>
  <c r="BT96" i="54"/>
  <c r="CZ97"/>
  <c r="BM4"/>
  <c r="BY7"/>
  <c r="CM7"/>
  <c r="DA7"/>
  <c r="AR8"/>
  <c r="DF8" s="1"/>
  <c r="B8" i="40" s="1"/>
  <c r="BT8" i="54"/>
  <c r="DJ8" s="1"/>
  <c r="F8" i="40" s="1"/>
  <c r="BF14" i="54"/>
  <c r="DH14" s="1"/>
  <c r="D14" i="40" s="1"/>
  <c r="AR16" i="54"/>
  <c r="DF16" s="1"/>
  <c r="B16" i="40" s="1"/>
  <c r="BF16" i="54"/>
  <c r="BM16"/>
  <c r="AY24"/>
  <c r="BF24"/>
  <c r="BT24"/>
  <c r="AR28"/>
  <c r="DF28" s="1"/>
  <c r="B28" i="40" s="1"/>
  <c r="BF28" i="54"/>
  <c r="BT28"/>
  <c r="AR32"/>
  <c r="DF32" s="1"/>
  <c r="B32" i="40" s="1"/>
  <c r="BF32" i="54"/>
  <c r="BT32"/>
  <c r="BM40"/>
  <c r="BF56"/>
  <c r="BY46"/>
  <c r="AR51"/>
  <c r="DF51" s="1"/>
  <c r="B51" i="40" s="1"/>
  <c r="AY51" i="54"/>
  <c r="BY58"/>
  <c r="BM67"/>
  <c r="DI67" s="1"/>
  <c r="E67" i="40" s="1"/>
  <c r="DA84" i="54"/>
  <c r="BY86"/>
  <c r="BY37"/>
  <c r="BF46"/>
  <c r="AR74"/>
  <c r="DF74" s="1"/>
  <c r="B74" i="40" s="1"/>
  <c r="DB75" i="54"/>
  <c r="DB83"/>
  <c r="DB87"/>
  <c r="CG10"/>
  <c r="AY37"/>
  <c r="BT37"/>
  <c r="BM56"/>
  <c r="DI56" s="1"/>
  <c r="E56" i="40" s="1"/>
  <c r="CZ77" i="54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BM69"/>
  <c r="CG71"/>
  <c r="CN71"/>
  <c r="BF73"/>
  <c r="CA75"/>
  <c r="DC75"/>
  <c r="AY77"/>
  <c r="CO77"/>
  <c r="AY80"/>
  <c r="BF80"/>
  <c r="DH80" s="1"/>
  <c r="D80" i="40" s="1"/>
  <c r="BB99" i="54"/>
  <c r="AY7"/>
  <c r="BF7"/>
  <c r="DB9"/>
  <c r="DC10"/>
  <c r="BF12"/>
  <c r="DH12" s="1"/>
  <c r="D12" i="40" s="1"/>
  <c r="CU12" i="54"/>
  <c r="BX18"/>
  <c r="BF18"/>
  <c r="CZ18"/>
  <c r="BF20"/>
  <c r="BM20"/>
  <c r="DI20" s="1"/>
  <c r="E20" i="40" s="1"/>
  <c r="CM22" i="54"/>
  <c r="AY27"/>
  <c r="AR31"/>
  <c r="DF31" s="1"/>
  <c r="B31" i="40" s="1"/>
  <c r="BF31" i="54"/>
  <c r="DH31" s="1"/>
  <c r="D31" i="40" s="1"/>
  <c r="BY34" i="54"/>
  <c r="CT34"/>
  <c r="DA34"/>
  <c r="CG34"/>
  <c r="BF36"/>
  <c r="AR39"/>
  <c r="DF39" s="1"/>
  <c r="B39" i="40" s="1"/>
  <c r="BF39" i="54"/>
  <c r="BT39"/>
  <c r="DJ39" s="1"/>
  <c r="F39" i="40" s="1"/>
  <c r="DA40" i="54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DI6" s="1"/>
  <c r="E6" i="40" s="1"/>
  <c r="BY9" i="54"/>
  <c r="CF13"/>
  <c r="AY14"/>
  <c r="DG14" s="1"/>
  <c r="C14" i="40" s="1"/>
  <c r="CA18" i="54"/>
  <c r="CO18"/>
  <c r="DA20"/>
  <c r="BY21"/>
  <c r="DA21"/>
  <c r="BF22"/>
  <c r="BM22"/>
  <c r="BY25"/>
  <c r="DA25"/>
  <c r="AR26"/>
  <c r="DF26" s="1"/>
  <c r="B26" i="40" s="1"/>
  <c r="BF26" i="54"/>
  <c r="BM26"/>
  <c r="DI26" s="1"/>
  <c r="E26" i="40" s="1"/>
  <c r="BY29" i="54"/>
  <c r="DA29"/>
  <c r="AY30"/>
  <c r="BM30"/>
  <c r="AR34"/>
  <c r="AY34"/>
  <c r="BF34"/>
  <c r="DH34" s="1"/>
  <c r="D34" i="40" s="1"/>
  <c r="BM34" i="54"/>
  <c r="DI34" s="1"/>
  <c r="E34" i="40" s="1"/>
  <c r="AY35" i="54"/>
  <c r="BF35"/>
  <c r="CO36"/>
  <c r="CN37"/>
  <c r="CU37"/>
  <c r="DB39"/>
  <c r="BY41"/>
  <c r="DA41"/>
  <c r="CZ41"/>
  <c r="BF44"/>
  <c r="DB45"/>
  <c r="BT47"/>
  <c r="DJ47" s="1"/>
  <c r="F47" i="40" s="1"/>
  <c r="BX50" i="54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DG63" s="1"/>
  <c r="C63" i="40" s="1"/>
  <c r="CG63" i="54"/>
  <c r="AR66"/>
  <c r="DF66" s="1"/>
  <c r="B66" i="40" s="1"/>
  <c r="AY66" i="54"/>
  <c r="BF66"/>
  <c r="DH66" s="1"/>
  <c r="D66" i="40" s="1"/>
  <c r="CN66" i="54"/>
  <c r="BY74"/>
  <c r="CG74"/>
  <c r="AY78"/>
  <c r="DG78" s="1"/>
  <c r="C78" i="40" s="1"/>
  <c r="BF78" i="54"/>
  <c r="BM78"/>
  <c r="DB79"/>
  <c r="BM82"/>
  <c r="DI82" s="1"/>
  <c r="E82" i="40" s="1"/>
  <c r="BT82" i="54"/>
  <c r="CH82"/>
  <c r="AY85"/>
  <c r="CH86"/>
  <c r="AR5"/>
  <c r="DF5" s="1"/>
  <c r="B5" i="40" s="1"/>
  <c r="AY5" i="54"/>
  <c r="BF5"/>
  <c r="BT5"/>
  <c r="DJ5" s="1"/>
  <c r="F5" i="40" s="1"/>
  <c r="CM8" i="54"/>
  <c r="DB10"/>
  <c r="CM11"/>
  <c r="AR13"/>
  <c r="DF13" s="1"/>
  <c r="B13" i="40" s="1"/>
  <c r="BF13" i="54"/>
  <c r="DB1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DH41" s="1"/>
  <c r="D41" i="40" s="1"/>
  <c r="AY43" i="54"/>
  <c r="DG43" s="1"/>
  <c r="C43" i="40" s="1"/>
  <c r="BF43" i="54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J87" s="1"/>
  <c r="F87" i="40" s="1"/>
  <c r="DC87" i="54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H22" i="54"/>
  <c r="D22" i="40" s="1"/>
  <c r="DB23" i="54"/>
  <c r="BT26"/>
  <c r="DJ26" s="1"/>
  <c r="F26" i="40" s="1"/>
  <c r="DB27" i="54"/>
  <c r="BT30"/>
  <c r="DJ30" s="1"/>
  <c r="F30" i="40" s="1"/>
  <c r="DB31" i="54"/>
  <c r="BT34"/>
  <c r="BT35"/>
  <c r="DA36"/>
  <c r="BT38"/>
  <c r="BT41"/>
  <c r="BT43"/>
  <c r="DA44"/>
  <c r="BT48"/>
  <c r="DJ48" s="1"/>
  <c r="F48" i="40" s="1"/>
  <c r="BT51" i="54"/>
  <c r="BT52"/>
  <c r="CZ53"/>
  <c r="DB55"/>
  <c r="BT58"/>
  <c r="DB59"/>
  <c r="BT60"/>
  <c r="CZ61"/>
  <c r="BT63"/>
  <c r="BT66"/>
  <c r="DA68"/>
  <c r="DB71"/>
  <c r="BT74"/>
  <c r="BT75"/>
  <c r="BT79"/>
  <c r="DA80"/>
  <c r="CZ82"/>
  <c r="BT85"/>
  <c r="DJ85" s="1"/>
  <c r="F85" i="40" s="1"/>
  <c r="DA88" i="54"/>
  <c r="BT90"/>
  <c r="DB91"/>
  <c r="DA92"/>
  <c r="BT94"/>
  <c r="CZ94"/>
  <c r="BT97"/>
  <c r="BT12"/>
  <c r="BT15"/>
  <c r="DB18"/>
  <c r="DB22"/>
  <c r="BT25"/>
  <c r="DB26"/>
  <c r="BT29"/>
  <c r="DB30"/>
  <c r="BT33"/>
  <c r="DB34"/>
  <c r="DB35"/>
  <c r="DB38"/>
  <c r="BT40"/>
  <c r="DB41"/>
  <c r="BT42"/>
  <c r="DJ42" s="1"/>
  <c r="F42" i="40" s="1"/>
  <c r="DB43" i="54"/>
  <c r="DB51"/>
  <c r="CZ70"/>
  <c r="BT54"/>
  <c r="DJ54" s="1"/>
  <c r="F54" i="40" s="1"/>
  <c r="BT56" i="54"/>
  <c r="CZ57"/>
  <c r="BT62"/>
  <c r="CZ62"/>
  <c r="BT64"/>
  <c r="CZ65"/>
  <c r="BT67"/>
  <c r="BT69"/>
  <c r="DJ69" s="1"/>
  <c r="F69" i="40" s="1"/>
  <c r="BT72" i="54"/>
  <c r="BT78"/>
  <c r="CZ78"/>
  <c r="BT81"/>
  <c r="BT83"/>
  <c r="BT86"/>
  <c r="BT89"/>
  <c r="BT93"/>
  <c r="DJ93" s="1"/>
  <c r="F93" i="40" s="1"/>
  <c r="BT95" i="54"/>
  <c r="BT4"/>
  <c r="BT7"/>
  <c r="DJ7" s="1"/>
  <c r="BT11"/>
  <c r="DJ11" s="1"/>
  <c r="F11" i="40" s="1"/>
  <c r="BT19" i="54"/>
  <c r="BT23"/>
  <c r="DB24"/>
  <c r="BT27"/>
  <c r="DJ27" s="1"/>
  <c r="F27" i="40" s="1"/>
  <c r="DA28" i="54"/>
  <c r="BT31"/>
  <c r="DA32"/>
  <c r="BT36"/>
  <c r="BT44"/>
  <c r="BT49"/>
  <c r="BT53"/>
  <c r="BT55"/>
  <c r="DJ55" s="1"/>
  <c r="F55" i="40" s="1"/>
  <c r="DA56" i="54"/>
  <c r="BT59"/>
  <c r="BT61"/>
  <c r="DA64"/>
  <c r="BT68"/>
  <c r="CZ69"/>
  <c r="BT71"/>
  <c r="DJ71" s="1"/>
  <c r="F71" i="40" s="1"/>
  <c r="DA72" i="54"/>
  <c r="BT80"/>
  <c r="CZ81"/>
  <c r="BT88"/>
  <c r="DJ88" s="1"/>
  <c r="F88" i="40" s="1"/>
  <c r="CZ89" i="54"/>
  <c r="BT91"/>
  <c r="BT92"/>
  <c r="CZ93"/>
  <c r="BT98"/>
  <c r="DJ98" s="1"/>
  <c r="F98" i="40" s="1"/>
  <c r="BM5" i="54"/>
  <c r="DH7"/>
  <c r="D7" i="40" s="1"/>
  <c r="BM7" i="54"/>
  <c r="DI7" s="1"/>
  <c r="E7" i="40" s="1"/>
  <c r="BM11" i="54"/>
  <c r="BM13"/>
  <c r="DI13" s="1"/>
  <c r="E13" i="40" s="1"/>
  <c r="BM19" i="54"/>
  <c r="CT21"/>
  <c r="BM23"/>
  <c r="BM27"/>
  <c r="DI27" s="1"/>
  <c r="E27" i="40" s="1"/>
  <c r="BM31" i="54"/>
  <c r="DI31" s="1"/>
  <c r="E31" i="40" s="1"/>
  <c r="BM36" i="54"/>
  <c r="BM44"/>
  <c r="BM49"/>
  <c r="DJ49"/>
  <c r="F49" i="40" s="1"/>
  <c r="BM51" i="54"/>
  <c r="DI51" s="1"/>
  <c r="E51" i="40" s="1"/>
  <c r="DJ51" i="54"/>
  <c r="F51" i="40" s="1"/>
  <c r="BM52" i="54"/>
  <c r="DI52" s="1"/>
  <c r="E52" i="40" s="1"/>
  <c r="BM58" i="54"/>
  <c r="BM60"/>
  <c r="DI60" s="1"/>
  <c r="E60" i="40" s="1"/>
  <c r="BM63" i="54"/>
  <c r="DI63" s="1"/>
  <c r="E63" i="40" s="1"/>
  <c r="DJ63" i="54"/>
  <c r="F63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DI90" s="1"/>
  <c r="E90" i="40" s="1"/>
  <c r="BM94" i="54"/>
  <c r="DJ94"/>
  <c r="F94" i="40" s="1"/>
  <c r="BM97" i="54"/>
  <c r="BM35"/>
  <c r="DI35" s="1"/>
  <c r="E35" i="40" s="1"/>
  <c r="BM38" i="54"/>
  <c r="BM41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BM12"/>
  <c r="DI12" s="1"/>
  <c r="E12" i="40" s="1"/>
  <c r="BM15" i="54"/>
  <c r="BM17"/>
  <c r="DI17" s="1"/>
  <c r="E17" i="40" s="1"/>
  <c r="BM25" i="54"/>
  <c r="BM29"/>
  <c r="BM33"/>
  <c r="BM81"/>
  <c r="DI81" s="1"/>
  <c r="E81" i="40" s="1"/>
  <c r="BM83" i="54"/>
  <c r="BM86"/>
  <c r="BM93"/>
  <c r="BM95"/>
  <c r="DI95" s="1"/>
  <c r="E95" i="40" s="1"/>
  <c r="BL99" i="54"/>
  <c r="CS5"/>
  <c r="BM9"/>
  <c r="BM24"/>
  <c r="DI24" s="1"/>
  <c r="E24" i="40" s="1"/>
  <c r="DH28" i="54"/>
  <c r="D28" i="40" s="1"/>
  <c r="BM28" i="54"/>
  <c r="DI28" s="1"/>
  <c r="E28" i="40" s="1"/>
  <c r="BM32" i="54"/>
  <c r="BM37"/>
  <c r="DI37" s="1"/>
  <c r="E37" i="40" s="1"/>
  <c r="DH39" i="54"/>
  <c r="D39" i="40" s="1"/>
  <c r="BM39" i="54"/>
  <c r="DI39" s="1"/>
  <c r="E39" i="40" s="1"/>
  <c r="BM45" i="54"/>
  <c r="BM50"/>
  <c r="DI50" s="1"/>
  <c r="E50" i="40" s="1"/>
  <c r="BM53" i="54"/>
  <c r="DI53" s="1"/>
  <c r="E53" i="40" s="1"/>
  <c r="BM55" i="54"/>
  <c r="BM59"/>
  <c r="DI59" s="1"/>
  <c r="E59" i="40" s="1"/>
  <c r="BM61" i="54"/>
  <c r="DI61" s="1"/>
  <c r="E61" i="40" s="1"/>
  <c r="BM68" i="54"/>
  <c r="BM71"/>
  <c r="BM80"/>
  <c r="DI80" s="1"/>
  <c r="E80" i="40" s="1"/>
  <c r="BM88" i="54"/>
  <c r="DI88" s="1"/>
  <c r="E88" i="40" s="1"/>
  <c r="BM91" i="54"/>
  <c r="DI91" s="1"/>
  <c r="E91" i="40" s="1"/>
  <c r="BM92" i="54"/>
  <c r="BM98"/>
  <c r="BF9"/>
  <c r="BF23"/>
  <c r="DJ23"/>
  <c r="F23" i="40" s="1"/>
  <c r="BF27" i="54"/>
  <c r="BF40"/>
  <c r="DH40" s="1"/>
  <c r="D40" i="40" s="1"/>
  <c r="BF52" i="54"/>
  <c r="DH52" s="1"/>
  <c r="D52" i="40" s="1"/>
  <c r="DJ52" i="54"/>
  <c r="F52" i="40" s="1"/>
  <c r="BF57" i="54"/>
  <c r="DH57" s="1"/>
  <c r="D57" i="40" s="1"/>
  <c r="BF62" i="54"/>
  <c r="DH62" s="1"/>
  <c r="D62" i="40" s="1"/>
  <c r="BF68" i="54"/>
  <c r="BF71"/>
  <c r="BF81"/>
  <c r="DH81" s="1"/>
  <c r="D81" i="40" s="1"/>
  <c r="BF83" i="54"/>
  <c r="BF86"/>
  <c r="BF88"/>
  <c r="BF91"/>
  <c r="DJ91"/>
  <c r="F91" i="40" s="1"/>
  <c r="BF92" i="54"/>
  <c r="DJ92"/>
  <c r="F92" i="40" s="1"/>
  <c r="BF97" i="54"/>
  <c r="DH97" s="1"/>
  <c r="D97" i="40" s="1"/>
  <c r="DI5" i="54"/>
  <c r="E5" i="40" s="1"/>
  <c r="BF17" i="54"/>
  <c r="BF30"/>
  <c r="DJ34"/>
  <c r="F34" i="40" s="1"/>
  <c r="BF49" i="54"/>
  <c r="BF4"/>
  <c r="BF6"/>
  <c r="DH6" s="1"/>
  <c r="D6" i="40" s="1"/>
  <c r="BF8" i="54"/>
  <c r="DH8" s="1"/>
  <c r="D8" i="40" s="1"/>
  <c r="BF10" i="54"/>
  <c r="DH10" s="1"/>
  <c r="D10" i="40" s="1"/>
  <c r="DI22" i="54"/>
  <c r="E22" i="40" s="1"/>
  <c r="BF25" i="54"/>
  <c r="DH25" s="1"/>
  <c r="D25" i="40" s="1"/>
  <c r="BF29" i="54"/>
  <c r="DH29" s="1"/>
  <c r="D29" i="40" s="1"/>
  <c r="BF33" i="54"/>
  <c r="BF37"/>
  <c r="DH37" s="1"/>
  <c r="D37" i="40" s="1"/>
  <c r="BF48" i="54"/>
  <c r="DH48" s="1"/>
  <c r="D48" i="40" s="1"/>
  <c r="BF55" i="54"/>
  <c r="BF60"/>
  <c r="BF63"/>
  <c r="BF65"/>
  <c r="DH65" s="1"/>
  <c r="D65" i="40" s="1"/>
  <c r="BF70" i="54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J67"/>
  <c r="F67" i="40" s="1"/>
  <c r="BF69" i="54"/>
  <c r="DI69"/>
  <c r="E69" i="40" s="1"/>
  <c r="BF77" i="54"/>
  <c r="BF79"/>
  <c r="DH79" s="1"/>
  <c r="D79" i="40" s="1"/>
  <c r="BF82" i="54"/>
  <c r="BF84"/>
  <c r="BF89"/>
  <c r="DH89" s="1"/>
  <c r="D89" i="40" s="1"/>
  <c r="BF93" i="54"/>
  <c r="DI93"/>
  <c r="E93" i="40" s="1"/>
  <c r="BF95" i="54"/>
  <c r="BF98"/>
  <c r="DH98" s="1"/>
  <c r="D98" i="40" s="1"/>
  <c r="AY4" i="54"/>
  <c r="AY6"/>
  <c r="AY8"/>
  <c r="AY9"/>
  <c r="DG9" s="1"/>
  <c r="C9" i="40" s="1"/>
  <c r="AY15" i="54"/>
  <c r="DI15"/>
  <c r="E15" i="40" s="1"/>
  <c r="DJ15" i="54"/>
  <c r="F15" i="40" s="1"/>
  <c r="AY17" i="54"/>
  <c r="DG17" s="1"/>
  <c r="C17" i="40" s="1"/>
  <c r="AY19" i="54"/>
  <c r="DI19"/>
  <c r="E19" i="40" s="1"/>
  <c r="DJ19" i="54"/>
  <c r="F19" i="40" s="1"/>
  <c r="AY29" i="54"/>
  <c r="DG29" s="1"/>
  <c r="C29" i="40" s="1"/>
  <c r="DI29" i="54"/>
  <c r="E29" i="40" s="1"/>
  <c r="AY32" i="54"/>
  <c r="DH32"/>
  <c r="D32" i="40" s="1"/>
  <c r="AY40" i="54"/>
  <c r="CE40"/>
  <c r="AY45"/>
  <c r="DG45" s="1"/>
  <c r="C45" i="40" s="1"/>
  <c r="DI45" i="54"/>
  <c r="E45" i="40" s="1"/>
  <c r="AY47" i="54"/>
  <c r="AY48"/>
  <c r="DG48" s="1"/>
  <c r="C48" i="40" s="1"/>
  <c r="AY58" i="54"/>
  <c r="DG58" s="1"/>
  <c r="C58" i="40" s="1"/>
  <c r="DI58" i="54"/>
  <c r="E58" i="40" s="1"/>
  <c r="AY62" i="54"/>
  <c r="DI62"/>
  <c r="E62" i="40" s="1"/>
  <c r="DJ62" i="54"/>
  <c r="F62" i="40" s="1"/>
  <c r="AY72" i="54"/>
  <c r="DJ72"/>
  <c r="F72" i="40" s="1"/>
  <c r="AY79" i="54"/>
  <c r="DG79" s="1"/>
  <c r="C79" i="40" s="1"/>
  <c r="DI79" i="54"/>
  <c r="E79" i="40" s="1"/>
  <c r="DJ79" i="54"/>
  <c r="F79" i="40" s="1"/>
  <c r="AY81" i="54"/>
  <c r="DG81" s="1"/>
  <c r="C81" i="40" s="1"/>
  <c r="DJ81" i="54"/>
  <c r="F81" i="40" s="1"/>
  <c r="AY83" i="54"/>
  <c r="DG83" s="1"/>
  <c r="C83" i="40" s="1"/>
  <c r="AY86" i="54"/>
  <c r="AY95"/>
  <c r="DG95" s="1"/>
  <c r="C95" i="40" s="1"/>
  <c r="AY97" i="54"/>
  <c r="DG97" s="1"/>
  <c r="C97" i="40" s="1"/>
  <c r="AY22" i="54"/>
  <c r="AY25"/>
  <c r="DJ25"/>
  <c r="F25" i="40" s="1"/>
  <c r="AY28" i="54"/>
  <c r="DG28" s="1"/>
  <c r="C28" i="40" s="1"/>
  <c r="DJ28" i="54"/>
  <c r="F28" i="40" s="1"/>
  <c r="AY31" i="54"/>
  <c r="DJ31"/>
  <c r="F31" i="40" s="1"/>
  <c r="AY36" i="54"/>
  <c r="DG36" s="1"/>
  <c r="C36" i="40" s="1"/>
  <c r="CE36" i="54"/>
  <c r="AY39"/>
  <c r="AY44"/>
  <c r="DG44" s="1"/>
  <c r="C44" i="40" s="1"/>
  <c r="AY53" i="54"/>
  <c r="CE53"/>
  <c r="DJ57"/>
  <c r="F57" i="40" s="1"/>
  <c r="AY59" i="54"/>
  <c r="DG59" s="1"/>
  <c r="C59" i="40" s="1"/>
  <c r="DJ59" i="54"/>
  <c r="F59" i="40" s="1"/>
  <c r="AY61" i="54"/>
  <c r="DJ61"/>
  <c r="F61" i="40" s="1"/>
  <c r="DJ66" i="54"/>
  <c r="F66" i="40" s="1"/>
  <c r="DJ70" i="54"/>
  <c r="F70" i="40" s="1"/>
  <c r="CE77" i="54"/>
  <c r="DJ80"/>
  <c r="F80" i="40" s="1"/>
  <c r="CE93" i="54"/>
  <c r="AY10"/>
  <c r="DG10" s="1"/>
  <c r="C10" i="40" s="1"/>
  <c r="DF34" i="54"/>
  <c r="B34" i="40" s="1"/>
  <c r="AY56" i="54"/>
  <c r="DH78"/>
  <c r="D78" i="40" s="1"/>
  <c r="AY89" i="54"/>
  <c r="CE89"/>
  <c r="AY91"/>
  <c r="AY92"/>
  <c r="DG92" s="1"/>
  <c r="C92" i="40" s="1"/>
  <c r="AY94" i="54"/>
  <c r="AV99"/>
  <c r="DH4"/>
  <c r="D4" i="40" s="1"/>
  <c r="AY18" i="54"/>
  <c r="DG18" s="1"/>
  <c r="C18" i="40" s="1"/>
  <c r="AY3" i="54"/>
  <c r="CF8"/>
  <c r="AY11"/>
  <c r="DG11" s="1"/>
  <c r="C11" i="40" s="1"/>
  <c r="AY13" i="54"/>
  <c r="DH13"/>
  <c r="D13" i="40" s="1"/>
  <c r="DH16" i="54"/>
  <c r="D16" i="40" s="1"/>
  <c r="DI16" i="54"/>
  <c r="E16" i="40" s="1"/>
  <c r="AY21" i="54"/>
  <c r="AY23"/>
  <c r="DG23" s="1"/>
  <c r="C23" i="40" s="1"/>
  <c r="DH23" i="54"/>
  <c r="D23" i="40" s="1"/>
  <c r="AY26" i="54"/>
  <c r="DG26" s="1"/>
  <c r="C26" i="40" s="1"/>
  <c r="DH26" i="54"/>
  <c r="D26" i="40" s="1"/>
  <c r="AY33" i="54"/>
  <c r="DG33" s="1"/>
  <c r="C33" i="40" s="1"/>
  <c r="DI33" i="54"/>
  <c r="E33" i="40" s="1"/>
  <c r="AY38" i="54"/>
  <c r="DG38" s="1"/>
  <c r="C38" i="40" s="1"/>
  <c r="DI38" i="54"/>
  <c r="E38" i="40" s="1"/>
  <c r="AY42" i="54"/>
  <c r="DG42" s="1"/>
  <c r="C42" i="40" s="1"/>
  <c r="DI42" i="54"/>
  <c r="E42" i="40" s="1"/>
  <c r="AY46" i="54"/>
  <c r="DG46" s="1"/>
  <c r="C46" i="40" s="1"/>
  <c r="AY55" i="54"/>
  <c r="DH55"/>
  <c r="D55" i="40" s="1"/>
  <c r="DI55" i="54"/>
  <c r="E55" i="40" s="1"/>
  <c r="AY64" i="54"/>
  <c r="DG64" s="1"/>
  <c r="C64" i="40" s="1"/>
  <c r="AY68" i="54"/>
  <c r="AY71"/>
  <c r="DG71" s="1"/>
  <c r="C71" i="40" s="1"/>
  <c r="DI71" i="54"/>
  <c r="E71" i="40" s="1"/>
  <c r="AY82" i="54"/>
  <c r="DG82" s="1"/>
  <c r="C82" i="40" s="1"/>
  <c r="DH82" i="54"/>
  <c r="D82" i="40" s="1"/>
  <c r="AY84" i="54"/>
  <c r="DG84" s="1"/>
  <c r="C84" i="40" s="1"/>
  <c r="AY88" i="54"/>
  <c r="DH88"/>
  <c r="D88" i="40" s="1"/>
  <c r="AY90" i="54"/>
  <c r="DG90" s="1"/>
  <c r="C90" i="40" s="1"/>
  <c r="AY98" i="54"/>
  <c r="DG98" s="1"/>
  <c r="C98" i="40" s="1"/>
  <c r="DG5" i="54"/>
  <c r="C5" i="40" s="1"/>
  <c r="DH5" i="54"/>
  <c r="D5" i="40" s="1"/>
  <c r="DG7" i="54"/>
  <c r="C7" i="40" s="1"/>
  <c r="DG8" i="54"/>
  <c r="C8" i="40" s="1"/>
  <c r="DI8" i="54"/>
  <c r="E8" i="40" s="1"/>
  <c r="DI9" i="54"/>
  <c r="E9" i="40" s="1"/>
  <c r="DI11" i="54"/>
  <c r="E11" i="40" s="1"/>
  <c r="DG15" i="54"/>
  <c r="C15" i="40" s="1"/>
  <c r="AR17" i="54"/>
  <c r="DF17" s="1"/>
  <c r="B17" i="40" s="1"/>
  <c r="DH17" i="54"/>
  <c r="D17" i="40" s="1"/>
  <c r="AR20" i="54"/>
  <c r="DF20" s="1"/>
  <c r="B20" i="40" s="1"/>
  <c r="DH20" i="54"/>
  <c r="D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H27" i="54"/>
  <c r="D27" i="40" s="1"/>
  <c r="DG39" i="54"/>
  <c r="C39" i="40" s="1"/>
  <c r="DG41" i="54"/>
  <c r="C41" i="40" s="1"/>
  <c r="DJ41" i="54"/>
  <c r="F41" i="40" s="1"/>
  <c r="BX41" i="54"/>
  <c r="AR42"/>
  <c r="DF42" s="1"/>
  <c r="B42" i="40" s="1"/>
  <c r="DH42" i="54"/>
  <c r="D42" i="40" s="1"/>
  <c r="AR45" i="54"/>
  <c r="DF45" s="1"/>
  <c r="B45" i="40" s="1"/>
  <c r="DH45" i="54"/>
  <c r="D45" i="40" s="1"/>
  <c r="DJ45" i="54"/>
  <c r="F45" i="40" s="1"/>
  <c r="AR47" i="54"/>
  <c r="DF47" s="1"/>
  <c r="B47" i="40" s="1"/>
  <c r="DG47" i="54"/>
  <c r="C47" i="40" s="1"/>
  <c r="AR48" i="54"/>
  <c r="DF48" s="1"/>
  <c r="B48" i="40" s="1"/>
  <c r="AR53" i="54"/>
  <c r="DF53" s="1"/>
  <c r="B53" i="40" s="1"/>
  <c r="DG53" i="54"/>
  <c r="C53" i="40" s="1"/>
  <c r="DJ53" i="54"/>
  <c r="F53" i="40" s="1"/>
  <c r="AR56" i="54"/>
  <c r="DF56" s="1"/>
  <c r="B56" i="40" s="1"/>
  <c r="DG56" i="54"/>
  <c r="C56" i="40" s="1"/>
  <c r="DH56" i="54"/>
  <c r="D56" i="40" s="1"/>
  <c r="DJ56" i="54"/>
  <c r="F56" i="40" s="1"/>
  <c r="AR75" i="54"/>
  <c r="DF75" s="1"/>
  <c r="B75" i="40" s="1"/>
  <c r="DJ75" i="54"/>
  <c r="F75" i="40" s="1"/>
  <c r="AR76" i="54"/>
  <c r="DF76" s="1"/>
  <c r="B76" i="40" s="1"/>
  <c r="DI76" i="54"/>
  <c r="E76" i="40" s="1"/>
  <c r="AR78" i="54"/>
  <c r="DF78" s="1"/>
  <c r="B78" i="40" s="1"/>
  <c r="DI78" i="54"/>
  <c r="E78" i="40" s="1"/>
  <c r="DJ78" i="54"/>
  <c r="F78" i="40" s="1"/>
  <c r="BX78" i="54"/>
  <c r="AR82"/>
  <c r="DF82" s="1"/>
  <c r="B82" i="40" s="1"/>
  <c r="DJ82" i="54"/>
  <c r="F82" i="40" s="1"/>
  <c r="BX82" i="54"/>
  <c r="AR83"/>
  <c r="DF83" s="1"/>
  <c r="B83" i="40" s="1"/>
  <c r="DH83" i="54"/>
  <c r="D83" i="40" s="1"/>
  <c r="DI83" i="54"/>
  <c r="E83" i="40" s="1"/>
  <c r="DJ83" i="54"/>
  <c r="F83" i="40" s="1"/>
  <c r="AR87" i="54"/>
  <c r="DF87" s="1"/>
  <c r="B87" i="40" s="1"/>
  <c r="DG87" i="54"/>
  <c r="C87" i="40" s="1"/>
  <c r="AR89" i="54"/>
  <c r="DF89" s="1"/>
  <c r="B89" i="40" s="1"/>
  <c r="DG89" i="54"/>
  <c r="C89" i="40" s="1"/>
  <c r="DJ89" i="54"/>
  <c r="F89" i="40" s="1"/>
  <c r="AR90" i="54"/>
  <c r="DF90" s="1"/>
  <c r="B90" i="40" s="1"/>
  <c r="DJ90" i="54"/>
  <c r="F90" i="40" s="1"/>
  <c r="AR95" i="54"/>
  <c r="DF95" s="1"/>
  <c r="B95" i="40" s="1"/>
  <c r="DH95" i="54"/>
  <c r="D95" i="40" s="1"/>
  <c r="DJ95" i="54"/>
  <c r="F95" i="40" s="1"/>
  <c r="AR97" i="54"/>
  <c r="DF97" s="1"/>
  <c r="B97" i="40" s="1"/>
  <c r="DI97" i="54"/>
  <c r="E97" i="40" s="1"/>
  <c r="DJ97" i="54"/>
  <c r="F97" i="40" s="1"/>
  <c r="DG6" i="54"/>
  <c r="C6" i="40" s="1"/>
  <c r="DJ6" i="54"/>
  <c r="F6" i="40" s="1"/>
  <c r="AR23" i="54"/>
  <c r="DF23" s="1"/>
  <c r="B23" i="40" s="1"/>
  <c r="DI23" i="54"/>
  <c r="E23" i="40" s="1"/>
  <c r="DJ29" i="54"/>
  <c r="F29" i="40" s="1"/>
  <c r="DG32" i="54"/>
  <c r="C32" i="40" s="1"/>
  <c r="DI32" i="54"/>
  <c r="E32" i="40" s="1"/>
  <c r="DJ32" i="54"/>
  <c r="F32" i="40" s="1"/>
  <c r="AR36" i="54"/>
  <c r="DF36" s="1"/>
  <c r="B36" i="40" s="1"/>
  <c r="DH36" i="54"/>
  <c r="D36" i="40" s="1"/>
  <c r="DI36" i="54"/>
  <c r="E36" i="40" s="1"/>
  <c r="DJ36" i="54"/>
  <c r="F36" i="40" s="1"/>
  <c r="DG51" i="54"/>
  <c r="C51" i="40" s="1"/>
  <c r="DG52" i="54"/>
  <c r="DG54"/>
  <c r="BX54"/>
  <c r="DG55"/>
  <c r="C55" i="40" s="1"/>
  <c r="DJ58" i="54"/>
  <c r="F58" i="40" s="1"/>
  <c r="DG62" i="54"/>
  <c r="C62" i="40" s="1"/>
  <c r="BX62" i="54"/>
  <c r="DG66"/>
  <c r="BX70"/>
  <c r="DG88"/>
  <c r="C88" i="40" s="1"/>
  <c r="DG96" i="54"/>
  <c r="C96" i="40" s="1"/>
  <c r="DJ96" i="54"/>
  <c r="F96" i="40" s="1"/>
  <c r="DG4" i="54"/>
  <c r="C4" i="40" s="1"/>
  <c r="DI4" i="54"/>
  <c r="E4" i="40" s="1"/>
  <c r="DJ4" i="54"/>
  <c r="F4" i="40" s="1"/>
  <c r="AR7" i="54"/>
  <c r="DF7" s="1"/>
  <c r="B7" i="40" s="1"/>
  <c r="AR9" i="54"/>
  <c r="DF9" s="1"/>
  <c r="B9" i="40" s="1"/>
  <c r="DH9" i="54"/>
  <c r="D9" i="40" s="1"/>
  <c r="AR12" i="54"/>
  <c r="DF12" s="1"/>
  <c r="B12" i="40" s="1"/>
  <c r="DJ12" i="54"/>
  <c r="F12" i="40" s="1"/>
  <c r="DH18" i="54"/>
  <c r="D18" i="40" s="1"/>
  <c r="AR21" i="54"/>
  <c r="DF21" s="1"/>
  <c r="B21" i="40" s="1"/>
  <c r="DG21" i="54"/>
  <c r="C21" i="40" s="1"/>
  <c r="DH21" i="54"/>
  <c r="D21" i="40" s="1"/>
  <c r="DG31" i="54"/>
  <c r="C31" i="40" s="1"/>
  <c r="DG34" i="54"/>
  <c r="AR35"/>
  <c r="DF35" s="1"/>
  <c r="B35" i="40" s="1"/>
  <c r="DG35" i="54"/>
  <c r="C35" i="40" s="1"/>
  <c r="DH35" i="54"/>
  <c r="D35" i="40" s="1"/>
  <c r="DJ35" i="54"/>
  <c r="F35" i="40" s="1"/>
  <c r="AR37" i="54"/>
  <c r="DF37" s="1"/>
  <c r="B37" i="40" s="1"/>
  <c r="DG37" i="54"/>
  <c r="C37" i="40" s="1"/>
  <c r="DJ37" i="54"/>
  <c r="F37" i="40" s="1"/>
  <c r="AR44" i="54"/>
  <c r="DF44" s="1"/>
  <c r="B44" i="40" s="1"/>
  <c r="DH44" i="54"/>
  <c r="D44" i="40" s="1"/>
  <c r="DI44" i="54"/>
  <c r="E44" i="40" s="1"/>
  <c r="DJ44" i="54"/>
  <c r="F44" i="40" s="1"/>
  <c r="AR59" i="54"/>
  <c r="DF59" s="1"/>
  <c r="B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DH63" i="54"/>
  <c r="D63" i="40" s="1"/>
  <c r="AR65" i="54"/>
  <c r="DF65" s="1"/>
  <c r="B65" i="40" s="1"/>
  <c r="DG65" i="54"/>
  <c r="C65" i="40" s="1"/>
  <c r="AR67" i="54"/>
  <c r="DF67" s="1"/>
  <c r="B67" i="40" s="1"/>
  <c r="DH67" i="54"/>
  <c r="D67" i="40" s="1"/>
  <c r="AR69" i="54"/>
  <c r="DF69" s="1"/>
  <c r="B69" i="40" s="1"/>
  <c r="DG69" i="54"/>
  <c r="C69" i="40" s="1"/>
  <c r="DH69" i="54"/>
  <c r="D69" i="40" s="1"/>
  <c r="AR71" i="54"/>
  <c r="DF71" s="1"/>
  <c r="B71" i="40" s="1"/>
  <c r="DH71" i="54"/>
  <c r="D71" i="40" s="1"/>
  <c r="DH73" i="54"/>
  <c r="D73" i="40" s="1"/>
  <c r="AR80" i="54"/>
  <c r="DF80" s="1"/>
  <c r="B80" i="40" s="1"/>
  <c r="DG80" i="54"/>
  <c r="C80" i="40" s="1"/>
  <c r="AR85" i="54"/>
  <c r="DF85" s="1"/>
  <c r="B85" i="40" s="1"/>
  <c r="DG85" i="54"/>
  <c r="C85" i="40" s="1"/>
  <c r="DH85" i="54"/>
  <c r="D85" i="40" s="1"/>
  <c r="AR93" i="54"/>
  <c r="DF93" s="1"/>
  <c r="B93" i="40" s="1"/>
  <c r="DH93" i="54"/>
  <c r="D93" i="40" s="1"/>
  <c r="DG13" i="54"/>
  <c r="C13" i="40" s="1"/>
  <c r="DG19" i="54"/>
  <c r="C19" i="40" s="1"/>
  <c r="DG22" i="54"/>
  <c r="C22" i="40" s="1"/>
  <c r="DG25" i="54"/>
  <c r="C25" i="40" s="1"/>
  <c r="DI25" i="54"/>
  <c r="E25" i="40" s="1"/>
  <c r="AR30" i="54"/>
  <c r="DF30" s="1"/>
  <c r="B30" i="40" s="1"/>
  <c r="DG30" i="54"/>
  <c r="C30" i="40" s="1"/>
  <c r="DH30" i="54"/>
  <c r="D30" i="40" s="1"/>
  <c r="DI30" i="54"/>
  <c r="E30" i="40" s="1"/>
  <c r="AR33" i="54"/>
  <c r="DF33" s="1"/>
  <c r="B33" i="40" s="1"/>
  <c r="DH33" i="54"/>
  <c r="D33" i="40" s="1"/>
  <c r="DJ33" i="54"/>
  <c r="F33" i="40" s="1"/>
  <c r="AR38" i="54"/>
  <c r="DF38" s="1"/>
  <c r="B38" i="40" s="1"/>
  <c r="DJ38" i="54"/>
  <c r="F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H43" i="54"/>
  <c r="D43" i="40" s="1"/>
  <c r="DI43" i="54"/>
  <c r="E43" i="40" s="1"/>
  <c r="DJ43" i="54"/>
  <c r="F43" i="40" s="1"/>
  <c r="AR46" i="54"/>
  <c r="DF46" s="1"/>
  <c r="B46" i="40" s="1"/>
  <c r="DH46" i="54"/>
  <c r="D46" i="40" s="1"/>
  <c r="DH49" i="54"/>
  <c r="D49" i="40" s="1"/>
  <c r="DI49" i="54"/>
  <c r="E49" i="40" s="1"/>
  <c r="AR57" i="54"/>
  <c r="DF57" s="1"/>
  <c r="B57" i="40" s="1"/>
  <c r="DG57" i="54"/>
  <c r="C57" i="40" s="1"/>
  <c r="DI57" i="54"/>
  <c r="E57" i="40" s="1"/>
  <c r="AR60" i="54"/>
  <c r="DF60" s="1"/>
  <c r="B60" i="40" s="1"/>
  <c r="DG60" i="54"/>
  <c r="C60" i="40" s="1"/>
  <c r="DH60" i="54"/>
  <c r="D60" i="40" s="1"/>
  <c r="DJ60" i="54"/>
  <c r="F60" i="40" s="1"/>
  <c r="AR64" i="54"/>
  <c r="DF64" s="1"/>
  <c r="B64" i="40" s="1"/>
  <c r="DH64" i="54"/>
  <c r="D64" i="40" s="1"/>
  <c r="DI64" i="54"/>
  <c r="E64" i="40" s="1"/>
  <c r="DJ64" i="54"/>
  <c r="F64" i="40" s="1"/>
  <c r="AR68" i="54"/>
  <c r="DF68" s="1"/>
  <c r="B68" i="40" s="1"/>
  <c r="DG68" i="54"/>
  <c r="C68" i="40" s="1"/>
  <c r="DH68" i="54"/>
  <c r="D68" i="40" s="1"/>
  <c r="DI68" i="54"/>
  <c r="E68" i="40" s="1"/>
  <c r="DJ68" i="54"/>
  <c r="F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H84" i="54"/>
  <c r="D84" i="40" s="1"/>
  <c r="DI84" i="54"/>
  <c r="E84" i="40" s="1"/>
  <c r="AR86" i="54"/>
  <c r="DF86" s="1"/>
  <c r="B86" i="40" s="1"/>
  <c r="DG86" i="54"/>
  <c r="C86" i="40" s="1"/>
  <c r="DH86" i="54"/>
  <c r="D86" i="40" s="1"/>
  <c r="DI86" i="54"/>
  <c r="E86" i="40" s="1"/>
  <c r="DJ86" i="54"/>
  <c r="F86" i="40" s="1"/>
  <c r="AR91" i="54"/>
  <c r="DF91" s="1"/>
  <c r="B91" i="40" s="1"/>
  <c r="DG91" i="54"/>
  <c r="C91" i="40" s="1"/>
  <c r="DH91" i="54"/>
  <c r="D91" i="40" s="1"/>
  <c r="AR92" i="54"/>
  <c r="DF92" s="1"/>
  <c r="B92" i="40" s="1"/>
  <c r="DH92" i="54"/>
  <c r="D92" i="40" s="1"/>
  <c r="DI92" i="54"/>
  <c r="E92" i="40" s="1"/>
  <c r="AR94" i="54"/>
  <c r="DF94" s="1"/>
  <c r="B94" i="40" s="1"/>
  <c r="DG94" i="54"/>
  <c r="C94" i="40" s="1"/>
  <c r="DH94" i="54"/>
  <c r="D94" i="40" s="1"/>
  <c r="DI94" i="54"/>
  <c r="E94" i="40" s="1"/>
  <c r="BX94" i="54"/>
  <c r="AR98"/>
  <c r="DF98" s="1"/>
  <c r="B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DD18" s="1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CZ8" i="54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DD15" s="1"/>
  <c r="CE16"/>
  <c r="CL16"/>
  <c r="CS16"/>
  <c r="CW16" s="1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BZ14"/>
  <c r="CB14" s="1"/>
  <c r="CF14"/>
  <c r="CL14"/>
  <c r="CV14"/>
  <c r="BZ18"/>
  <c r="CF18"/>
  <c r="CL18"/>
  <c r="CV18"/>
  <c r="CA21"/>
  <c r="CG21"/>
  <c r="CM21"/>
  <c r="CS21"/>
  <c r="DC21"/>
  <c r="BZ22"/>
  <c r="CB22" s="1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P42" s="1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B37" s="1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I36" s="1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P35" s="1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DD97" s="1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CW74" s="1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I3"/>
  <c r="C3"/>
  <c r="CP44" i="54" l="1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M71" i="27" s="1"/>
  <c r="U67" i="52"/>
  <c r="U63"/>
  <c r="U59"/>
  <c r="U55"/>
  <c r="U51"/>
  <c r="U47"/>
  <c r="U43"/>
  <c r="U39"/>
  <c r="M39" i="27" s="1"/>
  <c r="U35" i="52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M28" i="27" s="1"/>
  <c r="U24" i="52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M92" i="28" s="1"/>
  <c r="V91" i="52"/>
  <c r="V90"/>
  <c r="M90" i="28" s="1"/>
  <c r="V87" i="52"/>
  <c r="V88"/>
  <c r="M88" i="28" s="1"/>
  <c r="V81" i="52"/>
  <c r="V77"/>
  <c r="M77" i="28" s="1"/>
  <c r="V73" i="52"/>
  <c r="V69"/>
  <c r="M69" i="28" s="1"/>
  <c r="V65" i="52"/>
  <c r="V61"/>
  <c r="V57"/>
  <c r="V53"/>
  <c r="V49"/>
  <c r="V45"/>
  <c r="M45" i="28" s="1"/>
  <c r="V41" i="52"/>
  <c r="V37"/>
  <c r="M37" i="28" s="1"/>
  <c r="V33" i="52"/>
  <c r="V29"/>
  <c r="M29" i="28" s="1"/>
  <c r="V25" i="52"/>
  <c r="V21"/>
  <c r="V17"/>
  <c r="V13"/>
  <c r="V9"/>
  <c r="V5"/>
  <c r="M5" i="28" s="1"/>
  <c r="V82" i="52"/>
  <c r="V78"/>
  <c r="V74"/>
  <c r="V70"/>
  <c r="M70" i="28" s="1"/>
  <c r="V66" i="52"/>
  <c r="V62"/>
  <c r="V58"/>
  <c r="V54"/>
  <c r="V50"/>
  <c r="V46"/>
  <c r="V42"/>
  <c r="V38"/>
  <c r="M38" i="28" s="1"/>
  <c r="V34" i="52"/>
  <c r="V30"/>
  <c r="V26"/>
  <c r="V22"/>
  <c r="V18"/>
  <c r="V14"/>
  <c r="V10"/>
  <c r="V6"/>
  <c r="V83"/>
  <c r="V79"/>
  <c r="V75"/>
  <c r="V71"/>
  <c r="M71" i="28" s="1"/>
  <c r="V67" i="52"/>
  <c r="V63"/>
  <c r="M63" i="28" s="1"/>
  <c r="V59" i="52"/>
  <c r="V55"/>
  <c r="V51"/>
  <c r="V47"/>
  <c r="V43"/>
  <c r="V39"/>
  <c r="M39" i="28" s="1"/>
  <c r="V35" i="52"/>
  <c r="V31"/>
  <c r="M31" i="28" s="1"/>
  <c r="V27" i="52"/>
  <c r="V23"/>
  <c r="M23" i="28" s="1"/>
  <c r="V19" i="52"/>
  <c r="V15"/>
  <c r="M15" i="28" s="1"/>
  <c r="V11" i="52"/>
  <c r="V7"/>
  <c r="M7" i="28" s="1"/>
  <c r="V3" i="52"/>
  <c r="V84"/>
  <c r="M84" i="28" s="1"/>
  <c r="V80" i="52"/>
  <c r="V76"/>
  <c r="M76" i="28" s="1"/>
  <c r="V72" i="52"/>
  <c r="V68"/>
  <c r="V64"/>
  <c r="V60"/>
  <c r="V56"/>
  <c r="V52"/>
  <c r="V48"/>
  <c r="V44"/>
  <c r="M44" i="28" s="1"/>
  <c r="V40" i="52"/>
  <c r="M40" i="28" s="1"/>
  <c r="V36" i="52"/>
  <c r="V32"/>
  <c r="V28"/>
  <c r="M28" i="28" s="1"/>
  <c r="V24" i="52"/>
  <c r="V20"/>
  <c r="V16"/>
  <c r="V12"/>
  <c r="M12" i="28" s="1"/>
  <c r="V8" i="52"/>
  <c r="V4"/>
  <c r="V97"/>
  <c r="V94"/>
  <c r="M94" i="28" s="1"/>
  <c r="V93" i="52"/>
  <c r="V89"/>
  <c r="V98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DK66" i="54"/>
  <c r="C66" i="40"/>
  <c r="DK52" i="54"/>
  <c r="C52" i="40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64" i="27"/>
  <c r="M48"/>
  <c r="M32"/>
  <c r="M16"/>
  <c r="M4" i="29"/>
  <c r="M61" i="28"/>
  <c r="M98" i="29"/>
  <c r="M82" i="28"/>
  <c r="M78" i="27"/>
  <c r="M66"/>
  <c r="M50" i="29"/>
  <c r="M34" i="24"/>
  <c r="AF101" i="52"/>
  <c r="M90" i="27"/>
  <c r="M42"/>
  <c r="M22"/>
  <c r="M75" i="29"/>
  <c r="M51"/>
  <c r="M88" i="24"/>
  <c r="M88" i="29"/>
  <c r="M72" i="24"/>
  <c r="M72" i="29"/>
  <c r="M72" i="28"/>
  <c r="M72" i="27"/>
  <c r="M97" i="28"/>
  <c r="M73"/>
  <c r="M57"/>
  <c r="M41"/>
  <c r="M21"/>
  <c r="M9"/>
  <c r="M98"/>
  <c r="M94" i="27"/>
  <c r="M82"/>
  <c r="M74" i="28"/>
  <c r="M74" i="29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9"/>
  <c r="M67" i="27"/>
  <c r="M67" i="24"/>
  <c r="M67" i="28"/>
  <c r="M59" i="27"/>
  <c r="M59" i="29"/>
  <c r="M59" i="28"/>
  <c r="M55" i="27"/>
  <c r="M51"/>
  <c r="M51" i="28"/>
  <c r="M43" i="27"/>
  <c r="M43" i="29"/>
  <c r="M43" i="28"/>
  <c r="M35" i="27"/>
  <c r="M35" i="24"/>
  <c r="M35" i="28"/>
  <c r="M27" i="27"/>
  <c r="M27" i="29"/>
  <c r="M27" i="28"/>
  <c r="M23" i="29"/>
  <c r="M23" i="27"/>
  <c r="M19"/>
  <c r="M19" i="24"/>
  <c r="M19" i="28"/>
  <c r="M11" i="27"/>
  <c r="M11" i="29"/>
  <c r="M11" i="28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7"/>
  <c r="M40"/>
  <c r="M40" i="24"/>
  <c r="M40" i="29"/>
  <c r="M36"/>
  <c r="M28" i="24"/>
  <c r="M28" i="29"/>
  <c r="M24" i="28"/>
  <c r="M24" i="27"/>
  <c r="M24" i="24"/>
  <c r="M24" i="29"/>
  <c r="M20"/>
  <c r="M12" i="24"/>
  <c r="M12" i="29"/>
  <c r="M12" i="27"/>
  <c r="M8" i="28"/>
  <c r="M8" i="27"/>
  <c r="M8" i="24"/>
  <c r="M8" i="29"/>
  <c r="M4" i="28"/>
  <c r="M85"/>
  <c r="M96" i="27"/>
  <c r="M76" i="29"/>
  <c r="M76" i="27"/>
  <c r="M53" i="28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B5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F99" i="40"/>
  <c r="E99"/>
  <c r="D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AE99" i="29" l="1"/>
  <c r="AE99" i="27"/>
  <c r="C99" i="40"/>
  <c r="AE99" i="26"/>
  <c r="G3" i="40"/>
  <c r="B99"/>
  <c r="G66"/>
  <c r="AE99" i="28"/>
  <c r="AC7" i="30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AD7" i="30"/>
  <c r="O99" i="24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Q3"/>
  <c r="B6" i="52"/>
  <c r="C5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7"/>
  <c r="AD4" s="1"/>
  <c r="AC4" i="29"/>
  <c r="AD4" s="1"/>
  <c r="T4" i="52"/>
  <c r="M4" i="26" s="1"/>
  <c r="O4" i="52"/>
  <c r="Q4" s="1"/>
  <c r="K5" i="53"/>
  <c r="T5" s="1"/>
  <c r="O5"/>
  <c r="J5"/>
  <c r="S5" s="1"/>
  <c r="N5"/>
  <c r="W5" s="1"/>
  <c r="N5" i="29" s="1"/>
  <c r="M5" i="53"/>
  <c r="V5" s="1"/>
  <c r="L5"/>
  <c r="U5" s="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6"/>
  <c r="N5" i="27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C6"/>
  <c r="L99" i="52"/>
  <c r="J99"/>
  <c r="B7"/>
  <c r="C6"/>
  <c r="AD99" i="30"/>
  <c r="AC99"/>
  <c r="BC99" i="14"/>
  <c r="BJ99"/>
  <c r="D99" i="15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BQ99"/>
  <c r="BN99"/>
  <c r="BO99"/>
  <c r="O4"/>
  <c r="N6" i="27"/>
  <c r="N6" i="29"/>
  <c r="V99" i="52"/>
  <c r="S99"/>
  <c r="K6" i="38"/>
  <c r="M6" s="1"/>
  <c r="Q5" i="53"/>
  <c r="C7"/>
  <c r="B8"/>
  <c r="C7" i="52"/>
  <c r="B8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M5" i="26"/>
  <c r="K7" i="53"/>
  <c r="T7" s="1"/>
  <c r="O7"/>
  <c r="J7"/>
  <c r="S7" s="1"/>
  <c r="N7" i="24" s="1"/>
  <c r="N7" i="53"/>
  <c r="W7" s="1"/>
  <c r="M7"/>
  <c r="V7" s="1"/>
  <c r="L7"/>
  <c r="U7" s="1"/>
  <c r="N7" i="27" s="1"/>
  <c r="T6" i="52"/>
  <c r="M6" i="26" s="1"/>
  <c r="O6" i="52"/>
  <c r="Q6" s="1"/>
  <c r="G4" i="62"/>
  <c r="N7" i="29"/>
  <c r="K7" i="38"/>
  <c r="M7" s="1"/>
  <c r="B9" i="53"/>
  <c r="C8"/>
  <c r="Q6"/>
  <c r="B9" i="52"/>
  <c r="C8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N7"/>
  <c r="T7" i="52"/>
  <c r="M7" i="26" s="1"/>
  <c r="O7" i="52"/>
  <c r="Q7" s="1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B10"/>
  <c r="Q7"/>
  <c r="B10" i="52"/>
  <c r="C9"/>
  <c r="AR4" i="14"/>
  <c r="S7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K9" i="53"/>
  <c r="T9" s="1"/>
  <c r="N9" i="26" s="1"/>
  <c r="O9" i="53"/>
  <c r="J9"/>
  <c r="S9" s="1"/>
  <c r="N9" i="24" s="1"/>
  <c r="N9" i="53"/>
  <c r="W9" s="1"/>
  <c r="M9"/>
  <c r="V9" s="1"/>
  <c r="N9" i="28" s="1"/>
  <c r="L9" i="53"/>
  <c r="U9" s="1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9"/>
  <c r="N9" i="27"/>
  <c r="K9" i="38"/>
  <c r="M9" s="1"/>
  <c r="B11" i="53"/>
  <c r="C10"/>
  <c r="Q8"/>
  <c r="C10" i="52"/>
  <c r="B11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C9" i="27" l="1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L10"/>
  <c r="U10" s="1"/>
  <c r="N10" i="27" s="1"/>
  <c r="K10" i="53"/>
  <c r="T10" s="1"/>
  <c r="O10"/>
  <c r="J10"/>
  <c r="S10" s="1"/>
  <c r="N10" i="24" s="1"/>
  <c r="N10" i="53"/>
  <c r="W10" s="1"/>
  <c r="N10" i="29" s="1"/>
  <c r="T9" i="52"/>
  <c r="O9"/>
  <c r="Q9" s="1"/>
  <c r="G5" i="63"/>
  <c r="O5" i="61"/>
  <c r="V5"/>
  <c r="G5" i="62"/>
  <c r="V8" i="14"/>
  <c r="R8"/>
  <c r="T8"/>
  <c r="O8"/>
  <c r="H8"/>
  <c r="N10" i="26"/>
  <c r="N10" i="28"/>
  <c r="K10" i="38"/>
  <c r="M10" s="1"/>
  <c r="C11" i="53"/>
  <c r="B12"/>
  <c r="Q9"/>
  <c r="C11" i="52"/>
  <c r="B1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C10" i="27" l="1"/>
  <c r="AD10" s="1"/>
  <c r="AC10" i="29"/>
  <c r="AD10" s="1"/>
  <c r="AC10" i="28"/>
  <c r="AD10" s="1"/>
  <c r="AG10" s="1"/>
  <c r="AC10" i="24"/>
  <c r="AD10" s="1"/>
  <c r="AG10" s="1"/>
  <c r="T10" i="52"/>
  <c r="M10" i="26" s="1"/>
  <c r="O10" i="52"/>
  <c r="Q10" s="1"/>
  <c r="K11" i="53"/>
  <c r="T11" s="1"/>
  <c r="N11" i="26" s="1"/>
  <c r="O11" i="53"/>
  <c r="J11"/>
  <c r="S11" s="1"/>
  <c r="N11" i="24" s="1"/>
  <c r="N11" i="53"/>
  <c r="W11" s="1"/>
  <c r="M11"/>
  <c r="V11" s="1"/>
  <c r="L11"/>
  <c r="U11" s="1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N11" i="28"/>
  <c r="N11" i="29"/>
  <c r="K11" i="38"/>
  <c r="M11" s="1"/>
  <c r="B13" i="53"/>
  <c r="C12"/>
  <c r="Q10"/>
  <c r="C12" i="52"/>
  <c r="B13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C11" i="29" l="1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T11" i="52"/>
  <c r="M11" i="26" s="1"/>
  <c r="O11" i="52"/>
  <c r="Q11" s="1"/>
  <c r="M12" i="53"/>
  <c r="V12" s="1"/>
  <c r="L12"/>
  <c r="U12" s="1"/>
  <c r="N12" i="27" s="1"/>
  <c r="K12" i="53"/>
  <c r="T12" s="1"/>
  <c r="N12" i="26" s="1"/>
  <c r="O12" i="53"/>
  <c r="J12"/>
  <c r="S12" s="1"/>
  <c r="N12" i="24" s="1"/>
  <c r="N12" i="53"/>
  <c r="W12" s="1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N12" i="28"/>
  <c r="AG5" i="29"/>
  <c r="K12" i="38"/>
  <c r="M12" s="1"/>
  <c r="Q11" i="53"/>
  <c r="C13"/>
  <c r="B14"/>
  <c r="B14" i="52"/>
  <c r="C13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K13" i="53"/>
  <c r="T13" s="1"/>
  <c r="O13"/>
  <c r="J13"/>
  <c r="S13" s="1"/>
  <c r="N13" i="24" s="1"/>
  <c r="N13" i="53"/>
  <c r="W13" s="1"/>
  <c r="N13" i="29" s="1"/>
  <c r="M13" i="53"/>
  <c r="V13" s="1"/>
  <c r="N13" i="28" s="1"/>
  <c r="L13" i="53"/>
  <c r="U13" s="1"/>
  <c r="N13" i="27" s="1"/>
  <c r="V9" i="61"/>
  <c r="O9"/>
  <c r="G9" i="63"/>
  <c r="G8"/>
  <c r="T11" i="14"/>
  <c r="O11"/>
  <c r="R11"/>
  <c r="V11"/>
  <c r="H11"/>
  <c r="N13" i="26"/>
  <c r="K13" i="38"/>
  <c r="M13" s="1"/>
  <c r="Q12" i="53"/>
  <c r="B15"/>
  <c r="C14"/>
  <c r="C14" i="52"/>
  <c r="B15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C13" i="28" l="1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N14" i="28" s="1"/>
  <c r="L14" i="53"/>
  <c r="U14" s="1"/>
  <c r="K14"/>
  <c r="T14" s="1"/>
  <c r="O14"/>
  <c r="J14"/>
  <c r="S14" s="1"/>
  <c r="N14" i="24" s="1"/>
  <c r="N14" i="53"/>
  <c r="W14" s="1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N14" i="27"/>
  <c r="N14" i="26"/>
  <c r="K14" i="38"/>
  <c r="M14" s="1"/>
  <c r="C15" i="53"/>
  <c r="B16"/>
  <c r="Q13"/>
  <c r="C15" i="52"/>
  <c r="B16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C14" i="27" l="1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N15" i="27"/>
  <c r="K15" i="38"/>
  <c r="M15" s="1"/>
  <c r="B17" i="53"/>
  <c r="C16"/>
  <c r="Q14"/>
  <c r="B17" i="52"/>
  <c r="C16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C15" i="29" l="1"/>
  <c r="AD15" s="1"/>
  <c r="AC15" i="24"/>
  <c r="AD15" s="1"/>
  <c r="AG15" s="1"/>
  <c r="AC14" i="26"/>
  <c r="AD14" s="1"/>
  <c r="AC15" i="27"/>
  <c r="AD15" s="1"/>
  <c r="AC15" i="28"/>
  <c r="AD15" s="1"/>
  <c r="AG15" s="1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4"/>
  <c r="N16" i="29"/>
  <c r="N16" i="26"/>
  <c r="N16" i="27"/>
  <c r="N16" i="28"/>
  <c r="K16" i="38"/>
  <c r="M16" s="1"/>
  <c r="Q15" i="53"/>
  <c r="C17"/>
  <c r="B18"/>
  <c r="B18" i="52"/>
  <c r="C17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C15" i="26" l="1"/>
  <c r="AD15" s="1"/>
  <c r="AC16" i="27"/>
  <c r="AD16" s="1"/>
  <c r="AC16" i="29"/>
  <c r="AD16" s="1"/>
  <c r="AC16" i="24"/>
  <c r="AD16" s="1"/>
  <c r="AG16" s="1"/>
  <c r="AC16" i="28"/>
  <c r="AD16" s="1"/>
  <c r="AG16" s="1"/>
  <c r="K17" i="53"/>
  <c r="T17" s="1"/>
  <c r="O17"/>
  <c r="J17"/>
  <c r="S17" s="1"/>
  <c r="N17" i="24" s="1"/>
  <c r="N17" i="53"/>
  <c r="W17" s="1"/>
  <c r="N17" i="29" s="1"/>
  <c r="M17" i="53"/>
  <c r="V17" s="1"/>
  <c r="N17" i="28" s="1"/>
  <c r="L17" i="53"/>
  <c r="U17" s="1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B19" i="53"/>
  <c r="C18"/>
  <c r="Q16"/>
  <c r="C18" i="52"/>
  <c r="B19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C17" i="28" l="1"/>
  <c r="AD17" s="1"/>
  <c r="AG17" s="1"/>
  <c r="AC16" i="26"/>
  <c r="AD16" s="1"/>
  <c r="AC17" i="24"/>
  <c r="AD17" s="1"/>
  <c r="AG17" s="1"/>
  <c r="AC17" i="27"/>
  <c r="AD17" s="1"/>
  <c r="AC17" i="29"/>
  <c r="AD17" s="1"/>
  <c r="M18" i="53"/>
  <c r="V18" s="1"/>
  <c r="L18"/>
  <c r="U18" s="1"/>
  <c r="N18" i="27" s="1"/>
  <c r="K18" i="53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N18" i="28"/>
  <c r="K18" i="38"/>
  <c r="M18" s="1"/>
  <c r="C19" i="53"/>
  <c r="B20"/>
  <c r="Q17"/>
  <c r="C19" i="52"/>
  <c r="B20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C18" i="27" l="1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B21" i="53"/>
  <c r="C20"/>
  <c r="Q18"/>
  <c r="B21" i="52"/>
  <c r="C20"/>
  <c r="AG15" i="26"/>
  <c r="AP16" i="14"/>
  <c r="D16" i="63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V16" s="1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N20" i="28" s="1"/>
  <c r="L20" i="53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V15" i="63"/>
  <c r="O16" i="62"/>
  <c r="V16"/>
  <c r="V16" i="61"/>
  <c r="O16"/>
  <c r="AO17" i="14"/>
  <c r="E17" i="62" s="1"/>
  <c r="G17" s="1"/>
  <c r="V18" i="14"/>
  <c r="T18"/>
  <c r="R18"/>
  <c r="H18"/>
  <c r="N20" i="26"/>
  <c r="K20" i="38"/>
  <c r="M20" s="1"/>
  <c r="Q19" i="53"/>
  <c r="C21"/>
  <c r="B22"/>
  <c r="B22" i="52"/>
  <c r="C21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O16" i="63" l="1"/>
  <c r="AC20" i="27"/>
  <c r="AD20" s="1"/>
  <c r="AC20" i="28"/>
  <c r="AD20" s="1"/>
  <c r="AG20" s="1"/>
  <c r="AC20" i="29"/>
  <c r="AD20" s="1"/>
  <c r="AC19" i="26"/>
  <c r="AD19" s="1"/>
  <c r="G17" i="63"/>
  <c r="V17" s="1"/>
  <c r="AC20" i="24"/>
  <c r="AD20" s="1"/>
  <c r="AG20" s="1"/>
  <c r="T20" i="52"/>
  <c r="M20" i="26" s="1"/>
  <c r="O20" i="52"/>
  <c r="Q20" s="1"/>
  <c r="K21" i="53"/>
  <c r="T21" s="1"/>
  <c r="N21" i="26" s="1"/>
  <c r="O21" i="53"/>
  <c r="J21"/>
  <c r="S21" s="1"/>
  <c r="N21" i="24" s="1"/>
  <c r="N21" i="53"/>
  <c r="W21" s="1"/>
  <c r="M21"/>
  <c r="V21" s="1"/>
  <c r="N21" i="28" s="1"/>
  <c r="L21" i="53"/>
  <c r="U21" s="1"/>
  <c r="N21" i="27" s="1"/>
  <c r="V17" i="61"/>
  <c r="O17"/>
  <c r="V17" i="62"/>
  <c r="O17"/>
  <c r="T19" i="14"/>
  <c r="R19"/>
  <c r="V19"/>
  <c r="H19"/>
  <c r="N21" i="29"/>
  <c r="AG16"/>
  <c r="AG16" i="26"/>
  <c r="K21" i="38"/>
  <c r="M21" s="1"/>
  <c r="B23" i="53"/>
  <c r="C22"/>
  <c r="Q20"/>
  <c r="B23" i="52"/>
  <c r="C2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O17" i="63" l="1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T20" i="14"/>
  <c r="V20"/>
  <c r="R20"/>
  <c r="AM20" s="1"/>
  <c r="E20" i="61" s="1"/>
  <c r="H20" i="14"/>
  <c r="K22" i="38"/>
  <c r="M22" s="1"/>
  <c r="C23" i="53"/>
  <c r="B24"/>
  <c r="Q21"/>
  <c r="C23" i="52"/>
  <c r="B24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C22" i="28" l="1"/>
  <c r="AD22" s="1"/>
  <c r="AG22" s="1"/>
  <c r="AC21" i="26"/>
  <c r="AD21" s="1"/>
  <c r="AC22" i="24"/>
  <c r="AD22" s="1"/>
  <c r="AG22" s="1"/>
  <c r="AC22" i="29"/>
  <c r="AD22" s="1"/>
  <c r="AC22" i="27"/>
  <c r="AD22" s="1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V18" i="63"/>
  <c r="O18"/>
  <c r="V18" i="61"/>
  <c r="O18"/>
  <c r="T21" i="14"/>
  <c r="R21"/>
  <c r="V21"/>
  <c r="H21"/>
  <c r="N23" i="29"/>
  <c r="AG19"/>
  <c r="AG16" i="27"/>
  <c r="K23" i="38"/>
  <c r="M23" s="1"/>
  <c r="B25" i="53"/>
  <c r="C24"/>
  <c r="Q22"/>
  <c r="B25" i="52"/>
  <c r="C24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O20" i="61"/>
  <c r="AC23" i="24"/>
  <c r="AD23" s="1"/>
  <c r="AG23" s="1"/>
  <c r="AC23" i="29"/>
  <c r="AD23" s="1"/>
  <c r="AC23" i="28"/>
  <c r="AD23" s="1"/>
  <c r="AG23" s="1"/>
  <c r="M24" i="53"/>
  <c r="V24" s="1"/>
  <c r="N24" i="28" s="1"/>
  <c r="L24" i="53"/>
  <c r="U24" s="1"/>
  <c r="K24"/>
  <c r="T24" s="1"/>
  <c r="N24" i="26" s="1"/>
  <c r="O24" i="53"/>
  <c r="J24"/>
  <c r="S24" s="1"/>
  <c r="N24" i="24" s="1"/>
  <c r="N24" i="53"/>
  <c r="W24" s="1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N24" i="27"/>
  <c r="K24" i="38"/>
  <c r="M24" s="1"/>
  <c r="Q23" i="53"/>
  <c r="C25"/>
  <c r="B26"/>
  <c r="B26" i="52"/>
  <c r="C25"/>
  <c r="AR20" i="14"/>
  <c r="W21"/>
  <c r="AG18" i="26"/>
  <c r="AR19" i="14"/>
  <c r="S23"/>
  <c r="U22"/>
  <c r="O22"/>
  <c r="Q23"/>
  <c r="AO21"/>
  <c r="E21" i="62" s="1"/>
  <c r="AC24" i="29" l="1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T24" i="52"/>
  <c r="M24" i="26" s="1"/>
  <c r="O24" i="52"/>
  <c r="Q24" s="1"/>
  <c r="O20" i="63"/>
  <c r="V20"/>
  <c r="T23" i="14"/>
  <c r="R23"/>
  <c r="V23"/>
  <c r="H23"/>
  <c r="N25" i="27"/>
  <c r="K25" i="38"/>
  <c r="M25" s="1"/>
  <c r="B27" i="53"/>
  <c r="C26"/>
  <c r="Q24"/>
  <c r="B27" i="52"/>
  <c r="C26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C25" i="29" l="1"/>
  <c r="AD25" s="1"/>
  <c r="AC25" i="28"/>
  <c r="AD25" s="1"/>
  <c r="AG25" s="1"/>
  <c r="AC25" i="27"/>
  <c r="AD25" s="1"/>
  <c r="AC24" i="26"/>
  <c r="AD24" s="1"/>
  <c r="AC25" i="24"/>
  <c r="AD25" s="1"/>
  <c r="AG25" s="1"/>
  <c r="M26" i="53"/>
  <c r="V26" s="1"/>
  <c r="N26" i="28" s="1"/>
  <c r="L26" i="53"/>
  <c r="U26" s="1"/>
  <c r="N26" i="27" s="1"/>
  <c r="K26" i="53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K26" i="38"/>
  <c r="M26" s="1"/>
  <c r="B28" i="53"/>
  <c r="C27"/>
  <c r="Q25"/>
  <c r="C27" i="52"/>
  <c r="B28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V22" i="62" l="1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T26" i="52"/>
  <c r="M26" i="26" s="1"/>
  <c r="O26" i="52"/>
  <c r="Q26" s="1"/>
  <c r="K27" i="53"/>
  <c r="T27" s="1"/>
  <c r="N27" i="26" s="1"/>
  <c r="O27" i="53"/>
  <c r="J27"/>
  <c r="S27" s="1"/>
  <c r="N27"/>
  <c r="W27" s="1"/>
  <c r="M27"/>
  <c r="V27" s="1"/>
  <c r="N27" i="28" s="1"/>
  <c r="L27" i="53"/>
  <c r="U27" s="1"/>
  <c r="N27" i="27" s="1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H25"/>
  <c r="N27" i="24"/>
  <c r="N27" i="29"/>
  <c r="K27" i="38"/>
  <c r="M27" s="1"/>
  <c r="B29" i="53"/>
  <c r="C28"/>
  <c r="Q26"/>
  <c r="B29" i="52"/>
  <c r="C28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T27" i="52"/>
  <c r="M27" i="26" s="1"/>
  <c r="O27" i="52"/>
  <c r="Q27" s="1"/>
  <c r="M28" i="53"/>
  <c r="V28" s="1"/>
  <c r="L28"/>
  <c r="U28" s="1"/>
  <c r="N28" i="27" s="1"/>
  <c r="K28" i="53"/>
  <c r="T28" s="1"/>
  <c r="N28" i="26" s="1"/>
  <c r="O28" i="53"/>
  <c r="J28"/>
  <c r="S28" s="1"/>
  <c r="N28" i="24" s="1"/>
  <c r="N28" i="53"/>
  <c r="W28" s="1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8"/>
  <c r="N28" i="29"/>
  <c r="K28" i="38"/>
  <c r="M28" s="1"/>
  <c r="AG23" i="26"/>
  <c r="Q27" i="53"/>
  <c r="B30"/>
  <c r="C29"/>
  <c r="B30" i="52"/>
  <c r="C29"/>
  <c r="AP25" i="14"/>
  <c r="D25" i="63" s="1"/>
  <c r="G25" s="1"/>
  <c r="AR24" i="14"/>
  <c r="U26"/>
  <c r="W25"/>
  <c r="Q27"/>
  <c r="S27"/>
  <c r="AM25"/>
  <c r="E25" i="61" s="1"/>
  <c r="G25" s="1"/>
  <c r="O26" i="14"/>
  <c r="AR23"/>
  <c r="O23" i="61" l="1"/>
  <c r="AC28" i="28"/>
  <c r="AD28" s="1"/>
  <c r="AG28" s="1"/>
  <c r="AC28" i="29"/>
  <c r="AD28" s="1"/>
  <c r="AC28" i="24"/>
  <c r="AD28" s="1"/>
  <c r="AG28" s="1"/>
  <c r="AC28" i="27"/>
  <c r="AD28" s="1"/>
  <c r="V24" i="62"/>
  <c r="AC27" i="26"/>
  <c r="AD27" s="1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N29" i="29"/>
  <c r="K29" i="38"/>
  <c r="M29" s="1"/>
  <c r="Q28" i="53"/>
  <c r="B31"/>
  <c r="C30"/>
  <c r="B31" i="52"/>
  <c r="C30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C29" i="27" l="1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V28" i="14"/>
  <c r="AQ28" s="1"/>
  <c r="E28" i="63" s="1"/>
  <c r="T28" i="14"/>
  <c r="R28"/>
  <c r="O28"/>
  <c r="H28"/>
  <c r="N30" i="28"/>
  <c r="K30" i="38"/>
  <c r="M30" s="1"/>
  <c r="B32" i="53"/>
  <c r="C31"/>
  <c r="Q29"/>
  <c r="C31" i="52"/>
  <c r="B3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C30" i="29" l="1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M31"/>
  <c r="V31" s="1"/>
  <c r="N31" i="28" s="1"/>
  <c r="L31" i="53"/>
  <c r="U31" s="1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AQ29" s="1"/>
  <c r="E29" i="63" s="1"/>
  <c r="H29" i="14"/>
  <c r="N31" i="24"/>
  <c r="N31" i="29"/>
  <c r="K31" i="38"/>
  <c r="M31" s="1"/>
  <c r="AG26" i="29"/>
  <c r="B33" i="53"/>
  <c r="C32"/>
  <c r="Q30"/>
  <c r="B33" i="52"/>
  <c r="C3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L29"/>
  <c r="D29" i="61" s="1"/>
  <c r="S30" i="14"/>
  <c r="U29"/>
  <c r="Q30"/>
  <c r="AO28"/>
  <c r="E28" i="62" s="1"/>
  <c r="G28" s="1"/>
  <c r="AM28" i="14"/>
  <c r="E28" i="61" s="1"/>
  <c r="G28" s="1"/>
  <c r="AC31" i="27" l="1"/>
  <c r="AD31" s="1"/>
  <c r="AC31" i="24"/>
  <c r="AD31" s="1"/>
  <c r="AG31" s="1"/>
  <c r="AC30" i="26"/>
  <c r="AD30" s="1"/>
  <c r="AC31" i="29"/>
  <c r="AD31" s="1"/>
  <c r="AC31" i="28"/>
  <c r="AD31" s="1"/>
  <c r="AG31" s="1"/>
  <c r="T31" i="52"/>
  <c r="M31" i="26" s="1"/>
  <c r="O31" i="52"/>
  <c r="Q31" s="1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B34" i="53"/>
  <c r="C33"/>
  <c r="Q31"/>
  <c r="AG27" i="30"/>
  <c r="B34" i="52"/>
  <c r="C33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C32" i="29" l="1"/>
  <c r="AD32" s="1"/>
  <c r="AC32" i="27"/>
  <c r="AD32" s="1"/>
  <c r="AC32" i="28"/>
  <c r="AD32" s="1"/>
  <c r="AG32" s="1"/>
  <c r="AC32" i="24"/>
  <c r="AD32" s="1"/>
  <c r="AG32" s="1"/>
  <c r="AC31" i="26"/>
  <c r="AD31" s="1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7"/>
  <c r="N33" i="29"/>
  <c r="K33" i="38"/>
  <c r="M33" s="1"/>
  <c r="Q32" i="53"/>
  <c r="B35"/>
  <c r="C34"/>
  <c r="C34" i="52"/>
  <c r="B35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C33" i="28" l="1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B36"/>
  <c r="C35"/>
  <c r="C35" i="52"/>
  <c r="B36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V31" i="62"/>
  <c r="O31"/>
  <c r="V30" i="61"/>
  <c r="O30"/>
  <c r="G31"/>
  <c r="G31" i="63"/>
  <c r="V33" i="14"/>
  <c r="T33"/>
  <c r="R33"/>
  <c r="AM33" s="1"/>
  <c r="E33" i="61" s="1"/>
  <c r="H33" i="14"/>
  <c r="N35" i="28"/>
  <c r="N35" i="26"/>
  <c r="K35" i="38"/>
  <c r="M35" s="1"/>
  <c r="B37" i="53"/>
  <c r="C36"/>
  <c r="Q34"/>
  <c r="AG30" i="29"/>
  <c r="C36" i="52"/>
  <c r="B37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L33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C35" i="27" l="1"/>
  <c r="AD35" s="1"/>
  <c r="AC35" i="29"/>
  <c r="AD35" s="1"/>
  <c r="AC35" i="24"/>
  <c r="AD35" s="1"/>
  <c r="AG35" s="1"/>
  <c r="AC34" i="26"/>
  <c r="AD34" s="1"/>
  <c r="AC35" i="28"/>
  <c r="AD35" s="1"/>
  <c r="AG35" s="1"/>
  <c r="M36" i="53"/>
  <c r="V36" s="1"/>
  <c r="N36" i="28" s="1"/>
  <c r="L36" i="53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N36" i="27"/>
  <c r="N36" i="29"/>
  <c r="AG30" i="27"/>
  <c r="AG30" i="26"/>
  <c r="K36" i="38"/>
  <c r="M36" s="1"/>
  <c r="Q35" i="53"/>
  <c r="C37"/>
  <c r="B38"/>
  <c r="B38" i="52"/>
  <c r="C37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V33" i="61" l="1"/>
  <c r="AC36" i="28"/>
  <c r="AD36" s="1"/>
  <c r="AG36" s="1"/>
  <c r="AC36" i="27"/>
  <c r="AD36" s="1"/>
  <c r="AC36" i="29"/>
  <c r="AD36" s="1"/>
  <c r="AC36" i="24"/>
  <c r="AD36" s="1"/>
  <c r="AG36" s="1"/>
  <c r="AC35" i="26"/>
  <c r="AD35" s="1"/>
  <c r="T36" i="52"/>
  <c r="M36" i="26" s="1"/>
  <c r="O36" i="52"/>
  <c r="Q36" s="1"/>
  <c r="K37" i="53"/>
  <c r="T37" s="1"/>
  <c r="N37" i="26" s="1"/>
  <c r="O37" i="53"/>
  <c r="J37"/>
  <c r="S37" s="1"/>
  <c r="N37" i="24" s="1"/>
  <c r="N37" i="53"/>
  <c r="W37" s="1"/>
  <c r="N37" i="29" s="1"/>
  <c r="M37" i="53"/>
  <c r="V37" s="1"/>
  <c r="L37"/>
  <c r="U37" s="1"/>
  <c r="N37" i="27" s="1"/>
  <c r="G33" i="62"/>
  <c r="O32" i="63"/>
  <c r="V32"/>
  <c r="G33"/>
  <c r="V35" i="14"/>
  <c r="R35"/>
  <c r="T35"/>
  <c r="H35"/>
  <c r="N37" i="28"/>
  <c r="AG32" i="29"/>
  <c r="K37" i="38"/>
  <c r="M37" s="1"/>
  <c r="C38" i="53"/>
  <c r="B39"/>
  <c r="Q36"/>
  <c r="B39" i="52"/>
  <c r="C38"/>
  <c r="AG32" i="30"/>
  <c r="AG32" i="27"/>
  <c r="AR33" i="14"/>
  <c r="AO34"/>
  <c r="E34" i="62" s="1"/>
  <c r="U35" i="14"/>
  <c r="AP34"/>
  <c r="D34" i="63" s="1"/>
  <c r="S36" i="14"/>
  <c r="Q36"/>
  <c r="O35"/>
  <c r="W34"/>
  <c r="AC37" i="29" l="1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B40"/>
  <c r="Q37"/>
  <c r="C39" i="52"/>
  <c r="B40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C37" i="26" l="1"/>
  <c r="AD37" s="1"/>
  <c r="AC38" i="28"/>
  <c r="AD38" s="1"/>
  <c r="AG38" s="1"/>
  <c r="AO36" i="14"/>
  <c r="E36" i="62" s="1"/>
  <c r="G36" s="1"/>
  <c r="AC38" i="24"/>
  <c r="AD38" s="1"/>
  <c r="AG38" s="1"/>
  <c r="AC38" i="29"/>
  <c r="AD38" s="1"/>
  <c r="AC38" i="27"/>
  <c r="AD38" s="1"/>
  <c r="T38" i="52"/>
  <c r="M38" i="26" s="1"/>
  <c r="O38" i="52"/>
  <c r="Q38" s="1"/>
  <c r="K39" i="53"/>
  <c r="T39" s="1"/>
  <c r="N39" i="26" s="1"/>
  <c r="O39" i="53"/>
  <c r="J39"/>
  <c r="S39" s="1"/>
  <c r="N39"/>
  <c r="W39" s="1"/>
  <c r="M39"/>
  <c r="V39" s="1"/>
  <c r="N39" i="28" s="1"/>
  <c r="L39" i="53"/>
  <c r="U39" s="1"/>
  <c r="N39" i="27" s="1"/>
  <c r="V34" i="63"/>
  <c r="O34"/>
  <c r="V34" i="62"/>
  <c r="O34"/>
  <c r="G34" i="61"/>
  <c r="O37" i="14"/>
  <c r="T37"/>
  <c r="AO37" s="1"/>
  <c r="E37" i="62" s="1"/>
  <c r="R37" i="14"/>
  <c r="V37"/>
  <c r="H37"/>
  <c r="N39" i="24"/>
  <c r="N39" i="29"/>
  <c r="AG34" i="30"/>
  <c r="K39" i="38"/>
  <c r="M39" s="1"/>
  <c r="C40" i="53"/>
  <c r="B41"/>
  <c r="Q38"/>
  <c r="C40" i="52"/>
  <c r="B41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l="1"/>
  <c r="V35" s="1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V35" i="63"/>
  <c r="O35"/>
  <c r="O36" i="61"/>
  <c r="V36"/>
  <c r="G36" i="63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B42"/>
  <c r="Q39"/>
  <c r="B42" i="52"/>
  <c r="C41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O35" l="1"/>
  <c r="AC40" i="29"/>
  <c r="AD40" s="1"/>
  <c r="AC40" i="27"/>
  <c r="AD40" s="1"/>
  <c r="AC40" i="28"/>
  <c r="AD40" s="1"/>
  <c r="AG40" s="1"/>
  <c r="AC40" i="24"/>
  <c r="AD40" s="1"/>
  <c r="AG40" s="1"/>
  <c r="AC39" i="26"/>
  <c r="AD39" s="1"/>
  <c r="K41" i="53"/>
  <c r="T41" s="1"/>
  <c r="N41" i="26" s="1"/>
  <c r="O41" i="53"/>
  <c r="J41"/>
  <c r="S41" s="1"/>
  <c r="N41" i="24" s="1"/>
  <c r="N41" i="53"/>
  <c r="W41" s="1"/>
  <c r="N41" i="29" s="1"/>
  <c r="M41" i="53"/>
  <c r="V41" s="1"/>
  <c r="N41" i="28" s="1"/>
  <c r="L41" i="53"/>
  <c r="U41" s="1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K41" i="38"/>
  <c r="M41" s="1"/>
  <c r="Q40" i="53"/>
  <c r="C42"/>
  <c r="B43"/>
  <c r="B43" i="52"/>
  <c r="C4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C41" i="24" l="1"/>
  <c r="AD41" s="1"/>
  <c r="AG41" s="1"/>
  <c r="AC41" i="27"/>
  <c r="AD41" s="1"/>
  <c r="AC40" i="26"/>
  <c r="AD40" s="1"/>
  <c r="AC41" i="29"/>
  <c r="AD41" s="1"/>
  <c r="AC41" i="28"/>
  <c r="AD41" s="1"/>
  <c r="AG41" s="1"/>
  <c r="T41" i="52"/>
  <c r="M41" i="26" s="1"/>
  <c r="O41" i="52"/>
  <c r="Q41" s="1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V38" i="62"/>
  <c r="O38"/>
  <c r="V38" i="61"/>
  <c r="O38"/>
  <c r="O37" i="63"/>
  <c r="V37"/>
  <c r="O38"/>
  <c r="V38"/>
  <c r="V40" i="14"/>
  <c r="R40"/>
  <c r="T40"/>
  <c r="H40"/>
  <c r="N42" i="29"/>
  <c r="K42" i="38"/>
  <c r="M42" s="1"/>
  <c r="C43" i="53"/>
  <c r="B44"/>
  <c r="Q41"/>
  <c r="C43" i="52"/>
  <c r="B44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K43" i="53"/>
  <c r="T43" s="1"/>
  <c r="N43" i="26" s="1"/>
  <c r="O43" i="53"/>
  <c r="J43"/>
  <c r="S43" s="1"/>
  <c r="N43"/>
  <c r="W43" s="1"/>
  <c r="N43" i="29" s="1"/>
  <c r="M43" i="53"/>
  <c r="V43" s="1"/>
  <c r="N43" i="28" s="1"/>
  <c r="L43" i="53"/>
  <c r="U43" s="1"/>
  <c r="N43" i="27" s="1"/>
  <c r="T42" i="52"/>
  <c r="M42" i="26" s="1"/>
  <c r="O42" i="52"/>
  <c r="Q42" s="1"/>
  <c r="G39" i="62"/>
  <c r="R41" i="14"/>
  <c r="V41"/>
  <c r="AQ41" s="1"/>
  <c r="E41" i="63" s="1"/>
  <c r="T41" i="14"/>
  <c r="AO41" s="1"/>
  <c r="E41" i="62" s="1"/>
  <c r="H41" i="14"/>
  <c r="N43" i="24"/>
  <c r="K43" i="38"/>
  <c r="M43" s="1"/>
  <c r="Q42" i="53"/>
  <c r="C44"/>
  <c r="B45"/>
  <c r="AG39" i="26"/>
  <c r="C44" i="52"/>
  <c r="B45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AC43" i="27" l="1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K44"/>
  <c r="T44" s="1"/>
  <c r="N44" i="26" s="1"/>
  <c r="O44" i="53"/>
  <c r="J44"/>
  <c r="S44" s="1"/>
  <c r="N44"/>
  <c r="W44" s="1"/>
  <c r="N44" i="29" s="1"/>
  <c r="G40" i="62"/>
  <c r="O40" s="1"/>
  <c r="V39" i="63"/>
  <c r="O39"/>
  <c r="V39" i="62"/>
  <c r="O39"/>
  <c r="G39" i="61"/>
  <c r="T42" i="14"/>
  <c r="V42"/>
  <c r="R42"/>
  <c r="O42"/>
  <c r="H42"/>
  <c r="N44" i="24"/>
  <c r="N44" i="27"/>
  <c r="N44" i="28"/>
  <c r="AG39" i="29"/>
  <c r="AG39" i="30"/>
  <c r="K44" i="38"/>
  <c r="M44" s="1"/>
  <c r="C45" i="53"/>
  <c r="B46"/>
  <c r="Q43"/>
  <c r="B46" i="52"/>
  <c r="C45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9" l="1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N45" i="28"/>
  <c r="N45" i="29"/>
  <c r="K45" i="38"/>
  <c r="M45" s="1"/>
  <c r="Q44" i="53"/>
  <c r="C46"/>
  <c r="B47"/>
  <c r="B47" i="52"/>
  <c r="C46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G42" i="61"/>
  <c r="O42" s="1"/>
  <c r="M46" i="53"/>
  <c r="V46" s="1"/>
  <c r="L46"/>
  <c r="U46" s="1"/>
  <c r="K46"/>
  <c r="T46" s="1"/>
  <c r="N46" i="26" s="1"/>
  <c r="O46" i="53"/>
  <c r="J46"/>
  <c r="S46" s="1"/>
  <c r="N46" i="24" s="1"/>
  <c r="N46" i="53"/>
  <c r="W46" s="1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7"/>
  <c r="N46" i="28"/>
  <c r="K46" i="38"/>
  <c r="M46" s="1"/>
  <c r="C47" i="53"/>
  <c r="B48"/>
  <c r="Q45"/>
  <c r="C47" i="52"/>
  <c r="B48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AC46" i="29"/>
  <c r="AD46" s="1"/>
  <c r="AC45" i="26"/>
  <c r="AD45" s="1"/>
  <c r="T46" i="52"/>
  <c r="M46" i="26" s="1"/>
  <c r="O46" i="52"/>
  <c r="Q46" s="1"/>
  <c r="K47" i="53"/>
  <c r="T47" s="1"/>
  <c r="O47"/>
  <c r="J47"/>
  <c r="S47" s="1"/>
  <c r="N47" i="24" s="1"/>
  <c r="N47" i="53"/>
  <c r="W47" s="1"/>
  <c r="N47" i="29" s="1"/>
  <c r="M47" i="53"/>
  <c r="V47" s="1"/>
  <c r="L47"/>
  <c r="U47" s="1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B49"/>
  <c r="C48" i="52"/>
  <c r="B49"/>
  <c r="W44" i="14"/>
  <c r="AR43"/>
  <c r="U45"/>
  <c r="O45"/>
  <c r="AN44"/>
  <c r="D44" i="62" s="1"/>
  <c r="AO44" i="14"/>
  <c r="E44" i="62" s="1"/>
  <c r="AP44" i="14"/>
  <c r="D44" i="63" s="1"/>
  <c r="Q46" i="14"/>
  <c r="S46"/>
  <c r="AC47" i="29" l="1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V43" i="63"/>
  <c r="O43"/>
  <c r="R46" i="14"/>
  <c r="V46"/>
  <c r="T46"/>
  <c r="O46"/>
  <c r="H46"/>
  <c r="N48" i="24"/>
  <c r="N48" i="28"/>
  <c r="AG42" i="27"/>
  <c r="AG42" i="30"/>
  <c r="K48" i="38"/>
  <c r="M48" s="1"/>
  <c r="C49" i="53"/>
  <c r="B50"/>
  <c r="Q47"/>
  <c r="B50" i="52"/>
  <c r="C49"/>
  <c r="W45" i="14"/>
  <c r="AN46"/>
  <c r="D46" i="62" s="1"/>
  <c r="AO46" i="14"/>
  <c r="E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C48" i="29" l="1"/>
  <c r="AD48" s="1"/>
  <c r="AC48" i="27"/>
  <c r="AD48" s="1"/>
  <c r="AC48" i="28"/>
  <c r="AD48" s="1"/>
  <c r="AG48" s="1"/>
  <c r="AC48" i="24"/>
  <c r="AD48" s="1"/>
  <c r="AG48" s="1"/>
  <c r="AC47" i="26"/>
  <c r="AD47" s="1"/>
  <c r="O44" i="62"/>
  <c r="T48" i="52"/>
  <c r="M48" i="26" s="1"/>
  <c r="O48" i="52"/>
  <c r="Q48" s="1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G46" i="62"/>
  <c r="V46" s="1"/>
  <c r="O44" i="63"/>
  <c r="V44"/>
  <c r="G44" i="61"/>
  <c r="O47" i="14"/>
  <c r="V47"/>
  <c r="AQ47" s="1"/>
  <c r="E47" i="63" s="1"/>
  <c r="R47" i="14"/>
  <c r="T47"/>
  <c r="H47"/>
  <c r="K49" i="38"/>
  <c r="M49" s="1"/>
  <c r="Q48" i="53"/>
  <c r="C50"/>
  <c r="B51"/>
  <c r="B51" i="52"/>
  <c r="C50"/>
  <c r="AG44" i="26"/>
  <c r="AG44" i="30"/>
  <c r="AG44" i="29"/>
  <c r="AG44" i="27"/>
  <c r="AP46" i="14"/>
  <c r="D46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O46" i="62" l="1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N50" i="26" s="1"/>
  <c r="O50" i="53"/>
  <c r="J50"/>
  <c r="S50" s="1"/>
  <c r="N50" i="24" s="1"/>
  <c r="N50" i="53"/>
  <c r="W50" s="1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K50" i="38"/>
  <c r="M50" s="1"/>
  <c r="C51" i="53"/>
  <c r="B52"/>
  <c r="Q49"/>
  <c r="C51" i="52"/>
  <c r="B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C50" i="29" l="1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K51" i="53"/>
  <c r="T51" s="1"/>
  <c r="N51" i="26" s="1"/>
  <c r="O51" i="53"/>
  <c r="J51"/>
  <c r="S51" s="1"/>
  <c r="N51" i="24" s="1"/>
  <c r="N51" i="53"/>
  <c r="W51" s="1"/>
  <c r="N51" i="29" s="1"/>
  <c r="M51" i="53"/>
  <c r="V51" s="1"/>
  <c r="N51" i="28" s="1"/>
  <c r="L51" i="53"/>
  <c r="U51" s="1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B53"/>
  <c r="Q50"/>
  <c r="C52" i="52"/>
  <c r="B53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AC51" i="24"/>
  <c r="AD51" s="1"/>
  <c r="AG51" s="1"/>
  <c r="AC51" i="27"/>
  <c r="AD51" s="1"/>
  <c r="AC50" i="26"/>
  <c r="AD50" s="1"/>
  <c r="M52" i="53"/>
  <c r="V52" s="1"/>
  <c r="N52" i="28" s="1"/>
  <c r="L52" i="53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B54"/>
  <c r="Q51"/>
  <c r="B54" i="52"/>
  <c r="C53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T52" i="52"/>
  <c r="M52" i="26" s="1"/>
  <c r="O52" i="52"/>
  <c r="Q52" s="1"/>
  <c r="O48" i="63"/>
  <c r="K53" i="53"/>
  <c r="T53" s="1"/>
  <c r="N53" i="26" s="1"/>
  <c r="O53" i="53"/>
  <c r="J53"/>
  <c r="S53" s="1"/>
  <c r="N53" i="24" s="1"/>
  <c r="N53" i="53"/>
  <c r="W53" s="1"/>
  <c r="M53"/>
  <c r="V53" s="1"/>
  <c r="N53" i="28" s="1"/>
  <c r="L53" i="53"/>
  <c r="U53" s="1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N53" i="29"/>
  <c r="AG48" i="27"/>
  <c r="AG48" i="30"/>
  <c r="K53" i="38"/>
  <c r="M53" s="1"/>
  <c r="Q52" i="53"/>
  <c r="C54"/>
  <c r="B55"/>
  <c r="B55" i="52"/>
  <c r="C54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C53" i="24" l="1"/>
  <c r="AD53" s="1"/>
  <c r="AG53" s="1"/>
  <c r="AC53" i="28"/>
  <c r="AD53" s="1"/>
  <c r="AG53" s="1"/>
  <c r="AC53" i="27"/>
  <c r="AD53" s="1"/>
  <c r="AC53" i="29"/>
  <c r="AD53" s="1"/>
  <c r="AC52" i="26"/>
  <c r="AD52" s="1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N54" i="29"/>
  <c r="N54" i="26"/>
  <c r="N54" i="27"/>
  <c r="AG48" i="26"/>
  <c r="K54" i="38"/>
  <c r="M54" s="1"/>
  <c r="C55" i="53"/>
  <c r="B56"/>
  <c r="Q53"/>
  <c r="C55" i="52"/>
  <c r="B56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C54" i="24" l="1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8"/>
  <c r="N55" i="29"/>
  <c r="N55" i="26"/>
  <c r="K55" i="38"/>
  <c r="M55" s="1"/>
  <c r="Q54" i="53"/>
  <c r="C56"/>
  <c r="B57"/>
  <c r="C56" i="52"/>
  <c r="B57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V52" i="61" l="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B58"/>
  <c r="Q55"/>
  <c r="B58" i="52"/>
  <c r="C57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C56" i="27" l="1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/>
  <c r="W57" s="1"/>
  <c r="N57" i="29" s="1"/>
  <c r="M57" i="53"/>
  <c r="V57" s="1"/>
  <c r="N57" i="28" s="1"/>
  <c r="L57" i="53"/>
  <c r="U57" s="1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6"/>
  <c r="K57" i="38"/>
  <c r="M57" s="1"/>
  <c r="C58" i="53"/>
  <c r="B59"/>
  <c r="Q56"/>
  <c r="B59" i="52"/>
  <c r="C58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C57" i="24" l="1"/>
  <c r="AD57" s="1"/>
  <c r="AG57" s="1"/>
  <c r="AC57" i="28"/>
  <c r="AD57" s="1"/>
  <c r="AG57" s="1"/>
  <c r="AC56" i="26"/>
  <c r="AD56" s="1"/>
  <c r="AC57" i="29"/>
  <c r="AD57" s="1"/>
  <c r="AC57" i="27"/>
  <c r="AD57" s="1"/>
  <c r="M58" i="53"/>
  <c r="V58" s="1"/>
  <c r="L58"/>
  <c r="U58" s="1"/>
  <c r="K58"/>
  <c r="T58" s="1"/>
  <c r="N58" i="26" s="1"/>
  <c r="O58" i="53"/>
  <c r="J58"/>
  <c r="S58" s="1"/>
  <c r="N58" i="24" s="1"/>
  <c r="N58" i="53"/>
  <c r="W58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7"/>
  <c r="N58" i="28"/>
  <c r="N58" i="29"/>
  <c r="K58" i="38"/>
  <c r="M58" s="1"/>
  <c r="C59" i="53"/>
  <c r="B60"/>
  <c r="Q57"/>
  <c r="C59" i="52"/>
  <c r="B60"/>
  <c r="AP55" i="14"/>
  <c r="D55" i="63" s="1"/>
  <c r="G55" s="1"/>
  <c r="AR54" i="14"/>
  <c r="U56"/>
  <c r="W55"/>
  <c r="Q57"/>
  <c r="S57"/>
  <c r="O56"/>
  <c r="AM55"/>
  <c r="E55" i="61" s="1"/>
  <c r="G55" s="1"/>
  <c r="AC58" i="27" l="1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B61"/>
  <c r="C60" i="52"/>
  <c r="B61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C59" i="24" l="1"/>
  <c r="AD59" s="1"/>
  <c r="AG59" s="1"/>
  <c r="AC59" i="28"/>
  <c r="AD59" s="1"/>
  <c r="AG59" s="1"/>
  <c r="AC59" i="29"/>
  <c r="AD59" s="1"/>
  <c r="AC59" i="27"/>
  <c r="AD59" s="1"/>
  <c r="AC58" i="26"/>
  <c r="AD58" s="1"/>
  <c r="M60" i="53"/>
  <c r="V60" s="1"/>
  <c r="N60" i="28" s="1"/>
  <c r="L60" i="53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N60" i="27"/>
  <c r="K60" i="38"/>
  <c r="M60" s="1"/>
  <c r="C61" i="53"/>
  <c r="B62"/>
  <c r="Q59"/>
  <c r="B62" i="52"/>
  <c r="C61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C60" i="28" l="1"/>
  <c r="AD60" s="1"/>
  <c r="AG60" s="1"/>
  <c r="AC60" i="29"/>
  <c r="AD60" s="1"/>
  <c r="AC60" i="27"/>
  <c r="AD60" s="1"/>
  <c r="AC59" i="26"/>
  <c r="AD59" s="1"/>
  <c r="AC60" i="24"/>
  <c r="AD60" s="1"/>
  <c r="AG60" s="1"/>
  <c r="K61" i="53"/>
  <c r="T61" s="1"/>
  <c r="O61"/>
  <c r="J61"/>
  <c r="S61" s="1"/>
  <c r="N61" i="24" s="1"/>
  <c r="N61" i="53"/>
  <c r="W61" s="1"/>
  <c r="N61" i="29" s="1"/>
  <c r="M61" i="53"/>
  <c r="V61" s="1"/>
  <c r="N61" i="28" s="1"/>
  <c r="L61" i="53"/>
  <c r="U61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N61" i="27"/>
  <c r="AG56" i="29"/>
  <c r="K61" i="38"/>
  <c r="M61" s="1"/>
  <c r="C62" i="53"/>
  <c r="B63"/>
  <c r="Q60"/>
  <c r="B63" i="52"/>
  <c r="C6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C61" i="28" l="1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M62" i="53"/>
  <c r="V62" s="1"/>
  <c r="N62" i="28" s="1"/>
  <c r="L62" i="53"/>
  <c r="U62" s="1"/>
  <c r="K62"/>
  <c r="T62" s="1"/>
  <c r="N62" i="26" s="1"/>
  <c r="O62" i="53"/>
  <c r="J62"/>
  <c r="S62" s="1"/>
  <c r="N62" i="24" s="1"/>
  <c r="N62" i="53"/>
  <c r="W62" s="1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B64"/>
  <c r="Q61"/>
  <c r="C63" i="52"/>
  <c r="B64"/>
  <c r="W59" i="14"/>
  <c r="AR58"/>
  <c r="U60"/>
  <c r="S61"/>
  <c r="AO59"/>
  <c r="E59" i="62" s="1"/>
  <c r="AQ59" i="14"/>
  <c r="E59" i="63" s="1"/>
  <c r="O60" i="14"/>
  <c r="Q61"/>
  <c r="AP59"/>
  <c r="D59" i="63" s="1"/>
  <c r="AC62" i="27" l="1"/>
  <c r="AD62" s="1"/>
  <c r="AC62" i="24"/>
  <c r="AD62" s="1"/>
  <c r="AG62" s="1"/>
  <c r="AC62" i="28"/>
  <c r="AD62" s="1"/>
  <c r="AG62" s="1"/>
  <c r="AC61" i="26"/>
  <c r="AD61" s="1"/>
  <c r="AC62" i="29"/>
  <c r="AD62" s="1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V58" i="63"/>
  <c r="O58"/>
  <c r="G59"/>
  <c r="O58" i="61"/>
  <c r="V58"/>
  <c r="V61" i="14"/>
  <c r="AQ61" s="1"/>
  <c r="E61" i="63" s="1"/>
  <c r="O61" i="14"/>
  <c r="R61"/>
  <c r="T61"/>
  <c r="H61"/>
  <c r="N63" i="24"/>
  <c r="N63" i="26"/>
  <c r="N63" i="28"/>
  <c r="K63" i="38"/>
  <c r="M63" s="1"/>
  <c r="Q62" i="53"/>
  <c r="C64"/>
  <c r="B65"/>
  <c r="C64" i="52"/>
  <c r="B65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U61" i="14"/>
  <c r="AM59"/>
  <c r="E59" i="61" s="1"/>
  <c r="AC63" i="27" l="1"/>
  <c r="AD63" s="1"/>
  <c r="AC63" i="29"/>
  <c r="AD63" s="1"/>
  <c r="AC63" i="24"/>
  <c r="AD63" s="1"/>
  <c r="AG63" s="1"/>
  <c r="AC62" i="26"/>
  <c r="AD62" s="1"/>
  <c r="AC63" i="28"/>
  <c r="AD63" s="1"/>
  <c r="AG63" s="1"/>
  <c r="T63" i="52"/>
  <c r="M63" i="26" s="1"/>
  <c r="O63" i="52"/>
  <c r="Q63" s="1"/>
  <c r="M64" i="53"/>
  <c r="V64" s="1"/>
  <c r="L64"/>
  <c r="U64" s="1"/>
  <c r="N64" i="27" s="1"/>
  <c r="K64" i="53"/>
  <c r="T64" s="1"/>
  <c r="N64" i="26" s="1"/>
  <c r="O64" i="53"/>
  <c r="J64"/>
  <c r="S64" s="1"/>
  <c r="N64" i="24" s="1"/>
  <c r="N64" i="53"/>
  <c r="W64" s="1"/>
  <c r="N64" i="29" s="1"/>
  <c r="V59" i="62"/>
  <c r="O59"/>
  <c r="V59" i="63"/>
  <c r="O59"/>
  <c r="G59" i="61"/>
  <c r="T62" i="14"/>
  <c r="R62"/>
  <c r="V62"/>
  <c r="H62"/>
  <c r="N64" i="28"/>
  <c r="AG59" i="30"/>
  <c r="K64" i="38"/>
  <c r="M64" s="1"/>
  <c r="C65" i="53"/>
  <c r="B66"/>
  <c r="Q63"/>
  <c r="B66" i="52"/>
  <c r="C65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C64" i="24" l="1"/>
  <c r="AD64" s="1"/>
  <c r="AG64" s="1"/>
  <c r="AC64" i="27"/>
  <c r="AD64" s="1"/>
  <c r="G61" i="61"/>
  <c r="O61" s="1"/>
  <c r="AC64" i="28"/>
  <c r="AD64" s="1"/>
  <c r="AG64" s="1"/>
  <c r="AC64" i="29"/>
  <c r="AD64" s="1"/>
  <c r="AC63" i="26"/>
  <c r="AD63" s="1"/>
  <c r="K65" i="53"/>
  <c r="T65" s="1"/>
  <c r="O65"/>
  <c r="J65"/>
  <c r="S65" s="1"/>
  <c r="N65"/>
  <c r="W65" s="1"/>
  <c r="N65" i="29" s="1"/>
  <c r="M65" i="53"/>
  <c r="V65" s="1"/>
  <c r="L65"/>
  <c r="U65" s="1"/>
  <c r="T64" i="52"/>
  <c r="M64" i="26" s="1"/>
  <c r="O64" i="52"/>
  <c r="Q64" s="1"/>
  <c r="G60" i="61"/>
  <c r="V60" s="1"/>
  <c r="O61" i="62"/>
  <c r="V61"/>
  <c r="O60" i="63"/>
  <c r="V60"/>
  <c r="V60" i="62"/>
  <c r="O60"/>
  <c r="O61" i="63"/>
  <c r="V61"/>
  <c r="V59" i="61"/>
  <c r="O59"/>
  <c r="T63" i="14"/>
  <c r="V63"/>
  <c r="R63"/>
  <c r="H63"/>
  <c r="N65" i="24"/>
  <c r="N65" i="27"/>
  <c r="N65" i="28"/>
  <c r="N65" i="26"/>
  <c r="K65" i="38"/>
  <c r="M65" s="1"/>
  <c r="Q64" i="53"/>
  <c r="C66"/>
  <c r="B67"/>
  <c r="B67" i="52"/>
  <c r="C66"/>
  <c r="W62" i="14"/>
  <c r="AR61"/>
  <c r="AR60"/>
  <c r="Q64"/>
  <c r="AN62"/>
  <c r="D62" i="62" s="1"/>
  <c r="AL62" i="14"/>
  <c r="D62" i="61" s="1"/>
  <c r="U63" i="14"/>
  <c r="O63"/>
  <c r="S64"/>
  <c r="AP62"/>
  <c r="D62" i="63" s="1"/>
  <c r="V61" i="61" l="1"/>
  <c r="O60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R64" i="14"/>
  <c r="V64"/>
  <c r="T64"/>
  <c r="O64"/>
  <c r="H64"/>
  <c r="N66" i="24"/>
  <c r="K66" i="38"/>
  <c r="M66" s="1"/>
  <c r="C67" i="53"/>
  <c r="B68"/>
  <c r="Q65"/>
  <c r="C67" i="52"/>
  <c r="B68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C66" i="24" l="1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N67" i="27"/>
  <c r="AG62" i="26"/>
  <c r="AG62" i="27"/>
  <c r="AG62" i="30"/>
  <c r="K67" i="38"/>
  <c r="M67" s="1"/>
  <c r="Q66" i="53"/>
  <c r="C68"/>
  <c r="B69"/>
  <c r="AG61" i="27"/>
  <c r="C68" i="52"/>
  <c r="B69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9" l="1"/>
  <c r="AD67" s="1"/>
  <c r="AC67" i="27"/>
  <c r="AD67" s="1"/>
  <c r="AC66" i="26"/>
  <c r="AD66" s="1"/>
  <c r="AC67" i="24"/>
  <c r="AD67" s="1"/>
  <c r="AG67" s="1"/>
  <c r="AC67" i="28"/>
  <c r="AD67" s="1"/>
  <c r="AG67" s="1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8"/>
  <c r="N68" i="26"/>
  <c r="AG62" i="29"/>
  <c r="K68" i="38"/>
  <c r="M68" s="1"/>
  <c r="C69" i="53"/>
  <c r="B70"/>
  <c r="Q67"/>
  <c r="B70" i="52"/>
  <c r="C69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C68" i="29" l="1"/>
  <c r="AD68" s="1"/>
  <c r="AC68" i="27"/>
  <c r="AD68" s="1"/>
  <c r="AC68" i="24"/>
  <c r="AD68" s="1"/>
  <c r="AG68" s="1"/>
  <c r="AC67" i="26"/>
  <c r="AD67" s="1"/>
  <c r="AC68" i="28"/>
  <c r="AD68" s="1"/>
  <c r="AG68" s="1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N69" i="27"/>
  <c r="K69" i="38"/>
  <c r="M69" s="1"/>
  <c r="Q68" i="53"/>
  <c r="C70"/>
  <c r="B71"/>
  <c r="B71" i="52"/>
  <c r="C70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C69" i="28" l="1"/>
  <c r="AD69" s="1"/>
  <c r="AG69" s="1"/>
  <c r="AC68" i="26"/>
  <c r="AD68" s="1"/>
  <c r="AC69" i="24"/>
  <c r="AD69" s="1"/>
  <c r="AG69" s="1"/>
  <c r="AC69" i="29"/>
  <c r="AD69" s="1"/>
  <c r="AC69" i="27"/>
  <c r="AD69" s="1"/>
  <c r="T69" i="52"/>
  <c r="M69" i="26" s="1"/>
  <c r="O69" i="52"/>
  <c r="Q69" s="1"/>
  <c r="M70" i="53"/>
  <c r="V70" s="1"/>
  <c r="N70" i="28" s="1"/>
  <c r="L70" i="53"/>
  <c r="U70" s="1"/>
  <c r="N70" i="27" s="1"/>
  <c r="K70" i="53"/>
  <c r="T70" s="1"/>
  <c r="N70" i="26" s="1"/>
  <c r="O70" i="53"/>
  <c r="J70"/>
  <c r="S70" s="1"/>
  <c r="N70"/>
  <c r="W70" s="1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AG64" i="27"/>
  <c r="AG64" i="26"/>
  <c r="AG64" i="29"/>
  <c r="K70" i="38"/>
  <c r="M70" s="1"/>
  <c r="C71" i="53"/>
  <c r="B72"/>
  <c r="Q69"/>
  <c r="C71" i="52"/>
  <c r="B7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C70" i="24" l="1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N71" i="26" s="1"/>
  <c r="O71" i="53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H69" i="14"/>
  <c r="N71" i="24"/>
  <c r="AG67" i="27"/>
  <c r="K71" i="38"/>
  <c r="M71" s="1"/>
  <c r="C72" i="53"/>
  <c r="B73"/>
  <c r="Q70"/>
  <c r="C72" i="52"/>
  <c r="B73"/>
  <c r="AG66" i="29"/>
  <c r="AG66" i="26"/>
  <c r="AG67" i="30"/>
  <c r="AG66"/>
  <c r="AG66" i="27"/>
  <c r="AR67" i="14"/>
  <c r="AP68"/>
  <c r="D68" i="63" s="1"/>
  <c r="AL68" i="14"/>
  <c r="D68" i="61" s="1"/>
  <c r="W68" i="14"/>
  <c r="AQ68"/>
  <c r="E68" i="63" s="1"/>
  <c r="AL69" i="14"/>
  <c r="D69" i="61" s="1"/>
  <c r="S70" i="14"/>
  <c r="U69"/>
  <c r="Q70"/>
  <c r="AM68"/>
  <c r="E68" i="61" s="1"/>
  <c r="G69" l="1"/>
  <c r="O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T71" i="52"/>
  <c r="M71" i="26" s="1"/>
  <c r="O71" i="52"/>
  <c r="Q71" s="1"/>
  <c r="M72" i="53"/>
  <c r="V72" s="1"/>
  <c r="L72"/>
  <c r="U72" s="1"/>
  <c r="N72" i="27" s="1"/>
  <c r="K72" i="53"/>
  <c r="T72" s="1"/>
  <c r="N72" i="26" s="1"/>
  <c r="O72" i="53"/>
  <c r="J72"/>
  <c r="S72" s="1"/>
  <c r="N72" i="24" s="1"/>
  <c r="N72" i="53"/>
  <c r="W72" s="1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AG67" i="26"/>
  <c r="AG67" i="29"/>
  <c r="K72" i="38"/>
  <c r="M72" s="1"/>
  <c r="C73" i="53"/>
  <c r="B74"/>
  <c r="Q71"/>
  <c r="B74" i="52"/>
  <c r="C73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V69" i="61" l="1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T72" i="52"/>
  <c r="M72" i="26" s="1"/>
  <c r="O72" i="52"/>
  <c r="Q72" s="1"/>
  <c r="V68" i="63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B75"/>
  <c r="B75" i="52"/>
  <c r="C74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C73" i="24" l="1"/>
  <c r="AD73" s="1"/>
  <c r="AG73" s="1"/>
  <c r="AC73" i="28"/>
  <c r="AD73" s="1"/>
  <c r="AG73" s="1"/>
  <c r="AC73" i="27"/>
  <c r="AD73" s="1"/>
  <c r="AC73" i="29"/>
  <c r="AD73" s="1"/>
  <c r="AC72" i="26"/>
  <c r="AD72" s="1"/>
  <c r="M74" i="53"/>
  <c r="V74" s="1"/>
  <c r="N74" i="28" s="1"/>
  <c r="L74" i="53"/>
  <c r="U74" s="1"/>
  <c r="K74"/>
  <c r="T74" s="1"/>
  <c r="N74" i="26" s="1"/>
  <c r="O74" i="53"/>
  <c r="J74"/>
  <c r="S74" s="1"/>
  <c r="N74" i="24" s="1"/>
  <c r="N74" i="53"/>
  <c r="W74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N74" i="29"/>
  <c r="N74" i="27"/>
  <c r="K74" i="38"/>
  <c r="M74" s="1"/>
  <c r="C75" i="53"/>
  <c r="B76"/>
  <c r="Q73"/>
  <c r="C75" i="52"/>
  <c r="B76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C74" i="28" l="1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G72" i="62"/>
  <c r="G71" i="63"/>
  <c r="R73" i="14"/>
  <c r="AM73" s="1"/>
  <c r="E73" i="61" s="1"/>
  <c r="T73" i="14"/>
  <c r="AO73" s="1"/>
  <c r="E73" i="62" s="1"/>
  <c r="V73" i="14"/>
  <c r="AQ73" s="1"/>
  <c r="E73" i="63" s="1"/>
  <c r="O73" i="14"/>
  <c r="H73"/>
  <c r="N75" i="28"/>
  <c r="N75" i="26"/>
  <c r="K75" i="38"/>
  <c r="M75" s="1"/>
  <c r="Q74" i="53"/>
  <c r="C76"/>
  <c r="B77"/>
  <c r="C76" i="52"/>
  <c r="B77"/>
  <c r="AP72" i="14"/>
  <c r="D72" i="63" s="1"/>
  <c r="G72" s="1"/>
  <c r="AM72" i="14"/>
  <c r="E72" i="61" s="1"/>
  <c r="G72" s="1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N76" i="24"/>
  <c r="N76" i="28"/>
  <c r="K76" i="38"/>
  <c r="M76" s="1"/>
  <c r="C77" i="53"/>
  <c r="B78"/>
  <c r="Q75"/>
  <c r="B78" i="52"/>
  <c r="C77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V71" i="61" l="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K77" i="53"/>
  <c r="T77" s="1"/>
  <c r="N77" i="26" s="1"/>
  <c r="O77" i="53"/>
  <c r="J77"/>
  <c r="S77" s="1"/>
  <c r="N77" i="24" s="1"/>
  <c r="N77" i="53"/>
  <c r="W77" s="1"/>
  <c r="M77"/>
  <c r="V77" s="1"/>
  <c r="N77" i="28" s="1"/>
  <c r="L77" i="53"/>
  <c r="U77" s="1"/>
  <c r="N77" i="27" s="1"/>
  <c r="V73" i="62"/>
  <c r="O73"/>
  <c r="V73" i="63"/>
  <c r="O73"/>
  <c r="O73" i="61"/>
  <c r="V73"/>
  <c r="V75" i="14"/>
  <c r="AQ75" s="1"/>
  <c r="E75" i="63" s="1"/>
  <c r="R75" i="14"/>
  <c r="T75"/>
  <c r="H75"/>
  <c r="N77" i="29"/>
  <c r="K77" i="38"/>
  <c r="M77" s="1"/>
  <c r="Q76" i="53"/>
  <c r="C78"/>
  <c r="B79"/>
  <c r="B79" i="52"/>
  <c r="C78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C77" i="29" l="1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 i="24" s="1"/>
  <c r="N78" i="53"/>
  <c r="W78" s="1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N78" i="27"/>
  <c r="K78" i="38"/>
  <c r="M78" s="1"/>
  <c r="C79" i="53"/>
  <c r="B80"/>
  <c r="Q77"/>
  <c r="C79" i="52"/>
  <c r="B80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C77" i="26" l="1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N79" i="26" s="1"/>
  <c r="O79" i="53"/>
  <c r="J79"/>
  <c r="S79" s="1"/>
  <c r="N79"/>
  <c r="W79" s="1"/>
  <c r="N79" i="29" s="1"/>
  <c r="M79" i="53"/>
  <c r="V79" s="1"/>
  <c r="N79" i="28" s="1"/>
  <c r="L79" i="53"/>
  <c r="U79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N79" i="24"/>
  <c r="N79" i="27"/>
  <c r="K79" i="38"/>
  <c r="M79" s="1"/>
  <c r="Q78" i="53"/>
  <c r="C80"/>
  <c r="B81"/>
  <c r="C80" i="52"/>
  <c r="B81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V76" i="62" l="1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B82"/>
  <c r="Q79"/>
  <c r="B82" i="52"/>
  <c r="C81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C80" i="27" l="1"/>
  <c r="AD80" s="1"/>
  <c r="AC79" i="26"/>
  <c r="AD79" s="1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B83"/>
  <c r="Q80"/>
  <c r="B83" i="52"/>
  <c r="C8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C81" i="24" l="1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M82" i="53"/>
  <c r="V82" s="1"/>
  <c r="N82" i="28" s="1"/>
  <c r="L82" i="53"/>
  <c r="U82" s="1"/>
  <c r="N82" i="27" s="1"/>
  <c r="K82" i="53"/>
  <c r="T82" s="1"/>
  <c r="N82" i="26" s="1"/>
  <c r="O82" i="53"/>
  <c r="J82"/>
  <c r="S82" s="1"/>
  <c r="N82" i="24" s="1"/>
  <c r="N82" i="53"/>
  <c r="W82" s="1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K82" i="38"/>
  <c r="M82" s="1"/>
  <c r="C83" i="53"/>
  <c r="B84"/>
  <c r="Q81"/>
  <c r="C83" i="52"/>
  <c r="B84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O78" i="63" l="1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V81" i="14"/>
  <c r="R81"/>
  <c r="T81"/>
  <c r="H81"/>
  <c r="N83" i="27"/>
  <c r="N83" i="28"/>
  <c r="K83" i="38"/>
  <c r="M83" s="1"/>
  <c r="Q82" i="53"/>
  <c r="C84"/>
  <c r="B85"/>
  <c r="C84" i="52"/>
  <c r="B85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O79" i="63" l="1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G79"/>
  <c r="O79" s="1"/>
  <c r="V79" i="62"/>
  <c r="O79"/>
  <c r="R82" i="14"/>
  <c r="V82"/>
  <c r="AQ82" s="1"/>
  <c r="E82" i="63" s="1"/>
  <c r="T82" i="14"/>
  <c r="O82"/>
  <c r="H82"/>
  <c r="K84" i="38"/>
  <c r="M84" s="1"/>
  <c r="C85" i="53"/>
  <c r="B86"/>
  <c r="Q83"/>
  <c r="B86" i="52"/>
  <c r="C85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O81" i="61" l="1"/>
  <c r="V8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W82" i="1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B87"/>
  <c r="B87" i="52"/>
  <c r="C86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C85" i="28" l="1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B88"/>
  <c r="Q85"/>
  <c r="C87" i="52"/>
  <c r="B88"/>
  <c r="AG81" i="26"/>
  <c r="AG81" i="27"/>
  <c r="AR82" i="14"/>
  <c r="U84"/>
  <c r="S85"/>
  <c r="Q85"/>
  <c r="AN84"/>
  <c r="D84" i="62" s="1"/>
  <c r="AL84" i="14"/>
  <c r="D84" i="61" s="1"/>
  <c r="AC86" i="27" l="1"/>
  <c r="AD86" s="1"/>
  <c r="AC86" i="28"/>
  <c r="AD86" s="1"/>
  <c r="AG86" s="1"/>
  <c r="AC86" i="29"/>
  <c r="AD86" s="1"/>
  <c r="AC85" i="26"/>
  <c r="AD85" s="1"/>
  <c r="AC86" i="24"/>
  <c r="AD86" s="1"/>
  <c r="AG86" s="1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N87" i="27" s="1"/>
  <c r="O85" i="14"/>
  <c r="V85"/>
  <c r="T85"/>
  <c r="R85"/>
  <c r="H85"/>
  <c r="N87" i="28"/>
  <c r="AG81" i="30"/>
  <c r="K87" i="38"/>
  <c r="M87" s="1"/>
  <c r="Q86" i="53"/>
  <c r="C88"/>
  <c r="B89"/>
  <c r="C88" i="52"/>
  <c r="B89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G83" i="62" l="1"/>
  <c r="O83" s="1"/>
  <c r="AC87" i="29"/>
  <c r="AD87" s="1"/>
  <c r="AC87" i="27"/>
  <c r="AD87" s="1"/>
  <c r="AC87" i="24"/>
  <c r="AD87" s="1"/>
  <c r="AG87" s="1"/>
  <c r="AC86" i="26"/>
  <c r="AD86" s="1"/>
  <c r="AC87" i="28"/>
  <c r="AD87" s="1"/>
  <c r="AG87" s="1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N88" i="28"/>
  <c r="K88" i="38"/>
  <c r="M88" s="1"/>
  <c r="C89" i="53"/>
  <c r="B90"/>
  <c r="Q87"/>
  <c r="B90" i="52"/>
  <c r="C89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V83" l="1"/>
  <c r="O83" i="63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B91"/>
  <c r="Q88"/>
  <c r="B91" i="52"/>
  <c r="C90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C89" i="24" l="1"/>
  <c r="AD89" s="1"/>
  <c r="AG89" s="1"/>
  <c r="AC89" i="29"/>
  <c r="AD89" s="1"/>
  <c r="AC89" i="27"/>
  <c r="AD89" s="1"/>
  <c r="AC88" i="26"/>
  <c r="AD88" s="1"/>
  <c r="AC89" i="28"/>
  <c r="AD89" s="1"/>
  <c r="AG89" s="1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N90" i="29"/>
  <c r="N90" i="27"/>
  <c r="AG84" i="30"/>
  <c r="K90" i="38"/>
  <c r="M90" s="1"/>
  <c r="C91" i="53"/>
  <c r="B92"/>
  <c r="Q89"/>
  <c r="C91" i="52"/>
  <c r="B92"/>
  <c r="W87" i="14"/>
  <c r="AG85" i="27"/>
  <c r="AG85" i="29"/>
  <c r="AG85" i="30"/>
  <c r="AG85" i="26"/>
  <c r="AR86" i="14"/>
  <c r="U88"/>
  <c r="S89"/>
  <c r="AN87"/>
  <c r="D87" i="62" s="1"/>
  <c r="Q89" i="14"/>
  <c r="O88"/>
  <c r="AC89" i="26" l="1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V86" i="63"/>
  <c r="O86" i="62"/>
  <c r="T89" i="14"/>
  <c r="R89"/>
  <c r="AM89" s="1"/>
  <c r="E89" i="61" s="1"/>
  <c r="O89" i="14"/>
  <c r="V89"/>
  <c r="H89"/>
  <c r="N91" i="28"/>
  <c r="N91" i="26"/>
  <c r="AG86" i="27"/>
  <c r="AG87" i="26"/>
  <c r="AG87" i="27"/>
  <c r="K91" i="38"/>
  <c r="M91" s="1"/>
  <c r="Q90" i="53"/>
  <c r="C92"/>
  <c r="B93"/>
  <c r="C92" i="52"/>
  <c r="B93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C91" i="27" l="1"/>
  <c r="AD91" s="1"/>
  <c r="AC91" i="28"/>
  <c r="AD91" s="1"/>
  <c r="AG91" s="1"/>
  <c r="AC91" i="24"/>
  <c r="AD91" s="1"/>
  <c r="AG91" s="1"/>
  <c r="AC90" i="26"/>
  <c r="AD90" s="1"/>
  <c r="AC91" i="29"/>
  <c r="AD91" s="1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N92" i="29" s="1"/>
  <c r="O87" i="62"/>
  <c r="V87"/>
  <c r="G87" i="61"/>
  <c r="G89"/>
  <c r="G87" i="63"/>
  <c r="V90" i="14"/>
  <c r="T90"/>
  <c r="R90"/>
  <c r="H90"/>
  <c r="N92" i="24"/>
  <c r="AG86" i="26"/>
  <c r="AG86" i="29"/>
  <c r="AG87"/>
  <c r="AG86" i="30"/>
  <c r="K92" i="38"/>
  <c r="M92" s="1"/>
  <c r="C93" i="53"/>
  <c r="B94"/>
  <c r="Q91"/>
  <c r="B94" i="52"/>
  <c r="C93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C92" i="28" l="1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K93" i="53"/>
  <c r="T93" s="1"/>
  <c r="N93" i="26" s="1"/>
  <c r="O93" i="53"/>
  <c r="J93"/>
  <c r="S93" s="1"/>
  <c r="N93" i="24" s="1"/>
  <c r="N93" i="53"/>
  <c r="W93" s="1"/>
  <c r="M93"/>
  <c r="V93" s="1"/>
  <c r="N93" i="28" s="1"/>
  <c r="L93" i="53"/>
  <c r="U93" s="1"/>
  <c r="N93" i="27" s="1"/>
  <c r="G88" i="61"/>
  <c r="V88" s="1"/>
  <c r="G88" i="62"/>
  <c r="V88" s="1"/>
  <c r="V89"/>
  <c r="O89"/>
  <c r="V87" i="63"/>
  <c r="O87"/>
  <c r="G88"/>
  <c r="G89"/>
  <c r="V87" i="61"/>
  <c r="O87"/>
  <c r="V89"/>
  <c r="O89"/>
  <c r="R91" i="14"/>
  <c r="V91"/>
  <c r="T91"/>
  <c r="H91"/>
  <c r="N93" i="29"/>
  <c r="K93" i="38"/>
  <c r="M93" s="1"/>
  <c r="Q92" i="53"/>
  <c r="C94"/>
  <c r="B95"/>
  <c r="B95" i="52"/>
  <c r="C94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O88" i="62" l="1"/>
  <c r="AC93" i="29"/>
  <c r="AD93" s="1"/>
  <c r="AC93" i="28"/>
  <c r="AD93" s="1"/>
  <c r="AG93" s="1"/>
  <c r="AC93" i="27"/>
  <c r="AD93" s="1"/>
  <c r="AC92" i="26"/>
  <c r="AD92" s="1"/>
  <c r="AC93" i="24"/>
  <c r="AD93" s="1"/>
  <c r="AG93" s="1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N94" i="29"/>
  <c r="N94" i="27"/>
  <c r="AG88" i="29"/>
  <c r="AG88" i="30"/>
  <c r="AG88" i="26"/>
  <c r="K94" i="38"/>
  <c r="M94" s="1"/>
  <c r="C95" i="53"/>
  <c r="B96"/>
  <c r="Q93"/>
  <c r="C95" i="52"/>
  <c r="B96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C94" i="28" l="1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N95" i="26" s="1"/>
  <c r="O95" i="53"/>
  <c r="J95"/>
  <c r="S95" s="1"/>
  <c r="N95" i="24" s="1"/>
  <c r="N95" i="53"/>
  <c r="W95" s="1"/>
  <c r="N95" i="29" s="1"/>
  <c r="M95" i="53"/>
  <c r="V95" s="1"/>
  <c r="N95" i="28" s="1"/>
  <c r="L95" i="53"/>
  <c r="U95" s="1"/>
  <c r="N95" i="27" s="1"/>
  <c r="G90" i="63"/>
  <c r="O90" s="1"/>
  <c r="V90" i="62"/>
  <c r="O90"/>
  <c r="O93" i="14"/>
  <c r="R93"/>
  <c r="T93"/>
  <c r="V93"/>
  <c r="H93"/>
  <c r="AG91" i="30"/>
  <c r="K95" i="38"/>
  <c r="M95" s="1"/>
  <c r="C96" i="53"/>
  <c r="B97"/>
  <c r="Q94"/>
  <c r="C96" i="52"/>
  <c r="B97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G91" i="62" l="1"/>
  <c r="O91" s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O91" s="1"/>
  <c r="T95" i="52"/>
  <c r="M95" i="26" s="1"/>
  <c r="O95" i="52"/>
  <c r="Q95" s="1"/>
  <c r="M96" i="53"/>
  <c r="V96" s="1"/>
  <c r="N96" i="28" s="1"/>
  <c r="L96" i="53"/>
  <c r="U96" s="1"/>
  <c r="N96" i="27" s="1"/>
  <c r="K96" i="53"/>
  <c r="T96" s="1"/>
  <c r="N96" i="26" s="1"/>
  <c r="O96" i="53"/>
  <c r="J96"/>
  <c r="S96" s="1"/>
  <c r="N96" i="24" s="1"/>
  <c r="N96" i="53"/>
  <c r="W96" s="1"/>
  <c r="N96" i="29" s="1"/>
  <c r="V90" i="63"/>
  <c r="G91" i="61"/>
  <c r="R94" i="14"/>
  <c r="V94"/>
  <c r="T94"/>
  <c r="H94"/>
  <c r="AG91" i="26"/>
  <c r="AG92" i="29"/>
  <c r="K96" i="38"/>
  <c r="M96" s="1"/>
  <c r="L99" i="24"/>
  <c r="C97" i="53"/>
  <c r="B98"/>
  <c r="Q95"/>
  <c r="B98" i="52"/>
  <c r="C97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V91" i="62" l="1"/>
  <c r="V91" i="63"/>
  <c r="AC96" i="29"/>
  <c r="AD96" s="1"/>
  <c r="AC96" i="27"/>
  <c r="AD96" s="1"/>
  <c r="AC95" i="26"/>
  <c r="AD95" s="1"/>
  <c r="AC96" i="24"/>
  <c r="AD96" s="1"/>
  <c r="AG96" s="1"/>
  <c r="AC96" i="28"/>
  <c r="AD96" s="1"/>
  <c r="AG96" s="1"/>
  <c r="K97" i="53"/>
  <c r="T97" s="1"/>
  <c r="O97"/>
  <c r="J97"/>
  <c r="S97" s="1"/>
  <c r="N97" i="24" s="1"/>
  <c r="N97" i="53"/>
  <c r="W97" s="1"/>
  <c r="N97" i="29" s="1"/>
  <c r="M97" i="53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1" i="61"/>
  <c r="O91"/>
  <c r="G93" i="63"/>
  <c r="O92" i="62"/>
  <c r="V92"/>
  <c r="V95" i="14"/>
  <c r="R95"/>
  <c r="T95"/>
  <c r="H95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V93" i="63"/>
  <c r="O93"/>
  <c r="G94"/>
  <c r="R96" i="14"/>
  <c r="V96"/>
  <c r="T96"/>
  <c r="O96"/>
  <c r="H96"/>
  <c r="N98" i="26"/>
  <c r="N98" i="27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N98" i="24" l="1"/>
  <c r="AC98" s="1"/>
  <c r="AD98" s="1"/>
  <c r="AG98" s="1"/>
  <c r="N98" i="29"/>
  <c r="AC98" i="27"/>
  <c r="AD98" s="1"/>
  <c r="AC97" i="26"/>
  <c r="AD97" s="1"/>
  <c r="K99" i="38"/>
  <c r="M98"/>
  <c r="M99" s="1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C98" i="28" l="1"/>
  <c r="AD98" s="1"/>
  <c r="AG98" s="1"/>
  <c r="AC98" i="29"/>
  <c r="AD98" s="1"/>
  <c r="M98" i="26"/>
  <c r="AC98" s="1"/>
  <c r="T99" i="52"/>
  <c r="O95" i="63"/>
  <c r="G95" i="61"/>
  <c r="V95" s="1"/>
  <c r="G96"/>
  <c r="V96" s="1"/>
  <c r="G96" i="63"/>
  <c r="O96" s="1"/>
  <c r="O96" i="62"/>
  <c r="V96"/>
  <c r="G95"/>
  <c r="V96" i="63"/>
  <c r="O98" i="14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AD98" i="26" l="1"/>
  <c r="M99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<sst xmlns="http://schemas.openxmlformats.org/spreadsheetml/2006/main" count="8832" uniqueCount="538">
  <si>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</si>
  <si>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</si>
  <si>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</si>
  <si>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</si>
  <si>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</si>
  <si>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</si>
  <si>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</si>
  <si>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</si>
  <si>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</si>
  <si>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</si>
  <si>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</si>
  <si>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</si>
  <si>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</si>
  <si>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</si>
  <si>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</si>
  <si>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</si>
  <si>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</si>
  <si>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</si>
  <si>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</si>
  <si>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</si>
  <si>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</si>
  <si>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</si>
  <si>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</si>
  <si>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</si>
  <si>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</si>
  <si>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</si>
  <si>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</si>
  <si>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</si>
  <si>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</si>
  <si>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</si>
  <si>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</si>
  <si>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</si>
  <si>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</si>
  <si>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</si>
  <si>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</si>
  <si>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</si>
  <si>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</si>
  <si>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</si>
  <si>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</si>
  <si>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</si>
  <si>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</si>
  <si>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</si>
  <si>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</si>
  <si>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</si>
  <si>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</si>
  <si>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</si>
  <si>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</si>
  <si>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</si>
  <si>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</si>
  <si>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</si>
  <si>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</si>
  <si>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</si>
  <si>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</si>
  <si>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</si>
  <si>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</si>
  <si>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</si>
  <si>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</si>
  <si>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</si>
  <si>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</si>
  <si>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</si>
  <si>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</si>
  <si>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</si>
  <si>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</si>
  <si>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</si>
  <si>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</si>
  <si>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</si>
  <si>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</si>
  <si>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</si>
  <si>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</si>
  <si>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</si>
  <si>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</si>
  <si>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</si>
  <si>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</si>
  <si>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</si>
  <si>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</si>
  <si>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</si>
  <si>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</si>
  <si>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</si>
  <si>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</si>
  <si>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</si>
  <si>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</si>
  <si>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</si>
  <si>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</si>
  <si>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</si>
  <si>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</si>
  <si>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</si>
  <si>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</si>
  <si>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</si>
  <si>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</si>
  <si>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</si>
  <si>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</si>
  <si>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</si>
  <si>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</si>
  <si>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</si>
  <si>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</si>
  <si>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</si>
  <si>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</si>
  <si>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</si>
  <si>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</si>
  <si>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</si>
  <si>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</si>
  <si>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</si>
  <si>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</si>
  <si>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</si>
  <si>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</si>
  <si>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</si>
  <si>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</si>
  <si>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</si>
  <si>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</si>
  <si>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</si>
  <si>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</si>
  <si>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</si>
  <si>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</si>
  <si>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</si>
  <si>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</si>
  <si>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</si>
  <si>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</si>
  <si>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</si>
  <si>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</si>
  <si>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</si>
  <si>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</si>
  <si>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</si>
  <si>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</si>
  <si>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</si>
  <si>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</si>
  <si>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</si>
  <si>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</si>
  <si>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</si>
  <si>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</si>
  <si>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</si>
  <si>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</si>
  <si>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</si>
  <si>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</si>
  <si>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</si>
  <si>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</si>
  <si>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</si>
  <si>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</si>
  <si>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</si>
  <si>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</si>
  <si>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</si>
  <si>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</si>
  <si>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</si>
  <si>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</si>
  <si>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</si>
  <si>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</si>
  <si>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</si>
  <si>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</si>
  <si>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</si>
  <si>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</si>
  <si>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</si>
  <si>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</si>
  <si>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</si>
  <si>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</si>
  <si>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</si>
  <si>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</si>
  <si>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</si>
  <si>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</si>
  <si>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</si>
  <si>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</si>
  <si>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</si>
  <si>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</si>
  <si>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</si>
  <si>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</si>
  <si>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</si>
  <si>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</si>
  <si>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</si>
  <si>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</si>
  <si>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</si>
  <si>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</si>
  <si>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</si>
  <si>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</si>
  <si>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</si>
  <si>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</si>
  <si>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</si>
  <si>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</si>
  <si>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</si>
  <si>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</si>
  <si>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</si>
  <si>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</si>
  <si>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</si>
  <si>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</si>
  <si>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</si>
  <si>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</si>
  <si>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</si>
  <si>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</si>
  <si>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</si>
  <si>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</si>
  <si>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</si>
  <si>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</si>
  <si>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</si>
  <si>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</si>
  <si>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</si>
  <si>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</si>
  <si>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</si>
  <si>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</si>
  <si>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</si>
  <si>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</si>
  <si>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</si>
  <si>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</si>
  <si>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</si>
  <si>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</si>
  <si>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</si>
  <si>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</si>
  <si>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</si>
  <si>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</si>
  <si>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</si>
  <si>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</si>
  <si>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</si>
  <si>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</si>
  <si>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</si>
  <si>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</si>
  <si>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</si>
  <si>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</si>
  <si>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</si>
  <si>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</si>
  <si>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</si>
  <si>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</si>
  <si>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</si>
  <si>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</si>
  <si>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</si>
  <si>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</si>
  <si>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</si>
  <si>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</si>
  <si>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</si>
  <si>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</si>
  <si>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</si>
  <si>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</si>
  <si>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</si>
  <si>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</si>
  <si>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</si>
  <si>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</si>
  <si>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</si>
  <si>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</si>
  <si>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</si>
  <si>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</si>
  <si>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</si>
  <si>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</si>
  <si>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</si>
  <si>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</si>
  <si>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</si>
  <si>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</si>
  <si>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</si>
  <si>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</si>
  <si>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</si>
  <si>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</si>
  <si>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</si>
  <si>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</si>
  <si>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</si>
  <si>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</si>
  <si>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</si>
  <si>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</si>
  <si>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</si>
  <si>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</si>
  <si>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</si>
  <si>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</si>
  <si>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</si>
  <si>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</si>
  <si>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</si>
  <si>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</si>
  <si>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</si>
  <si>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</si>
  <si>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</si>
  <si>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</si>
  <si>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</si>
  <si>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</si>
  <si>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</si>
  <si>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</si>
  <si>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</si>
  <si>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</si>
  <si>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</si>
  <si>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</si>
  <si>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</si>
  <si>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</si>
  <si>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</si>
  <si>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</si>
  <si>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</si>
  <si>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</si>
  <si>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</si>
  <si>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</si>
  <si>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</si>
  <si>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</si>
  <si>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</si>
  <si>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Solar</t>
  </si>
  <si>
    <t>Other LTA</t>
  </si>
  <si>
    <t>MTOA</t>
  </si>
  <si>
    <t>Non-Solar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</si>
  <si>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</si>
  <si>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</si>
  <si>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</si>
  <si>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</si>
  <si>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</si>
  <si>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</si>
  <si>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</si>
  <si>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</si>
  <si>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</si>
  <si>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</si>
  <si>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</si>
  <si>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</si>
  <si>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</si>
  <si>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</si>
  <si>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</si>
  <si>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</si>
  <si>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</si>
  <si>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</si>
  <si>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</si>
  <si>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</si>
  <si>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</si>
  <si>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</si>
  <si>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</si>
  <si>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</si>
  <si>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</si>
  <si>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</si>
  <si>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</si>
  <si>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</si>
  <si>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</si>
  <si>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</si>
  <si>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</si>
  <si>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</si>
  <si>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</si>
  <si>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</si>
  <si>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</si>
  <si>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</si>
  <si>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</si>
  <si>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</si>
  <si>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</si>
  <si>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</si>
  <si>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</si>
  <si>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</si>
  <si>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</si>
  <si>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</si>
  <si>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</si>
  <si>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</si>
  <si>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</si>
  <si>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</si>
  <si>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</si>
  <si>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</si>
  <si>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</si>
  <si>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</si>
  <si>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L_NR_2019_19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</si>
  <si>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</si>
  <si>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</si>
  <si>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</si>
  <si>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</si>
  <si>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</si>
  <si>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</si>
  <si>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</si>
  <si>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</si>
  <si>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</si>
  <si>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</si>
  <si>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</si>
  <si>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</si>
  <si>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</si>
  <si>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</si>
  <si>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</si>
  <si>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</si>
  <si>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</si>
  <si>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</si>
  <si>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</si>
  <si>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</si>
  <si>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</si>
  <si>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</si>
  <si>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</si>
  <si>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</si>
  <si>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</si>
  <si>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</si>
  <si>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</si>
  <si>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</si>
  <si>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</si>
  <si>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</si>
  <si>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</si>
  <si>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</si>
  <si>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</si>
  <si>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</si>
  <si>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</si>
  <si>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</si>
  <si>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</si>
  <si>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</si>
  <si>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</si>
  <si>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</si>
  <si>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</si>
  <si>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</si>
  <si>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</si>
  <si>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</si>
  <si>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</si>
  <si>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</si>
  <si>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</si>
  <si>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</si>
  <si>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</si>
  <si>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</si>
  <si>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</si>
  <si>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</si>
  <si>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</si>
  <si>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</si>
  <si>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</si>
  <si>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</si>
  <si>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</si>
  <si>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</si>
  <si>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</si>
  <si>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</si>
  <si>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</si>
  <si>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Import</t>
  </si>
  <si>
    <t>Export</t>
  </si>
  <si>
    <t>LODHI</t>
  </si>
  <si>
    <t>VODAFONE_MATHURA</t>
  </si>
  <si>
    <t>VODAFONE_OKHLA</t>
  </si>
  <si>
    <t>w.e.f. 01st Oct 2022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</si>
  <si>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</si>
  <si>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</si>
  <si>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</si>
  <si>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</si>
  <si>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</si>
  <si>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</si>
  <si>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</si>
  <si>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</si>
  <si>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</si>
  <si>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</si>
  <si>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</si>
  <si>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</si>
  <si>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</si>
  <si>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</si>
  <si>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</si>
  <si>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</si>
  <si>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</si>
  <si>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</si>
  <si>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</si>
  <si>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</si>
  <si>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</si>
  <si>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</si>
  <si>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</si>
  <si>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</si>
  <si>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</si>
  <si>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</si>
  <si>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</si>
  <si>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</si>
  <si>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</si>
  <si>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</si>
  <si>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</si>
  <si>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</si>
  <si>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</si>
  <si>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</si>
  <si>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</si>
  <si>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</si>
  <si>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</si>
  <si>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</si>
  <si>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</si>
  <si>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</si>
  <si>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</si>
  <si>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</si>
  <si>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</si>
  <si>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</si>
  <si>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</si>
  <si>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</si>
  <si>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</si>
  <si>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</si>
  <si>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</si>
  <si>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</si>
  <si>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</si>
  <si>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</si>
  <si>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</si>
  <si>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</si>
  <si>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</si>
  <si>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</si>
  <si>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</si>
  <si>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</si>
  <si>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</si>
  <si>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</si>
  <si>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</si>
  <si>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</si>
  <si>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</si>
  <si>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</si>
  <si>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</si>
  <si>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</si>
  <si>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</si>
  <si>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</si>
  <si>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</si>
  <si>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</si>
  <si>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</si>
  <si>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</si>
  <si>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Entt</t>
  </si>
  <si>
    <t>Delhi PP</t>
  </si>
  <si>
    <t>Final</t>
  </si>
  <si>
    <t>K</t>
  </si>
  <si>
    <t>row</t>
  </si>
  <si>
    <t>Exbus</t>
  </si>
  <si>
    <t>Generator Column</t>
  </si>
  <si>
    <t>Allocation sheet row</t>
  </si>
  <si>
    <t>w.e.f 01.07.2023 to 31.10.2023</t>
  </si>
  <si>
    <t xml:space="preserve">Nathpa Jhakri HEP </t>
  </si>
  <si>
    <t>Narora APS</t>
  </si>
  <si>
    <t>RAPP (C )</t>
  </si>
  <si>
    <t>No Power schedule to Delhi</t>
  </si>
  <si>
    <t>LT_NR_2023_07  BRPL</t>
  </si>
  <si>
    <t>LT_NR_2023_10 BYPL</t>
  </si>
  <si>
    <t xml:space="preserve"> w.e.f. 26th July 2023</t>
  </si>
  <si>
    <t xml:space="preserve"> Avikaran Solar (REMC)</t>
  </si>
  <si>
    <t>40IS2023/10/05</t>
  </si>
  <si>
    <t>NR/01102023/06022042/L_NR_2012_02</t>
  </si>
  <si>
    <t>NR/01102023/06022042/L_NR_2012_07</t>
  </si>
  <si>
    <t>NR/01102023/25122043/GNA_MEJA_DELHI</t>
  </si>
  <si>
    <t>NR/01102023/31052040/LT-31</t>
  </si>
  <si>
    <t>NR/01102023/30042040/GNA_LT_35</t>
  </si>
  <si>
    <t>NR/01102023/30042040/GNA_LT_36</t>
  </si>
  <si>
    <t>NR/01102023/19072037/LT-05</t>
  </si>
  <si>
    <t>NR/01102023/23072042/L_NR_2012_04</t>
  </si>
  <si>
    <t>NR/01102023/15082037/GNA_NR_2012_01</t>
  </si>
  <si>
    <t>NR/01102023/22052037/LT-59</t>
  </si>
  <si>
    <t>SR/01102023/07102043/L_NR_2018_61</t>
  </si>
  <si>
    <t>WR/01102023/29112042/RUMS(L_NR_2019_06)</t>
  </si>
  <si>
    <t>WR/01102023/29112042/RUMS(L_NR_2019_07)</t>
  </si>
  <si>
    <t>WR/01102023/29112042/L_NR_2019_05</t>
  </si>
  <si>
    <t>NR/01102023/31102037/L_NR_2019_11</t>
  </si>
  <si>
    <t>NR/01102023/05012040/L_NR_2020_02</t>
  </si>
  <si>
    <t>WR/01102023/31032046/L_NR_2020_05</t>
  </si>
  <si>
    <t>WR/01102023/01102023/L_NR_2020_06</t>
  </si>
  <si>
    <t>WR/01102023/24112044/L_NR_2020_07</t>
  </si>
  <si>
    <t>NR/01102023/13082046/L_NR_2021_12</t>
  </si>
  <si>
    <t>NR/01102023/02122045/L_NR_2021_13</t>
  </si>
  <si>
    <t>NR/01102023/08032047/L_NR_2021_14</t>
  </si>
  <si>
    <t>NR/01102023/25072045/L_NR_2021_15</t>
  </si>
  <si>
    <t>NR/01102023/14082046/L_NR_2021_16</t>
  </si>
  <si>
    <t>NR/01102023/02012046/L_NR_2021_17</t>
  </si>
  <si>
    <t>WR/01102023/16072048/L_NR_2022_08</t>
  </si>
  <si>
    <t>WR/01102023/01102023/L_NR_2022_09</t>
  </si>
  <si>
    <t>WR/01102023/30052048/L_NR_2022_10</t>
  </si>
  <si>
    <t>NR/01102023/27052033/DIAPL(L_NR_2023_04)</t>
  </si>
  <si>
    <t>NR/26072023/31072042/L_NR_2023_07</t>
  </si>
  <si>
    <t>NR/26072023/25122043/L_NR_2023_10</t>
  </si>
  <si>
    <t>RSRPL_BKN</t>
  </si>
  <si>
    <t>GBHHPL</t>
  </si>
  <si>
    <t>SOLAPUR_SOLAR</t>
  </si>
  <si>
    <t>SKS Raigarh</t>
  </si>
  <si>
    <t>Meghalaya_Ben</t>
  </si>
  <si>
    <t>ITCWIND</t>
  </si>
  <si>
    <t>SORANG_HEP</t>
  </si>
  <si>
    <t>HP</t>
  </si>
  <si>
    <t>NSLSUGAR</t>
  </si>
  <si>
    <t>CHANJUII</t>
  </si>
  <si>
    <t>East_Delhi_Waste_Processing_Company_Limited_(EDWPCL)</t>
  </si>
</sst>
</file>

<file path=xl/styles.xml><?xml version="1.0" encoding="utf-8"?>
<styleSheet xmlns="http://schemas.openxmlformats.org/spreadsheetml/2006/main">
  <numFmts count="5">
    <numFmt numFmtId="164" formatCode="0.00000"/>
    <numFmt numFmtId="165" formatCode="0.000000"/>
    <numFmt numFmtId="166" formatCode="0.000"/>
    <numFmt numFmtId="167" formatCode="0.0"/>
    <numFmt numFmtId="168" formatCode="[$-409]d\-mmm\-yy;@"/>
  </numFmts>
  <fonts count="8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38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2" fontId="0" fillId="18" borderId="0" xfId="0" applyNumberFormat="1" applyFill="1"/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0" fontId="0" fillId="11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166" fontId="0" fillId="10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166" fontId="0" fillId="27" borderId="0" xfId="0" applyNumberFormat="1" applyFill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Border="1" applyAlignment="1">
      <alignment horizontal="center"/>
    </xf>
    <xf numFmtId="167" fontId="0" fillId="0" borderId="0" xfId="0" applyNumberFormat="1"/>
    <xf numFmtId="0" fontId="0" fillId="0" borderId="42" xfId="0" applyBorder="1"/>
    <xf numFmtId="0" fontId="0" fillId="0" borderId="45" xfId="0" applyBorder="1"/>
    <xf numFmtId="0" fontId="0" fillId="0" borderId="46" xfId="0" applyBorder="1"/>
    <xf numFmtId="0" fontId="0" fillId="0" borderId="24" xfId="0" applyBorder="1"/>
    <xf numFmtId="0" fontId="0" fillId="0" borderId="0" xfId="0" applyBorder="1"/>
    <xf numFmtId="2" fontId="0" fillId="0" borderId="43" xfId="0" applyNumberFormat="1" applyBorder="1"/>
    <xf numFmtId="2" fontId="0" fillId="0" borderId="33" xfId="0" applyNumberFormat="1" applyBorder="1"/>
    <xf numFmtId="2" fontId="0" fillId="0" borderId="19" xfId="0" applyNumberFormat="1" applyBorder="1"/>
    <xf numFmtId="2" fontId="0" fillId="0" borderId="20" xfId="0" applyNumberFormat="1" applyBorder="1"/>
    <xf numFmtId="2" fontId="0" fillId="0" borderId="21" xfId="0" applyNumberFormat="1" applyBorder="1"/>
    <xf numFmtId="2" fontId="0" fillId="0" borderId="18" xfId="0" applyNumberFormat="1" applyBorder="1"/>
    <xf numFmtId="2" fontId="0" fillId="0" borderId="28" xfId="0" applyNumberFormat="1" applyBorder="1"/>
    <xf numFmtId="2" fontId="0" fillId="0" borderId="22" xfId="0" applyNumberFormat="1" applyBorder="1"/>
    <xf numFmtId="2" fontId="0" fillId="0" borderId="29" xfId="0" applyNumberFormat="1" applyBorder="1"/>
    <xf numFmtId="2" fontId="0" fillId="0" borderId="27" xfId="0" applyNumberFormat="1" applyBorder="1"/>
    <xf numFmtId="2" fontId="0" fillId="0" borderId="26" xfId="0" applyNumberFormat="1" applyBorder="1"/>
    <xf numFmtId="2" fontId="0" fillId="0" borderId="47" xfId="0" applyNumberFormat="1" applyBorder="1"/>
    <xf numFmtId="2" fontId="0" fillId="0" borderId="30" xfId="0" applyNumberFormat="1" applyBorder="1"/>
    <xf numFmtId="2" fontId="0" fillId="0" borderId="35" xfId="0" applyNumberFormat="1" applyBorder="1"/>
    <xf numFmtId="2" fontId="0" fillId="0" borderId="46" xfId="0" applyNumberFormat="1" applyBorder="1"/>
    <xf numFmtId="2" fontId="0" fillId="0" borderId="34" xfId="0" applyNumberFormat="1" applyBorder="1"/>
    <xf numFmtId="168" fontId="0" fillId="0" borderId="22" xfId="0" applyNumberFormat="1" applyBorder="1"/>
    <xf numFmtId="168" fontId="0" fillId="0" borderId="0" xfId="0" applyNumberFormat="1" applyAlignment="1">
      <alignment vertical="center" wrapText="1"/>
    </xf>
    <xf numFmtId="168" fontId="1" fillId="0" borderId="0" xfId="1" applyNumberFormat="1"/>
    <xf numFmtId="168" fontId="1" fillId="0" borderId="1" xfId="1" applyNumberFormat="1" applyBorder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0" fontId="0" fillId="0" borderId="0" xfId="0" applyAlignment="1">
      <alignment horizontal="center" vertical="center" wrapText="1"/>
    </xf>
    <xf numFmtId="22" fontId="0" fillId="0" borderId="22" xfId="0" applyNumberFormat="1" applyBorder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  <xf numFmtId="0" fontId="0" fillId="0" borderId="4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11" xfId="0" applyBorder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externalLink" Target="externalLinks/externalLink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externalLink" Target="externalLinks/externalLink1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externalLink" Target="externalLinks/externalLink4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>
        <row r="5">
          <cell r="B5">
            <v>265</v>
          </cell>
          <cell r="C5">
            <v>0</v>
          </cell>
          <cell r="D5">
            <v>55</v>
          </cell>
          <cell r="E5">
            <v>0</v>
          </cell>
          <cell r="H5">
            <v>157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265</v>
          </cell>
          <cell r="C6">
            <v>0</v>
          </cell>
          <cell r="D6">
            <v>55</v>
          </cell>
          <cell r="E6">
            <v>0</v>
          </cell>
          <cell r="H6">
            <v>157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265</v>
          </cell>
          <cell r="C7">
            <v>0</v>
          </cell>
          <cell r="D7">
            <v>55</v>
          </cell>
          <cell r="E7">
            <v>0</v>
          </cell>
          <cell r="H7">
            <v>157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265</v>
          </cell>
          <cell r="C8">
            <v>0</v>
          </cell>
          <cell r="D8">
            <v>55</v>
          </cell>
          <cell r="E8">
            <v>0</v>
          </cell>
          <cell r="H8">
            <v>157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265</v>
          </cell>
          <cell r="C9">
            <v>0</v>
          </cell>
          <cell r="D9">
            <v>55</v>
          </cell>
          <cell r="E9">
            <v>0</v>
          </cell>
          <cell r="H9">
            <v>157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265</v>
          </cell>
          <cell r="C10">
            <v>0</v>
          </cell>
          <cell r="D10">
            <v>55</v>
          </cell>
          <cell r="E10">
            <v>0</v>
          </cell>
          <cell r="H10">
            <v>158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265</v>
          </cell>
          <cell r="C11">
            <v>0</v>
          </cell>
          <cell r="D11">
            <v>55</v>
          </cell>
          <cell r="E11">
            <v>0</v>
          </cell>
          <cell r="H11">
            <v>159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265</v>
          </cell>
          <cell r="C12">
            <v>0</v>
          </cell>
          <cell r="D12">
            <v>55</v>
          </cell>
          <cell r="E12">
            <v>0</v>
          </cell>
          <cell r="H12">
            <v>159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265</v>
          </cell>
          <cell r="C13">
            <v>0</v>
          </cell>
          <cell r="D13">
            <v>55</v>
          </cell>
          <cell r="E13">
            <v>0</v>
          </cell>
          <cell r="H13">
            <v>159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265</v>
          </cell>
          <cell r="C14">
            <v>0</v>
          </cell>
          <cell r="D14">
            <v>55</v>
          </cell>
          <cell r="E14">
            <v>0</v>
          </cell>
          <cell r="H14">
            <v>159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265</v>
          </cell>
          <cell r="C15">
            <v>0</v>
          </cell>
          <cell r="D15">
            <v>55</v>
          </cell>
          <cell r="E15">
            <v>0</v>
          </cell>
          <cell r="H15">
            <v>159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265</v>
          </cell>
          <cell r="C16">
            <v>0</v>
          </cell>
          <cell r="D16">
            <v>55</v>
          </cell>
          <cell r="E16">
            <v>0</v>
          </cell>
          <cell r="H16">
            <v>159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265</v>
          </cell>
          <cell r="C17">
            <v>0</v>
          </cell>
          <cell r="D17">
            <v>55</v>
          </cell>
          <cell r="E17">
            <v>0</v>
          </cell>
          <cell r="H17">
            <v>159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265</v>
          </cell>
          <cell r="C18">
            <v>0</v>
          </cell>
          <cell r="D18">
            <v>55</v>
          </cell>
          <cell r="E18">
            <v>0</v>
          </cell>
          <cell r="H18">
            <v>159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265</v>
          </cell>
          <cell r="C19">
            <v>0</v>
          </cell>
          <cell r="D19">
            <v>55</v>
          </cell>
          <cell r="E19">
            <v>0</v>
          </cell>
          <cell r="H19">
            <v>159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265</v>
          </cell>
          <cell r="C20">
            <v>0</v>
          </cell>
          <cell r="D20">
            <v>55</v>
          </cell>
          <cell r="E20">
            <v>0</v>
          </cell>
          <cell r="H20">
            <v>159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265</v>
          </cell>
          <cell r="C21">
            <v>0</v>
          </cell>
          <cell r="D21">
            <v>55</v>
          </cell>
          <cell r="E21">
            <v>0</v>
          </cell>
          <cell r="H21">
            <v>159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265</v>
          </cell>
          <cell r="C22">
            <v>0</v>
          </cell>
          <cell r="D22">
            <v>55</v>
          </cell>
          <cell r="E22">
            <v>0</v>
          </cell>
          <cell r="H22">
            <v>156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265</v>
          </cell>
          <cell r="C23">
            <v>0</v>
          </cell>
          <cell r="D23">
            <v>55</v>
          </cell>
          <cell r="E23">
            <v>0</v>
          </cell>
          <cell r="H23">
            <v>156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265</v>
          </cell>
          <cell r="C24">
            <v>0</v>
          </cell>
          <cell r="D24">
            <v>55</v>
          </cell>
          <cell r="E24">
            <v>0</v>
          </cell>
          <cell r="H24">
            <v>156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265</v>
          </cell>
          <cell r="C25">
            <v>0</v>
          </cell>
          <cell r="D25">
            <v>55</v>
          </cell>
          <cell r="E25">
            <v>0</v>
          </cell>
          <cell r="H25">
            <v>156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265</v>
          </cell>
          <cell r="C26">
            <v>0</v>
          </cell>
          <cell r="D26">
            <v>55</v>
          </cell>
          <cell r="E26">
            <v>0</v>
          </cell>
          <cell r="H26">
            <v>156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265</v>
          </cell>
          <cell r="C27">
            <v>0</v>
          </cell>
          <cell r="D27">
            <v>55</v>
          </cell>
          <cell r="E27">
            <v>0</v>
          </cell>
          <cell r="H27">
            <v>156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265</v>
          </cell>
          <cell r="C28">
            <v>0</v>
          </cell>
          <cell r="D28">
            <v>55</v>
          </cell>
          <cell r="E28">
            <v>0</v>
          </cell>
          <cell r="H28">
            <v>156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265</v>
          </cell>
          <cell r="C29">
            <v>0</v>
          </cell>
          <cell r="D29">
            <v>55</v>
          </cell>
          <cell r="E29">
            <v>0</v>
          </cell>
          <cell r="H29">
            <v>156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265</v>
          </cell>
          <cell r="C30">
            <v>0</v>
          </cell>
          <cell r="D30">
            <v>55</v>
          </cell>
          <cell r="E30">
            <v>0</v>
          </cell>
          <cell r="H30">
            <v>159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265</v>
          </cell>
          <cell r="C31">
            <v>0</v>
          </cell>
          <cell r="D31">
            <v>55</v>
          </cell>
          <cell r="E31">
            <v>0</v>
          </cell>
          <cell r="H31">
            <v>159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265</v>
          </cell>
          <cell r="C32">
            <v>0</v>
          </cell>
          <cell r="D32">
            <v>55</v>
          </cell>
          <cell r="E32">
            <v>0</v>
          </cell>
          <cell r="H32">
            <v>159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265</v>
          </cell>
          <cell r="C33">
            <v>0</v>
          </cell>
          <cell r="D33">
            <v>55</v>
          </cell>
          <cell r="E33">
            <v>0</v>
          </cell>
          <cell r="H33">
            <v>159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265</v>
          </cell>
          <cell r="C34">
            <v>0</v>
          </cell>
          <cell r="D34">
            <v>55</v>
          </cell>
          <cell r="E34">
            <v>0</v>
          </cell>
          <cell r="H34">
            <v>159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265</v>
          </cell>
          <cell r="C35">
            <v>0</v>
          </cell>
          <cell r="D35">
            <v>55</v>
          </cell>
          <cell r="E35">
            <v>0</v>
          </cell>
          <cell r="H35">
            <v>159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265</v>
          </cell>
          <cell r="C36">
            <v>0</v>
          </cell>
          <cell r="D36">
            <v>55</v>
          </cell>
          <cell r="E36">
            <v>0</v>
          </cell>
          <cell r="H36">
            <v>159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265</v>
          </cell>
          <cell r="C37">
            <v>0</v>
          </cell>
          <cell r="D37">
            <v>55</v>
          </cell>
          <cell r="E37">
            <v>0</v>
          </cell>
          <cell r="H37">
            <v>159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265</v>
          </cell>
          <cell r="C38">
            <v>0</v>
          </cell>
          <cell r="D38">
            <v>55</v>
          </cell>
          <cell r="E38">
            <v>0</v>
          </cell>
          <cell r="H38">
            <v>159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265</v>
          </cell>
          <cell r="C39">
            <v>0</v>
          </cell>
          <cell r="D39">
            <v>55</v>
          </cell>
          <cell r="E39">
            <v>0</v>
          </cell>
          <cell r="H39">
            <v>159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265</v>
          </cell>
          <cell r="C40">
            <v>0</v>
          </cell>
          <cell r="D40">
            <v>55</v>
          </cell>
          <cell r="E40">
            <v>0</v>
          </cell>
          <cell r="H40">
            <v>159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265</v>
          </cell>
          <cell r="C41">
            <v>0</v>
          </cell>
          <cell r="D41">
            <v>55</v>
          </cell>
          <cell r="E41">
            <v>0</v>
          </cell>
          <cell r="H41">
            <v>159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265</v>
          </cell>
          <cell r="C42">
            <v>0</v>
          </cell>
          <cell r="D42">
            <v>55</v>
          </cell>
          <cell r="E42">
            <v>0</v>
          </cell>
          <cell r="H42">
            <v>159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265</v>
          </cell>
          <cell r="C43">
            <v>0</v>
          </cell>
          <cell r="D43">
            <v>55</v>
          </cell>
          <cell r="E43">
            <v>0</v>
          </cell>
          <cell r="H43">
            <v>159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265</v>
          </cell>
          <cell r="C44">
            <v>0</v>
          </cell>
          <cell r="D44">
            <v>55</v>
          </cell>
          <cell r="E44">
            <v>0</v>
          </cell>
          <cell r="H44">
            <v>159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265</v>
          </cell>
          <cell r="C45">
            <v>0</v>
          </cell>
          <cell r="D45">
            <v>55</v>
          </cell>
          <cell r="E45">
            <v>0</v>
          </cell>
          <cell r="H45">
            <v>156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265</v>
          </cell>
          <cell r="C46">
            <v>0</v>
          </cell>
          <cell r="D46">
            <v>55</v>
          </cell>
          <cell r="E46">
            <v>0</v>
          </cell>
          <cell r="H46">
            <v>156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265</v>
          </cell>
          <cell r="C47">
            <v>0</v>
          </cell>
          <cell r="D47">
            <v>55</v>
          </cell>
          <cell r="E47">
            <v>0</v>
          </cell>
          <cell r="H47">
            <v>156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265</v>
          </cell>
          <cell r="C48">
            <v>0</v>
          </cell>
          <cell r="D48">
            <v>55</v>
          </cell>
          <cell r="E48">
            <v>0</v>
          </cell>
          <cell r="H48">
            <v>156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265</v>
          </cell>
          <cell r="C49">
            <v>0</v>
          </cell>
          <cell r="D49">
            <v>55</v>
          </cell>
          <cell r="E49">
            <v>0</v>
          </cell>
          <cell r="H49">
            <v>156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265</v>
          </cell>
          <cell r="C50">
            <v>0</v>
          </cell>
          <cell r="D50">
            <v>55</v>
          </cell>
          <cell r="E50">
            <v>0</v>
          </cell>
          <cell r="H50">
            <v>156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265</v>
          </cell>
          <cell r="C51">
            <v>0</v>
          </cell>
          <cell r="D51">
            <v>55</v>
          </cell>
          <cell r="E51">
            <v>0</v>
          </cell>
          <cell r="H51">
            <v>156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265</v>
          </cell>
          <cell r="C52">
            <v>0</v>
          </cell>
          <cell r="D52">
            <v>55</v>
          </cell>
          <cell r="E52">
            <v>0</v>
          </cell>
          <cell r="H52">
            <v>156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265</v>
          </cell>
          <cell r="C53">
            <v>0</v>
          </cell>
          <cell r="D53">
            <v>55</v>
          </cell>
          <cell r="E53">
            <v>0</v>
          </cell>
          <cell r="H53">
            <v>154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265</v>
          </cell>
          <cell r="C54">
            <v>0</v>
          </cell>
          <cell r="D54">
            <v>55</v>
          </cell>
          <cell r="E54">
            <v>0</v>
          </cell>
          <cell r="H54">
            <v>151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265</v>
          </cell>
          <cell r="C55">
            <v>0</v>
          </cell>
          <cell r="D55">
            <v>55</v>
          </cell>
          <cell r="E55">
            <v>0</v>
          </cell>
          <cell r="H55">
            <v>151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265</v>
          </cell>
          <cell r="C56">
            <v>0</v>
          </cell>
          <cell r="D56">
            <v>55</v>
          </cell>
          <cell r="E56">
            <v>0</v>
          </cell>
          <cell r="H56">
            <v>151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265</v>
          </cell>
          <cell r="C57">
            <v>0</v>
          </cell>
          <cell r="D57">
            <v>55</v>
          </cell>
          <cell r="E57">
            <v>0</v>
          </cell>
          <cell r="H57">
            <v>151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265</v>
          </cell>
          <cell r="C58">
            <v>0</v>
          </cell>
          <cell r="D58">
            <v>55</v>
          </cell>
          <cell r="E58">
            <v>0</v>
          </cell>
          <cell r="H58">
            <v>151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265</v>
          </cell>
          <cell r="C59">
            <v>0</v>
          </cell>
          <cell r="D59">
            <v>55</v>
          </cell>
          <cell r="E59">
            <v>0</v>
          </cell>
          <cell r="H59">
            <v>151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265</v>
          </cell>
          <cell r="C60">
            <v>0</v>
          </cell>
          <cell r="D60">
            <v>55</v>
          </cell>
          <cell r="E60">
            <v>0</v>
          </cell>
          <cell r="H60">
            <v>151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265</v>
          </cell>
          <cell r="C61">
            <v>0</v>
          </cell>
          <cell r="D61">
            <v>55</v>
          </cell>
          <cell r="E61">
            <v>0</v>
          </cell>
          <cell r="H61">
            <v>149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265</v>
          </cell>
          <cell r="C62">
            <v>0</v>
          </cell>
          <cell r="D62">
            <v>55</v>
          </cell>
          <cell r="E62">
            <v>0</v>
          </cell>
          <cell r="H62">
            <v>149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265</v>
          </cell>
          <cell r="C63">
            <v>0</v>
          </cell>
          <cell r="D63">
            <v>55</v>
          </cell>
          <cell r="E63">
            <v>0</v>
          </cell>
          <cell r="H63">
            <v>149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265</v>
          </cell>
          <cell r="C64">
            <v>0</v>
          </cell>
          <cell r="D64">
            <v>55</v>
          </cell>
          <cell r="E64">
            <v>0</v>
          </cell>
          <cell r="H64">
            <v>149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265</v>
          </cell>
          <cell r="C65">
            <v>0</v>
          </cell>
          <cell r="D65">
            <v>55</v>
          </cell>
          <cell r="E65">
            <v>0</v>
          </cell>
          <cell r="H65">
            <v>149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265</v>
          </cell>
          <cell r="C66">
            <v>0</v>
          </cell>
          <cell r="D66">
            <v>55</v>
          </cell>
          <cell r="E66">
            <v>0</v>
          </cell>
          <cell r="H66">
            <v>149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265</v>
          </cell>
          <cell r="C67">
            <v>0</v>
          </cell>
          <cell r="D67">
            <v>55</v>
          </cell>
          <cell r="E67">
            <v>0</v>
          </cell>
          <cell r="H67">
            <v>149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265</v>
          </cell>
          <cell r="C68">
            <v>0</v>
          </cell>
          <cell r="D68">
            <v>55</v>
          </cell>
          <cell r="E68">
            <v>0</v>
          </cell>
          <cell r="H68">
            <v>149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265</v>
          </cell>
          <cell r="C69">
            <v>0</v>
          </cell>
          <cell r="D69">
            <v>55</v>
          </cell>
          <cell r="E69">
            <v>0</v>
          </cell>
          <cell r="H69">
            <v>149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265</v>
          </cell>
          <cell r="C70">
            <v>0</v>
          </cell>
          <cell r="D70">
            <v>55</v>
          </cell>
          <cell r="E70">
            <v>0</v>
          </cell>
          <cell r="H70">
            <v>149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265</v>
          </cell>
          <cell r="C71">
            <v>0</v>
          </cell>
          <cell r="D71">
            <v>55</v>
          </cell>
          <cell r="E71">
            <v>0</v>
          </cell>
          <cell r="H71">
            <v>149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265</v>
          </cell>
          <cell r="C72">
            <v>0</v>
          </cell>
          <cell r="D72">
            <v>55</v>
          </cell>
          <cell r="E72">
            <v>0</v>
          </cell>
          <cell r="H72">
            <v>149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265</v>
          </cell>
          <cell r="C73">
            <v>0</v>
          </cell>
          <cell r="D73">
            <v>55</v>
          </cell>
          <cell r="E73">
            <v>0</v>
          </cell>
          <cell r="H73">
            <v>149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265</v>
          </cell>
          <cell r="C74">
            <v>0</v>
          </cell>
          <cell r="D74">
            <v>55</v>
          </cell>
          <cell r="E74">
            <v>0</v>
          </cell>
          <cell r="H74">
            <v>149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265</v>
          </cell>
          <cell r="C75">
            <v>0</v>
          </cell>
          <cell r="D75">
            <v>55</v>
          </cell>
          <cell r="E75">
            <v>0</v>
          </cell>
          <cell r="H75">
            <v>149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265</v>
          </cell>
          <cell r="C76">
            <v>0</v>
          </cell>
          <cell r="D76">
            <v>55</v>
          </cell>
          <cell r="E76">
            <v>0</v>
          </cell>
          <cell r="H76">
            <v>149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265</v>
          </cell>
          <cell r="C77">
            <v>0</v>
          </cell>
          <cell r="D77">
            <v>55</v>
          </cell>
          <cell r="E77">
            <v>0</v>
          </cell>
          <cell r="H77">
            <v>151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265</v>
          </cell>
          <cell r="C78">
            <v>0</v>
          </cell>
          <cell r="D78">
            <v>55</v>
          </cell>
          <cell r="E78">
            <v>0</v>
          </cell>
          <cell r="H78">
            <v>151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265</v>
          </cell>
          <cell r="C79">
            <v>0</v>
          </cell>
          <cell r="D79">
            <v>55</v>
          </cell>
          <cell r="E79">
            <v>0</v>
          </cell>
          <cell r="H79">
            <v>151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265</v>
          </cell>
          <cell r="C80">
            <v>0</v>
          </cell>
          <cell r="D80">
            <v>55</v>
          </cell>
          <cell r="E80">
            <v>0</v>
          </cell>
          <cell r="H80">
            <v>151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265</v>
          </cell>
          <cell r="C81">
            <v>0</v>
          </cell>
          <cell r="D81">
            <v>55</v>
          </cell>
          <cell r="E81">
            <v>0</v>
          </cell>
          <cell r="H81">
            <v>151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265</v>
          </cell>
          <cell r="C82">
            <v>0</v>
          </cell>
          <cell r="D82">
            <v>55</v>
          </cell>
          <cell r="E82">
            <v>0</v>
          </cell>
          <cell r="H82">
            <v>152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265</v>
          </cell>
          <cell r="C83">
            <v>0</v>
          </cell>
          <cell r="D83">
            <v>55</v>
          </cell>
          <cell r="E83">
            <v>0</v>
          </cell>
          <cell r="H83">
            <v>152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265</v>
          </cell>
          <cell r="C84">
            <v>0</v>
          </cell>
          <cell r="D84">
            <v>55</v>
          </cell>
          <cell r="E84">
            <v>0</v>
          </cell>
          <cell r="H84">
            <v>152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265</v>
          </cell>
          <cell r="C85">
            <v>0</v>
          </cell>
          <cell r="D85">
            <v>55</v>
          </cell>
          <cell r="E85">
            <v>0</v>
          </cell>
          <cell r="H85">
            <v>153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265</v>
          </cell>
          <cell r="C86">
            <v>0</v>
          </cell>
          <cell r="D86">
            <v>55</v>
          </cell>
          <cell r="E86">
            <v>0</v>
          </cell>
          <cell r="H86">
            <v>153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265</v>
          </cell>
          <cell r="C87">
            <v>0</v>
          </cell>
          <cell r="D87">
            <v>55</v>
          </cell>
          <cell r="E87">
            <v>0</v>
          </cell>
          <cell r="H87">
            <v>153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265</v>
          </cell>
          <cell r="C88">
            <v>0</v>
          </cell>
          <cell r="D88">
            <v>55</v>
          </cell>
          <cell r="E88">
            <v>0</v>
          </cell>
          <cell r="H88">
            <v>153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265</v>
          </cell>
          <cell r="C89">
            <v>0</v>
          </cell>
          <cell r="D89">
            <v>55</v>
          </cell>
          <cell r="E89">
            <v>0</v>
          </cell>
          <cell r="H89">
            <v>153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265</v>
          </cell>
          <cell r="C90">
            <v>0</v>
          </cell>
          <cell r="D90">
            <v>55</v>
          </cell>
          <cell r="E90">
            <v>0</v>
          </cell>
          <cell r="H90">
            <v>153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265</v>
          </cell>
          <cell r="C91">
            <v>0</v>
          </cell>
          <cell r="D91">
            <v>55</v>
          </cell>
          <cell r="E91">
            <v>0</v>
          </cell>
          <cell r="H91">
            <v>153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265</v>
          </cell>
          <cell r="C92">
            <v>0</v>
          </cell>
          <cell r="D92">
            <v>55</v>
          </cell>
          <cell r="E92">
            <v>0</v>
          </cell>
          <cell r="H92">
            <v>153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265</v>
          </cell>
          <cell r="C93">
            <v>0</v>
          </cell>
          <cell r="D93">
            <v>55</v>
          </cell>
          <cell r="E93">
            <v>0</v>
          </cell>
          <cell r="H93">
            <v>155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265</v>
          </cell>
          <cell r="C94">
            <v>0</v>
          </cell>
          <cell r="D94">
            <v>55</v>
          </cell>
          <cell r="E94">
            <v>0</v>
          </cell>
          <cell r="H94">
            <v>155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265</v>
          </cell>
          <cell r="C95">
            <v>0</v>
          </cell>
          <cell r="D95">
            <v>55</v>
          </cell>
          <cell r="E95">
            <v>0</v>
          </cell>
          <cell r="H95">
            <v>155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265</v>
          </cell>
          <cell r="C96">
            <v>0</v>
          </cell>
          <cell r="D96">
            <v>55</v>
          </cell>
          <cell r="E96">
            <v>0</v>
          </cell>
          <cell r="H96">
            <v>155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265</v>
          </cell>
          <cell r="C97">
            <v>0</v>
          </cell>
          <cell r="D97">
            <v>55</v>
          </cell>
          <cell r="E97">
            <v>0</v>
          </cell>
          <cell r="H97">
            <v>155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265</v>
          </cell>
          <cell r="C98">
            <v>0</v>
          </cell>
          <cell r="D98">
            <v>55</v>
          </cell>
          <cell r="E98">
            <v>0</v>
          </cell>
          <cell r="H98">
            <v>155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265</v>
          </cell>
          <cell r="C99">
            <v>0</v>
          </cell>
          <cell r="D99">
            <v>55</v>
          </cell>
          <cell r="E99">
            <v>0</v>
          </cell>
          <cell r="H99">
            <v>155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265</v>
          </cell>
          <cell r="C100">
            <v>0</v>
          </cell>
          <cell r="D100">
            <v>55</v>
          </cell>
          <cell r="E100">
            <v>0</v>
          </cell>
          <cell r="H100">
            <v>155</v>
          </cell>
          <cell r="I100">
            <v>0</v>
          </cell>
          <cell r="J100">
            <v>0</v>
          </cell>
          <cell r="K100">
            <v>0</v>
          </cell>
        </row>
      </sheetData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>
        <row r="5">
          <cell r="B5">
            <v>42</v>
          </cell>
          <cell r="C5">
            <v>30</v>
          </cell>
          <cell r="D5">
            <v>0</v>
          </cell>
          <cell r="E5">
            <v>0</v>
          </cell>
          <cell r="H5">
            <v>37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42</v>
          </cell>
          <cell r="C6">
            <v>30</v>
          </cell>
          <cell r="D6">
            <v>0</v>
          </cell>
          <cell r="E6">
            <v>0</v>
          </cell>
          <cell r="H6">
            <v>37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42</v>
          </cell>
          <cell r="C7">
            <v>30</v>
          </cell>
          <cell r="D7">
            <v>0</v>
          </cell>
          <cell r="E7">
            <v>0</v>
          </cell>
          <cell r="H7">
            <v>37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42</v>
          </cell>
          <cell r="C8">
            <v>30</v>
          </cell>
          <cell r="D8">
            <v>0</v>
          </cell>
          <cell r="E8">
            <v>0</v>
          </cell>
          <cell r="H8">
            <v>37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42</v>
          </cell>
          <cell r="C9">
            <v>30</v>
          </cell>
          <cell r="D9">
            <v>0</v>
          </cell>
          <cell r="E9">
            <v>0</v>
          </cell>
          <cell r="H9">
            <v>37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42</v>
          </cell>
          <cell r="C10">
            <v>30</v>
          </cell>
          <cell r="D10">
            <v>0</v>
          </cell>
          <cell r="E10">
            <v>0</v>
          </cell>
          <cell r="H10">
            <v>37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42</v>
          </cell>
          <cell r="C11">
            <v>30</v>
          </cell>
          <cell r="D11">
            <v>0</v>
          </cell>
          <cell r="E11">
            <v>0</v>
          </cell>
          <cell r="H11">
            <v>37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42</v>
          </cell>
          <cell r="C12">
            <v>30</v>
          </cell>
          <cell r="D12">
            <v>0</v>
          </cell>
          <cell r="E12">
            <v>0</v>
          </cell>
          <cell r="H12">
            <v>37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42</v>
          </cell>
          <cell r="C13">
            <v>30</v>
          </cell>
          <cell r="D13">
            <v>0</v>
          </cell>
          <cell r="E13">
            <v>0</v>
          </cell>
          <cell r="H13">
            <v>37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42</v>
          </cell>
          <cell r="C14">
            <v>30</v>
          </cell>
          <cell r="D14">
            <v>0</v>
          </cell>
          <cell r="E14">
            <v>0</v>
          </cell>
          <cell r="H14">
            <v>37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42</v>
          </cell>
          <cell r="C15">
            <v>30</v>
          </cell>
          <cell r="D15">
            <v>0</v>
          </cell>
          <cell r="E15">
            <v>0</v>
          </cell>
          <cell r="H15">
            <v>37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42</v>
          </cell>
          <cell r="C16">
            <v>30</v>
          </cell>
          <cell r="D16">
            <v>0</v>
          </cell>
          <cell r="E16">
            <v>0</v>
          </cell>
          <cell r="H16">
            <v>37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42</v>
          </cell>
          <cell r="C17">
            <v>30</v>
          </cell>
          <cell r="D17">
            <v>0</v>
          </cell>
          <cell r="E17">
            <v>0</v>
          </cell>
          <cell r="H17">
            <v>38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42</v>
          </cell>
          <cell r="C18">
            <v>30</v>
          </cell>
          <cell r="D18">
            <v>0</v>
          </cell>
          <cell r="E18">
            <v>0</v>
          </cell>
          <cell r="H18">
            <v>38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42</v>
          </cell>
          <cell r="C19">
            <v>30</v>
          </cell>
          <cell r="D19">
            <v>0</v>
          </cell>
          <cell r="E19">
            <v>0</v>
          </cell>
          <cell r="H19">
            <v>38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42</v>
          </cell>
          <cell r="C20">
            <v>30</v>
          </cell>
          <cell r="D20">
            <v>0</v>
          </cell>
          <cell r="E20">
            <v>0</v>
          </cell>
          <cell r="H20">
            <v>38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42</v>
          </cell>
          <cell r="C21">
            <v>30</v>
          </cell>
          <cell r="D21">
            <v>0</v>
          </cell>
          <cell r="E21">
            <v>0</v>
          </cell>
          <cell r="H21">
            <v>38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42</v>
          </cell>
          <cell r="C22">
            <v>30</v>
          </cell>
          <cell r="D22">
            <v>0</v>
          </cell>
          <cell r="E22">
            <v>0</v>
          </cell>
          <cell r="H22">
            <v>38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42</v>
          </cell>
          <cell r="C23">
            <v>30</v>
          </cell>
          <cell r="D23">
            <v>0</v>
          </cell>
          <cell r="E23">
            <v>0</v>
          </cell>
          <cell r="H23">
            <v>38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42</v>
          </cell>
          <cell r="C24">
            <v>30</v>
          </cell>
          <cell r="D24">
            <v>0</v>
          </cell>
          <cell r="E24">
            <v>0</v>
          </cell>
          <cell r="H24">
            <v>38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42</v>
          </cell>
          <cell r="C25">
            <v>30</v>
          </cell>
          <cell r="D25">
            <v>0</v>
          </cell>
          <cell r="E25">
            <v>0</v>
          </cell>
          <cell r="H25">
            <v>38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42</v>
          </cell>
          <cell r="C26">
            <v>30</v>
          </cell>
          <cell r="D26">
            <v>0</v>
          </cell>
          <cell r="E26">
            <v>0</v>
          </cell>
          <cell r="H26">
            <v>38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42</v>
          </cell>
          <cell r="C27">
            <v>30</v>
          </cell>
          <cell r="D27">
            <v>0</v>
          </cell>
          <cell r="E27">
            <v>0</v>
          </cell>
          <cell r="H27">
            <v>38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42</v>
          </cell>
          <cell r="C28">
            <v>30</v>
          </cell>
          <cell r="D28">
            <v>0</v>
          </cell>
          <cell r="E28">
            <v>0</v>
          </cell>
          <cell r="H28">
            <v>38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42</v>
          </cell>
          <cell r="C29">
            <v>30</v>
          </cell>
          <cell r="D29">
            <v>0</v>
          </cell>
          <cell r="E29">
            <v>0</v>
          </cell>
          <cell r="H29">
            <v>38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42</v>
          </cell>
          <cell r="C30">
            <v>30</v>
          </cell>
          <cell r="D30">
            <v>0</v>
          </cell>
          <cell r="E30">
            <v>0</v>
          </cell>
          <cell r="H30">
            <v>38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42</v>
          </cell>
          <cell r="C31">
            <v>30</v>
          </cell>
          <cell r="D31">
            <v>0</v>
          </cell>
          <cell r="E31">
            <v>0</v>
          </cell>
          <cell r="H31">
            <v>38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42</v>
          </cell>
          <cell r="C32">
            <v>30</v>
          </cell>
          <cell r="D32">
            <v>0</v>
          </cell>
          <cell r="E32">
            <v>0</v>
          </cell>
          <cell r="H32">
            <v>38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42</v>
          </cell>
          <cell r="C33">
            <v>30</v>
          </cell>
          <cell r="D33">
            <v>0</v>
          </cell>
          <cell r="E33">
            <v>0</v>
          </cell>
          <cell r="H33">
            <v>38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42</v>
          </cell>
          <cell r="C34">
            <v>30</v>
          </cell>
          <cell r="D34">
            <v>0</v>
          </cell>
          <cell r="E34">
            <v>0</v>
          </cell>
          <cell r="H34">
            <v>38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42</v>
          </cell>
          <cell r="C35">
            <v>30</v>
          </cell>
          <cell r="D35">
            <v>0</v>
          </cell>
          <cell r="E35">
            <v>0</v>
          </cell>
          <cell r="H35">
            <v>38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42</v>
          </cell>
          <cell r="C36">
            <v>30</v>
          </cell>
          <cell r="D36">
            <v>0</v>
          </cell>
          <cell r="E36">
            <v>0</v>
          </cell>
          <cell r="H36">
            <v>38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42</v>
          </cell>
          <cell r="C37">
            <v>30</v>
          </cell>
          <cell r="D37">
            <v>0</v>
          </cell>
          <cell r="E37">
            <v>0</v>
          </cell>
          <cell r="H37">
            <v>37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42</v>
          </cell>
          <cell r="C38">
            <v>30</v>
          </cell>
          <cell r="D38">
            <v>0</v>
          </cell>
          <cell r="E38">
            <v>0</v>
          </cell>
          <cell r="H38">
            <v>37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42</v>
          </cell>
          <cell r="C39">
            <v>30</v>
          </cell>
          <cell r="D39">
            <v>0</v>
          </cell>
          <cell r="E39">
            <v>0</v>
          </cell>
          <cell r="H39">
            <v>37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42</v>
          </cell>
          <cell r="C40">
            <v>30</v>
          </cell>
          <cell r="D40">
            <v>0</v>
          </cell>
          <cell r="E40">
            <v>0</v>
          </cell>
          <cell r="H40">
            <v>37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42</v>
          </cell>
          <cell r="C41">
            <v>30</v>
          </cell>
          <cell r="D41">
            <v>0</v>
          </cell>
          <cell r="E41">
            <v>0</v>
          </cell>
          <cell r="H41">
            <v>37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42</v>
          </cell>
          <cell r="C42">
            <v>30</v>
          </cell>
          <cell r="D42">
            <v>0</v>
          </cell>
          <cell r="E42">
            <v>0</v>
          </cell>
          <cell r="H42">
            <v>36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42</v>
          </cell>
          <cell r="C43">
            <v>30</v>
          </cell>
          <cell r="D43">
            <v>0</v>
          </cell>
          <cell r="E43">
            <v>0</v>
          </cell>
          <cell r="H43">
            <v>36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42</v>
          </cell>
          <cell r="C44">
            <v>30</v>
          </cell>
          <cell r="D44">
            <v>0</v>
          </cell>
          <cell r="E44">
            <v>0</v>
          </cell>
          <cell r="H44">
            <v>36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42</v>
          </cell>
          <cell r="C45">
            <v>30</v>
          </cell>
          <cell r="D45">
            <v>0</v>
          </cell>
          <cell r="E45">
            <v>0</v>
          </cell>
          <cell r="H45">
            <v>35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42</v>
          </cell>
          <cell r="C46">
            <v>30</v>
          </cell>
          <cell r="D46">
            <v>0</v>
          </cell>
          <cell r="E46">
            <v>0</v>
          </cell>
          <cell r="H46">
            <v>35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42</v>
          </cell>
          <cell r="C47">
            <v>30</v>
          </cell>
          <cell r="D47">
            <v>0</v>
          </cell>
          <cell r="E47">
            <v>0</v>
          </cell>
          <cell r="H47">
            <v>35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42</v>
          </cell>
          <cell r="C48">
            <v>30</v>
          </cell>
          <cell r="D48">
            <v>0</v>
          </cell>
          <cell r="E48">
            <v>0</v>
          </cell>
          <cell r="H48">
            <v>35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42</v>
          </cell>
          <cell r="C49">
            <v>30</v>
          </cell>
          <cell r="D49">
            <v>0</v>
          </cell>
          <cell r="E49">
            <v>0</v>
          </cell>
          <cell r="H49">
            <v>35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42</v>
          </cell>
          <cell r="C50">
            <v>30</v>
          </cell>
          <cell r="D50">
            <v>0</v>
          </cell>
          <cell r="E50">
            <v>0</v>
          </cell>
          <cell r="H50">
            <v>35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42</v>
          </cell>
          <cell r="C51">
            <v>30</v>
          </cell>
          <cell r="D51">
            <v>0</v>
          </cell>
          <cell r="E51">
            <v>0</v>
          </cell>
          <cell r="H51">
            <v>34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42</v>
          </cell>
          <cell r="C52">
            <v>30</v>
          </cell>
          <cell r="D52">
            <v>0</v>
          </cell>
          <cell r="E52">
            <v>0</v>
          </cell>
          <cell r="H52">
            <v>34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42</v>
          </cell>
          <cell r="C53">
            <v>30</v>
          </cell>
          <cell r="D53">
            <v>0</v>
          </cell>
          <cell r="E53">
            <v>0</v>
          </cell>
          <cell r="H53">
            <v>34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42</v>
          </cell>
          <cell r="C54">
            <v>30</v>
          </cell>
          <cell r="D54">
            <v>0</v>
          </cell>
          <cell r="E54">
            <v>0</v>
          </cell>
          <cell r="H54">
            <v>34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42</v>
          </cell>
          <cell r="C55">
            <v>30</v>
          </cell>
          <cell r="D55">
            <v>0</v>
          </cell>
          <cell r="E55">
            <v>0</v>
          </cell>
          <cell r="H55">
            <v>34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42</v>
          </cell>
          <cell r="C56">
            <v>30</v>
          </cell>
          <cell r="D56">
            <v>0</v>
          </cell>
          <cell r="E56">
            <v>0</v>
          </cell>
          <cell r="H56">
            <v>34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42</v>
          </cell>
          <cell r="C57">
            <v>30</v>
          </cell>
          <cell r="D57">
            <v>0</v>
          </cell>
          <cell r="E57">
            <v>0</v>
          </cell>
          <cell r="H57">
            <v>34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42</v>
          </cell>
          <cell r="C58">
            <v>30</v>
          </cell>
          <cell r="D58">
            <v>0</v>
          </cell>
          <cell r="E58">
            <v>0</v>
          </cell>
          <cell r="H58">
            <v>34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42</v>
          </cell>
          <cell r="C59">
            <v>30</v>
          </cell>
          <cell r="D59">
            <v>0</v>
          </cell>
          <cell r="E59">
            <v>0</v>
          </cell>
          <cell r="H59">
            <v>33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42</v>
          </cell>
          <cell r="C60">
            <v>30</v>
          </cell>
          <cell r="D60">
            <v>0</v>
          </cell>
          <cell r="E60">
            <v>0</v>
          </cell>
          <cell r="H60">
            <v>33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42</v>
          </cell>
          <cell r="C61">
            <v>30</v>
          </cell>
          <cell r="D61">
            <v>0</v>
          </cell>
          <cell r="E61">
            <v>0</v>
          </cell>
          <cell r="H61">
            <v>33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42</v>
          </cell>
          <cell r="C62">
            <v>30</v>
          </cell>
          <cell r="D62">
            <v>0</v>
          </cell>
          <cell r="E62">
            <v>0</v>
          </cell>
          <cell r="H62">
            <v>33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42</v>
          </cell>
          <cell r="C63">
            <v>30</v>
          </cell>
          <cell r="D63">
            <v>0</v>
          </cell>
          <cell r="E63">
            <v>0</v>
          </cell>
          <cell r="H63">
            <v>33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42</v>
          </cell>
          <cell r="C64">
            <v>30</v>
          </cell>
          <cell r="D64">
            <v>0</v>
          </cell>
          <cell r="E64">
            <v>0</v>
          </cell>
          <cell r="H64">
            <v>33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42</v>
          </cell>
          <cell r="C65">
            <v>30</v>
          </cell>
          <cell r="D65">
            <v>0</v>
          </cell>
          <cell r="E65">
            <v>0</v>
          </cell>
          <cell r="H65">
            <v>33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42</v>
          </cell>
          <cell r="C66">
            <v>30</v>
          </cell>
          <cell r="D66">
            <v>0</v>
          </cell>
          <cell r="E66">
            <v>0</v>
          </cell>
          <cell r="H66">
            <v>33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42</v>
          </cell>
          <cell r="C67">
            <v>30</v>
          </cell>
          <cell r="D67">
            <v>0</v>
          </cell>
          <cell r="E67">
            <v>0</v>
          </cell>
          <cell r="H67">
            <v>33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42</v>
          </cell>
          <cell r="C68">
            <v>30</v>
          </cell>
          <cell r="D68">
            <v>0</v>
          </cell>
          <cell r="E68">
            <v>0</v>
          </cell>
          <cell r="H68">
            <v>33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42</v>
          </cell>
          <cell r="C69">
            <v>30</v>
          </cell>
          <cell r="D69">
            <v>0</v>
          </cell>
          <cell r="E69">
            <v>0</v>
          </cell>
          <cell r="H69">
            <v>33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42</v>
          </cell>
          <cell r="C70">
            <v>30</v>
          </cell>
          <cell r="D70">
            <v>0</v>
          </cell>
          <cell r="E70">
            <v>0</v>
          </cell>
          <cell r="H70">
            <v>33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42</v>
          </cell>
          <cell r="C71">
            <v>30</v>
          </cell>
          <cell r="D71">
            <v>0</v>
          </cell>
          <cell r="E71">
            <v>0</v>
          </cell>
          <cell r="H71">
            <v>33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42</v>
          </cell>
          <cell r="C72">
            <v>30</v>
          </cell>
          <cell r="D72">
            <v>0</v>
          </cell>
          <cell r="E72">
            <v>0</v>
          </cell>
          <cell r="H72">
            <v>33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42</v>
          </cell>
          <cell r="C73">
            <v>30</v>
          </cell>
          <cell r="D73">
            <v>0</v>
          </cell>
          <cell r="E73">
            <v>0</v>
          </cell>
          <cell r="H73">
            <v>33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42</v>
          </cell>
          <cell r="C74">
            <v>30</v>
          </cell>
          <cell r="D74">
            <v>0</v>
          </cell>
          <cell r="E74">
            <v>0</v>
          </cell>
          <cell r="H74">
            <v>33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42</v>
          </cell>
          <cell r="C75">
            <v>30</v>
          </cell>
          <cell r="D75">
            <v>0</v>
          </cell>
          <cell r="E75">
            <v>0</v>
          </cell>
          <cell r="H75">
            <v>33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42</v>
          </cell>
          <cell r="C76">
            <v>30</v>
          </cell>
          <cell r="D76">
            <v>0</v>
          </cell>
          <cell r="E76">
            <v>0</v>
          </cell>
          <cell r="H76">
            <v>33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42</v>
          </cell>
          <cell r="C77">
            <v>30</v>
          </cell>
          <cell r="D77">
            <v>0</v>
          </cell>
          <cell r="E77">
            <v>0</v>
          </cell>
          <cell r="H77">
            <v>33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42</v>
          </cell>
          <cell r="C78">
            <v>30</v>
          </cell>
          <cell r="D78">
            <v>0</v>
          </cell>
          <cell r="E78">
            <v>0</v>
          </cell>
          <cell r="H78">
            <v>33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42</v>
          </cell>
          <cell r="C79">
            <v>30</v>
          </cell>
          <cell r="D79">
            <v>0</v>
          </cell>
          <cell r="E79">
            <v>0</v>
          </cell>
          <cell r="H79">
            <v>33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42</v>
          </cell>
          <cell r="C80">
            <v>30</v>
          </cell>
          <cell r="D80">
            <v>0</v>
          </cell>
          <cell r="E80">
            <v>0</v>
          </cell>
          <cell r="H80">
            <v>33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42</v>
          </cell>
          <cell r="C81">
            <v>30</v>
          </cell>
          <cell r="D81">
            <v>0</v>
          </cell>
          <cell r="E81">
            <v>0</v>
          </cell>
          <cell r="H81">
            <v>33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42</v>
          </cell>
          <cell r="C82">
            <v>30</v>
          </cell>
          <cell r="D82">
            <v>0</v>
          </cell>
          <cell r="E82">
            <v>0</v>
          </cell>
          <cell r="H82">
            <v>34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42</v>
          </cell>
          <cell r="C83">
            <v>30</v>
          </cell>
          <cell r="D83">
            <v>0</v>
          </cell>
          <cell r="E83">
            <v>0</v>
          </cell>
          <cell r="H83">
            <v>34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42</v>
          </cell>
          <cell r="C84">
            <v>30</v>
          </cell>
          <cell r="D84">
            <v>0</v>
          </cell>
          <cell r="E84">
            <v>0</v>
          </cell>
          <cell r="H84">
            <v>34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42</v>
          </cell>
          <cell r="C85">
            <v>30</v>
          </cell>
          <cell r="D85">
            <v>0</v>
          </cell>
          <cell r="E85">
            <v>0</v>
          </cell>
          <cell r="H85">
            <v>34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42</v>
          </cell>
          <cell r="C86">
            <v>30</v>
          </cell>
          <cell r="D86">
            <v>0</v>
          </cell>
          <cell r="E86">
            <v>0</v>
          </cell>
          <cell r="H86">
            <v>34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42</v>
          </cell>
          <cell r="C87">
            <v>30</v>
          </cell>
          <cell r="D87">
            <v>0</v>
          </cell>
          <cell r="E87">
            <v>0</v>
          </cell>
          <cell r="H87">
            <v>34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42</v>
          </cell>
          <cell r="C88">
            <v>30</v>
          </cell>
          <cell r="D88">
            <v>0</v>
          </cell>
          <cell r="E88">
            <v>0</v>
          </cell>
          <cell r="H88">
            <v>34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42</v>
          </cell>
          <cell r="C89">
            <v>30</v>
          </cell>
          <cell r="D89">
            <v>0</v>
          </cell>
          <cell r="E89">
            <v>0</v>
          </cell>
          <cell r="H89">
            <v>34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42</v>
          </cell>
          <cell r="C90">
            <v>30</v>
          </cell>
          <cell r="D90">
            <v>0</v>
          </cell>
          <cell r="E90">
            <v>0</v>
          </cell>
          <cell r="H90">
            <v>34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42</v>
          </cell>
          <cell r="C91">
            <v>30</v>
          </cell>
          <cell r="D91">
            <v>0</v>
          </cell>
          <cell r="E91">
            <v>0</v>
          </cell>
          <cell r="H91">
            <v>34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42</v>
          </cell>
          <cell r="C92">
            <v>30</v>
          </cell>
          <cell r="D92">
            <v>0</v>
          </cell>
          <cell r="E92">
            <v>0</v>
          </cell>
          <cell r="H92">
            <v>34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42</v>
          </cell>
          <cell r="C93">
            <v>30</v>
          </cell>
          <cell r="D93">
            <v>0</v>
          </cell>
          <cell r="E93">
            <v>0</v>
          </cell>
          <cell r="H93">
            <v>36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42</v>
          </cell>
          <cell r="C94">
            <v>30</v>
          </cell>
          <cell r="D94">
            <v>0</v>
          </cell>
          <cell r="E94">
            <v>0</v>
          </cell>
          <cell r="H94">
            <v>36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42</v>
          </cell>
          <cell r="C95">
            <v>30</v>
          </cell>
          <cell r="D95">
            <v>0</v>
          </cell>
          <cell r="E95">
            <v>0</v>
          </cell>
          <cell r="H95">
            <v>36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42</v>
          </cell>
          <cell r="C96">
            <v>30</v>
          </cell>
          <cell r="D96">
            <v>0</v>
          </cell>
          <cell r="E96">
            <v>0</v>
          </cell>
          <cell r="H96">
            <v>37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42</v>
          </cell>
          <cell r="C97">
            <v>30</v>
          </cell>
          <cell r="D97">
            <v>0</v>
          </cell>
          <cell r="E97">
            <v>0</v>
          </cell>
          <cell r="H97">
            <v>37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42</v>
          </cell>
          <cell r="C98">
            <v>30</v>
          </cell>
          <cell r="D98">
            <v>0</v>
          </cell>
          <cell r="E98">
            <v>0</v>
          </cell>
          <cell r="H98">
            <v>37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42</v>
          </cell>
          <cell r="C99">
            <v>30</v>
          </cell>
          <cell r="D99">
            <v>0</v>
          </cell>
          <cell r="E99">
            <v>0</v>
          </cell>
          <cell r="H99">
            <v>38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42</v>
          </cell>
          <cell r="C100">
            <v>30</v>
          </cell>
          <cell r="D100">
            <v>0</v>
          </cell>
          <cell r="E100">
            <v>0</v>
          </cell>
          <cell r="H100">
            <v>38</v>
          </cell>
          <cell r="I100">
            <v>0</v>
          </cell>
          <cell r="J100">
            <v>0</v>
          </cell>
          <cell r="K100">
            <v>0</v>
          </cell>
        </row>
      </sheetData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980</v>
          </cell>
          <cell r="G5">
            <v>0</v>
          </cell>
          <cell r="J5">
            <v>280.22000000000003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980</v>
          </cell>
          <cell r="G6">
            <v>0</v>
          </cell>
          <cell r="J6">
            <v>280.22000000000003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980</v>
          </cell>
          <cell r="G7">
            <v>0</v>
          </cell>
          <cell r="J7">
            <v>280.22000000000003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980</v>
          </cell>
          <cell r="G8">
            <v>0</v>
          </cell>
          <cell r="J8">
            <v>280.22000000000003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980</v>
          </cell>
          <cell r="G9">
            <v>0</v>
          </cell>
          <cell r="J9">
            <v>270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980</v>
          </cell>
          <cell r="G10">
            <v>0</v>
          </cell>
          <cell r="J10">
            <v>270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980</v>
          </cell>
          <cell r="G11">
            <v>0</v>
          </cell>
          <cell r="J11">
            <v>270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980</v>
          </cell>
          <cell r="G12">
            <v>0</v>
          </cell>
          <cell r="J12">
            <v>270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980</v>
          </cell>
          <cell r="G13">
            <v>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980</v>
          </cell>
          <cell r="G14">
            <v>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980</v>
          </cell>
          <cell r="G15">
            <v>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980</v>
          </cell>
          <cell r="G16">
            <v>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980</v>
          </cell>
          <cell r="G17">
            <v>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980</v>
          </cell>
          <cell r="G18">
            <v>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980</v>
          </cell>
          <cell r="G19">
            <v>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980</v>
          </cell>
          <cell r="G20">
            <v>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980</v>
          </cell>
          <cell r="G21">
            <v>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980</v>
          </cell>
          <cell r="G22">
            <v>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980</v>
          </cell>
          <cell r="G23">
            <v>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980</v>
          </cell>
          <cell r="G24">
            <v>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980</v>
          </cell>
          <cell r="G25">
            <v>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980</v>
          </cell>
          <cell r="G26">
            <v>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980</v>
          </cell>
          <cell r="G27">
            <v>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980</v>
          </cell>
          <cell r="G28">
            <v>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980</v>
          </cell>
          <cell r="G29">
            <v>0</v>
          </cell>
          <cell r="J29">
            <v>270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980</v>
          </cell>
          <cell r="G30">
            <v>0</v>
          </cell>
          <cell r="J30">
            <v>270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980</v>
          </cell>
          <cell r="G31">
            <v>0</v>
          </cell>
          <cell r="J31">
            <v>270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980</v>
          </cell>
          <cell r="G32">
            <v>0</v>
          </cell>
          <cell r="J32">
            <v>270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980</v>
          </cell>
          <cell r="G33">
            <v>0</v>
          </cell>
          <cell r="J33">
            <v>270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980</v>
          </cell>
          <cell r="G34">
            <v>0</v>
          </cell>
          <cell r="J34">
            <v>270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980</v>
          </cell>
          <cell r="G35">
            <v>0</v>
          </cell>
          <cell r="J35">
            <v>270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980</v>
          </cell>
          <cell r="G36">
            <v>0</v>
          </cell>
          <cell r="J36">
            <v>270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980</v>
          </cell>
          <cell r="G37">
            <v>0</v>
          </cell>
          <cell r="J37">
            <v>270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980</v>
          </cell>
          <cell r="G38">
            <v>0</v>
          </cell>
          <cell r="J38">
            <v>270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980</v>
          </cell>
          <cell r="G39">
            <v>0</v>
          </cell>
          <cell r="J39">
            <v>270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980</v>
          </cell>
          <cell r="G40">
            <v>0</v>
          </cell>
          <cell r="J40">
            <v>270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980</v>
          </cell>
          <cell r="G41">
            <v>0</v>
          </cell>
          <cell r="J41">
            <v>270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980</v>
          </cell>
          <cell r="G42">
            <v>0</v>
          </cell>
          <cell r="J42">
            <v>270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980</v>
          </cell>
          <cell r="G43">
            <v>0</v>
          </cell>
          <cell r="J43">
            <v>270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980</v>
          </cell>
          <cell r="G44">
            <v>0</v>
          </cell>
          <cell r="J44">
            <v>270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960</v>
          </cell>
          <cell r="G45">
            <v>0</v>
          </cell>
          <cell r="J45">
            <v>270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960</v>
          </cell>
          <cell r="G46">
            <v>0</v>
          </cell>
          <cell r="J46">
            <v>270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960</v>
          </cell>
          <cell r="G47">
            <v>0</v>
          </cell>
          <cell r="J47">
            <v>270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960</v>
          </cell>
          <cell r="G48">
            <v>0</v>
          </cell>
          <cell r="J48">
            <v>270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960</v>
          </cell>
          <cell r="G49">
            <v>0</v>
          </cell>
          <cell r="J49">
            <v>270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960</v>
          </cell>
          <cell r="G50">
            <v>0</v>
          </cell>
          <cell r="J50">
            <v>270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960</v>
          </cell>
          <cell r="G51">
            <v>0</v>
          </cell>
          <cell r="J51">
            <v>270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960</v>
          </cell>
          <cell r="G52">
            <v>0</v>
          </cell>
          <cell r="J52">
            <v>270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960</v>
          </cell>
          <cell r="G53">
            <v>0</v>
          </cell>
          <cell r="J53">
            <v>270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960</v>
          </cell>
          <cell r="G54">
            <v>0</v>
          </cell>
          <cell r="J54">
            <v>270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960</v>
          </cell>
          <cell r="G55">
            <v>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960</v>
          </cell>
          <cell r="G56">
            <v>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960</v>
          </cell>
          <cell r="G57">
            <v>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960</v>
          </cell>
          <cell r="G58">
            <v>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960</v>
          </cell>
          <cell r="G59">
            <v>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960</v>
          </cell>
          <cell r="G60">
            <v>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960</v>
          </cell>
          <cell r="G61">
            <v>0</v>
          </cell>
          <cell r="J61">
            <v>277.61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960</v>
          </cell>
          <cell r="G62">
            <v>0</v>
          </cell>
          <cell r="J62">
            <v>277.61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960</v>
          </cell>
          <cell r="G63">
            <v>0</v>
          </cell>
          <cell r="J63">
            <v>277.61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960</v>
          </cell>
          <cell r="G64">
            <v>0</v>
          </cell>
          <cell r="J64">
            <v>277.61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960</v>
          </cell>
          <cell r="G65">
            <v>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960</v>
          </cell>
          <cell r="G66">
            <v>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960</v>
          </cell>
          <cell r="G67">
            <v>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960</v>
          </cell>
          <cell r="G68">
            <v>0</v>
          </cell>
          <cell r="J68">
            <v>270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960</v>
          </cell>
          <cell r="G69">
            <v>0</v>
          </cell>
          <cell r="J69">
            <v>280.22000000000003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960</v>
          </cell>
          <cell r="G70">
            <v>0</v>
          </cell>
          <cell r="J70">
            <v>280.22000000000003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960</v>
          </cell>
          <cell r="G71">
            <v>0</v>
          </cell>
          <cell r="J71">
            <v>305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960</v>
          </cell>
          <cell r="G72">
            <v>0</v>
          </cell>
          <cell r="J72">
            <v>305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960</v>
          </cell>
          <cell r="G73">
            <v>0</v>
          </cell>
          <cell r="J73">
            <v>305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960</v>
          </cell>
          <cell r="G74">
            <v>0</v>
          </cell>
          <cell r="J74">
            <v>305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960</v>
          </cell>
          <cell r="G75">
            <v>0</v>
          </cell>
          <cell r="J75">
            <v>305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960</v>
          </cell>
          <cell r="G76">
            <v>0</v>
          </cell>
          <cell r="J76">
            <v>305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980</v>
          </cell>
          <cell r="G77">
            <v>0</v>
          </cell>
          <cell r="J77">
            <v>305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980</v>
          </cell>
          <cell r="G78">
            <v>0</v>
          </cell>
          <cell r="J78">
            <v>305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980</v>
          </cell>
          <cell r="G79">
            <v>0</v>
          </cell>
          <cell r="J79">
            <v>310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980</v>
          </cell>
          <cell r="G80">
            <v>0</v>
          </cell>
          <cell r="J80">
            <v>310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980</v>
          </cell>
          <cell r="G81">
            <v>0</v>
          </cell>
          <cell r="J81">
            <v>310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980</v>
          </cell>
          <cell r="G82">
            <v>0</v>
          </cell>
          <cell r="J82">
            <v>310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980</v>
          </cell>
          <cell r="G83">
            <v>0</v>
          </cell>
          <cell r="J83">
            <v>310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980</v>
          </cell>
          <cell r="G84">
            <v>0</v>
          </cell>
          <cell r="J84">
            <v>310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980</v>
          </cell>
          <cell r="G85">
            <v>0</v>
          </cell>
          <cell r="J85">
            <v>310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980</v>
          </cell>
          <cell r="G86">
            <v>0</v>
          </cell>
          <cell r="J86">
            <v>310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980</v>
          </cell>
          <cell r="G87">
            <v>0</v>
          </cell>
          <cell r="J87">
            <v>310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980</v>
          </cell>
          <cell r="G88">
            <v>0</v>
          </cell>
          <cell r="J88">
            <v>310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980</v>
          </cell>
          <cell r="G89">
            <v>0</v>
          </cell>
          <cell r="J89">
            <v>315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980</v>
          </cell>
          <cell r="G90">
            <v>0</v>
          </cell>
          <cell r="J90">
            <v>315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980</v>
          </cell>
          <cell r="G91">
            <v>0</v>
          </cell>
          <cell r="J91">
            <v>315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980</v>
          </cell>
          <cell r="G92">
            <v>0</v>
          </cell>
          <cell r="J92">
            <v>315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980</v>
          </cell>
          <cell r="G93">
            <v>0</v>
          </cell>
          <cell r="J93">
            <v>315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980</v>
          </cell>
          <cell r="G94">
            <v>0</v>
          </cell>
          <cell r="J94">
            <v>315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980</v>
          </cell>
          <cell r="G95">
            <v>0</v>
          </cell>
          <cell r="J95">
            <v>282.22000000000003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980</v>
          </cell>
          <cell r="G96">
            <v>0</v>
          </cell>
          <cell r="J96">
            <v>282.22000000000003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980</v>
          </cell>
          <cell r="G97">
            <v>0</v>
          </cell>
          <cell r="J97">
            <v>281.22000000000003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980</v>
          </cell>
          <cell r="G98">
            <v>0</v>
          </cell>
          <cell r="J98">
            <v>281.22000000000003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980</v>
          </cell>
          <cell r="G99">
            <v>0</v>
          </cell>
          <cell r="J99">
            <v>280.22000000000003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980</v>
          </cell>
          <cell r="G100">
            <v>0</v>
          </cell>
          <cell r="J100">
            <v>280.22000000000003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B1" sqref="B1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6" t="s">
        <v>447</v>
      </c>
      <c r="B1" s="191">
        <v>45204</v>
      </c>
      <c r="C1" s="46"/>
    </row>
    <row r="2" spans="1:3">
      <c r="A2" s="46" t="s">
        <v>185</v>
      </c>
      <c r="B2" s="46" t="s">
        <v>445</v>
      </c>
      <c r="C2" s="46" t="s">
        <v>446</v>
      </c>
    </row>
    <row r="3" spans="1:3">
      <c r="A3" s="33" t="s">
        <v>443</v>
      </c>
      <c r="B3" s="33">
        <v>8.8000000000000005E-3</v>
      </c>
      <c r="C3" s="46" t="s">
        <v>367</v>
      </c>
    </row>
    <row r="4" spans="1:3">
      <c r="A4" s="33" t="s">
        <v>444</v>
      </c>
      <c r="B4" s="33">
        <v>3.3</v>
      </c>
      <c r="C4" s="46"/>
    </row>
    <row r="7" spans="1:3">
      <c r="A7" s="46" t="s">
        <v>448</v>
      </c>
      <c r="B7" s="46"/>
    </row>
    <row r="8" spans="1:3">
      <c r="A8" s="46" t="s">
        <v>449</v>
      </c>
      <c r="B8" s="46">
        <v>281</v>
      </c>
    </row>
    <row r="9" spans="1:3">
      <c r="A9" s="46" t="s">
        <v>450</v>
      </c>
      <c r="B9" s="201">
        <v>45212.51054398148</v>
      </c>
    </row>
    <row r="12" spans="1:3">
      <c r="A12" s="46" t="s">
        <v>451</v>
      </c>
      <c r="B12" s="46"/>
    </row>
    <row r="13" spans="1:3">
      <c r="A13" s="46"/>
      <c r="B13" s="46"/>
    </row>
    <row r="14" spans="1:3">
      <c r="A14" s="46"/>
      <c r="B14" s="46"/>
    </row>
    <row r="15" spans="1:3">
      <c r="A15" s="46"/>
      <c r="B15" s="46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P99" sqref="P99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45204</v>
      </c>
      <c r="B1" s="212" t="s">
        <v>437</v>
      </c>
      <c r="C1" s="208"/>
      <c r="D1" s="210" t="s">
        <v>293</v>
      </c>
      <c r="E1" s="210"/>
      <c r="F1" s="210"/>
      <c r="G1" s="210"/>
      <c r="H1" s="211"/>
      <c r="I1" s="213" t="s">
        <v>438</v>
      </c>
      <c r="J1" s="214"/>
      <c r="K1" s="214"/>
      <c r="L1" s="214"/>
      <c r="M1" s="215"/>
      <c r="N1" s="202"/>
      <c r="P1" s="206" t="s">
        <v>288</v>
      </c>
      <c r="Q1" s="206"/>
      <c r="R1" s="206"/>
      <c r="S1" s="206"/>
      <c r="T1" s="206"/>
    </row>
    <row r="2" spans="1:20" ht="15.75" thickBot="1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149</v>
      </c>
      <c r="G2" s="19" t="s">
        <v>148</v>
      </c>
      <c r="H2" s="19" t="s">
        <v>217</v>
      </c>
      <c r="I2" s="162" t="s">
        <v>145</v>
      </c>
      <c r="J2" s="163" t="s">
        <v>146</v>
      </c>
      <c r="K2" s="163" t="s">
        <v>149</v>
      </c>
      <c r="L2" s="164" t="s">
        <v>148</v>
      </c>
      <c r="M2" s="23" t="s">
        <v>217</v>
      </c>
      <c r="N2" s="202"/>
      <c r="P2" s="19" t="s">
        <v>145</v>
      </c>
      <c r="Q2" s="19" t="s">
        <v>146</v>
      </c>
      <c r="R2" s="19" t="s">
        <v>149</v>
      </c>
      <c r="S2" s="19" t="s">
        <v>148</v>
      </c>
      <c r="T2" s="42" t="s">
        <v>142</v>
      </c>
    </row>
    <row r="3" spans="1:20">
      <c r="A3" s="8" t="s">
        <v>45</v>
      </c>
      <c r="B3" s="198">
        <v>24</v>
      </c>
      <c r="C3" s="198">
        <v>24</v>
      </c>
      <c r="D3" s="19">
        <v>41.72</v>
      </c>
      <c r="E3" s="19">
        <v>23.33</v>
      </c>
      <c r="F3" s="19">
        <v>30.09</v>
      </c>
      <c r="G3" s="19">
        <v>4.8600000000000003</v>
      </c>
      <c r="H3" s="19">
        <f t="shared" ref="H3:H34" si="0">SUM(D3:G3)</f>
        <v>100</v>
      </c>
      <c r="I3" s="21">
        <f>C3*D3/H3</f>
        <v>10.0128</v>
      </c>
      <c r="J3" s="21">
        <f>C3*E3/100</f>
        <v>5.5991999999999997</v>
      </c>
      <c r="K3" s="21">
        <f>C3*F3/100</f>
        <v>7.2215999999999996</v>
      </c>
      <c r="L3" s="21">
        <f>C3*G3/100</f>
        <v>1.1664000000000001</v>
      </c>
      <c r="M3" s="158">
        <f>SUM(I3:L3)</f>
        <v>24</v>
      </c>
      <c r="N3" s="22"/>
      <c r="P3" s="37">
        <f t="shared" ref="P3:P34" si="1">I3</f>
        <v>10.0128</v>
      </c>
      <c r="Q3" s="37">
        <f t="shared" ref="Q3:Q34" si="2">J3</f>
        <v>5.5991999999999997</v>
      </c>
      <c r="R3" s="37">
        <f t="shared" ref="R3:R34" si="3">K3</f>
        <v>7.2215999999999996</v>
      </c>
      <c r="S3" s="37">
        <f t="shared" ref="S3:S34" si="4">L3</f>
        <v>1.1664000000000001</v>
      </c>
      <c r="T3" s="37">
        <f>SUM(P3:S3)</f>
        <v>24</v>
      </c>
    </row>
    <row r="4" spans="1:20">
      <c r="A4" s="8" t="s">
        <v>46</v>
      </c>
      <c r="B4" s="198">
        <v>24</v>
      </c>
      <c r="C4" s="198">
        <v>24</v>
      </c>
      <c r="D4" s="19">
        <v>41.72</v>
      </c>
      <c r="E4" s="19">
        <v>23.33</v>
      </c>
      <c r="F4" s="19">
        <v>30.09</v>
      </c>
      <c r="G4" s="19">
        <v>4.8600000000000003</v>
      </c>
      <c r="H4" s="19">
        <f t="shared" si="0"/>
        <v>100</v>
      </c>
      <c r="I4" s="21">
        <f t="shared" ref="I4:I67" si="5">C4*D4/H4</f>
        <v>10.0128</v>
      </c>
      <c r="J4" s="21">
        <f t="shared" ref="J4:J67" si="6">C4*E4/100</f>
        <v>5.5991999999999997</v>
      </c>
      <c r="K4" s="21">
        <f t="shared" ref="K4:K67" si="7">C4*F4/100</f>
        <v>7.2215999999999996</v>
      </c>
      <c r="L4" s="21">
        <f t="shared" ref="L4:L67" si="8">C4*G4/100</f>
        <v>1.1664000000000001</v>
      </c>
      <c r="M4" s="159">
        <f t="shared" ref="M4:M67" si="9">SUM(I4:L4)</f>
        <v>24</v>
      </c>
      <c r="N4" s="22"/>
      <c r="P4" s="37">
        <f t="shared" si="1"/>
        <v>10.0128</v>
      </c>
      <c r="Q4" s="37">
        <f t="shared" si="2"/>
        <v>5.5991999999999997</v>
      </c>
      <c r="R4" s="37">
        <f t="shared" si="3"/>
        <v>7.2215999999999996</v>
      </c>
      <c r="S4" s="37">
        <f t="shared" si="4"/>
        <v>1.1664000000000001</v>
      </c>
      <c r="T4" s="37">
        <f t="shared" ref="T4:T67" si="10">SUM(P4:S4)</f>
        <v>24</v>
      </c>
    </row>
    <row r="5" spans="1:20">
      <c r="A5" s="8" t="s">
        <v>47</v>
      </c>
      <c r="B5" s="198">
        <v>24</v>
      </c>
      <c r="C5" s="198">
        <v>24</v>
      </c>
      <c r="D5" s="19">
        <v>41.72</v>
      </c>
      <c r="E5" s="19">
        <v>23.33</v>
      </c>
      <c r="F5" s="19">
        <v>30.09</v>
      </c>
      <c r="G5" s="19">
        <v>4.8600000000000003</v>
      </c>
      <c r="H5" s="19">
        <f t="shared" si="0"/>
        <v>100</v>
      </c>
      <c r="I5" s="21">
        <f t="shared" si="5"/>
        <v>10.0128</v>
      </c>
      <c r="J5" s="21">
        <f t="shared" si="6"/>
        <v>5.5991999999999997</v>
      </c>
      <c r="K5" s="21">
        <f t="shared" si="7"/>
        <v>7.2215999999999996</v>
      </c>
      <c r="L5" s="21">
        <f t="shared" si="8"/>
        <v>1.1664000000000001</v>
      </c>
      <c r="M5" s="159">
        <f t="shared" si="9"/>
        <v>24</v>
      </c>
      <c r="N5" s="22"/>
      <c r="P5" s="37">
        <f t="shared" si="1"/>
        <v>10.0128</v>
      </c>
      <c r="Q5" s="37">
        <f t="shared" si="2"/>
        <v>5.5991999999999997</v>
      </c>
      <c r="R5" s="37">
        <f t="shared" si="3"/>
        <v>7.2215999999999996</v>
      </c>
      <c r="S5" s="37">
        <f t="shared" si="4"/>
        <v>1.1664000000000001</v>
      </c>
      <c r="T5" s="37">
        <f t="shared" si="10"/>
        <v>24</v>
      </c>
    </row>
    <row r="6" spans="1:20">
      <c r="A6" s="8" t="s">
        <v>48</v>
      </c>
      <c r="B6" s="198">
        <v>24</v>
      </c>
      <c r="C6" s="198">
        <v>24</v>
      </c>
      <c r="D6" s="19">
        <v>41.72</v>
      </c>
      <c r="E6" s="19">
        <v>23.33</v>
      </c>
      <c r="F6" s="19">
        <v>30.09</v>
      </c>
      <c r="G6" s="19">
        <v>4.8600000000000003</v>
      </c>
      <c r="H6" s="19">
        <f t="shared" si="0"/>
        <v>100</v>
      </c>
      <c r="I6" s="21">
        <f t="shared" si="5"/>
        <v>10.0128</v>
      </c>
      <c r="J6" s="21">
        <f t="shared" si="6"/>
        <v>5.5991999999999997</v>
      </c>
      <c r="K6" s="21">
        <f t="shared" si="7"/>
        <v>7.2215999999999996</v>
      </c>
      <c r="L6" s="21">
        <f t="shared" si="8"/>
        <v>1.1664000000000001</v>
      </c>
      <c r="M6" s="159">
        <f t="shared" si="9"/>
        <v>24</v>
      </c>
      <c r="N6" s="22"/>
      <c r="P6" s="37">
        <f t="shared" si="1"/>
        <v>10.0128</v>
      </c>
      <c r="Q6" s="37">
        <f t="shared" si="2"/>
        <v>5.5991999999999997</v>
      </c>
      <c r="R6" s="37">
        <f t="shared" si="3"/>
        <v>7.2215999999999996</v>
      </c>
      <c r="S6" s="37">
        <f t="shared" si="4"/>
        <v>1.1664000000000001</v>
      </c>
      <c r="T6" s="37">
        <f t="shared" si="10"/>
        <v>24</v>
      </c>
    </row>
    <row r="7" spans="1:20">
      <c r="A7" s="8" t="s">
        <v>49</v>
      </c>
      <c r="B7" s="198">
        <v>24</v>
      </c>
      <c r="C7" s="198">
        <v>24</v>
      </c>
      <c r="D7" s="19">
        <v>41.72</v>
      </c>
      <c r="E7" s="19">
        <v>23.33</v>
      </c>
      <c r="F7" s="19">
        <v>30.09</v>
      </c>
      <c r="G7" s="19">
        <v>4.8600000000000003</v>
      </c>
      <c r="H7" s="19">
        <f t="shared" si="0"/>
        <v>100</v>
      </c>
      <c r="I7" s="21">
        <f t="shared" si="5"/>
        <v>10.0128</v>
      </c>
      <c r="J7" s="21">
        <f t="shared" si="6"/>
        <v>5.5991999999999997</v>
      </c>
      <c r="K7" s="21">
        <f t="shared" si="7"/>
        <v>7.2215999999999996</v>
      </c>
      <c r="L7" s="21">
        <f t="shared" si="8"/>
        <v>1.1664000000000001</v>
      </c>
      <c r="M7" s="159">
        <f t="shared" si="9"/>
        <v>24</v>
      </c>
      <c r="N7" s="22"/>
      <c r="P7" s="37">
        <f t="shared" si="1"/>
        <v>10.0128</v>
      </c>
      <c r="Q7" s="37">
        <f t="shared" si="2"/>
        <v>5.5991999999999997</v>
      </c>
      <c r="R7" s="37">
        <f t="shared" si="3"/>
        <v>7.2215999999999996</v>
      </c>
      <c r="S7" s="37">
        <f t="shared" si="4"/>
        <v>1.1664000000000001</v>
      </c>
      <c r="T7" s="37">
        <f t="shared" si="10"/>
        <v>24</v>
      </c>
    </row>
    <row r="8" spans="1:20">
      <c r="A8" s="8" t="s">
        <v>50</v>
      </c>
      <c r="B8" s="198">
        <v>24.5</v>
      </c>
      <c r="C8" s="198">
        <v>24.5</v>
      </c>
      <c r="D8" s="19">
        <v>41.72</v>
      </c>
      <c r="E8" s="19">
        <v>23.33</v>
      </c>
      <c r="F8" s="19">
        <v>30.09</v>
      </c>
      <c r="G8" s="19">
        <v>4.8600000000000003</v>
      </c>
      <c r="H8" s="19">
        <f t="shared" si="0"/>
        <v>100</v>
      </c>
      <c r="I8" s="21">
        <f t="shared" si="5"/>
        <v>10.221399999999999</v>
      </c>
      <c r="J8" s="21">
        <f t="shared" si="6"/>
        <v>5.7158499999999997</v>
      </c>
      <c r="K8" s="21">
        <f t="shared" si="7"/>
        <v>7.3720500000000007</v>
      </c>
      <c r="L8" s="21">
        <f t="shared" si="8"/>
        <v>1.1907000000000001</v>
      </c>
      <c r="M8" s="159">
        <f t="shared" si="9"/>
        <v>24.5</v>
      </c>
      <c r="N8" s="22"/>
      <c r="P8" s="37">
        <f t="shared" si="1"/>
        <v>10.221399999999999</v>
      </c>
      <c r="Q8" s="37">
        <f t="shared" si="2"/>
        <v>5.7158499999999997</v>
      </c>
      <c r="R8" s="37">
        <f t="shared" si="3"/>
        <v>7.3720500000000007</v>
      </c>
      <c r="S8" s="37">
        <f t="shared" si="4"/>
        <v>1.1907000000000001</v>
      </c>
      <c r="T8" s="37">
        <f t="shared" si="10"/>
        <v>24.5</v>
      </c>
    </row>
    <row r="9" spans="1:20">
      <c r="A9" s="8" t="s">
        <v>51</v>
      </c>
      <c r="B9" s="198">
        <v>24.5</v>
      </c>
      <c r="C9" s="198">
        <v>24.5</v>
      </c>
      <c r="D9" s="19">
        <v>41.72</v>
      </c>
      <c r="E9" s="19">
        <v>23.33</v>
      </c>
      <c r="F9" s="19">
        <v>30.09</v>
      </c>
      <c r="G9" s="19">
        <v>4.8600000000000003</v>
      </c>
      <c r="H9" s="19">
        <f t="shared" si="0"/>
        <v>100</v>
      </c>
      <c r="I9" s="21">
        <f t="shared" si="5"/>
        <v>10.221399999999999</v>
      </c>
      <c r="J9" s="21">
        <f t="shared" si="6"/>
        <v>5.7158499999999997</v>
      </c>
      <c r="K9" s="21">
        <f t="shared" si="7"/>
        <v>7.3720500000000007</v>
      </c>
      <c r="L9" s="21">
        <f t="shared" si="8"/>
        <v>1.1907000000000001</v>
      </c>
      <c r="M9" s="159">
        <f t="shared" si="9"/>
        <v>24.5</v>
      </c>
      <c r="N9" s="22"/>
      <c r="P9" s="37">
        <f t="shared" si="1"/>
        <v>10.221399999999999</v>
      </c>
      <c r="Q9" s="37">
        <f t="shared" si="2"/>
        <v>5.7158499999999997</v>
      </c>
      <c r="R9" s="37">
        <f t="shared" si="3"/>
        <v>7.3720500000000007</v>
      </c>
      <c r="S9" s="37">
        <f t="shared" si="4"/>
        <v>1.1907000000000001</v>
      </c>
      <c r="T9" s="37">
        <f t="shared" si="10"/>
        <v>24.5</v>
      </c>
    </row>
    <row r="10" spans="1:20">
      <c r="A10" s="8" t="s">
        <v>52</v>
      </c>
      <c r="B10" s="198">
        <v>24.5</v>
      </c>
      <c r="C10" s="198">
        <v>24.5</v>
      </c>
      <c r="D10" s="19">
        <v>41.72</v>
      </c>
      <c r="E10" s="19">
        <v>23.33</v>
      </c>
      <c r="F10" s="19">
        <v>30.09</v>
      </c>
      <c r="G10" s="19">
        <v>4.8600000000000003</v>
      </c>
      <c r="H10" s="19">
        <f t="shared" si="0"/>
        <v>100</v>
      </c>
      <c r="I10" s="21">
        <f t="shared" si="5"/>
        <v>10.221399999999999</v>
      </c>
      <c r="J10" s="21">
        <f t="shared" si="6"/>
        <v>5.7158499999999997</v>
      </c>
      <c r="K10" s="21">
        <f t="shared" si="7"/>
        <v>7.3720500000000007</v>
      </c>
      <c r="L10" s="21">
        <f t="shared" si="8"/>
        <v>1.1907000000000001</v>
      </c>
      <c r="M10" s="159">
        <f t="shared" si="9"/>
        <v>24.5</v>
      </c>
      <c r="N10" s="22"/>
      <c r="P10" s="37">
        <f t="shared" si="1"/>
        <v>10.221399999999999</v>
      </c>
      <c r="Q10" s="37">
        <f t="shared" si="2"/>
        <v>5.7158499999999997</v>
      </c>
      <c r="R10" s="37">
        <f t="shared" si="3"/>
        <v>7.3720500000000007</v>
      </c>
      <c r="S10" s="37">
        <f t="shared" si="4"/>
        <v>1.1907000000000001</v>
      </c>
      <c r="T10" s="37">
        <f t="shared" si="10"/>
        <v>24.5</v>
      </c>
    </row>
    <row r="11" spans="1:20">
      <c r="A11" s="8" t="s">
        <v>53</v>
      </c>
      <c r="B11" s="198">
        <v>24.5</v>
      </c>
      <c r="C11" s="198">
        <v>24.5</v>
      </c>
      <c r="D11" s="19">
        <v>41.72</v>
      </c>
      <c r="E11" s="19">
        <v>23.33</v>
      </c>
      <c r="F11" s="19">
        <v>30.09</v>
      </c>
      <c r="G11" s="19">
        <v>4.8600000000000003</v>
      </c>
      <c r="H11" s="19">
        <f t="shared" si="0"/>
        <v>100</v>
      </c>
      <c r="I11" s="21">
        <f t="shared" si="5"/>
        <v>10.221399999999999</v>
      </c>
      <c r="J11" s="21">
        <f t="shared" si="6"/>
        <v>5.7158499999999997</v>
      </c>
      <c r="K11" s="21">
        <f t="shared" si="7"/>
        <v>7.3720500000000007</v>
      </c>
      <c r="L11" s="21">
        <f t="shared" si="8"/>
        <v>1.1907000000000001</v>
      </c>
      <c r="M11" s="159">
        <f t="shared" si="9"/>
        <v>24.5</v>
      </c>
      <c r="N11" s="22"/>
      <c r="P11" s="37">
        <f t="shared" si="1"/>
        <v>10.221399999999999</v>
      </c>
      <c r="Q11" s="37">
        <f t="shared" si="2"/>
        <v>5.7158499999999997</v>
      </c>
      <c r="R11" s="37">
        <f t="shared" si="3"/>
        <v>7.3720500000000007</v>
      </c>
      <c r="S11" s="37">
        <f t="shared" si="4"/>
        <v>1.1907000000000001</v>
      </c>
      <c r="T11" s="37">
        <f t="shared" si="10"/>
        <v>24.5</v>
      </c>
    </row>
    <row r="12" spans="1:20">
      <c r="A12" s="8" t="s">
        <v>54</v>
      </c>
      <c r="B12" s="198">
        <v>24.5</v>
      </c>
      <c r="C12" s="198">
        <v>24.5</v>
      </c>
      <c r="D12" s="19">
        <v>41.72</v>
      </c>
      <c r="E12" s="19">
        <v>23.33</v>
      </c>
      <c r="F12" s="19">
        <v>30.09</v>
      </c>
      <c r="G12" s="19">
        <v>4.8600000000000003</v>
      </c>
      <c r="H12" s="19">
        <f t="shared" si="0"/>
        <v>100</v>
      </c>
      <c r="I12" s="21">
        <f t="shared" si="5"/>
        <v>10.221399999999999</v>
      </c>
      <c r="J12" s="21">
        <f t="shared" si="6"/>
        <v>5.7158499999999997</v>
      </c>
      <c r="K12" s="21">
        <f t="shared" si="7"/>
        <v>7.3720500000000007</v>
      </c>
      <c r="L12" s="21">
        <f t="shared" si="8"/>
        <v>1.1907000000000001</v>
      </c>
      <c r="M12" s="159">
        <f t="shared" si="9"/>
        <v>24.5</v>
      </c>
      <c r="N12" s="22"/>
      <c r="P12" s="37">
        <f t="shared" si="1"/>
        <v>10.221399999999999</v>
      </c>
      <c r="Q12" s="37">
        <f t="shared" si="2"/>
        <v>5.7158499999999997</v>
      </c>
      <c r="R12" s="37">
        <f t="shared" si="3"/>
        <v>7.3720500000000007</v>
      </c>
      <c r="S12" s="37">
        <f t="shared" si="4"/>
        <v>1.1907000000000001</v>
      </c>
      <c r="T12" s="37">
        <f t="shared" si="10"/>
        <v>24.5</v>
      </c>
    </row>
    <row r="13" spans="1:20">
      <c r="A13" s="8" t="s">
        <v>55</v>
      </c>
      <c r="B13" s="198">
        <v>24.5</v>
      </c>
      <c r="C13" s="198">
        <v>24.5</v>
      </c>
      <c r="D13" s="19">
        <v>41.72</v>
      </c>
      <c r="E13" s="19">
        <v>23.33</v>
      </c>
      <c r="F13" s="19">
        <v>30.09</v>
      </c>
      <c r="G13" s="19">
        <v>4.8600000000000003</v>
      </c>
      <c r="H13" s="19">
        <f t="shared" si="0"/>
        <v>100</v>
      </c>
      <c r="I13" s="21">
        <f t="shared" si="5"/>
        <v>10.221399999999999</v>
      </c>
      <c r="J13" s="21">
        <f t="shared" si="6"/>
        <v>5.7158499999999997</v>
      </c>
      <c r="K13" s="21">
        <f t="shared" si="7"/>
        <v>7.3720500000000007</v>
      </c>
      <c r="L13" s="21">
        <f t="shared" si="8"/>
        <v>1.1907000000000001</v>
      </c>
      <c r="M13" s="159">
        <f t="shared" si="9"/>
        <v>24.5</v>
      </c>
      <c r="N13" s="22"/>
      <c r="P13" s="37">
        <f t="shared" si="1"/>
        <v>10.221399999999999</v>
      </c>
      <c r="Q13" s="37">
        <f t="shared" si="2"/>
        <v>5.7158499999999997</v>
      </c>
      <c r="R13" s="37">
        <f t="shared" si="3"/>
        <v>7.3720500000000007</v>
      </c>
      <c r="S13" s="37">
        <f t="shared" si="4"/>
        <v>1.1907000000000001</v>
      </c>
      <c r="T13" s="37">
        <f t="shared" si="10"/>
        <v>24.5</v>
      </c>
    </row>
    <row r="14" spans="1:20">
      <c r="A14" s="8" t="s">
        <v>56</v>
      </c>
      <c r="B14" s="198">
        <v>24.5</v>
      </c>
      <c r="C14" s="198">
        <v>24.5</v>
      </c>
      <c r="D14" s="19">
        <v>41.72</v>
      </c>
      <c r="E14" s="19">
        <v>23.33</v>
      </c>
      <c r="F14" s="19">
        <v>30.09</v>
      </c>
      <c r="G14" s="19">
        <v>4.8600000000000003</v>
      </c>
      <c r="H14" s="19">
        <f t="shared" si="0"/>
        <v>100</v>
      </c>
      <c r="I14" s="21">
        <f t="shared" si="5"/>
        <v>10.221399999999999</v>
      </c>
      <c r="J14" s="21">
        <f t="shared" si="6"/>
        <v>5.7158499999999997</v>
      </c>
      <c r="K14" s="21">
        <f t="shared" si="7"/>
        <v>7.3720500000000007</v>
      </c>
      <c r="L14" s="21">
        <f t="shared" si="8"/>
        <v>1.1907000000000001</v>
      </c>
      <c r="M14" s="159">
        <f t="shared" si="9"/>
        <v>24.5</v>
      </c>
      <c r="N14" s="22"/>
      <c r="P14" s="37">
        <f t="shared" si="1"/>
        <v>10.221399999999999</v>
      </c>
      <c r="Q14" s="37">
        <f t="shared" si="2"/>
        <v>5.7158499999999997</v>
      </c>
      <c r="R14" s="37">
        <f t="shared" si="3"/>
        <v>7.3720500000000007</v>
      </c>
      <c r="S14" s="37">
        <f t="shared" si="4"/>
        <v>1.1907000000000001</v>
      </c>
      <c r="T14" s="37">
        <f t="shared" si="10"/>
        <v>24.5</v>
      </c>
    </row>
    <row r="15" spans="1:20">
      <c r="A15" s="8" t="s">
        <v>57</v>
      </c>
      <c r="B15" s="198">
        <v>24.5</v>
      </c>
      <c r="C15" s="198">
        <v>24.5</v>
      </c>
      <c r="D15" s="19">
        <v>41.72</v>
      </c>
      <c r="E15" s="19">
        <v>23.33</v>
      </c>
      <c r="F15" s="19">
        <v>30.09</v>
      </c>
      <c r="G15" s="19">
        <v>4.8600000000000003</v>
      </c>
      <c r="H15" s="19">
        <f t="shared" si="0"/>
        <v>100</v>
      </c>
      <c r="I15" s="21">
        <f t="shared" si="5"/>
        <v>10.221399999999999</v>
      </c>
      <c r="J15" s="21">
        <f t="shared" si="6"/>
        <v>5.7158499999999997</v>
      </c>
      <c r="K15" s="21">
        <f t="shared" si="7"/>
        <v>7.3720500000000007</v>
      </c>
      <c r="L15" s="21">
        <f t="shared" si="8"/>
        <v>1.1907000000000001</v>
      </c>
      <c r="M15" s="159">
        <f t="shared" si="9"/>
        <v>24.5</v>
      </c>
      <c r="N15" s="22"/>
      <c r="P15" s="37">
        <f t="shared" si="1"/>
        <v>10.221399999999999</v>
      </c>
      <c r="Q15" s="37">
        <f t="shared" si="2"/>
        <v>5.7158499999999997</v>
      </c>
      <c r="R15" s="37">
        <f t="shared" si="3"/>
        <v>7.3720500000000007</v>
      </c>
      <c r="S15" s="37">
        <f t="shared" si="4"/>
        <v>1.1907000000000001</v>
      </c>
      <c r="T15" s="37">
        <f t="shared" si="10"/>
        <v>24.5</v>
      </c>
    </row>
    <row r="16" spans="1:20">
      <c r="A16" s="8" t="s">
        <v>58</v>
      </c>
      <c r="B16" s="198">
        <v>24.5</v>
      </c>
      <c r="C16" s="198">
        <v>24.5</v>
      </c>
      <c r="D16" s="19">
        <v>41.72</v>
      </c>
      <c r="E16" s="19">
        <v>23.33</v>
      </c>
      <c r="F16" s="19">
        <v>30.09</v>
      </c>
      <c r="G16" s="19">
        <v>4.8600000000000003</v>
      </c>
      <c r="H16" s="19">
        <f t="shared" si="0"/>
        <v>100</v>
      </c>
      <c r="I16" s="21">
        <f t="shared" si="5"/>
        <v>10.221399999999999</v>
      </c>
      <c r="J16" s="21">
        <f t="shared" si="6"/>
        <v>5.7158499999999997</v>
      </c>
      <c r="K16" s="21">
        <f t="shared" si="7"/>
        <v>7.3720500000000007</v>
      </c>
      <c r="L16" s="21">
        <f t="shared" si="8"/>
        <v>1.1907000000000001</v>
      </c>
      <c r="M16" s="159">
        <f t="shared" si="9"/>
        <v>24.5</v>
      </c>
      <c r="N16" s="22"/>
      <c r="P16" s="37">
        <f t="shared" si="1"/>
        <v>10.221399999999999</v>
      </c>
      <c r="Q16" s="37">
        <f t="shared" si="2"/>
        <v>5.7158499999999997</v>
      </c>
      <c r="R16" s="37">
        <f t="shared" si="3"/>
        <v>7.3720500000000007</v>
      </c>
      <c r="S16" s="37">
        <f t="shared" si="4"/>
        <v>1.1907000000000001</v>
      </c>
      <c r="T16" s="37">
        <f t="shared" si="10"/>
        <v>24.5</v>
      </c>
    </row>
    <row r="17" spans="1:20">
      <c r="A17" s="8" t="s">
        <v>59</v>
      </c>
      <c r="B17" s="198">
        <v>24.5</v>
      </c>
      <c r="C17" s="198">
        <v>24.5</v>
      </c>
      <c r="D17" s="19">
        <v>41.72</v>
      </c>
      <c r="E17" s="19">
        <v>23.33</v>
      </c>
      <c r="F17" s="19">
        <v>30.09</v>
      </c>
      <c r="G17" s="19">
        <v>4.8600000000000003</v>
      </c>
      <c r="H17" s="19">
        <f t="shared" si="0"/>
        <v>100</v>
      </c>
      <c r="I17" s="21">
        <f t="shared" si="5"/>
        <v>10.221399999999999</v>
      </c>
      <c r="J17" s="21">
        <f t="shared" si="6"/>
        <v>5.7158499999999997</v>
      </c>
      <c r="K17" s="21">
        <f t="shared" si="7"/>
        <v>7.3720500000000007</v>
      </c>
      <c r="L17" s="21">
        <f t="shared" si="8"/>
        <v>1.1907000000000001</v>
      </c>
      <c r="M17" s="159">
        <f t="shared" si="9"/>
        <v>24.5</v>
      </c>
      <c r="N17" s="22"/>
      <c r="P17" s="37">
        <f t="shared" si="1"/>
        <v>10.221399999999999</v>
      </c>
      <c r="Q17" s="37">
        <f t="shared" si="2"/>
        <v>5.7158499999999997</v>
      </c>
      <c r="R17" s="37">
        <f t="shared" si="3"/>
        <v>7.3720500000000007</v>
      </c>
      <c r="S17" s="37">
        <f t="shared" si="4"/>
        <v>1.1907000000000001</v>
      </c>
      <c r="T17" s="37">
        <f t="shared" si="10"/>
        <v>24.5</v>
      </c>
    </row>
    <row r="18" spans="1:20">
      <c r="A18" s="8" t="s">
        <v>60</v>
      </c>
      <c r="B18" s="198">
        <v>24.5</v>
      </c>
      <c r="C18" s="198">
        <v>24.5</v>
      </c>
      <c r="D18" s="19">
        <v>41.72</v>
      </c>
      <c r="E18" s="19">
        <v>23.33</v>
      </c>
      <c r="F18" s="19">
        <v>30.09</v>
      </c>
      <c r="G18" s="19">
        <v>4.8600000000000003</v>
      </c>
      <c r="H18" s="19">
        <f t="shared" si="0"/>
        <v>100</v>
      </c>
      <c r="I18" s="21">
        <f t="shared" si="5"/>
        <v>10.221399999999999</v>
      </c>
      <c r="J18" s="21">
        <f t="shared" si="6"/>
        <v>5.7158499999999997</v>
      </c>
      <c r="K18" s="21">
        <f t="shared" si="7"/>
        <v>7.3720500000000007</v>
      </c>
      <c r="L18" s="21">
        <f t="shared" si="8"/>
        <v>1.1907000000000001</v>
      </c>
      <c r="M18" s="159">
        <f t="shared" si="9"/>
        <v>24.5</v>
      </c>
      <c r="N18" s="22"/>
      <c r="P18" s="37">
        <f t="shared" si="1"/>
        <v>10.221399999999999</v>
      </c>
      <c r="Q18" s="37">
        <f t="shared" si="2"/>
        <v>5.7158499999999997</v>
      </c>
      <c r="R18" s="37">
        <f t="shared" si="3"/>
        <v>7.3720500000000007</v>
      </c>
      <c r="S18" s="37">
        <f t="shared" si="4"/>
        <v>1.1907000000000001</v>
      </c>
      <c r="T18" s="37">
        <f t="shared" si="10"/>
        <v>24.5</v>
      </c>
    </row>
    <row r="19" spans="1:20">
      <c r="A19" s="8" t="s">
        <v>61</v>
      </c>
      <c r="B19" s="198">
        <v>24.5</v>
      </c>
      <c r="C19" s="198">
        <v>24.5</v>
      </c>
      <c r="D19" s="19">
        <v>41.72</v>
      </c>
      <c r="E19" s="19">
        <v>23.33</v>
      </c>
      <c r="F19" s="19">
        <v>30.09</v>
      </c>
      <c r="G19" s="19">
        <v>4.8600000000000003</v>
      </c>
      <c r="H19" s="19">
        <f t="shared" si="0"/>
        <v>100</v>
      </c>
      <c r="I19" s="21">
        <f t="shared" si="5"/>
        <v>10.221399999999999</v>
      </c>
      <c r="J19" s="21">
        <f t="shared" si="6"/>
        <v>5.7158499999999997</v>
      </c>
      <c r="K19" s="21">
        <f t="shared" si="7"/>
        <v>7.3720500000000007</v>
      </c>
      <c r="L19" s="21">
        <f t="shared" si="8"/>
        <v>1.1907000000000001</v>
      </c>
      <c r="M19" s="159">
        <f t="shared" si="9"/>
        <v>24.5</v>
      </c>
      <c r="N19" s="22"/>
      <c r="P19" s="37">
        <f t="shared" si="1"/>
        <v>10.221399999999999</v>
      </c>
      <c r="Q19" s="37">
        <f t="shared" si="2"/>
        <v>5.7158499999999997</v>
      </c>
      <c r="R19" s="37">
        <f t="shared" si="3"/>
        <v>7.3720500000000007</v>
      </c>
      <c r="S19" s="37">
        <f t="shared" si="4"/>
        <v>1.1907000000000001</v>
      </c>
      <c r="T19" s="37">
        <f t="shared" si="10"/>
        <v>24.5</v>
      </c>
    </row>
    <row r="20" spans="1:20">
      <c r="A20" s="8" t="s">
        <v>62</v>
      </c>
      <c r="B20" s="198">
        <v>24.5</v>
      </c>
      <c r="C20" s="198">
        <v>24.5</v>
      </c>
      <c r="D20" s="19">
        <v>41.72</v>
      </c>
      <c r="E20" s="19">
        <v>23.33</v>
      </c>
      <c r="F20" s="19">
        <v>30.09</v>
      </c>
      <c r="G20" s="19">
        <v>4.8600000000000003</v>
      </c>
      <c r="H20" s="19">
        <f t="shared" si="0"/>
        <v>100</v>
      </c>
      <c r="I20" s="21">
        <f t="shared" si="5"/>
        <v>10.221399999999999</v>
      </c>
      <c r="J20" s="21">
        <f t="shared" si="6"/>
        <v>5.7158499999999997</v>
      </c>
      <c r="K20" s="21">
        <f t="shared" si="7"/>
        <v>7.3720500000000007</v>
      </c>
      <c r="L20" s="21">
        <f t="shared" si="8"/>
        <v>1.1907000000000001</v>
      </c>
      <c r="M20" s="159">
        <f t="shared" si="9"/>
        <v>24.5</v>
      </c>
      <c r="N20" s="22"/>
      <c r="P20" s="37">
        <f t="shared" si="1"/>
        <v>10.221399999999999</v>
      </c>
      <c r="Q20" s="37">
        <f t="shared" si="2"/>
        <v>5.7158499999999997</v>
      </c>
      <c r="R20" s="37">
        <f t="shared" si="3"/>
        <v>7.3720500000000007</v>
      </c>
      <c r="S20" s="37">
        <f t="shared" si="4"/>
        <v>1.1907000000000001</v>
      </c>
      <c r="T20" s="37">
        <f t="shared" si="10"/>
        <v>24.5</v>
      </c>
    </row>
    <row r="21" spans="1:20">
      <c r="A21" s="8" t="s">
        <v>63</v>
      </c>
      <c r="B21" s="198">
        <v>24.5</v>
      </c>
      <c r="C21" s="198">
        <v>24.5</v>
      </c>
      <c r="D21" s="19">
        <v>41.72</v>
      </c>
      <c r="E21" s="19">
        <v>23.33</v>
      </c>
      <c r="F21" s="19">
        <v>30.09</v>
      </c>
      <c r="G21" s="19">
        <v>4.8600000000000003</v>
      </c>
      <c r="H21" s="19">
        <f t="shared" si="0"/>
        <v>100</v>
      </c>
      <c r="I21" s="21">
        <f t="shared" si="5"/>
        <v>10.221399999999999</v>
      </c>
      <c r="J21" s="21">
        <f t="shared" si="6"/>
        <v>5.7158499999999997</v>
      </c>
      <c r="K21" s="21">
        <f t="shared" si="7"/>
        <v>7.3720500000000007</v>
      </c>
      <c r="L21" s="21">
        <f t="shared" si="8"/>
        <v>1.1907000000000001</v>
      </c>
      <c r="M21" s="159">
        <f t="shared" si="9"/>
        <v>24.5</v>
      </c>
      <c r="N21" s="22"/>
      <c r="P21" s="37">
        <f t="shared" si="1"/>
        <v>10.221399999999999</v>
      </c>
      <c r="Q21" s="37">
        <f t="shared" si="2"/>
        <v>5.7158499999999997</v>
      </c>
      <c r="R21" s="37">
        <f t="shared" si="3"/>
        <v>7.3720500000000007</v>
      </c>
      <c r="S21" s="37">
        <f t="shared" si="4"/>
        <v>1.1907000000000001</v>
      </c>
      <c r="T21" s="37">
        <f t="shared" si="10"/>
        <v>24.5</v>
      </c>
    </row>
    <row r="22" spans="1:20">
      <c r="A22" s="8" t="s">
        <v>64</v>
      </c>
      <c r="B22" s="198">
        <v>24.5</v>
      </c>
      <c r="C22" s="198">
        <v>24.5</v>
      </c>
      <c r="D22" s="19">
        <v>41.72</v>
      </c>
      <c r="E22" s="19">
        <v>23.33</v>
      </c>
      <c r="F22" s="19">
        <v>30.09</v>
      </c>
      <c r="G22" s="19">
        <v>4.8600000000000003</v>
      </c>
      <c r="H22" s="19">
        <f t="shared" si="0"/>
        <v>100</v>
      </c>
      <c r="I22" s="21">
        <f t="shared" si="5"/>
        <v>10.221399999999999</v>
      </c>
      <c r="J22" s="21">
        <f t="shared" si="6"/>
        <v>5.7158499999999997</v>
      </c>
      <c r="K22" s="21">
        <f t="shared" si="7"/>
        <v>7.3720500000000007</v>
      </c>
      <c r="L22" s="21">
        <f t="shared" si="8"/>
        <v>1.1907000000000001</v>
      </c>
      <c r="M22" s="159">
        <f t="shared" si="9"/>
        <v>24.5</v>
      </c>
      <c r="N22" s="22"/>
      <c r="P22" s="37">
        <f t="shared" si="1"/>
        <v>10.221399999999999</v>
      </c>
      <c r="Q22" s="37">
        <f t="shared" si="2"/>
        <v>5.7158499999999997</v>
      </c>
      <c r="R22" s="37">
        <f t="shared" si="3"/>
        <v>7.3720500000000007</v>
      </c>
      <c r="S22" s="37">
        <f t="shared" si="4"/>
        <v>1.1907000000000001</v>
      </c>
      <c r="T22" s="37">
        <f t="shared" si="10"/>
        <v>24.5</v>
      </c>
    </row>
    <row r="23" spans="1:20">
      <c r="A23" s="8" t="s">
        <v>65</v>
      </c>
      <c r="B23" s="198">
        <v>24.5</v>
      </c>
      <c r="C23" s="198">
        <v>24.5</v>
      </c>
      <c r="D23" s="19">
        <v>41.72</v>
      </c>
      <c r="E23" s="19">
        <v>23.33</v>
      </c>
      <c r="F23" s="19">
        <v>30.09</v>
      </c>
      <c r="G23" s="19">
        <v>4.8600000000000003</v>
      </c>
      <c r="H23" s="19">
        <f t="shared" si="0"/>
        <v>100</v>
      </c>
      <c r="I23" s="21">
        <f t="shared" si="5"/>
        <v>10.221399999999999</v>
      </c>
      <c r="J23" s="21">
        <f t="shared" si="6"/>
        <v>5.7158499999999997</v>
      </c>
      <c r="K23" s="21">
        <f t="shared" si="7"/>
        <v>7.3720500000000007</v>
      </c>
      <c r="L23" s="21">
        <f t="shared" si="8"/>
        <v>1.1907000000000001</v>
      </c>
      <c r="M23" s="159">
        <f t="shared" si="9"/>
        <v>24.5</v>
      </c>
      <c r="N23" s="22"/>
      <c r="P23" s="37">
        <f t="shared" si="1"/>
        <v>10.221399999999999</v>
      </c>
      <c r="Q23" s="37">
        <f t="shared" si="2"/>
        <v>5.7158499999999997</v>
      </c>
      <c r="R23" s="37">
        <f t="shared" si="3"/>
        <v>7.3720500000000007</v>
      </c>
      <c r="S23" s="37">
        <f t="shared" si="4"/>
        <v>1.1907000000000001</v>
      </c>
      <c r="T23" s="37">
        <f t="shared" si="10"/>
        <v>24.5</v>
      </c>
    </row>
    <row r="24" spans="1:20">
      <c r="A24" s="8" t="s">
        <v>66</v>
      </c>
      <c r="B24" s="198">
        <v>24.5</v>
      </c>
      <c r="C24" s="198">
        <v>24.5</v>
      </c>
      <c r="D24" s="19">
        <v>41.72</v>
      </c>
      <c r="E24" s="19">
        <v>23.33</v>
      </c>
      <c r="F24" s="19">
        <v>30.09</v>
      </c>
      <c r="G24" s="19">
        <v>4.8600000000000003</v>
      </c>
      <c r="H24" s="19">
        <f t="shared" si="0"/>
        <v>100</v>
      </c>
      <c r="I24" s="21">
        <f t="shared" si="5"/>
        <v>10.221399999999999</v>
      </c>
      <c r="J24" s="21">
        <f t="shared" si="6"/>
        <v>5.7158499999999997</v>
      </c>
      <c r="K24" s="21">
        <f t="shared" si="7"/>
        <v>7.3720500000000007</v>
      </c>
      <c r="L24" s="21">
        <f t="shared" si="8"/>
        <v>1.1907000000000001</v>
      </c>
      <c r="M24" s="159">
        <f t="shared" si="9"/>
        <v>24.5</v>
      </c>
      <c r="N24" s="22"/>
      <c r="P24" s="37">
        <f t="shared" si="1"/>
        <v>10.221399999999999</v>
      </c>
      <c r="Q24" s="37">
        <f t="shared" si="2"/>
        <v>5.7158499999999997</v>
      </c>
      <c r="R24" s="37">
        <f t="shared" si="3"/>
        <v>7.3720500000000007</v>
      </c>
      <c r="S24" s="37">
        <f t="shared" si="4"/>
        <v>1.1907000000000001</v>
      </c>
      <c r="T24" s="37">
        <f t="shared" si="10"/>
        <v>24.5</v>
      </c>
    </row>
    <row r="25" spans="1:20">
      <c r="A25" s="8" t="s">
        <v>67</v>
      </c>
      <c r="B25" s="198">
        <v>24.5</v>
      </c>
      <c r="C25" s="198">
        <v>24.5</v>
      </c>
      <c r="D25" s="19">
        <v>41.72</v>
      </c>
      <c r="E25" s="19">
        <v>23.33</v>
      </c>
      <c r="F25" s="19">
        <v>30.09</v>
      </c>
      <c r="G25" s="19">
        <v>4.8600000000000003</v>
      </c>
      <c r="H25" s="19">
        <f t="shared" si="0"/>
        <v>100</v>
      </c>
      <c r="I25" s="21">
        <f t="shared" si="5"/>
        <v>10.221399999999999</v>
      </c>
      <c r="J25" s="21">
        <f t="shared" si="6"/>
        <v>5.7158499999999997</v>
      </c>
      <c r="K25" s="21">
        <f t="shared" si="7"/>
        <v>7.3720500000000007</v>
      </c>
      <c r="L25" s="21">
        <f t="shared" si="8"/>
        <v>1.1907000000000001</v>
      </c>
      <c r="M25" s="159">
        <f t="shared" si="9"/>
        <v>24.5</v>
      </c>
      <c r="N25" s="22"/>
      <c r="P25" s="37">
        <f t="shared" si="1"/>
        <v>10.221399999999999</v>
      </c>
      <c r="Q25" s="37">
        <f t="shared" si="2"/>
        <v>5.7158499999999997</v>
      </c>
      <c r="R25" s="37">
        <f t="shared" si="3"/>
        <v>7.3720500000000007</v>
      </c>
      <c r="S25" s="37">
        <f t="shared" si="4"/>
        <v>1.1907000000000001</v>
      </c>
      <c r="T25" s="37">
        <f t="shared" si="10"/>
        <v>24.5</v>
      </c>
    </row>
    <row r="26" spans="1:20">
      <c r="A26" s="8" t="s">
        <v>68</v>
      </c>
      <c r="B26" s="198">
        <v>24.5</v>
      </c>
      <c r="C26" s="198">
        <v>24.5</v>
      </c>
      <c r="D26" s="19">
        <v>41.72</v>
      </c>
      <c r="E26" s="19">
        <v>23.33</v>
      </c>
      <c r="F26" s="19">
        <v>30.09</v>
      </c>
      <c r="G26" s="19">
        <v>4.8600000000000003</v>
      </c>
      <c r="H26" s="19">
        <f t="shared" si="0"/>
        <v>100</v>
      </c>
      <c r="I26" s="21">
        <f t="shared" si="5"/>
        <v>10.221399999999999</v>
      </c>
      <c r="J26" s="21">
        <f t="shared" si="6"/>
        <v>5.7158499999999997</v>
      </c>
      <c r="K26" s="21">
        <f t="shared" si="7"/>
        <v>7.3720500000000007</v>
      </c>
      <c r="L26" s="21">
        <f t="shared" si="8"/>
        <v>1.1907000000000001</v>
      </c>
      <c r="M26" s="159">
        <f t="shared" si="9"/>
        <v>24.5</v>
      </c>
      <c r="N26" s="22"/>
      <c r="P26" s="37">
        <f t="shared" si="1"/>
        <v>10.221399999999999</v>
      </c>
      <c r="Q26" s="37">
        <f t="shared" si="2"/>
        <v>5.7158499999999997</v>
      </c>
      <c r="R26" s="37">
        <f t="shared" si="3"/>
        <v>7.3720500000000007</v>
      </c>
      <c r="S26" s="37">
        <f t="shared" si="4"/>
        <v>1.1907000000000001</v>
      </c>
      <c r="T26" s="37">
        <f t="shared" si="10"/>
        <v>24.5</v>
      </c>
    </row>
    <row r="27" spans="1:20">
      <c r="A27" s="8" t="s">
        <v>69</v>
      </c>
      <c r="B27" s="198">
        <v>24.5</v>
      </c>
      <c r="C27" s="198">
        <v>24.5</v>
      </c>
      <c r="D27" s="19">
        <v>41.72</v>
      </c>
      <c r="E27" s="19">
        <v>23.33</v>
      </c>
      <c r="F27" s="19">
        <v>30.09</v>
      </c>
      <c r="G27" s="19">
        <v>4.8600000000000003</v>
      </c>
      <c r="H27" s="19">
        <f t="shared" si="0"/>
        <v>100</v>
      </c>
      <c r="I27" s="21">
        <f t="shared" si="5"/>
        <v>10.221399999999999</v>
      </c>
      <c r="J27" s="21">
        <f t="shared" si="6"/>
        <v>5.7158499999999997</v>
      </c>
      <c r="K27" s="21">
        <f t="shared" si="7"/>
        <v>7.3720500000000007</v>
      </c>
      <c r="L27" s="21">
        <f t="shared" si="8"/>
        <v>1.1907000000000001</v>
      </c>
      <c r="M27" s="159">
        <f t="shared" si="9"/>
        <v>24.5</v>
      </c>
      <c r="N27" s="22"/>
      <c r="P27" s="37">
        <f t="shared" si="1"/>
        <v>10.221399999999999</v>
      </c>
      <c r="Q27" s="37">
        <f t="shared" si="2"/>
        <v>5.7158499999999997</v>
      </c>
      <c r="R27" s="37">
        <f t="shared" si="3"/>
        <v>7.3720500000000007</v>
      </c>
      <c r="S27" s="37">
        <f t="shared" si="4"/>
        <v>1.1907000000000001</v>
      </c>
      <c r="T27" s="37">
        <f t="shared" si="10"/>
        <v>24.5</v>
      </c>
    </row>
    <row r="28" spans="1:20">
      <c r="A28" s="8" t="s">
        <v>70</v>
      </c>
      <c r="B28" s="198">
        <v>24.5</v>
      </c>
      <c r="C28" s="198">
        <v>24.5</v>
      </c>
      <c r="D28" s="19">
        <v>41.72</v>
      </c>
      <c r="E28" s="19">
        <v>23.33</v>
      </c>
      <c r="F28" s="19">
        <v>30.09</v>
      </c>
      <c r="G28" s="19">
        <v>4.8600000000000003</v>
      </c>
      <c r="H28" s="19">
        <f t="shared" si="0"/>
        <v>100</v>
      </c>
      <c r="I28" s="21">
        <f t="shared" si="5"/>
        <v>10.221399999999999</v>
      </c>
      <c r="J28" s="21">
        <f t="shared" si="6"/>
        <v>5.7158499999999997</v>
      </c>
      <c r="K28" s="21">
        <f t="shared" si="7"/>
        <v>7.3720500000000007</v>
      </c>
      <c r="L28" s="21">
        <f t="shared" si="8"/>
        <v>1.1907000000000001</v>
      </c>
      <c r="M28" s="159">
        <f t="shared" si="9"/>
        <v>24.5</v>
      </c>
      <c r="N28" s="22"/>
      <c r="P28" s="37">
        <f t="shared" si="1"/>
        <v>10.221399999999999</v>
      </c>
      <c r="Q28" s="37">
        <f t="shared" si="2"/>
        <v>5.7158499999999997</v>
      </c>
      <c r="R28" s="37">
        <f t="shared" si="3"/>
        <v>7.3720500000000007</v>
      </c>
      <c r="S28" s="37">
        <f t="shared" si="4"/>
        <v>1.1907000000000001</v>
      </c>
      <c r="T28" s="37">
        <f t="shared" si="10"/>
        <v>24.5</v>
      </c>
    </row>
    <row r="29" spans="1:20">
      <c r="A29" s="8" t="s">
        <v>71</v>
      </c>
      <c r="B29" s="198">
        <v>24.5</v>
      </c>
      <c r="C29" s="198">
        <v>24</v>
      </c>
      <c r="D29" s="19">
        <v>41.72</v>
      </c>
      <c r="E29" s="19">
        <v>23.33</v>
      </c>
      <c r="F29" s="19">
        <v>30.09</v>
      </c>
      <c r="G29" s="19">
        <v>4.8600000000000003</v>
      </c>
      <c r="H29" s="19">
        <f t="shared" si="0"/>
        <v>100</v>
      </c>
      <c r="I29" s="21">
        <f t="shared" si="5"/>
        <v>10.0128</v>
      </c>
      <c r="J29" s="21">
        <f t="shared" si="6"/>
        <v>5.5991999999999997</v>
      </c>
      <c r="K29" s="21">
        <f t="shared" si="7"/>
        <v>7.2215999999999996</v>
      </c>
      <c r="L29" s="21">
        <f t="shared" si="8"/>
        <v>1.1664000000000001</v>
      </c>
      <c r="M29" s="159">
        <f t="shared" si="9"/>
        <v>24</v>
      </c>
      <c r="N29" s="22"/>
      <c r="P29" s="37">
        <f t="shared" si="1"/>
        <v>10.0128</v>
      </c>
      <c r="Q29" s="37">
        <f t="shared" si="2"/>
        <v>5.5991999999999997</v>
      </c>
      <c r="R29" s="37">
        <f t="shared" si="3"/>
        <v>7.2215999999999996</v>
      </c>
      <c r="S29" s="37">
        <f t="shared" si="4"/>
        <v>1.1664000000000001</v>
      </c>
      <c r="T29" s="37">
        <f t="shared" si="10"/>
        <v>24</v>
      </c>
    </row>
    <row r="30" spans="1:20">
      <c r="A30" s="8" t="s">
        <v>72</v>
      </c>
      <c r="B30" s="198">
        <v>24</v>
      </c>
      <c r="C30" s="198">
        <v>24</v>
      </c>
      <c r="D30" s="19">
        <v>41.72</v>
      </c>
      <c r="E30" s="19">
        <v>23.33</v>
      </c>
      <c r="F30" s="19">
        <v>30.09</v>
      </c>
      <c r="G30" s="19">
        <v>4.8600000000000003</v>
      </c>
      <c r="H30" s="19">
        <f t="shared" si="0"/>
        <v>100</v>
      </c>
      <c r="I30" s="21">
        <f t="shared" si="5"/>
        <v>10.0128</v>
      </c>
      <c r="J30" s="21">
        <f t="shared" si="6"/>
        <v>5.5991999999999997</v>
      </c>
      <c r="K30" s="21">
        <f t="shared" si="7"/>
        <v>7.2215999999999996</v>
      </c>
      <c r="L30" s="21">
        <f t="shared" si="8"/>
        <v>1.1664000000000001</v>
      </c>
      <c r="M30" s="159">
        <f t="shared" si="9"/>
        <v>24</v>
      </c>
      <c r="N30" s="22"/>
      <c r="P30" s="37">
        <f t="shared" si="1"/>
        <v>10.0128</v>
      </c>
      <c r="Q30" s="37">
        <f t="shared" si="2"/>
        <v>5.5991999999999997</v>
      </c>
      <c r="R30" s="37">
        <f t="shared" si="3"/>
        <v>7.2215999999999996</v>
      </c>
      <c r="S30" s="37">
        <f t="shared" si="4"/>
        <v>1.1664000000000001</v>
      </c>
      <c r="T30" s="37">
        <f t="shared" si="10"/>
        <v>24</v>
      </c>
    </row>
    <row r="31" spans="1:20">
      <c r="A31" s="8" t="s">
        <v>73</v>
      </c>
      <c r="B31" s="198">
        <v>24</v>
      </c>
      <c r="C31" s="198">
        <v>24</v>
      </c>
      <c r="D31" s="19">
        <v>41.72</v>
      </c>
      <c r="E31" s="19">
        <v>23.33</v>
      </c>
      <c r="F31" s="19">
        <v>30.09</v>
      </c>
      <c r="G31" s="19">
        <v>4.8600000000000003</v>
      </c>
      <c r="H31" s="19">
        <f t="shared" si="0"/>
        <v>100</v>
      </c>
      <c r="I31" s="21">
        <f t="shared" si="5"/>
        <v>10.0128</v>
      </c>
      <c r="J31" s="21">
        <f t="shared" si="6"/>
        <v>5.5991999999999997</v>
      </c>
      <c r="K31" s="21">
        <f t="shared" si="7"/>
        <v>7.2215999999999996</v>
      </c>
      <c r="L31" s="21">
        <f t="shared" si="8"/>
        <v>1.1664000000000001</v>
      </c>
      <c r="M31" s="159">
        <f t="shared" si="9"/>
        <v>24</v>
      </c>
      <c r="N31" s="22"/>
      <c r="P31" s="37">
        <f t="shared" si="1"/>
        <v>10.0128</v>
      </c>
      <c r="Q31" s="37">
        <f t="shared" si="2"/>
        <v>5.5991999999999997</v>
      </c>
      <c r="R31" s="37">
        <f t="shared" si="3"/>
        <v>7.2215999999999996</v>
      </c>
      <c r="S31" s="37">
        <f t="shared" si="4"/>
        <v>1.1664000000000001</v>
      </c>
      <c r="T31" s="37">
        <f t="shared" si="10"/>
        <v>24</v>
      </c>
    </row>
    <row r="32" spans="1:20">
      <c r="A32" s="8" t="s">
        <v>74</v>
      </c>
      <c r="B32" s="198">
        <v>24</v>
      </c>
      <c r="C32" s="198">
        <v>24</v>
      </c>
      <c r="D32" s="19">
        <v>41.72</v>
      </c>
      <c r="E32" s="19">
        <v>23.33</v>
      </c>
      <c r="F32" s="19">
        <v>30.09</v>
      </c>
      <c r="G32" s="19">
        <v>4.8600000000000003</v>
      </c>
      <c r="H32" s="19">
        <f t="shared" si="0"/>
        <v>100</v>
      </c>
      <c r="I32" s="21">
        <f t="shared" si="5"/>
        <v>10.0128</v>
      </c>
      <c r="J32" s="21">
        <f t="shared" si="6"/>
        <v>5.5991999999999997</v>
      </c>
      <c r="K32" s="21">
        <f t="shared" si="7"/>
        <v>7.2215999999999996</v>
      </c>
      <c r="L32" s="21">
        <f t="shared" si="8"/>
        <v>1.1664000000000001</v>
      </c>
      <c r="M32" s="159">
        <f t="shared" si="9"/>
        <v>24</v>
      </c>
      <c r="N32" s="22"/>
      <c r="P32" s="37">
        <f t="shared" si="1"/>
        <v>10.0128</v>
      </c>
      <c r="Q32" s="37">
        <f t="shared" si="2"/>
        <v>5.5991999999999997</v>
      </c>
      <c r="R32" s="37">
        <f t="shared" si="3"/>
        <v>7.2215999999999996</v>
      </c>
      <c r="S32" s="37">
        <f t="shared" si="4"/>
        <v>1.1664000000000001</v>
      </c>
      <c r="T32" s="37">
        <f t="shared" si="10"/>
        <v>24</v>
      </c>
    </row>
    <row r="33" spans="1:20">
      <c r="A33" s="8" t="s">
        <v>75</v>
      </c>
      <c r="B33" s="198">
        <v>24</v>
      </c>
      <c r="C33" s="198">
        <v>24</v>
      </c>
      <c r="D33" s="19">
        <v>41.72</v>
      </c>
      <c r="E33" s="19">
        <v>23.33</v>
      </c>
      <c r="F33" s="19">
        <v>30.09</v>
      </c>
      <c r="G33" s="19">
        <v>4.8600000000000003</v>
      </c>
      <c r="H33" s="19">
        <f t="shared" si="0"/>
        <v>100</v>
      </c>
      <c r="I33" s="21">
        <f t="shared" si="5"/>
        <v>10.0128</v>
      </c>
      <c r="J33" s="21">
        <f t="shared" si="6"/>
        <v>5.5991999999999997</v>
      </c>
      <c r="K33" s="21">
        <f t="shared" si="7"/>
        <v>7.2215999999999996</v>
      </c>
      <c r="L33" s="21">
        <f t="shared" si="8"/>
        <v>1.1664000000000001</v>
      </c>
      <c r="M33" s="159">
        <f t="shared" si="9"/>
        <v>24</v>
      </c>
      <c r="N33" s="22"/>
      <c r="P33" s="37">
        <f t="shared" si="1"/>
        <v>10.0128</v>
      </c>
      <c r="Q33" s="37">
        <f t="shared" si="2"/>
        <v>5.5991999999999997</v>
      </c>
      <c r="R33" s="37">
        <f t="shared" si="3"/>
        <v>7.2215999999999996</v>
      </c>
      <c r="S33" s="37">
        <f t="shared" si="4"/>
        <v>1.1664000000000001</v>
      </c>
      <c r="T33" s="37">
        <f t="shared" si="10"/>
        <v>24</v>
      </c>
    </row>
    <row r="34" spans="1:20">
      <c r="A34" s="8" t="s">
        <v>76</v>
      </c>
      <c r="B34" s="198">
        <v>24</v>
      </c>
      <c r="C34" s="198">
        <v>24</v>
      </c>
      <c r="D34" s="19">
        <v>41.72</v>
      </c>
      <c r="E34" s="19">
        <v>23.33</v>
      </c>
      <c r="F34" s="19">
        <v>30.09</v>
      </c>
      <c r="G34" s="19">
        <v>4.8600000000000003</v>
      </c>
      <c r="H34" s="19">
        <f t="shared" si="0"/>
        <v>100</v>
      </c>
      <c r="I34" s="21">
        <f t="shared" si="5"/>
        <v>10.0128</v>
      </c>
      <c r="J34" s="21">
        <f t="shared" si="6"/>
        <v>5.5991999999999997</v>
      </c>
      <c r="K34" s="21">
        <f t="shared" si="7"/>
        <v>7.2215999999999996</v>
      </c>
      <c r="L34" s="21">
        <f t="shared" si="8"/>
        <v>1.1664000000000001</v>
      </c>
      <c r="M34" s="159">
        <f t="shared" si="9"/>
        <v>24</v>
      </c>
      <c r="N34" s="22"/>
      <c r="P34" s="37">
        <f t="shared" si="1"/>
        <v>10.0128</v>
      </c>
      <c r="Q34" s="37">
        <f t="shared" si="2"/>
        <v>5.5991999999999997</v>
      </c>
      <c r="R34" s="37">
        <f t="shared" si="3"/>
        <v>7.2215999999999996</v>
      </c>
      <c r="S34" s="37">
        <f t="shared" si="4"/>
        <v>1.1664000000000001</v>
      </c>
      <c r="T34" s="37">
        <f t="shared" si="10"/>
        <v>24</v>
      </c>
    </row>
    <row r="35" spans="1:20">
      <c r="A35" s="8" t="s">
        <v>77</v>
      </c>
      <c r="B35" s="198">
        <v>24</v>
      </c>
      <c r="C35" s="198">
        <v>24</v>
      </c>
      <c r="D35" s="19">
        <v>41.72</v>
      </c>
      <c r="E35" s="19">
        <v>23.33</v>
      </c>
      <c r="F35" s="19">
        <v>30.09</v>
      </c>
      <c r="G35" s="19">
        <v>4.8600000000000003</v>
      </c>
      <c r="H35" s="19">
        <f t="shared" ref="H35:H66" si="11">SUM(D35:G35)</f>
        <v>100</v>
      </c>
      <c r="I35" s="21">
        <f t="shared" si="5"/>
        <v>10.0128</v>
      </c>
      <c r="J35" s="21">
        <f t="shared" si="6"/>
        <v>5.5991999999999997</v>
      </c>
      <c r="K35" s="21">
        <f t="shared" si="7"/>
        <v>7.2215999999999996</v>
      </c>
      <c r="L35" s="21">
        <f t="shared" si="8"/>
        <v>1.1664000000000001</v>
      </c>
      <c r="M35" s="159">
        <f t="shared" si="9"/>
        <v>24</v>
      </c>
      <c r="N35" s="22"/>
      <c r="P35" s="37">
        <f t="shared" ref="P35:P66" si="12">I35</f>
        <v>10.0128</v>
      </c>
      <c r="Q35" s="37">
        <f t="shared" ref="Q35:Q66" si="13">J35</f>
        <v>5.5991999999999997</v>
      </c>
      <c r="R35" s="37">
        <f t="shared" ref="R35:R66" si="14">K35</f>
        <v>7.2215999999999996</v>
      </c>
      <c r="S35" s="37">
        <f t="shared" ref="S35:S66" si="15">L35</f>
        <v>1.1664000000000001</v>
      </c>
      <c r="T35" s="37">
        <f t="shared" si="10"/>
        <v>24</v>
      </c>
    </row>
    <row r="36" spans="1:20">
      <c r="A36" s="8" t="s">
        <v>78</v>
      </c>
      <c r="B36" s="198">
        <v>24</v>
      </c>
      <c r="C36" s="198">
        <v>24</v>
      </c>
      <c r="D36" s="19">
        <v>41.72</v>
      </c>
      <c r="E36" s="19">
        <v>23.33</v>
      </c>
      <c r="F36" s="19">
        <v>30.09</v>
      </c>
      <c r="G36" s="19">
        <v>4.8600000000000003</v>
      </c>
      <c r="H36" s="19">
        <f t="shared" si="11"/>
        <v>100</v>
      </c>
      <c r="I36" s="21">
        <f t="shared" si="5"/>
        <v>10.0128</v>
      </c>
      <c r="J36" s="21">
        <f t="shared" si="6"/>
        <v>5.5991999999999997</v>
      </c>
      <c r="K36" s="21">
        <f t="shared" si="7"/>
        <v>7.2215999999999996</v>
      </c>
      <c r="L36" s="21">
        <f t="shared" si="8"/>
        <v>1.1664000000000001</v>
      </c>
      <c r="M36" s="159">
        <f t="shared" si="9"/>
        <v>24</v>
      </c>
      <c r="N36" s="22"/>
      <c r="P36" s="37">
        <f t="shared" si="12"/>
        <v>10.0128</v>
      </c>
      <c r="Q36" s="37">
        <f t="shared" si="13"/>
        <v>5.5991999999999997</v>
      </c>
      <c r="R36" s="37">
        <f t="shared" si="14"/>
        <v>7.2215999999999996</v>
      </c>
      <c r="S36" s="37">
        <f t="shared" si="15"/>
        <v>1.1664000000000001</v>
      </c>
      <c r="T36" s="37">
        <f t="shared" si="10"/>
        <v>24</v>
      </c>
    </row>
    <row r="37" spans="1:20">
      <c r="A37" s="8" t="s">
        <v>79</v>
      </c>
      <c r="B37" s="198">
        <v>24</v>
      </c>
      <c r="C37" s="198">
        <v>24</v>
      </c>
      <c r="D37" s="19">
        <v>41.72</v>
      </c>
      <c r="E37" s="19">
        <v>23.33</v>
      </c>
      <c r="F37" s="19">
        <v>30.09</v>
      </c>
      <c r="G37" s="19">
        <v>4.8600000000000003</v>
      </c>
      <c r="H37" s="19">
        <f t="shared" si="11"/>
        <v>100</v>
      </c>
      <c r="I37" s="21">
        <f t="shared" si="5"/>
        <v>10.0128</v>
      </c>
      <c r="J37" s="21">
        <f t="shared" si="6"/>
        <v>5.5991999999999997</v>
      </c>
      <c r="K37" s="21">
        <f t="shared" si="7"/>
        <v>7.2215999999999996</v>
      </c>
      <c r="L37" s="21">
        <f t="shared" si="8"/>
        <v>1.1664000000000001</v>
      </c>
      <c r="M37" s="159">
        <f t="shared" si="9"/>
        <v>24</v>
      </c>
      <c r="N37" s="22"/>
      <c r="P37" s="37">
        <f t="shared" si="12"/>
        <v>10.0128</v>
      </c>
      <c r="Q37" s="37">
        <f t="shared" si="13"/>
        <v>5.5991999999999997</v>
      </c>
      <c r="R37" s="37">
        <f t="shared" si="14"/>
        <v>7.2215999999999996</v>
      </c>
      <c r="S37" s="37">
        <f t="shared" si="15"/>
        <v>1.1664000000000001</v>
      </c>
      <c r="T37" s="37">
        <f t="shared" si="10"/>
        <v>24</v>
      </c>
    </row>
    <row r="38" spans="1:20">
      <c r="A38" s="8" t="s">
        <v>80</v>
      </c>
      <c r="B38" s="198">
        <v>24</v>
      </c>
      <c r="C38" s="198">
        <v>24</v>
      </c>
      <c r="D38" s="19">
        <v>41.72</v>
      </c>
      <c r="E38" s="19">
        <v>23.33</v>
      </c>
      <c r="F38" s="19">
        <v>30.09</v>
      </c>
      <c r="G38" s="19">
        <v>4.8600000000000003</v>
      </c>
      <c r="H38" s="19">
        <f t="shared" si="11"/>
        <v>100</v>
      </c>
      <c r="I38" s="21">
        <f t="shared" si="5"/>
        <v>10.0128</v>
      </c>
      <c r="J38" s="21">
        <f t="shared" si="6"/>
        <v>5.5991999999999997</v>
      </c>
      <c r="K38" s="21">
        <f t="shared" si="7"/>
        <v>7.2215999999999996</v>
      </c>
      <c r="L38" s="21">
        <f t="shared" si="8"/>
        <v>1.1664000000000001</v>
      </c>
      <c r="M38" s="159">
        <f t="shared" si="9"/>
        <v>24</v>
      </c>
      <c r="N38" s="22"/>
      <c r="P38" s="37">
        <f t="shared" si="12"/>
        <v>10.0128</v>
      </c>
      <c r="Q38" s="37">
        <f t="shared" si="13"/>
        <v>5.5991999999999997</v>
      </c>
      <c r="R38" s="37">
        <f t="shared" si="14"/>
        <v>7.2215999999999996</v>
      </c>
      <c r="S38" s="37">
        <f t="shared" si="15"/>
        <v>1.1664000000000001</v>
      </c>
      <c r="T38" s="37">
        <f t="shared" si="10"/>
        <v>24</v>
      </c>
    </row>
    <row r="39" spans="1:20">
      <c r="A39" s="8" t="s">
        <v>81</v>
      </c>
      <c r="B39" s="198">
        <v>24</v>
      </c>
      <c r="C39" s="198">
        <v>24</v>
      </c>
      <c r="D39" s="19">
        <v>41.72</v>
      </c>
      <c r="E39" s="19">
        <v>23.33</v>
      </c>
      <c r="F39" s="19">
        <v>30.09</v>
      </c>
      <c r="G39" s="19">
        <v>4.8600000000000003</v>
      </c>
      <c r="H39" s="19">
        <f t="shared" si="11"/>
        <v>100</v>
      </c>
      <c r="I39" s="21">
        <f t="shared" si="5"/>
        <v>10.0128</v>
      </c>
      <c r="J39" s="21">
        <f t="shared" si="6"/>
        <v>5.5991999999999997</v>
      </c>
      <c r="K39" s="21">
        <f t="shared" si="7"/>
        <v>7.2215999999999996</v>
      </c>
      <c r="L39" s="21">
        <f t="shared" si="8"/>
        <v>1.1664000000000001</v>
      </c>
      <c r="M39" s="159">
        <f t="shared" si="9"/>
        <v>24</v>
      </c>
      <c r="N39" s="22"/>
      <c r="P39" s="37">
        <f t="shared" si="12"/>
        <v>10.0128</v>
      </c>
      <c r="Q39" s="37">
        <f t="shared" si="13"/>
        <v>5.5991999999999997</v>
      </c>
      <c r="R39" s="37">
        <f t="shared" si="14"/>
        <v>7.2215999999999996</v>
      </c>
      <c r="S39" s="37">
        <f t="shared" si="15"/>
        <v>1.1664000000000001</v>
      </c>
      <c r="T39" s="37">
        <f t="shared" si="10"/>
        <v>24</v>
      </c>
    </row>
    <row r="40" spans="1:20">
      <c r="A40" s="8" t="s">
        <v>82</v>
      </c>
      <c r="B40" s="198">
        <v>24</v>
      </c>
      <c r="C40" s="198">
        <v>24</v>
      </c>
      <c r="D40" s="19">
        <v>41.72</v>
      </c>
      <c r="E40" s="19">
        <v>23.33</v>
      </c>
      <c r="F40" s="19">
        <v>30.09</v>
      </c>
      <c r="G40" s="19">
        <v>4.8600000000000003</v>
      </c>
      <c r="H40" s="19">
        <f t="shared" si="11"/>
        <v>100</v>
      </c>
      <c r="I40" s="21">
        <f t="shared" si="5"/>
        <v>10.0128</v>
      </c>
      <c r="J40" s="21">
        <f t="shared" si="6"/>
        <v>5.5991999999999997</v>
      </c>
      <c r="K40" s="21">
        <f t="shared" si="7"/>
        <v>7.2215999999999996</v>
      </c>
      <c r="L40" s="21">
        <f t="shared" si="8"/>
        <v>1.1664000000000001</v>
      </c>
      <c r="M40" s="159">
        <f t="shared" si="9"/>
        <v>24</v>
      </c>
      <c r="N40" s="22"/>
      <c r="P40" s="37">
        <f t="shared" si="12"/>
        <v>10.0128</v>
      </c>
      <c r="Q40" s="37">
        <f t="shared" si="13"/>
        <v>5.5991999999999997</v>
      </c>
      <c r="R40" s="37">
        <f t="shared" si="14"/>
        <v>7.2215999999999996</v>
      </c>
      <c r="S40" s="37">
        <f t="shared" si="15"/>
        <v>1.1664000000000001</v>
      </c>
      <c r="T40" s="37">
        <f t="shared" si="10"/>
        <v>24</v>
      </c>
    </row>
    <row r="41" spans="1:20">
      <c r="A41" s="8" t="s">
        <v>83</v>
      </c>
      <c r="B41" s="198">
        <v>24</v>
      </c>
      <c r="C41" s="198">
        <v>24</v>
      </c>
      <c r="D41" s="19">
        <v>41.72</v>
      </c>
      <c r="E41" s="19">
        <v>23.33</v>
      </c>
      <c r="F41" s="19">
        <v>30.09</v>
      </c>
      <c r="G41" s="19">
        <v>4.8600000000000003</v>
      </c>
      <c r="H41" s="19">
        <f t="shared" si="11"/>
        <v>100</v>
      </c>
      <c r="I41" s="21">
        <f t="shared" si="5"/>
        <v>10.0128</v>
      </c>
      <c r="J41" s="21">
        <f t="shared" si="6"/>
        <v>5.5991999999999997</v>
      </c>
      <c r="K41" s="21">
        <f t="shared" si="7"/>
        <v>7.2215999999999996</v>
      </c>
      <c r="L41" s="21">
        <f t="shared" si="8"/>
        <v>1.1664000000000001</v>
      </c>
      <c r="M41" s="159">
        <f t="shared" si="9"/>
        <v>24</v>
      </c>
      <c r="N41" s="22"/>
      <c r="P41" s="37">
        <f t="shared" si="12"/>
        <v>10.0128</v>
      </c>
      <c r="Q41" s="37">
        <f t="shared" si="13"/>
        <v>5.5991999999999997</v>
      </c>
      <c r="R41" s="37">
        <f t="shared" si="14"/>
        <v>7.2215999999999996</v>
      </c>
      <c r="S41" s="37">
        <f t="shared" si="15"/>
        <v>1.1664000000000001</v>
      </c>
      <c r="T41" s="37">
        <f t="shared" si="10"/>
        <v>24</v>
      </c>
    </row>
    <row r="42" spans="1:20">
      <c r="A42" s="8" t="s">
        <v>84</v>
      </c>
      <c r="B42" s="198">
        <v>24</v>
      </c>
      <c r="C42" s="198">
        <v>24</v>
      </c>
      <c r="D42" s="19">
        <v>41.72</v>
      </c>
      <c r="E42" s="19">
        <v>23.33</v>
      </c>
      <c r="F42" s="19">
        <v>30.09</v>
      </c>
      <c r="G42" s="19">
        <v>4.8600000000000003</v>
      </c>
      <c r="H42" s="19">
        <f t="shared" si="11"/>
        <v>100</v>
      </c>
      <c r="I42" s="21">
        <f t="shared" si="5"/>
        <v>10.0128</v>
      </c>
      <c r="J42" s="21">
        <f t="shared" si="6"/>
        <v>5.5991999999999997</v>
      </c>
      <c r="K42" s="21">
        <f t="shared" si="7"/>
        <v>7.2215999999999996</v>
      </c>
      <c r="L42" s="21">
        <f t="shared" si="8"/>
        <v>1.1664000000000001</v>
      </c>
      <c r="M42" s="159">
        <f t="shared" si="9"/>
        <v>24</v>
      </c>
      <c r="N42" s="22"/>
      <c r="P42" s="37">
        <f t="shared" si="12"/>
        <v>10.0128</v>
      </c>
      <c r="Q42" s="37">
        <f t="shared" si="13"/>
        <v>5.5991999999999997</v>
      </c>
      <c r="R42" s="37">
        <f t="shared" si="14"/>
        <v>7.2215999999999996</v>
      </c>
      <c r="S42" s="37">
        <f t="shared" si="15"/>
        <v>1.1664000000000001</v>
      </c>
      <c r="T42" s="37">
        <f t="shared" si="10"/>
        <v>24</v>
      </c>
    </row>
    <row r="43" spans="1:20">
      <c r="A43" s="8" t="s">
        <v>85</v>
      </c>
      <c r="B43" s="198">
        <v>24</v>
      </c>
      <c r="C43" s="198">
        <v>24</v>
      </c>
      <c r="D43" s="19">
        <v>41.72</v>
      </c>
      <c r="E43" s="19">
        <v>23.33</v>
      </c>
      <c r="F43" s="19">
        <v>30.09</v>
      </c>
      <c r="G43" s="19">
        <v>4.8600000000000003</v>
      </c>
      <c r="H43" s="19">
        <f t="shared" si="11"/>
        <v>100</v>
      </c>
      <c r="I43" s="21">
        <f t="shared" si="5"/>
        <v>10.0128</v>
      </c>
      <c r="J43" s="21">
        <f t="shared" si="6"/>
        <v>5.5991999999999997</v>
      </c>
      <c r="K43" s="21">
        <f t="shared" si="7"/>
        <v>7.2215999999999996</v>
      </c>
      <c r="L43" s="21">
        <f t="shared" si="8"/>
        <v>1.1664000000000001</v>
      </c>
      <c r="M43" s="159">
        <f t="shared" si="9"/>
        <v>24</v>
      </c>
      <c r="N43" s="22"/>
      <c r="P43" s="37">
        <f t="shared" si="12"/>
        <v>10.0128</v>
      </c>
      <c r="Q43" s="37">
        <f t="shared" si="13"/>
        <v>5.5991999999999997</v>
      </c>
      <c r="R43" s="37">
        <f t="shared" si="14"/>
        <v>7.2215999999999996</v>
      </c>
      <c r="S43" s="37">
        <f t="shared" si="15"/>
        <v>1.1664000000000001</v>
      </c>
      <c r="T43" s="37">
        <f t="shared" si="10"/>
        <v>24</v>
      </c>
    </row>
    <row r="44" spans="1:20">
      <c r="A44" s="8" t="s">
        <v>86</v>
      </c>
      <c r="B44" s="198">
        <v>24</v>
      </c>
      <c r="C44" s="198">
        <v>24</v>
      </c>
      <c r="D44" s="19">
        <v>41.72</v>
      </c>
      <c r="E44" s="19">
        <v>23.33</v>
      </c>
      <c r="F44" s="19">
        <v>30.09</v>
      </c>
      <c r="G44" s="19">
        <v>4.8600000000000003</v>
      </c>
      <c r="H44" s="19">
        <f t="shared" si="11"/>
        <v>100</v>
      </c>
      <c r="I44" s="21">
        <f t="shared" si="5"/>
        <v>10.0128</v>
      </c>
      <c r="J44" s="21">
        <f t="shared" si="6"/>
        <v>5.5991999999999997</v>
      </c>
      <c r="K44" s="21">
        <f t="shared" si="7"/>
        <v>7.2215999999999996</v>
      </c>
      <c r="L44" s="21">
        <f t="shared" si="8"/>
        <v>1.1664000000000001</v>
      </c>
      <c r="M44" s="159">
        <f t="shared" si="9"/>
        <v>24</v>
      </c>
      <c r="N44" s="22"/>
      <c r="P44" s="37">
        <f t="shared" si="12"/>
        <v>10.0128</v>
      </c>
      <c r="Q44" s="37">
        <f t="shared" si="13"/>
        <v>5.5991999999999997</v>
      </c>
      <c r="R44" s="37">
        <f t="shared" si="14"/>
        <v>7.2215999999999996</v>
      </c>
      <c r="S44" s="37">
        <f t="shared" si="15"/>
        <v>1.1664000000000001</v>
      </c>
      <c r="T44" s="37">
        <f t="shared" si="10"/>
        <v>24</v>
      </c>
    </row>
    <row r="45" spans="1:20">
      <c r="A45" s="8" t="s">
        <v>87</v>
      </c>
      <c r="B45" s="198">
        <v>24</v>
      </c>
      <c r="C45" s="198">
        <v>24</v>
      </c>
      <c r="D45" s="19">
        <v>41.72</v>
      </c>
      <c r="E45" s="19">
        <v>23.33</v>
      </c>
      <c r="F45" s="19">
        <v>30.09</v>
      </c>
      <c r="G45" s="19">
        <v>4.8600000000000003</v>
      </c>
      <c r="H45" s="19">
        <f t="shared" si="11"/>
        <v>100</v>
      </c>
      <c r="I45" s="21">
        <f t="shared" si="5"/>
        <v>10.0128</v>
      </c>
      <c r="J45" s="21">
        <f t="shared" si="6"/>
        <v>5.5991999999999997</v>
      </c>
      <c r="K45" s="21">
        <f t="shared" si="7"/>
        <v>7.2215999999999996</v>
      </c>
      <c r="L45" s="21">
        <f t="shared" si="8"/>
        <v>1.1664000000000001</v>
      </c>
      <c r="M45" s="159">
        <f t="shared" si="9"/>
        <v>24</v>
      </c>
      <c r="N45" s="22"/>
      <c r="P45" s="37">
        <f t="shared" si="12"/>
        <v>10.0128</v>
      </c>
      <c r="Q45" s="37">
        <f t="shared" si="13"/>
        <v>5.5991999999999997</v>
      </c>
      <c r="R45" s="37">
        <f t="shared" si="14"/>
        <v>7.2215999999999996</v>
      </c>
      <c r="S45" s="37">
        <f t="shared" si="15"/>
        <v>1.1664000000000001</v>
      </c>
      <c r="T45" s="37">
        <f t="shared" si="10"/>
        <v>24</v>
      </c>
    </row>
    <row r="46" spans="1:20">
      <c r="A46" s="8" t="s">
        <v>88</v>
      </c>
      <c r="B46" s="198">
        <v>24</v>
      </c>
      <c r="C46" s="198">
        <v>24</v>
      </c>
      <c r="D46" s="19">
        <v>41.72</v>
      </c>
      <c r="E46" s="19">
        <v>23.33</v>
      </c>
      <c r="F46" s="19">
        <v>30.09</v>
      </c>
      <c r="G46" s="19">
        <v>4.8600000000000003</v>
      </c>
      <c r="H46" s="19">
        <f t="shared" si="11"/>
        <v>100</v>
      </c>
      <c r="I46" s="21">
        <f t="shared" si="5"/>
        <v>10.0128</v>
      </c>
      <c r="J46" s="21">
        <f t="shared" si="6"/>
        <v>5.5991999999999997</v>
      </c>
      <c r="K46" s="21">
        <f t="shared" si="7"/>
        <v>7.2215999999999996</v>
      </c>
      <c r="L46" s="21">
        <f t="shared" si="8"/>
        <v>1.1664000000000001</v>
      </c>
      <c r="M46" s="159">
        <f t="shared" si="9"/>
        <v>24</v>
      </c>
      <c r="N46" s="22"/>
      <c r="P46" s="37">
        <f t="shared" si="12"/>
        <v>10.0128</v>
      </c>
      <c r="Q46" s="37">
        <f t="shared" si="13"/>
        <v>5.5991999999999997</v>
      </c>
      <c r="R46" s="37">
        <f t="shared" si="14"/>
        <v>7.2215999999999996</v>
      </c>
      <c r="S46" s="37">
        <f t="shared" si="15"/>
        <v>1.1664000000000001</v>
      </c>
      <c r="T46" s="37">
        <f t="shared" si="10"/>
        <v>24</v>
      </c>
    </row>
    <row r="47" spans="1:20">
      <c r="A47" s="8" t="s">
        <v>89</v>
      </c>
      <c r="B47" s="198">
        <v>24</v>
      </c>
      <c r="C47" s="198">
        <v>24</v>
      </c>
      <c r="D47" s="19">
        <v>41.72</v>
      </c>
      <c r="E47" s="19">
        <v>23.33</v>
      </c>
      <c r="F47" s="19">
        <v>30.09</v>
      </c>
      <c r="G47" s="19">
        <v>4.8600000000000003</v>
      </c>
      <c r="H47" s="19">
        <f t="shared" si="11"/>
        <v>100</v>
      </c>
      <c r="I47" s="21">
        <f t="shared" si="5"/>
        <v>10.0128</v>
      </c>
      <c r="J47" s="21">
        <f t="shared" si="6"/>
        <v>5.5991999999999997</v>
      </c>
      <c r="K47" s="21">
        <f t="shared" si="7"/>
        <v>7.2215999999999996</v>
      </c>
      <c r="L47" s="21">
        <f t="shared" si="8"/>
        <v>1.1664000000000001</v>
      </c>
      <c r="M47" s="159">
        <f t="shared" si="9"/>
        <v>24</v>
      </c>
      <c r="N47" s="22"/>
      <c r="P47" s="37">
        <f t="shared" si="12"/>
        <v>10.0128</v>
      </c>
      <c r="Q47" s="37">
        <f t="shared" si="13"/>
        <v>5.5991999999999997</v>
      </c>
      <c r="R47" s="37">
        <f t="shared" si="14"/>
        <v>7.2215999999999996</v>
      </c>
      <c r="S47" s="37">
        <f t="shared" si="15"/>
        <v>1.1664000000000001</v>
      </c>
      <c r="T47" s="37">
        <f t="shared" si="10"/>
        <v>24</v>
      </c>
    </row>
    <row r="48" spans="1:20">
      <c r="A48" s="8" t="s">
        <v>90</v>
      </c>
      <c r="B48" s="198">
        <v>24</v>
      </c>
      <c r="C48" s="198">
        <v>24</v>
      </c>
      <c r="D48" s="19">
        <v>41.72</v>
      </c>
      <c r="E48" s="19">
        <v>23.33</v>
      </c>
      <c r="F48" s="19">
        <v>30.09</v>
      </c>
      <c r="G48" s="19">
        <v>4.8600000000000003</v>
      </c>
      <c r="H48" s="19">
        <f t="shared" si="11"/>
        <v>100</v>
      </c>
      <c r="I48" s="21">
        <f t="shared" si="5"/>
        <v>10.0128</v>
      </c>
      <c r="J48" s="21">
        <f t="shared" si="6"/>
        <v>5.5991999999999997</v>
      </c>
      <c r="K48" s="21">
        <f t="shared" si="7"/>
        <v>7.2215999999999996</v>
      </c>
      <c r="L48" s="21">
        <f t="shared" si="8"/>
        <v>1.1664000000000001</v>
      </c>
      <c r="M48" s="159">
        <f t="shared" si="9"/>
        <v>24</v>
      </c>
      <c r="N48" s="22"/>
      <c r="P48" s="37">
        <f t="shared" si="12"/>
        <v>10.0128</v>
      </c>
      <c r="Q48" s="37">
        <f t="shared" si="13"/>
        <v>5.5991999999999997</v>
      </c>
      <c r="R48" s="37">
        <f t="shared" si="14"/>
        <v>7.2215999999999996</v>
      </c>
      <c r="S48" s="37">
        <f t="shared" si="15"/>
        <v>1.1664000000000001</v>
      </c>
      <c r="T48" s="37">
        <f t="shared" si="10"/>
        <v>24</v>
      </c>
    </row>
    <row r="49" spans="1:20">
      <c r="A49" s="8" t="s">
        <v>91</v>
      </c>
      <c r="B49" s="198">
        <v>24</v>
      </c>
      <c r="C49" s="198">
        <v>24</v>
      </c>
      <c r="D49" s="19">
        <v>41.72</v>
      </c>
      <c r="E49" s="19">
        <v>23.33</v>
      </c>
      <c r="F49" s="19">
        <v>30.09</v>
      </c>
      <c r="G49" s="19">
        <v>4.8600000000000003</v>
      </c>
      <c r="H49" s="19">
        <f t="shared" si="11"/>
        <v>100</v>
      </c>
      <c r="I49" s="21">
        <f t="shared" si="5"/>
        <v>10.0128</v>
      </c>
      <c r="J49" s="21">
        <f t="shared" si="6"/>
        <v>5.5991999999999997</v>
      </c>
      <c r="K49" s="21">
        <f t="shared" si="7"/>
        <v>7.2215999999999996</v>
      </c>
      <c r="L49" s="21">
        <f t="shared" si="8"/>
        <v>1.1664000000000001</v>
      </c>
      <c r="M49" s="159">
        <f t="shared" si="9"/>
        <v>24</v>
      </c>
      <c r="N49" s="22"/>
      <c r="P49" s="37">
        <f t="shared" si="12"/>
        <v>10.0128</v>
      </c>
      <c r="Q49" s="37">
        <f t="shared" si="13"/>
        <v>5.5991999999999997</v>
      </c>
      <c r="R49" s="37">
        <f t="shared" si="14"/>
        <v>7.2215999999999996</v>
      </c>
      <c r="S49" s="37">
        <f t="shared" si="15"/>
        <v>1.1664000000000001</v>
      </c>
      <c r="T49" s="37">
        <f t="shared" si="10"/>
        <v>24</v>
      </c>
    </row>
    <row r="50" spans="1:20">
      <c r="A50" s="8" t="s">
        <v>92</v>
      </c>
      <c r="B50" s="198">
        <v>24</v>
      </c>
      <c r="C50" s="198">
        <v>24</v>
      </c>
      <c r="D50" s="19">
        <v>41.72</v>
      </c>
      <c r="E50" s="19">
        <v>23.33</v>
      </c>
      <c r="F50" s="19">
        <v>30.09</v>
      </c>
      <c r="G50" s="19">
        <v>4.8600000000000003</v>
      </c>
      <c r="H50" s="19">
        <f t="shared" si="11"/>
        <v>100</v>
      </c>
      <c r="I50" s="21">
        <f t="shared" si="5"/>
        <v>10.0128</v>
      </c>
      <c r="J50" s="21">
        <f t="shared" si="6"/>
        <v>5.5991999999999997</v>
      </c>
      <c r="K50" s="21">
        <f t="shared" si="7"/>
        <v>7.2215999999999996</v>
      </c>
      <c r="L50" s="21">
        <f t="shared" si="8"/>
        <v>1.1664000000000001</v>
      </c>
      <c r="M50" s="159">
        <f t="shared" si="9"/>
        <v>24</v>
      </c>
      <c r="N50" s="22"/>
      <c r="P50" s="37">
        <f t="shared" si="12"/>
        <v>10.0128</v>
      </c>
      <c r="Q50" s="37">
        <f t="shared" si="13"/>
        <v>5.5991999999999997</v>
      </c>
      <c r="R50" s="37">
        <f t="shared" si="14"/>
        <v>7.2215999999999996</v>
      </c>
      <c r="S50" s="37">
        <f t="shared" si="15"/>
        <v>1.1664000000000001</v>
      </c>
      <c r="T50" s="37">
        <f t="shared" si="10"/>
        <v>24</v>
      </c>
    </row>
    <row r="51" spans="1:20">
      <c r="A51" s="8" t="s">
        <v>93</v>
      </c>
      <c r="B51" s="198">
        <v>24</v>
      </c>
      <c r="C51" s="198">
        <v>24</v>
      </c>
      <c r="D51" s="19">
        <v>41.72</v>
      </c>
      <c r="E51" s="19">
        <v>23.33</v>
      </c>
      <c r="F51" s="19">
        <v>30.09</v>
      </c>
      <c r="G51" s="19">
        <v>4.8600000000000003</v>
      </c>
      <c r="H51" s="19">
        <f t="shared" si="11"/>
        <v>100</v>
      </c>
      <c r="I51" s="21">
        <f t="shared" si="5"/>
        <v>10.0128</v>
      </c>
      <c r="J51" s="21">
        <f t="shared" si="6"/>
        <v>5.5991999999999997</v>
      </c>
      <c r="K51" s="21">
        <f t="shared" si="7"/>
        <v>7.2215999999999996</v>
      </c>
      <c r="L51" s="21">
        <f t="shared" si="8"/>
        <v>1.1664000000000001</v>
      </c>
      <c r="M51" s="159">
        <f t="shared" si="9"/>
        <v>24</v>
      </c>
      <c r="N51" s="22"/>
      <c r="P51" s="37">
        <f t="shared" si="12"/>
        <v>10.0128</v>
      </c>
      <c r="Q51" s="37">
        <f t="shared" si="13"/>
        <v>5.5991999999999997</v>
      </c>
      <c r="R51" s="37">
        <f t="shared" si="14"/>
        <v>7.2215999999999996</v>
      </c>
      <c r="S51" s="37">
        <f t="shared" si="15"/>
        <v>1.1664000000000001</v>
      </c>
      <c r="T51" s="37">
        <f t="shared" si="10"/>
        <v>24</v>
      </c>
    </row>
    <row r="52" spans="1:20">
      <c r="A52" s="8" t="s">
        <v>94</v>
      </c>
      <c r="B52" s="198">
        <v>24</v>
      </c>
      <c r="C52" s="198">
        <v>24</v>
      </c>
      <c r="D52" s="19">
        <v>41.72</v>
      </c>
      <c r="E52" s="19">
        <v>23.33</v>
      </c>
      <c r="F52" s="19">
        <v>30.09</v>
      </c>
      <c r="G52" s="19">
        <v>4.8600000000000003</v>
      </c>
      <c r="H52" s="19">
        <f t="shared" si="11"/>
        <v>100</v>
      </c>
      <c r="I52" s="21">
        <f t="shared" si="5"/>
        <v>10.0128</v>
      </c>
      <c r="J52" s="21">
        <f t="shared" si="6"/>
        <v>5.5991999999999997</v>
      </c>
      <c r="K52" s="21">
        <f t="shared" si="7"/>
        <v>7.2215999999999996</v>
      </c>
      <c r="L52" s="21">
        <f t="shared" si="8"/>
        <v>1.1664000000000001</v>
      </c>
      <c r="M52" s="159">
        <f t="shared" si="9"/>
        <v>24</v>
      </c>
      <c r="N52" s="22"/>
      <c r="P52" s="37">
        <f t="shared" si="12"/>
        <v>10.0128</v>
      </c>
      <c r="Q52" s="37">
        <f t="shared" si="13"/>
        <v>5.5991999999999997</v>
      </c>
      <c r="R52" s="37">
        <f t="shared" si="14"/>
        <v>7.2215999999999996</v>
      </c>
      <c r="S52" s="37">
        <f t="shared" si="15"/>
        <v>1.1664000000000001</v>
      </c>
      <c r="T52" s="37">
        <f t="shared" si="10"/>
        <v>24</v>
      </c>
    </row>
    <row r="53" spans="1:20">
      <c r="A53" s="8" t="s">
        <v>95</v>
      </c>
      <c r="B53" s="198">
        <v>24</v>
      </c>
      <c r="C53" s="198">
        <v>24</v>
      </c>
      <c r="D53" s="19">
        <v>41.72</v>
      </c>
      <c r="E53" s="19">
        <v>23.33</v>
      </c>
      <c r="F53" s="19">
        <v>30.09</v>
      </c>
      <c r="G53" s="19">
        <v>4.8600000000000003</v>
      </c>
      <c r="H53" s="19">
        <f t="shared" si="11"/>
        <v>100</v>
      </c>
      <c r="I53" s="21">
        <f t="shared" si="5"/>
        <v>10.0128</v>
      </c>
      <c r="J53" s="21">
        <f t="shared" si="6"/>
        <v>5.5991999999999997</v>
      </c>
      <c r="K53" s="21">
        <f t="shared" si="7"/>
        <v>7.2215999999999996</v>
      </c>
      <c r="L53" s="21">
        <f t="shared" si="8"/>
        <v>1.1664000000000001</v>
      </c>
      <c r="M53" s="159">
        <f t="shared" si="9"/>
        <v>24</v>
      </c>
      <c r="N53" s="22"/>
      <c r="P53" s="37">
        <f t="shared" si="12"/>
        <v>10.0128</v>
      </c>
      <c r="Q53" s="37">
        <f t="shared" si="13"/>
        <v>5.5991999999999997</v>
      </c>
      <c r="R53" s="37">
        <f t="shared" si="14"/>
        <v>7.2215999999999996</v>
      </c>
      <c r="S53" s="37">
        <f t="shared" si="15"/>
        <v>1.1664000000000001</v>
      </c>
      <c r="T53" s="37">
        <f t="shared" si="10"/>
        <v>24</v>
      </c>
    </row>
    <row r="54" spans="1:20">
      <c r="A54" s="8" t="s">
        <v>96</v>
      </c>
      <c r="B54" s="198">
        <v>24</v>
      </c>
      <c r="C54" s="198">
        <v>24</v>
      </c>
      <c r="D54" s="19">
        <v>41.72</v>
      </c>
      <c r="E54" s="19">
        <v>23.33</v>
      </c>
      <c r="F54" s="19">
        <v>30.09</v>
      </c>
      <c r="G54" s="19">
        <v>4.8600000000000003</v>
      </c>
      <c r="H54" s="19">
        <f t="shared" si="11"/>
        <v>100</v>
      </c>
      <c r="I54" s="21">
        <f t="shared" si="5"/>
        <v>10.0128</v>
      </c>
      <c r="J54" s="21">
        <f t="shared" si="6"/>
        <v>5.5991999999999997</v>
      </c>
      <c r="K54" s="21">
        <f t="shared" si="7"/>
        <v>7.2215999999999996</v>
      </c>
      <c r="L54" s="21">
        <f t="shared" si="8"/>
        <v>1.1664000000000001</v>
      </c>
      <c r="M54" s="159">
        <f t="shared" si="9"/>
        <v>24</v>
      </c>
      <c r="N54" s="22"/>
      <c r="P54" s="37">
        <f t="shared" si="12"/>
        <v>10.0128</v>
      </c>
      <c r="Q54" s="37">
        <f t="shared" si="13"/>
        <v>5.5991999999999997</v>
      </c>
      <c r="R54" s="37">
        <f t="shared" si="14"/>
        <v>7.2215999999999996</v>
      </c>
      <c r="S54" s="37">
        <f t="shared" si="15"/>
        <v>1.1664000000000001</v>
      </c>
      <c r="T54" s="37">
        <f t="shared" si="10"/>
        <v>24</v>
      </c>
    </row>
    <row r="55" spans="1:20">
      <c r="A55" s="8" t="s">
        <v>97</v>
      </c>
      <c r="B55" s="198">
        <v>24</v>
      </c>
      <c r="C55" s="198">
        <v>24</v>
      </c>
      <c r="D55" s="19">
        <v>41.72</v>
      </c>
      <c r="E55" s="19">
        <v>23.33</v>
      </c>
      <c r="F55" s="19">
        <v>30.09</v>
      </c>
      <c r="G55" s="19">
        <v>4.8600000000000003</v>
      </c>
      <c r="H55" s="19">
        <f t="shared" si="11"/>
        <v>100</v>
      </c>
      <c r="I55" s="21">
        <f t="shared" si="5"/>
        <v>10.0128</v>
      </c>
      <c r="J55" s="21">
        <f t="shared" si="6"/>
        <v>5.5991999999999997</v>
      </c>
      <c r="K55" s="21">
        <f t="shared" si="7"/>
        <v>7.2215999999999996</v>
      </c>
      <c r="L55" s="21">
        <f t="shared" si="8"/>
        <v>1.1664000000000001</v>
      </c>
      <c r="M55" s="159">
        <f t="shared" si="9"/>
        <v>24</v>
      </c>
      <c r="N55" s="22"/>
      <c r="P55" s="37">
        <f t="shared" si="12"/>
        <v>10.0128</v>
      </c>
      <c r="Q55" s="37">
        <f t="shared" si="13"/>
        <v>5.5991999999999997</v>
      </c>
      <c r="R55" s="37">
        <f t="shared" si="14"/>
        <v>7.2215999999999996</v>
      </c>
      <c r="S55" s="37">
        <f t="shared" si="15"/>
        <v>1.1664000000000001</v>
      </c>
      <c r="T55" s="37">
        <f t="shared" si="10"/>
        <v>24</v>
      </c>
    </row>
    <row r="56" spans="1:20">
      <c r="A56" s="8" t="s">
        <v>98</v>
      </c>
      <c r="B56" s="198">
        <v>24</v>
      </c>
      <c r="C56" s="198">
        <v>24</v>
      </c>
      <c r="D56" s="19">
        <v>41.72</v>
      </c>
      <c r="E56" s="19">
        <v>23.33</v>
      </c>
      <c r="F56" s="19">
        <v>30.09</v>
      </c>
      <c r="G56" s="19">
        <v>4.8600000000000003</v>
      </c>
      <c r="H56" s="19">
        <f t="shared" si="11"/>
        <v>100</v>
      </c>
      <c r="I56" s="21">
        <f t="shared" si="5"/>
        <v>10.0128</v>
      </c>
      <c r="J56" s="21">
        <f t="shared" si="6"/>
        <v>5.5991999999999997</v>
      </c>
      <c r="K56" s="21">
        <f t="shared" si="7"/>
        <v>7.2215999999999996</v>
      </c>
      <c r="L56" s="21">
        <f t="shared" si="8"/>
        <v>1.1664000000000001</v>
      </c>
      <c r="M56" s="159">
        <f t="shared" si="9"/>
        <v>24</v>
      </c>
      <c r="N56" s="22"/>
      <c r="P56" s="37">
        <f t="shared" si="12"/>
        <v>10.0128</v>
      </c>
      <c r="Q56" s="37">
        <f t="shared" si="13"/>
        <v>5.5991999999999997</v>
      </c>
      <c r="R56" s="37">
        <f t="shared" si="14"/>
        <v>7.2215999999999996</v>
      </c>
      <c r="S56" s="37">
        <f t="shared" si="15"/>
        <v>1.1664000000000001</v>
      </c>
      <c r="T56" s="37">
        <f t="shared" si="10"/>
        <v>24</v>
      </c>
    </row>
    <row r="57" spans="1:20">
      <c r="A57" s="8" t="s">
        <v>99</v>
      </c>
      <c r="B57" s="198">
        <v>24</v>
      </c>
      <c r="C57" s="198">
        <v>24</v>
      </c>
      <c r="D57" s="19">
        <v>41.72</v>
      </c>
      <c r="E57" s="19">
        <v>23.33</v>
      </c>
      <c r="F57" s="19">
        <v>30.09</v>
      </c>
      <c r="G57" s="19">
        <v>4.8600000000000003</v>
      </c>
      <c r="H57" s="19">
        <f t="shared" si="11"/>
        <v>100</v>
      </c>
      <c r="I57" s="21">
        <f t="shared" si="5"/>
        <v>10.0128</v>
      </c>
      <c r="J57" s="21">
        <f t="shared" si="6"/>
        <v>5.5991999999999997</v>
      </c>
      <c r="K57" s="21">
        <f t="shared" si="7"/>
        <v>7.2215999999999996</v>
      </c>
      <c r="L57" s="21">
        <f t="shared" si="8"/>
        <v>1.1664000000000001</v>
      </c>
      <c r="M57" s="159">
        <f t="shared" si="9"/>
        <v>24</v>
      </c>
      <c r="N57" s="22"/>
      <c r="P57" s="37">
        <f t="shared" si="12"/>
        <v>10.0128</v>
      </c>
      <c r="Q57" s="37">
        <f t="shared" si="13"/>
        <v>5.5991999999999997</v>
      </c>
      <c r="R57" s="37">
        <f t="shared" si="14"/>
        <v>7.2215999999999996</v>
      </c>
      <c r="S57" s="37">
        <f t="shared" si="15"/>
        <v>1.1664000000000001</v>
      </c>
      <c r="T57" s="37">
        <f t="shared" si="10"/>
        <v>24</v>
      </c>
    </row>
    <row r="58" spans="1:20">
      <c r="A58" s="8" t="s">
        <v>100</v>
      </c>
      <c r="B58" s="198">
        <v>24</v>
      </c>
      <c r="C58" s="198">
        <v>24</v>
      </c>
      <c r="D58" s="19">
        <v>41.72</v>
      </c>
      <c r="E58" s="19">
        <v>23.33</v>
      </c>
      <c r="F58" s="19">
        <v>30.09</v>
      </c>
      <c r="G58" s="19">
        <v>4.8600000000000003</v>
      </c>
      <c r="H58" s="19">
        <f t="shared" si="11"/>
        <v>100</v>
      </c>
      <c r="I58" s="21">
        <f t="shared" si="5"/>
        <v>10.0128</v>
      </c>
      <c r="J58" s="21">
        <f t="shared" si="6"/>
        <v>5.5991999999999997</v>
      </c>
      <c r="K58" s="21">
        <f t="shared" si="7"/>
        <v>7.2215999999999996</v>
      </c>
      <c r="L58" s="21">
        <f t="shared" si="8"/>
        <v>1.1664000000000001</v>
      </c>
      <c r="M58" s="159">
        <f t="shared" si="9"/>
        <v>24</v>
      </c>
      <c r="N58" s="22"/>
      <c r="P58" s="37">
        <f t="shared" si="12"/>
        <v>10.0128</v>
      </c>
      <c r="Q58" s="37">
        <f t="shared" si="13"/>
        <v>5.5991999999999997</v>
      </c>
      <c r="R58" s="37">
        <f t="shared" si="14"/>
        <v>7.2215999999999996</v>
      </c>
      <c r="S58" s="37">
        <f t="shared" si="15"/>
        <v>1.1664000000000001</v>
      </c>
      <c r="T58" s="37">
        <f t="shared" si="10"/>
        <v>24</v>
      </c>
    </row>
    <row r="59" spans="1:20">
      <c r="A59" s="8" t="s">
        <v>101</v>
      </c>
      <c r="B59" s="198">
        <v>24</v>
      </c>
      <c r="C59" s="198">
        <v>24</v>
      </c>
      <c r="D59" s="19">
        <v>41.72</v>
      </c>
      <c r="E59" s="19">
        <v>23.33</v>
      </c>
      <c r="F59" s="19">
        <v>30.09</v>
      </c>
      <c r="G59" s="19">
        <v>4.8600000000000003</v>
      </c>
      <c r="H59" s="19">
        <f t="shared" si="11"/>
        <v>100</v>
      </c>
      <c r="I59" s="21">
        <f t="shared" si="5"/>
        <v>10.0128</v>
      </c>
      <c r="J59" s="21">
        <f t="shared" si="6"/>
        <v>5.5991999999999997</v>
      </c>
      <c r="K59" s="21">
        <f t="shared" si="7"/>
        <v>7.2215999999999996</v>
      </c>
      <c r="L59" s="21">
        <f t="shared" si="8"/>
        <v>1.1664000000000001</v>
      </c>
      <c r="M59" s="159">
        <f t="shared" si="9"/>
        <v>24</v>
      </c>
      <c r="N59" s="22"/>
      <c r="P59" s="37">
        <f t="shared" si="12"/>
        <v>10.0128</v>
      </c>
      <c r="Q59" s="37">
        <f t="shared" si="13"/>
        <v>5.5991999999999997</v>
      </c>
      <c r="R59" s="37">
        <f t="shared" si="14"/>
        <v>7.2215999999999996</v>
      </c>
      <c r="S59" s="37">
        <f t="shared" si="15"/>
        <v>1.1664000000000001</v>
      </c>
      <c r="T59" s="37">
        <f t="shared" si="10"/>
        <v>24</v>
      </c>
    </row>
    <row r="60" spans="1:20">
      <c r="A60" s="8" t="s">
        <v>102</v>
      </c>
      <c r="B60" s="198">
        <v>24</v>
      </c>
      <c r="C60" s="198">
        <v>24</v>
      </c>
      <c r="D60" s="19">
        <v>41.72</v>
      </c>
      <c r="E60" s="19">
        <v>23.33</v>
      </c>
      <c r="F60" s="19">
        <v>30.09</v>
      </c>
      <c r="G60" s="19">
        <v>4.8600000000000003</v>
      </c>
      <c r="H60" s="19">
        <f t="shared" si="11"/>
        <v>100</v>
      </c>
      <c r="I60" s="21">
        <f t="shared" si="5"/>
        <v>10.0128</v>
      </c>
      <c r="J60" s="21">
        <f t="shared" si="6"/>
        <v>5.5991999999999997</v>
      </c>
      <c r="K60" s="21">
        <f t="shared" si="7"/>
        <v>7.2215999999999996</v>
      </c>
      <c r="L60" s="21">
        <f t="shared" si="8"/>
        <v>1.1664000000000001</v>
      </c>
      <c r="M60" s="159">
        <f t="shared" si="9"/>
        <v>24</v>
      </c>
      <c r="N60" s="22"/>
      <c r="P60" s="37">
        <f t="shared" si="12"/>
        <v>10.0128</v>
      </c>
      <c r="Q60" s="37">
        <f t="shared" si="13"/>
        <v>5.5991999999999997</v>
      </c>
      <c r="R60" s="37">
        <f t="shared" si="14"/>
        <v>7.2215999999999996</v>
      </c>
      <c r="S60" s="37">
        <f t="shared" si="15"/>
        <v>1.1664000000000001</v>
      </c>
      <c r="T60" s="37">
        <f t="shared" si="10"/>
        <v>24</v>
      </c>
    </row>
    <row r="61" spans="1:20">
      <c r="A61" s="8" t="s">
        <v>103</v>
      </c>
      <c r="B61" s="198">
        <v>24</v>
      </c>
      <c r="C61" s="198">
        <v>24</v>
      </c>
      <c r="D61" s="19">
        <v>41.72</v>
      </c>
      <c r="E61" s="19">
        <v>23.33</v>
      </c>
      <c r="F61" s="19">
        <v>30.09</v>
      </c>
      <c r="G61" s="19">
        <v>4.8600000000000003</v>
      </c>
      <c r="H61" s="19">
        <f t="shared" si="11"/>
        <v>100</v>
      </c>
      <c r="I61" s="21">
        <f t="shared" si="5"/>
        <v>10.0128</v>
      </c>
      <c r="J61" s="21">
        <f t="shared" si="6"/>
        <v>5.5991999999999997</v>
      </c>
      <c r="K61" s="21">
        <f t="shared" si="7"/>
        <v>7.2215999999999996</v>
      </c>
      <c r="L61" s="21">
        <f t="shared" si="8"/>
        <v>1.1664000000000001</v>
      </c>
      <c r="M61" s="159">
        <f t="shared" si="9"/>
        <v>24</v>
      </c>
      <c r="N61" s="22"/>
      <c r="P61" s="37">
        <f t="shared" si="12"/>
        <v>10.0128</v>
      </c>
      <c r="Q61" s="37">
        <f t="shared" si="13"/>
        <v>5.5991999999999997</v>
      </c>
      <c r="R61" s="37">
        <f t="shared" si="14"/>
        <v>7.2215999999999996</v>
      </c>
      <c r="S61" s="37">
        <f t="shared" si="15"/>
        <v>1.1664000000000001</v>
      </c>
      <c r="T61" s="37">
        <f t="shared" si="10"/>
        <v>24</v>
      </c>
    </row>
    <row r="62" spans="1:20">
      <c r="A62" s="8" t="s">
        <v>104</v>
      </c>
      <c r="B62" s="198">
        <v>24</v>
      </c>
      <c r="C62" s="198">
        <v>24</v>
      </c>
      <c r="D62" s="19">
        <v>41.72</v>
      </c>
      <c r="E62" s="19">
        <v>23.33</v>
      </c>
      <c r="F62" s="19">
        <v>30.09</v>
      </c>
      <c r="G62" s="19">
        <v>4.8600000000000003</v>
      </c>
      <c r="H62" s="19">
        <f t="shared" si="11"/>
        <v>100</v>
      </c>
      <c r="I62" s="21">
        <f t="shared" si="5"/>
        <v>10.0128</v>
      </c>
      <c r="J62" s="21">
        <f t="shared" si="6"/>
        <v>5.5991999999999997</v>
      </c>
      <c r="K62" s="21">
        <f t="shared" si="7"/>
        <v>7.2215999999999996</v>
      </c>
      <c r="L62" s="21">
        <f t="shared" si="8"/>
        <v>1.1664000000000001</v>
      </c>
      <c r="M62" s="159">
        <f t="shared" si="9"/>
        <v>24</v>
      </c>
      <c r="N62" s="22"/>
      <c r="P62" s="37">
        <f t="shared" si="12"/>
        <v>10.0128</v>
      </c>
      <c r="Q62" s="37">
        <f t="shared" si="13"/>
        <v>5.5991999999999997</v>
      </c>
      <c r="R62" s="37">
        <f t="shared" si="14"/>
        <v>7.2215999999999996</v>
      </c>
      <c r="S62" s="37">
        <f t="shared" si="15"/>
        <v>1.1664000000000001</v>
      </c>
      <c r="T62" s="37">
        <f t="shared" si="10"/>
        <v>24</v>
      </c>
    </row>
    <row r="63" spans="1:20">
      <c r="A63" s="8" t="s">
        <v>105</v>
      </c>
      <c r="B63" s="198">
        <v>24</v>
      </c>
      <c r="C63" s="198">
        <v>24</v>
      </c>
      <c r="D63" s="19">
        <v>41.72</v>
      </c>
      <c r="E63" s="19">
        <v>23.33</v>
      </c>
      <c r="F63" s="19">
        <v>30.09</v>
      </c>
      <c r="G63" s="19">
        <v>4.8600000000000003</v>
      </c>
      <c r="H63" s="19">
        <f t="shared" si="11"/>
        <v>100</v>
      </c>
      <c r="I63" s="21">
        <f t="shared" si="5"/>
        <v>10.0128</v>
      </c>
      <c r="J63" s="21">
        <f t="shared" si="6"/>
        <v>5.5991999999999997</v>
      </c>
      <c r="K63" s="21">
        <f t="shared" si="7"/>
        <v>7.2215999999999996</v>
      </c>
      <c r="L63" s="21">
        <f t="shared" si="8"/>
        <v>1.1664000000000001</v>
      </c>
      <c r="M63" s="159">
        <f t="shared" si="9"/>
        <v>24</v>
      </c>
      <c r="N63" s="22"/>
      <c r="P63" s="37">
        <f t="shared" si="12"/>
        <v>10.0128</v>
      </c>
      <c r="Q63" s="37">
        <f t="shared" si="13"/>
        <v>5.5991999999999997</v>
      </c>
      <c r="R63" s="37">
        <f t="shared" si="14"/>
        <v>7.2215999999999996</v>
      </c>
      <c r="S63" s="37">
        <f t="shared" si="15"/>
        <v>1.1664000000000001</v>
      </c>
      <c r="T63" s="37">
        <f t="shared" si="10"/>
        <v>24</v>
      </c>
    </row>
    <row r="64" spans="1:20">
      <c r="A64" s="8" t="s">
        <v>106</v>
      </c>
      <c r="B64" s="198">
        <v>24</v>
      </c>
      <c r="C64" s="198">
        <v>24</v>
      </c>
      <c r="D64" s="19">
        <v>41.72</v>
      </c>
      <c r="E64" s="19">
        <v>23.33</v>
      </c>
      <c r="F64" s="19">
        <v>30.09</v>
      </c>
      <c r="G64" s="19">
        <v>4.8600000000000003</v>
      </c>
      <c r="H64" s="19">
        <f t="shared" si="11"/>
        <v>100</v>
      </c>
      <c r="I64" s="21">
        <f t="shared" si="5"/>
        <v>10.0128</v>
      </c>
      <c r="J64" s="21">
        <f t="shared" si="6"/>
        <v>5.5991999999999997</v>
      </c>
      <c r="K64" s="21">
        <f t="shared" si="7"/>
        <v>7.2215999999999996</v>
      </c>
      <c r="L64" s="21">
        <f t="shared" si="8"/>
        <v>1.1664000000000001</v>
      </c>
      <c r="M64" s="159">
        <f t="shared" si="9"/>
        <v>24</v>
      </c>
      <c r="N64" s="22"/>
      <c r="P64" s="37">
        <f t="shared" si="12"/>
        <v>10.0128</v>
      </c>
      <c r="Q64" s="37">
        <f t="shared" si="13"/>
        <v>5.5991999999999997</v>
      </c>
      <c r="R64" s="37">
        <f t="shared" si="14"/>
        <v>7.2215999999999996</v>
      </c>
      <c r="S64" s="37">
        <f t="shared" si="15"/>
        <v>1.1664000000000001</v>
      </c>
      <c r="T64" s="37">
        <f t="shared" si="10"/>
        <v>24</v>
      </c>
    </row>
    <row r="65" spans="1:20">
      <c r="A65" s="8" t="s">
        <v>107</v>
      </c>
      <c r="B65" s="198">
        <v>24</v>
      </c>
      <c r="C65" s="198">
        <v>24</v>
      </c>
      <c r="D65" s="19">
        <v>41.72</v>
      </c>
      <c r="E65" s="19">
        <v>23.33</v>
      </c>
      <c r="F65" s="19">
        <v>30.09</v>
      </c>
      <c r="G65" s="19">
        <v>4.8600000000000003</v>
      </c>
      <c r="H65" s="19">
        <f t="shared" si="11"/>
        <v>100</v>
      </c>
      <c r="I65" s="21">
        <f t="shared" si="5"/>
        <v>10.0128</v>
      </c>
      <c r="J65" s="21">
        <f t="shared" si="6"/>
        <v>5.5991999999999997</v>
      </c>
      <c r="K65" s="21">
        <f t="shared" si="7"/>
        <v>7.2215999999999996</v>
      </c>
      <c r="L65" s="21">
        <f t="shared" si="8"/>
        <v>1.1664000000000001</v>
      </c>
      <c r="M65" s="159">
        <f t="shared" si="9"/>
        <v>24</v>
      </c>
      <c r="N65" s="22"/>
      <c r="P65" s="37">
        <f t="shared" si="12"/>
        <v>10.0128</v>
      </c>
      <c r="Q65" s="37">
        <f t="shared" si="13"/>
        <v>5.5991999999999997</v>
      </c>
      <c r="R65" s="37">
        <f t="shared" si="14"/>
        <v>7.2215999999999996</v>
      </c>
      <c r="S65" s="37">
        <f t="shared" si="15"/>
        <v>1.1664000000000001</v>
      </c>
      <c r="T65" s="37">
        <f t="shared" si="10"/>
        <v>24</v>
      </c>
    </row>
    <row r="66" spans="1:20">
      <c r="A66" s="8" t="s">
        <v>108</v>
      </c>
      <c r="B66" s="198">
        <v>24</v>
      </c>
      <c r="C66" s="198">
        <v>24</v>
      </c>
      <c r="D66" s="19">
        <v>41.72</v>
      </c>
      <c r="E66" s="19">
        <v>23.33</v>
      </c>
      <c r="F66" s="19">
        <v>30.09</v>
      </c>
      <c r="G66" s="19">
        <v>4.8600000000000003</v>
      </c>
      <c r="H66" s="19">
        <f t="shared" si="11"/>
        <v>100</v>
      </c>
      <c r="I66" s="21">
        <f t="shared" si="5"/>
        <v>10.0128</v>
      </c>
      <c r="J66" s="21">
        <f t="shared" si="6"/>
        <v>5.5991999999999997</v>
      </c>
      <c r="K66" s="21">
        <f t="shared" si="7"/>
        <v>7.2215999999999996</v>
      </c>
      <c r="L66" s="21">
        <f t="shared" si="8"/>
        <v>1.1664000000000001</v>
      </c>
      <c r="M66" s="159">
        <f t="shared" si="9"/>
        <v>24</v>
      </c>
      <c r="N66" s="22"/>
      <c r="P66" s="37">
        <f t="shared" si="12"/>
        <v>10.0128</v>
      </c>
      <c r="Q66" s="37">
        <f t="shared" si="13"/>
        <v>5.5991999999999997</v>
      </c>
      <c r="R66" s="37">
        <f t="shared" si="14"/>
        <v>7.2215999999999996</v>
      </c>
      <c r="S66" s="37">
        <f t="shared" si="15"/>
        <v>1.1664000000000001</v>
      </c>
      <c r="T66" s="37">
        <f t="shared" si="10"/>
        <v>24</v>
      </c>
    </row>
    <row r="67" spans="1:20">
      <c r="A67" s="8" t="s">
        <v>109</v>
      </c>
      <c r="B67" s="198">
        <v>24</v>
      </c>
      <c r="C67" s="198">
        <v>24</v>
      </c>
      <c r="D67" s="19">
        <v>41.72</v>
      </c>
      <c r="E67" s="19">
        <v>23.33</v>
      </c>
      <c r="F67" s="19">
        <v>30.09</v>
      </c>
      <c r="G67" s="19">
        <v>4.8600000000000003</v>
      </c>
      <c r="H67" s="19">
        <f t="shared" ref="H67:H98" si="16">SUM(D67:G67)</f>
        <v>100</v>
      </c>
      <c r="I67" s="21">
        <f t="shared" si="5"/>
        <v>10.0128</v>
      </c>
      <c r="J67" s="21">
        <f t="shared" si="6"/>
        <v>5.5991999999999997</v>
      </c>
      <c r="K67" s="21">
        <f t="shared" si="7"/>
        <v>7.2215999999999996</v>
      </c>
      <c r="L67" s="21">
        <f t="shared" si="8"/>
        <v>1.1664000000000001</v>
      </c>
      <c r="M67" s="159">
        <f t="shared" si="9"/>
        <v>24</v>
      </c>
      <c r="N67" s="22"/>
      <c r="P67" s="37">
        <f t="shared" ref="P67:P98" si="17">I67</f>
        <v>10.0128</v>
      </c>
      <c r="Q67" s="37">
        <f t="shared" ref="Q67:Q98" si="18">J67</f>
        <v>5.5991999999999997</v>
      </c>
      <c r="R67" s="37">
        <f t="shared" ref="R67:R98" si="19">K67</f>
        <v>7.2215999999999996</v>
      </c>
      <c r="S67" s="37">
        <f t="shared" ref="S67:S98" si="20">L67</f>
        <v>1.1664000000000001</v>
      </c>
      <c r="T67" s="37">
        <f t="shared" si="10"/>
        <v>24</v>
      </c>
    </row>
    <row r="68" spans="1:20">
      <c r="A68" s="8" t="s">
        <v>110</v>
      </c>
      <c r="B68" s="198">
        <v>24</v>
      </c>
      <c r="C68" s="198">
        <v>24</v>
      </c>
      <c r="D68" s="19">
        <v>41.72</v>
      </c>
      <c r="E68" s="19">
        <v>23.33</v>
      </c>
      <c r="F68" s="19">
        <v>30.09</v>
      </c>
      <c r="G68" s="19">
        <v>4.8600000000000003</v>
      </c>
      <c r="H68" s="19">
        <f t="shared" si="16"/>
        <v>100</v>
      </c>
      <c r="I68" s="21">
        <f t="shared" ref="I68:I98" si="21">C68*D68/H68</f>
        <v>10.0128</v>
      </c>
      <c r="J68" s="21">
        <f t="shared" ref="J68:J98" si="22">C68*E68/100</f>
        <v>5.5991999999999997</v>
      </c>
      <c r="K68" s="21">
        <f t="shared" ref="K68:K98" si="23">C68*F68/100</f>
        <v>7.2215999999999996</v>
      </c>
      <c r="L68" s="21">
        <f t="shared" ref="L68:L98" si="24">C68*G68/100</f>
        <v>1.1664000000000001</v>
      </c>
      <c r="M68" s="159">
        <f t="shared" ref="M68:M98" si="25">SUM(I68:L68)</f>
        <v>24</v>
      </c>
      <c r="N68" s="22"/>
      <c r="P68" s="37">
        <f t="shared" si="17"/>
        <v>10.0128</v>
      </c>
      <c r="Q68" s="37">
        <f t="shared" si="18"/>
        <v>5.5991999999999997</v>
      </c>
      <c r="R68" s="37">
        <f t="shared" si="19"/>
        <v>7.2215999999999996</v>
      </c>
      <c r="S68" s="37">
        <f t="shared" si="20"/>
        <v>1.1664000000000001</v>
      </c>
      <c r="T68" s="37">
        <f t="shared" ref="T68:T99" si="26">SUM(P68:S68)</f>
        <v>24</v>
      </c>
    </row>
    <row r="69" spans="1:20">
      <c r="A69" s="8" t="s">
        <v>111</v>
      </c>
      <c r="B69" s="198">
        <v>24</v>
      </c>
      <c r="C69" s="198">
        <v>24</v>
      </c>
      <c r="D69" s="19">
        <v>41.72</v>
      </c>
      <c r="E69" s="19">
        <v>23.33</v>
      </c>
      <c r="F69" s="19">
        <v>30.09</v>
      </c>
      <c r="G69" s="19">
        <v>4.8600000000000003</v>
      </c>
      <c r="H69" s="19">
        <f t="shared" si="16"/>
        <v>100</v>
      </c>
      <c r="I69" s="21">
        <f t="shared" si="21"/>
        <v>10.0128</v>
      </c>
      <c r="J69" s="21">
        <f t="shared" si="22"/>
        <v>5.5991999999999997</v>
      </c>
      <c r="K69" s="21">
        <f t="shared" si="23"/>
        <v>7.2215999999999996</v>
      </c>
      <c r="L69" s="21">
        <f t="shared" si="24"/>
        <v>1.1664000000000001</v>
      </c>
      <c r="M69" s="159">
        <f t="shared" si="25"/>
        <v>24</v>
      </c>
      <c r="N69" s="22"/>
      <c r="P69" s="37">
        <f t="shared" si="17"/>
        <v>10.0128</v>
      </c>
      <c r="Q69" s="37">
        <f t="shared" si="18"/>
        <v>5.5991999999999997</v>
      </c>
      <c r="R69" s="37">
        <f t="shared" si="19"/>
        <v>7.2215999999999996</v>
      </c>
      <c r="S69" s="37">
        <f t="shared" si="20"/>
        <v>1.1664000000000001</v>
      </c>
      <c r="T69" s="37">
        <f t="shared" si="26"/>
        <v>24</v>
      </c>
    </row>
    <row r="70" spans="1:20">
      <c r="A70" s="8" t="s">
        <v>112</v>
      </c>
      <c r="B70" s="198">
        <v>24</v>
      </c>
      <c r="C70" s="198">
        <v>24</v>
      </c>
      <c r="D70" s="19">
        <v>41.72</v>
      </c>
      <c r="E70" s="19">
        <v>23.33</v>
      </c>
      <c r="F70" s="19">
        <v>30.09</v>
      </c>
      <c r="G70" s="19">
        <v>4.8600000000000003</v>
      </c>
      <c r="H70" s="19">
        <f t="shared" si="16"/>
        <v>100</v>
      </c>
      <c r="I70" s="21">
        <f t="shared" si="21"/>
        <v>10.0128</v>
      </c>
      <c r="J70" s="21">
        <f t="shared" si="22"/>
        <v>5.5991999999999997</v>
      </c>
      <c r="K70" s="21">
        <f t="shared" si="23"/>
        <v>7.2215999999999996</v>
      </c>
      <c r="L70" s="21">
        <f t="shared" si="24"/>
        <v>1.1664000000000001</v>
      </c>
      <c r="M70" s="159">
        <f t="shared" si="25"/>
        <v>24</v>
      </c>
      <c r="N70" s="22"/>
      <c r="P70" s="37">
        <f t="shared" si="17"/>
        <v>10.0128</v>
      </c>
      <c r="Q70" s="37">
        <f t="shared" si="18"/>
        <v>5.5991999999999997</v>
      </c>
      <c r="R70" s="37">
        <f t="shared" si="19"/>
        <v>7.2215999999999996</v>
      </c>
      <c r="S70" s="37">
        <f t="shared" si="20"/>
        <v>1.1664000000000001</v>
      </c>
      <c r="T70" s="37">
        <f t="shared" si="26"/>
        <v>24</v>
      </c>
    </row>
    <row r="71" spans="1:20">
      <c r="A71" s="8" t="s">
        <v>113</v>
      </c>
      <c r="B71" s="198">
        <v>24</v>
      </c>
      <c r="C71" s="198">
        <v>24</v>
      </c>
      <c r="D71" s="19">
        <v>41.72</v>
      </c>
      <c r="E71" s="19">
        <v>23.33</v>
      </c>
      <c r="F71" s="19">
        <v>30.09</v>
      </c>
      <c r="G71" s="19">
        <v>4.8600000000000003</v>
      </c>
      <c r="H71" s="19">
        <f t="shared" si="16"/>
        <v>100</v>
      </c>
      <c r="I71" s="21">
        <f t="shared" si="21"/>
        <v>10.0128</v>
      </c>
      <c r="J71" s="21">
        <f t="shared" si="22"/>
        <v>5.5991999999999997</v>
      </c>
      <c r="K71" s="21">
        <f t="shared" si="23"/>
        <v>7.2215999999999996</v>
      </c>
      <c r="L71" s="21">
        <f t="shared" si="24"/>
        <v>1.1664000000000001</v>
      </c>
      <c r="M71" s="159">
        <f t="shared" si="25"/>
        <v>24</v>
      </c>
      <c r="N71" s="22"/>
      <c r="P71" s="37">
        <f t="shared" si="17"/>
        <v>10.0128</v>
      </c>
      <c r="Q71" s="37">
        <f t="shared" si="18"/>
        <v>5.5991999999999997</v>
      </c>
      <c r="R71" s="37">
        <f t="shared" si="19"/>
        <v>7.2215999999999996</v>
      </c>
      <c r="S71" s="37">
        <f t="shared" si="20"/>
        <v>1.1664000000000001</v>
      </c>
      <c r="T71" s="37">
        <f t="shared" si="26"/>
        <v>24</v>
      </c>
    </row>
    <row r="72" spans="1:20">
      <c r="A72" s="8" t="s">
        <v>114</v>
      </c>
      <c r="B72" s="198">
        <v>24</v>
      </c>
      <c r="C72" s="198">
        <v>24</v>
      </c>
      <c r="D72" s="19">
        <v>41.72</v>
      </c>
      <c r="E72" s="19">
        <v>23.33</v>
      </c>
      <c r="F72" s="19">
        <v>30.09</v>
      </c>
      <c r="G72" s="19">
        <v>4.8600000000000003</v>
      </c>
      <c r="H72" s="19">
        <f t="shared" si="16"/>
        <v>100</v>
      </c>
      <c r="I72" s="21">
        <f t="shared" si="21"/>
        <v>10.0128</v>
      </c>
      <c r="J72" s="21">
        <f t="shared" si="22"/>
        <v>5.5991999999999997</v>
      </c>
      <c r="K72" s="21">
        <f t="shared" si="23"/>
        <v>7.2215999999999996</v>
      </c>
      <c r="L72" s="21">
        <f t="shared" si="24"/>
        <v>1.1664000000000001</v>
      </c>
      <c r="M72" s="159">
        <f t="shared" si="25"/>
        <v>24</v>
      </c>
      <c r="N72" s="22"/>
      <c r="P72" s="37">
        <f t="shared" si="17"/>
        <v>10.0128</v>
      </c>
      <c r="Q72" s="37">
        <f t="shared" si="18"/>
        <v>5.5991999999999997</v>
      </c>
      <c r="R72" s="37">
        <f t="shared" si="19"/>
        <v>7.2215999999999996</v>
      </c>
      <c r="S72" s="37">
        <f t="shared" si="20"/>
        <v>1.1664000000000001</v>
      </c>
      <c r="T72" s="37">
        <f t="shared" si="26"/>
        <v>24</v>
      </c>
    </row>
    <row r="73" spans="1:20">
      <c r="A73" s="8" t="s">
        <v>115</v>
      </c>
      <c r="B73" s="198">
        <v>24</v>
      </c>
      <c r="C73" s="198">
        <v>24</v>
      </c>
      <c r="D73" s="19">
        <v>41.72</v>
      </c>
      <c r="E73" s="19">
        <v>23.33</v>
      </c>
      <c r="F73" s="19">
        <v>30.09</v>
      </c>
      <c r="G73" s="19">
        <v>4.8600000000000003</v>
      </c>
      <c r="H73" s="19">
        <f t="shared" si="16"/>
        <v>100</v>
      </c>
      <c r="I73" s="21">
        <f t="shared" si="21"/>
        <v>10.0128</v>
      </c>
      <c r="J73" s="21">
        <f t="shared" si="22"/>
        <v>5.5991999999999997</v>
      </c>
      <c r="K73" s="21">
        <f t="shared" si="23"/>
        <v>7.2215999999999996</v>
      </c>
      <c r="L73" s="21">
        <f t="shared" si="24"/>
        <v>1.1664000000000001</v>
      </c>
      <c r="M73" s="159">
        <f t="shared" si="25"/>
        <v>24</v>
      </c>
      <c r="N73" s="22"/>
      <c r="P73" s="37">
        <f t="shared" si="17"/>
        <v>10.0128</v>
      </c>
      <c r="Q73" s="37">
        <f t="shared" si="18"/>
        <v>5.5991999999999997</v>
      </c>
      <c r="R73" s="37">
        <f t="shared" si="19"/>
        <v>7.2215999999999996</v>
      </c>
      <c r="S73" s="37">
        <f t="shared" si="20"/>
        <v>1.1664000000000001</v>
      </c>
      <c r="T73" s="37">
        <f t="shared" si="26"/>
        <v>24</v>
      </c>
    </row>
    <row r="74" spans="1:20">
      <c r="A74" s="8" t="s">
        <v>116</v>
      </c>
      <c r="B74" s="198">
        <v>24</v>
      </c>
      <c r="C74" s="198">
        <v>24</v>
      </c>
      <c r="D74" s="19">
        <v>41.72</v>
      </c>
      <c r="E74" s="19">
        <v>23.33</v>
      </c>
      <c r="F74" s="19">
        <v>30.09</v>
      </c>
      <c r="G74" s="19">
        <v>4.8600000000000003</v>
      </c>
      <c r="H74" s="19">
        <f t="shared" si="16"/>
        <v>100</v>
      </c>
      <c r="I74" s="21">
        <f t="shared" si="21"/>
        <v>10.0128</v>
      </c>
      <c r="J74" s="21">
        <f t="shared" si="22"/>
        <v>5.5991999999999997</v>
      </c>
      <c r="K74" s="21">
        <f t="shared" si="23"/>
        <v>7.2215999999999996</v>
      </c>
      <c r="L74" s="21">
        <f t="shared" si="24"/>
        <v>1.1664000000000001</v>
      </c>
      <c r="M74" s="159">
        <f t="shared" si="25"/>
        <v>24</v>
      </c>
      <c r="N74" s="22"/>
      <c r="P74" s="37">
        <f t="shared" si="17"/>
        <v>10.0128</v>
      </c>
      <c r="Q74" s="37">
        <f t="shared" si="18"/>
        <v>5.5991999999999997</v>
      </c>
      <c r="R74" s="37">
        <f t="shared" si="19"/>
        <v>7.2215999999999996</v>
      </c>
      <c r="S74" s="37">
        <f t="shared" si="20"/>
        <v>1.1664000000000001</v>
      </c>
      <c r="T74" s="37">
        <f t="shared" si="26"/>
        <v>24</v>
      </c>
    </row>
    <row r="75" spans="1:20">
      <c r="A75" s="8" t="s">
        <v>117</v>
      </c>
      <c r="B75" s="198">
        <v>24</v>
      </c>
      <c r="C75" s="198">
        <v>24</v>
      </c>
      <c r="D75" s="19">
        <v>41.72</v>
      </c>
      <c r="E75" s="19">
        <v>23.33</v>
      </c>
      <c r="F75" s="19">
        <v>30.09</v>
      </c>
      <c r="G75" s="19">
        <v>4.8600000000000003</v>
      </c>
      <c r="H75" s="19">
        <f t="shared" si="16"/>
        <v>100</v>
      </c>
      <c r="I75" s="21">
        <f t="shared" si="21"/>
        <v>10.0128</v>
      </c>
      <c r="J75" s="21">
        <f t="shared" si="22"/>
        <v>5.5991999999999997</v>
      </c>
      <c r="K75" s="21">
        <f t="shared" si="23"/>
        <v>7.2215999999999996</v>
      </c>
      <c r="L75" s="21">
        <f t="shared" si="24"/>
        <v>1.1664000000000001</v>
      </c>
      <c r="M75" s="159">
        <f t="shared" si="25"/>
        <v>24</v>
      </c>
      <c r="N75" s="22"/>
      <c r="P75" s="37">
        <f t="shared" si="17"/>
        <v>10.0128</v>
      </c>
      <c r="Q75" s="37">
        <f t="shared" si="18"/>
        <v>5.5991999999999997</v>
      </c>
      <c r="R75" s="37">
        <f t="shared" si="19"/>
        <v>7.2215999999999996</v>
      </c>
      <c r="S75" s="37">
        <f t="shared" si="20"/>
        <v>1.1664000000000001</v>
      </c>
      <c r="T75" s="37">
        <f t="shared" si="26"/>
        <v>24</v>
      </c>
    </row>
    <row r="76" spans="1:20">
      <c r="A76" s="8" t="s">
        <v>118</v>
      </c>
      <c r="B76" s="198">
        <v>24</v>
      </c>
      <c r="C76" s="198">
        <v>24</v>
      </c>
      <c r="D76" s="19">
        <v>41.72</v>
      </c>
      <c r="E76" s="19">
        <v>23.33</v>
      </c>
      <c r="F76" s="19">
        <v>30.09</v>
      </c>
      <c r="G76" s="19">
        <v>4.8600000000000003</v>
      </c>
      <c r="H76" s="19">
        <f t="shared" si="16"/>
        <v>100</v>
      </c>
      <c r="I76" s="21">
        <f t="shared" si="21"/>
        <v>10.0128</v>
      </c>
      <c r="J76" s="21">
        <f t="shared" si="22"/>
        <v>5.5991999999999997</v>
      </c>
      <c r="K76" s="21">
        <f t="shared" si="23"/>
        <v>7.2215999999999996</v>
      </c>
      <c r="L76" s="21">
        <f t="shared" si="24"/>
        <v>1.1664000000000001</v>
      </c>
      <c r="M76" s="159">
        <f t="shared" si="25"/>
        <v>24</v>
      </c>
      <c r="N76" s="22"/>
      <c r="P76" s="37">
        <f t="shared" si="17"/>
        <v>10.0128</v>
      </c>
      <c r="Q76" s="37">
        <f t="shared" si="18"/>
        <v>5.5991999999999997</v>
      </c>
      <c r="R76" s="37">
        <f t="shared" si="19"/>
        <v>7.2215999999999996</v>
      </c>
      <c r="S76" s="37">
        <f t="shared" si="20"/>
        <v>1.1664000000000001</v>
      </c>
      <c r="T76" s="37">
        <f t="shared" si="26"/>
        <v>24</v>
      </c>
    </row>
    <row r="77" spans="1:20">
      <c r="A77" s="8" t="s">
        <v>119</v>
      </c>
      <c r="B77" s="198">
        <v>24</v>
      </c>
      <c r="C77" s="198">
        <v>24</v>
      </c>
      <c r="D77" s="19">
        <v>41.72</v>
      </c>
      <c r="E77" s="19">
        <v>23.33</v>
      </c>
      <c r="F77" s="19">
        <v>30.09</v>
      </c>
      <c r="G77" s="19">
        <v>4.8600000000000003</v>
      </c>
      <c r="H77" s="19">
        <f t="shared" si="16"/>
        <v>100</v>
      </c>
      <c r="I77" s="21">
        <f t="shared" si="21"/>
        <v>10.0128</v>
      </c>
      <c r="J77" s="21">
        <f t="shared" si="22"/>
        <v>5.5991999999999997</v>
      </c>
      <c r="K77" s="21">
        <f t="shared" si="23"/>
        <v>7.2215999999999996</v>
      </c>
      <c r="L77" s="21">
        <f t="shared" si="24"/>
        <v>1.1664000000000001</v>
      </c>
      <c r="M77" s="159">
        <f t="shared" si="25"/>
        <v>24</v>
      </c>
      <c r="N77" s="22"/>
      <c r="P77" s="37">
        <f t="shared" si="17"/>
        <v>10.0128</v>
      </c>
      <c r="Q77" s="37">
        <f t="shared" si="18"/>
        <v>5.5991999999999997</v>
      </c>
      <c r="R77" s="37">
        <f t="shared" si="19"/>
        <v>7.2215999999999996</v>
      </c>
      <c r="S77" s="37">
        <f t="shared" si="20"/>
        <v>1.1664000000000001</v>
      </c>
      <c r="T77" s="37">
        <f t="shared" si="26"/>
        <v>24</v>
      </c>
    </row>
    <row r="78" spans="1:20">
      <c r="A78" s="8" t="s">
        <v>120</v>
      </c>
      <c r="B78" s="198">
        <v>24</v>
      </c>
      <c r="C78" s="198">
        <v>24</v>
      </c>
      <c r="D78" s="19">
        <v>41.72</v>
      </c>
      <c r="E78" s="19">
        <v>23.33</v>
      </c>
      <c r="F78" s="19">
        <v>30.09</v>
      </c>
      <c r="G78" s="19">
        <v>4.8600000000000003</v>
      </c>
      <c r="H78" s="19">
        <f t="shared" si="16"/>
        <v>100</v>
      </c>
      <c r="I78" s="21">
        <f t="shared" si="21"/>
        <v>10.0128</v>
      </c>
      <c r="J78" s="21">
        <f t="shared" si="22"/>
        <v>5.5991999999999997</v>
      </c>
      <c r="K78" s="21">
        <f t="shared" si="23"/>
        <v>7.2215999999999996</v>
      </c>
      <c r="L78" s="21">
        <f t="shared" si="24"/>
        <v>1.1664000000000001</v>
      </c>
      <c r="M78" s="159">
        <f t="shared" si="25"/>
        <v>24</v>
      </c>
      <c r="N78" s="22"/>
      <c r="P78" s="37">
        <f t="shared" si="17"/>
        <v>10.0128</v>
      </c>
      <c r="Q78" s="37">
        <f t="shared" si="18"/>
        <v>5.5991999999999997</v>
      </c>
      <c r="R78" s="37">
        <f t="shared" si="19"/>
        <v>7.2215999999999996</v>
      </c>
      <c r="S78" s="37">
        <f t="shared" si="20"/>
        <v>1.1664000000000001</v>
      </c>
      <c r="T78" s="37">
        <f t="shared" si="26"/>
        <v>24</v>
      </c>
    </row>
    <row r="79" spans="1:20">
      <c r="A79" s="8" t="s">
        <v>121</v>
      </c>
      <c r="B79" s="198">
        <v>24</v>
      </c>
      <c r="C79" s="198">
        <v>24</v>
      </c>
      <c r="D79" s="19">
        <v>41.72</v>
      </c>
      <c r="E79" s="19">
        <v>23.33</v>
      </c>
      <c r="F79" s="19">
        <v>30.09</v>
      </c>
      <c r="G79" s="19">
        <v>4.8600000000000003</v>
      </c>
      <c r="H79" s="19">
        <f t="shared" si="16"/>
        <v>100</v>
      </c>
      <c r="I79" s="21">
        <f t="shared" si="21"/>
        <v>10.0128</v>
      </c>
      <c r="J79" s="21">
        <f t="shared" si="22"/>
        <v>5.5991999999999997</v>
      </c>
      <c r="K79" s="21">
        <f t="shared" si="23"/>
        <v>7.2215999999999996</v>
      </c>
      <c r="L79" s="21">
        <f t="shared" si="24"/>
        <v>1.1664000000000001</v>
      </c>
      <c r="M79" s="159">
        <f t="shared" si="25"/>
        <v>24</v>
      </c>
      <c r="N79" s="22"/>
      <c r="P79" s="37">
        <f t="shared" si="17"/>
        <v>10.0128</v>
      </c>
      <c r="Q79" s="37">
        <f t="shared" si="18"/>
        <v>5.5991999999999997</v>
      </c>
      <c r="R79" s="37">
        <f t="shared" si="19"/>
        <v>7.2215999999999996</v>
      </c>
      <c r="S79" s="37">
        <f t="shared" si="20"/>
        <v>1.1664000000000001</v>
      </c>
      <c r="T79" s="37">
        <f t="shared" si="26"/>
        <v>24</v>
      </c>
    </row>
    <row r="80" spans="1:20">
      <c r="A80" s="8" t="s">
        <v>122</v>
      </c>
      <c r="B80" s="198">
        <v>24</v>
      </c>
      <c r="C80" s="198">
        <v>24</v>
      </c>
      <c r="D80" s="19">
        <v>41.72</v>
      </c>
      <c r="E80" s="19">
        <v>23.33</v>
      </c>
      <c r="F80" s="19">
        <v>30.09</v>
      </c>
      <c r="G80" s="19">
        <v>4.8600000000000003</v>
      </c>
      <c r="H80" s="19">
        <f t="shared" si="16"/>
        <v>100</v>
      </c>
      <c r="I80" s="21">
        <f t="shared" si="21"/>
        <v>10.0128</v>
      </c>
      <c r="J80" s="21">
        <f t="shared" si="22"/>
        <v>5.5991999999999997</v>
      </c>
      <c r="K80" s="21">
        <f t="shared" si="23"/>
        <v>7.2215999999999996</v>
      </c>
      <c r="L80" s="21">
        <f t="shared" si="24"/>
        <v>1.1664000000000001</v>
      </c>
      <c r="M80" s="159">
        <f t="shared" si="25"/>
        <v>24</v>
      </c>
      <c r="N80" s="22"/>
      <c r="P80" s="37">
        <f t="shared" si="17"/>
        <v>10.0128</v>
      </c>
      <c r="Q80" s="37">
        <f t="shared" si="18"/>
        <v>5.5991999999999997</v>
      </c>
      <c r="R80" s="37">
        <f t="shared" si="19"/>
        <v>7.2215999999999996</v>
      </c>
      <c r="S80" s="37">
        <f t="shared" si="20"/>
        <v>1.1664000000000001</v>
      </c>
      <c r="T80" s="37">
        <f t="shared" si="26"/>
        <v>24</v>
      </c>
    </row>
    <row r="81" spans="1:20">
      <c r="A81" s="8" t="s">
        <v>123</v>
      </c>
      <c r="B81" s="198">
        <v>24</v>
      </c>
      <c r="C81" s="198">
        <v>24</v>
      </c>
      <c r="D81" s="19">
        <v>41.72</v>
      </c>
      <c r="E81" s="19">
        <v>23.33</v>
      </c>
      <c r="F81" s="19">
        <v>30.09</v>
      </c>
      <c r="G81" s="19">
        <v>4.8600000000000003</v>
      </c>
      <c r="H81" s="19">
        <f t="shared" si="16"/>
        <v>100</v>
      </c>
      <c r="I81" s="21">
        <f t="shared" si="21"/>
        <v>10.0128</v>
      </c>
      <c r="J81" s="21">
        <f t="shared" si="22"/>
        <v>5.5991999999999997</v>
      </c>
      <c r="K81" s="21">
        <f t="shared" si="23"/>
        <v>7.2215999999999996</v>
      </c>
      <c r="L81" s="21">
        <f t="shared" si="24"/>
        <v>1.1664000000000001</v>
      </c>
      <c r="M81" s="159">
        <f t="shared" si="25"/>
        <v>24</v>
      </c>
      <c r="N81" s="22"/>
      <c r="P81" s="37">
        <f t="shared" si="17"/>
        <v>10.0128</v>
      </c>
      <c r="Q81" s="37">
        <f t="shared" si="18"/>
        <v>5.5991999999999997</v>
      </c>
      <c r="R81" s="37">
        <f t="shared" si="19"/>
        <v>7.2215999999999996</v>
      </c>
      <c r="S81" s="37">
        <f t="shared" si="20"/>
        <v>1.1664000000000001</v>
      </c>
      <c r="T81" s="37">
        <f t="shared" si="26"/>
        <v>24</v>
      </c>
    </row>
    <row r="82" spans="1:20">
      <c r="A82" s="8" t="s">
        <v>124</v>
      </c>
      <c r="B82" s="198">
        <v>24</v>
      </c>
      <c r="C82" s="198">
        <v>24</v>
      </c>
      <c r="D82" s="19">
        <v>41.72</v>
      </c>
      <c r="E82" s="19">
        <v>23.33</v>
      </c>
      <c r="F82" s="19">
        <v>30.09</v>
      </c>
      <c r="G82" s="19">
        <v>4.8600000000000003</v>
      </c>
      <c r="H82" s="19">
        <f t="shared" si="16"/>
        <v>100</v>
      </c>
      <c r="I82" s="21">
        <f t="shared" si="21"/>
        <v>10.0128</v>
      </c>
      <c r="J82" s="21">
        <f t="shared" si="22"/>
        <v>5.5991999999999997</v>
      </c>
      <c r="K82" s="21">
        <f t="shared" si="23"/>
        <v>7.2215999999999996</v>
      </c>
      <c r="L82" s="21">
        <f t="shared" si="24"/>
        <v>1.1664000000000001</v>
      </c>
      <c r="M82" s="159">
        <f t="shared" si="25"/>
        <v>24</v>
      </c>
      <c r="N82" s="22"/>
      <c r="P82" s="37">
        <f t="shared" si="17"/>
        <v>10.0128</v>
      </c>
      <c r="Q82" s="37">
        <f t="shared" si="18"/>
        <v>5.5991999999999997</v>
      </c>
      <c r="R82" s="37">
        <f t="shared" si="19"/>
        <v>7.2215999999999996</v>
      </c>
      <c r="S82" s="37">
        <f t="shared" si="20"/>
        <v>1.1664000000000001</v>
      </c>
      <c r="T82" s="37">
        <f t="shared" si="26"/>
        <v>24</v>
      </c>
    </row>
    <row r="83" spans="1:20">
      <c r="A83" s="8" t="s">
        <v>125</v>
      </c>
      <c r="B83" s="198">
        <v>24</v>
      </c>
      <c r="C83" s="198">
        <v>24</v>
      </c>
      <c r="D83" s="19">
        <v>41.72</v>
      </c>
      <c r="E83" s="19">
        <v>23.33</v>
      </c>
      <c r="F83" s="19">
        <v>30.09</v>
      </c>
      <c r="G83" s="19">
        <v>4.8600000000000003</v>
      </c>
      <c r="H83" s="19">
        <f t="shared" si="16"/>
        <v>100</v>
      </c>
      <c r="I83" s="21">
        <f t="shared" si="21"/>
        <v>10.0128</v>
      </c>
      <c r="J83" s="21">
        <f t="shared" si="22"/>
        <v>5.5991999999999997</v>
      </c>
      <c r="K83" s="21">
        <f t="shared" si="23"/>
        <v>7.2215999999999996</v>
      </c>
      <c r="L83" s="21">
        <f t="shared" si="24"/>
        <v>1.1664000000000001</v>
      </c>
      <c r="M83" s="159">
        <f t="shared" si="25"/>
        <v>24</v>
      </c>
      <c r="N83" s="22"/>
      <c r="P83" s="37">
        <f t="shared" si="17"/>
        <v>10.0128</v>
      </c>
      <c r="Q83" s="37">
        <f t="shared" si="18"/>
        <v>5.5991999999999997</v>
      </c>
      <c r="R83" s="37">
        <f t="shared" si="19"/>
        <v>7.2215999999999996</v>
      </c>
      <c r="S83" s="37">
        <f t="shared" si="20"/>
        <v>1.1664000000000001</v>
      </c>
      <c r="T83" s="37">
        <f t="shared" si="26"/>
        <v>24</v>
      </c>
    </row>
    <row r="84" spans="1:20">
      <c r="A84" s="8" t="s">
        <v>126</v>
      </c>
      <c r="B84" s="198">
        <v>24</v>
      </c>
      <c r="C84" s="198">
        <v>24</v>
      </c>
      <c r="D84" s="19">
        <v>41.72</v>
      </c>
      <c r="E84" s="19">
        <v>23.33</v>
      </c>
      <c r="F84" s="19">
        <v>30.09</v>
      </c>
      <c r="G84" s="19">
        <v>4.8600000000000003</v>
      </c>
      <c r="H84" s="19">
        <f t="shared" si="16"/>
        <v>100</v>
      </c>
      <c r="I84" s="21">
        <f t="shared" si="21"/>
        <v>10.0128</v>
      </c>
      <c r="J84" s="21">
        <f t="shared" si="22"/>
        <v>5.5991999999999997</v>
      </c>
      <c r="K84" s="21">
        <f t="shared" si="23"/>
        <v>7.2215999999999996</v>
      </c>
      <c r="L84" s="21">
        <f t="shared" si="24"/>
        <v>1.1664000000000001</v>
      </c>
      <c r="M84" s="159">
        <f t="shared" si="25"/>
        <v>24</v>
      </c>
      <c r="N84" s="22"/>
      <c r="P84" s="37">
        <f t="shared" si="17"/>
        <v>10.0128</v>
      </c>
      <c r="Q84" s="37">
        <f t="shared" si="18"/>
        <v>5.5991999999999997</v>
      </c>
      <c r="R84" s="37">
        <f t="shared" si="19"/>
        <v>7.2215999999999996</v>
      </c>
      <c r="S84" s="37">
        <f t="shared" si="20"/>
        <v>1.1664000000000001</v>
      </c>
      <c r="T84" s="37">
        <f t="shared" si="26"/>
        <v>24</v>
      </c>
    </row>
    <row r="85" spans="1:20">
      <c r="A85" s="8" t="s">
        <v>127</v>
      </c>
      <c r="B85" s="198">
        <v>24</v>
      </c>
      <c r="C85" s="198">
        <v>24</v>
      </c>
      <c r="D85" s="19">
        <v>41.72</v>
      </c>
      <c r="E85" s="19">
        <v>23.33</v>
      </c>
      <c r="F85" s="19">
        <v>30.09</v>
      </c>
      <c r="G85" s="19">
        <v>4.8600000000000003</v>
      </c>
      <c r="H85" s="19">
        <f t="shared" si="16"/>
        <v>100</v>
      </c>
      <c r="I85" s="21">
        <f t="shared" si="21"/>
        <v>10.0128</v>
      </c>
      <c r="J85" s="21">
        <f t="shared" si="22"/>
        <v>5.5991999999999997</v>
      </c>
      <c r="K85" s="21">
        <f t="shared" si="23"/>
        <v>7.2215999999999996</v>
      </c>
      <c r="L85" s="21">
        <f t="shared" si="24"/>
        <v>1.1664000000000001</v>
      </c>
      <c r="M85" s="159">
        <f t="shared" si="25"/>
        <v>24</v>
      </c>
      <c r="N85" s="22"/>
      <c r="P85" s="37">
        <f t="shared" si="17"/>
        <v>10.0128</v>
      </c>
      <c r="Q85" s="37">
        <f t="shared" si="18"/>
        <v>5.5991999999999997</v>
      </c>
      <c r="R85" s="37">
        <f t="shared" si="19"/>
        <v>7.2215999999999996</v>
      </c>
      <c r="S85" s="37">
        <f t="shared" si="20"/>
        <v>1.1664000000000001</v>
      </c>
      <c r="T85" s="37">
        <f t="shared" si="26"/>
        <v>24</v>
      </c>
    </row>
    <row r="86" spans="1:20">
      <c r="A86" s="8" t="s">
        <v>128</v>
      </c>
      <c r="B86" s="198">
        <v>24</v>
      </c>
      <c r="C86" s="198">
        <v>24</v>
      </c>
      <c r="D86" s="19">
        <v>41.72</v>
      </c>
      <c r="E86" s="19">
        <v>23.33</v>
      </c>
      <c r="F86" s="19">
        <v>30.09</v>
      </c>
      <c r="G86" s="19">
        <v>4.8600000000000003</v>
      </c>
      <c r="H86" s="19">
        <f t="shared" si="16"/>
        <v>100</v>
      </c>
      <c r="I86" s="21">
        <f t="shared" si="21"/>
        <v>10.0128</v>
      </c>
      <c r="J86" s="21">
        <f t="shared" si="22"/>
        <v>5.5991999999999997</v>
      </c>
      <c r="K86" s="21">
        <f t="shared" si="23"/>
        <v>7.2215999999999996</v>
      </c>
      <c r="L86" s="21">
        <f t="shared" si="24"/>
        <v>1.1664000000000001</v>
      </c>
      <c r="M86" s="159">
        <f t="shared" si="25"/>
        <v>24</v>
      </c>
      <c r="N86" s="22"/>
      <c r="P86" s="37">
        <f t="shared" si="17"/>
        <v>10.0128</v>
      </c>
      <c r="Q86" s="37">
        <f t="shared" si="18"/>
        <v>5.5991999999999997</v>
      </c>
      <c r="R86" s="37">
        <f t="shared" si="19"/>
        <v>7.2215999999999996</v>
      </c>
      <c r="S86" s="37">
        <f t="shared" si="20"/>
        <v>1.1664000000000001</v>
      </c>
      <c r="T86" s="37">
        <f t="shared" si="26"/>
        <v>24</v>
      </c>
    </row>
    <row r="87" spans="1:20">
      <c r="A87" s="8" t="s">
        <v>129</v>
      </c>
      <c r="B87" s="198">
        <v>24</v>
      </c>
      <c r="C87" s="198">
        <v>24</v>
      </c>
      <c r="D87" s="19">
        <v>41.72</v>
      </c>
      <c r="E87" s="19">
        <v>23.33</v>
      </c>
      <c r="F87" s="19">
        <v>30.09</v>
      </c>
      <c r="G87" s="19">
        <v>4.8600000000000003</v>
      </c>
      <c r="H87" s="19">
        <f t="shared" si="16"/>
        <v>100</v>
      </c>
      <c r="I87" s="21">
        <f t="shared" si="21"/>
        <v>10.0128</v>
      </c>
      <c r="J87" s="21">
        <f t="shared" si="22"/>
        <v>5.5991999999999997</v>
      </c>
      <c r="K87" s="21">
        <f t="shared" si="23"/>
        <v>7.2215999999999996</v>
      </c>
      <c r="L87" s="21">
        <f t="shared" si="24"/>
        <v>1.1664000000000001</v>
      </c>
      <c r="M87" s="159">
        <f t="shared" si="25"/>
        <v>24</v>
      </c>
      <c r="N87" s="22"/>
      <c r="P87" s="37">
        <f t="shared" si="17"/>
        <v>10.0128</v>
      </c>
      <c r="Q87" s="37">
        <f t="shared" si="18"/>
        <v>5.5991999999999997</v>
      </c>
      <c r="R87" s="37">
        <f t="shared" si="19"/>
        <v>7.2215999999999996</v>
      </c>
      <c r="S87" s="37">
        <f t="shared" si="20"/>
        <v>1.1664000000000001</v>
      </c>
      <c r="T87" s="37">
        <f t="shared" si="26"/>
        <v>24</v>
      </c>
    </row>
    <row r="88" spans="1:20">
      <c r="A88" s="8" t="s">
        <v>130</v>
      </c>
      <c r="B88" s="198">
        <v>24</v>
      </c>
      <c r="C88" s="198">
        <v>24</v>
      </c>
      <c r="D88" s="19">
        <v>41.72</v>
      </c>
      <c r="E88" s="19">
        <v>23.33</v>
      </c>
      <c r="F88" s="19">
        <v>30.09</v>
      </c>
      <c r="G88" s="19">
        <v>4.8600000000000003</v>
      </c>
      <c r="H88" s="19">
        <f t="shared" si="16"/>
        <v>100</v>
      </c>
      <c r="I88" s="21">
        <f t="shared" si="21"/>
        <v>10.0128</v>
      </c>
      <c r="J88" s="21">
        <f t="shared" si="22"/>
        <v>5.5991999999999997</v>
      </c>
      <c r="K88" s="21">
        <f t="shared" si="23"/>
        <v>7.2215999999999996</v>
      </c>
      <c r="L88" s="21">
        <f t="shared" si="24"/>
        <v>1.1664000000000001</v>
      </c>
      <c r="M88" s="159">
        <f t="shared" si="25"/>
        <v>24</v>
      </c>
      <c r="N88" s="22"/>
      <c r="P88" s="37">
        <f t="shared" si="17"/>
        <v>10.0128</v>
      </c>
      <c r="Q88" s="37">
        <f t="shared" si="18"/>
        <v>5.5991999999999997</v>
      </c>
      <c r="R88" s="37">
        <f t="shared" si="19"/>
        <v>7.2215999999999996</v>
      </c>
      <c r="S88" s="37">
        <f t="shared" si="20"/>
        <v>1.1664000000000001</v>
      </c>
      <c r="T88" s="37">
        <f t="shared" si="26"/>
        <v>24</v>
      </c>
    </row>
    <row r="89" spans="1:20">
      <c r="A89" s="8" t="s">
        <v>131</v>
      </c>
      <c r="B89" s="198">
        <v>24</v>
      </c>
      <c r="C89" s="198">
        <v>24</v>
      </c>
      <c r="D89" s="19">
        <v>41.72</v>
      </c>
      <c r="E89" s="19">
        <v>23.33</v>
      </c>
      <c r="F89" s="19">
        <v>30.09</v>
      </c>
      <c r="G89" s="19">
        <v>4.8600000000000003</v>
      </c>
      <c r="H89" s="19">
        <f t="shared" si="16"/>
        <v>100</v>
      </c>
      <c r="I89" s="21">
        <f t="shared" si="21"/>
        <v>10.0128</v>
      </c>
      <c r="J89" s="21">
        <f t="shared" si="22"/>
        <v>5.5991999999999997</v>
      </c>
      <c r="K89" s="21">
        <f t="shared" si="23"/>
        <v>7.2215999999999996</v>
      </c>
      <c r="L89" s="21">
        <f t="shared" si="24"/>
        <v>1.1664000000000001</v>
      </c>
      <c r="M89" s="159">
        <f t="shared" si="25"/>
        <v>24</v>
      </c>
      <c r="N89" s="22"/>
      <c r="P89" s="37">
        <f t="shared" si="17"/>
        <v>10.0128</v>
      </c>
      <c r="Q89" s="37">
        <f t="shared" si="18"/>
        <v>5.5991999999999997</v>
      </c>
      <c r="R89" s="37">
        <f t="shared" si="19"/>
        <v>7.2215999999999996</v>
      </c>
      <c r="S89" s="37">
        <f t="shared" si="20"/>
        <v>1.1664000000000001</v>
      </c>
      <c r="T89" s="37">
        <f t="shared" si="26"/>
        <v>24</v>
      </c>
    </row>
    <row r="90" spans="1:20">
      <c r="A90" s="8" t="s">
        <v>132</v>
      </c>
      <c r="B90" s="198">
        <v>24</v>
      </c>
      <c r="C90" s="198">
        <v>24</v>
      </c>
      <c r="D90" s="19">
        <v>41.72</v>
      </c>
      <c r="E90" s="19">
        <v>23.33</v>
      </c>
      <c r="F90" s="19">
        <v>30.09</v>
      </c>
      <c r="G90" s="19">
        <v>4.8600000000000003</v>
      </c>
      <c r="H90" s="19">
        <f t="shared" si="16"/>
        <v>100</v>
      </c>
      <c r="I90" s="21">
        <f t="shared" si="21"/>
        <v>10.0128</v>
      </c>
      <c r="J90" s="21">
        <f t="shared" si="22"/>
        <v>5.5991999999999997</v>
      </c>
      <c r="K90" s="21">
        <f t="shared" si="23"/>
        <v>7.2215999999999996</v>
      </c>
      <c r="L90" s="21">
        <f t="shared" si="24"/>
        <v>1.1664000000000001</v>
      </c>
      <c r="M90" s="159">
        <f t="shared" si="25"/>
        <v>24</v>
      </c>
      <c r="N90" s="22"/>
      <c r="P90" s="37">
        <f t="shared" si="17"/>
        <v>10.0128</v>
      </c>
      <c r="Q90" s="37">
        <f t="shared" si="18"/>
        <v>5.5991999999999997</v>
      </c>
      <c r="R90" s="37">
        <f t="shared" si="19"/>
        <v>7.2215999999999996</v>
      </c>
      <c r="S90" s="37">
        <f t="shared" si="20"/>
        <v>1.1664000000000001</v>
      </c>
      <c r="T90" s="37">
        <f t="shared" si="26"/>
        <v>24</v>
      </c>
    </row>
    <row r="91" spans="1:20">
      <c r="A91" s="8" t="s">
        <v>133</v>
      </c>
      <c r="B91" s="198">
        <v>24</v>
      </c>
      <c r="C91" s="198">
        <v>24</v>
      </c>
      <c r="D91" s="19">
        <v>41.72</v>
      </c>
      <c r="E91" s="19">
        <v>23.33</v>
      </c>
      <c r="F91" s="19">
        <v>30.09</v>
      </c>
      <c r="G91" s="19">
        <v>4.8600000000000003</v>
      </c>
      <c r="H91" s="19">
        <f t="shared" si="16"/>
        <v>100</v>
      </c>
      <c r="I91" s="21">
        <f t="shared" si="21"/>
        <v>10.0128</v>
      </c>
      <c r="J91" s="21">
        <f t="shared" si="22"/>
        <v>5.5991999999999997</v>
      </c>
      <c r="K91" s="21">
        <f t="shared" si="23"/>
        <v>7.2215999999999996</v>
      </c>
      <c r="L91" s="21">
        <f t="shared" si="24"/>
        <v>1.1664000000000001</v>
      </c>
      <c r="M91" s="159">
        <f t="shared" si="25"/>
        <v>24</v>
      </c>
      <c r="N91" s="22"/>
      <c r="P91" s="37">
        <f t="shared" si="17"/>
        <v>10.0128</v>
      </c>
      <c r="Q91" s="37">
        <f t="shared" si="18"/>
        <v>5.5991999999999997</v>
      </c>
      <c r="R91" s="37">
        <f t="shared" si="19"/>
        <v>7.2215999999999996</v>
      </c>
      <c r="S91" s="37">
        <f t="shared" si="20"/>
        <v>1.1664000000000001</v>
      </c>
      <c r="T91" s="37">
        <f t="shared" si="26"/>
        <v>24</v>
      </c>
    </row>
    <row r="92" spans="1:20">
      <c r="A92" s="8" t="s">
        <v>134</v>
      </c>
      <c r="B92" s="198">
        <v>24</v>
      </c>
      <c r="C92" s="198">
        <v>24</v>
      </c>
      <c r="D92" s="19">
        <v>41.72</v>
      </c>
      <c r="E92" s="19">
        <v>23.33</v>
      </c>
      <c r="F92" s="19">
        <v>30.09</v>
      </c>
      <c r="G92" s="19">
        <v>4.8600000000000003</v>
      </c>
      <c r="H92" s="19">
        <f t="shared" si="16"/>
        <v>100</v>
      </c>
      <c r="I92" s="21">
        <f t="shared" si="21"/>
        <v>10.0128</v>
      </c>
      <c r="J92" s="21">
        <f t="shared" si="22"/>
        <v>5.5991999999999997</v>
      </c>
      <c r="K92" s="21">
        <f t="shared" si="23"/>
        <v>7.2215999999999996</v>
      </c>
      <c r="L92" s="21">
        <f t="shared" si="24"/>
        <v>1.1664000000000001</v>
      </c>
      <c r="M92" s="159">
        <f t="shared" si="25"/>
        <v>24</v>
      </c>
      <c r="N92" s="22"/>
      <c r="P92" s="37">
        <f t="shared" si="17"/>
        <v>10.0128</v>
      </c>
      <c r="Q92" s="37">
        <f t="shared" si="18"/>
        <v>5.5991999999999997</v>
      </c>
      <c r="R92" s="37">
        <f t="shared" si="19"/>
        <v>7.2215999999999996</v>
      </c>
      <c r="S92" s="37">
        <f t="shared" si="20"/>
        <v>1.1664000000000001</v>
      </c>
      <c r="T92" s="37">
        <f t="shared" si="26"/>
        <v>24</v>
      </c>
    </row>
    <row r="93" spans="1:20">
      <c r="A93" s="8" t="s">
        <v>135</v>
      </c>
      <c r="B93" s="198">
        <v>24</v>
      </c>
      <c r="C93" s="198">
        <v>24</v>
      </c>
      <c r="D93" s="19">
        <v>41.72</v>
      </c>
      <c r="E93" s="19">
        <v>23.33</v>
      </c>
      <c r="F93" s="19">
        <v>30.09</v>
      </c>
      <c r="G93" s="19">
        <v>4.8600000000000003</v>
      </c>
      <c r="H93" s="19">
        <f t="shared" si="16"/>
        <v>100</v>
      </c>
      <c r="I93" s="21">
        <f t="shared" si="21"/>
        <v>10.0128</v>
      </c>
      <c r="J93" s="21">
        <f t="shared" si="22"/>
        <v>5.5991999999999997</v>
      </c>
      <c r="K93" s="21">
        <f t="shared" si="23"/>
        <v>7.2215999999999996</v>
      </c>
      <c r="L93" s="21">
        <f t="shared" si="24"/>
        <v>1.1664000000000001</v>
      </c>
      <c r="M93" s="159">
        <f t="shared" si="25"/>
        <v>24</v>
      </c>
      <c r="N93" s="22"/>
      <c r="P93" s="37">
        <f t="shared" si="17"/>
        <v>10.0128</v>
      </c>
      <c r="Q93" s="37">
        <f t="shared" si="18"/>
        <v>5.5991999999999997</v>
      </c>
      <c r="R93" s="37">
        <f t="shared" si="19"/>
        <v>7.2215999999999996</v>
      </c>
      <c r="S93" s="37">
        <f t="shared" si="20"/>
        <v>1.1664000000000001</v>
      </c>
      <c r="T93" s="37">
        <f t="shared" si="26"/>
        <v>24</v>
      </c>
    </row>
    <row r="94" spans="1:20">
      <c r="A94" s="8" t="s">
        <v>136</v>
      </c>
      <c r="B94" s="198">
        <v>24</v>
      </c>
      <c r="C94" s="198">
        <v>24</v>
      </c>
      <c r="D94" s="19">
        <v>41.72</v>
      </c>
      <c r="E94" s="19">
        <v>23.33</v>
      </c>
      <c r="F94" s="19">
        <v>30.09</v>
      </c>
      <c r="G94" s="19">
        <v>4.8600000000000003</v>
      </c>
      <c r="H94" s="19">
        <f t="shared" si="16"/>
        <v>100</v>
      </c>
      <c r="I94" s="21">
        <f t="shared" si="21"/>
        <v>10.0128</v>
      </c>
      <c r="J94" s="21">
        <f t="shared" si="22"/>
        <v>5.5991999999999997</v>
      </c>
      <c r="K94" s="21">
        <f t="shared" si="23"/>
        <v>7.2215999999999996</v>
      </c>
      <c r="L94" s="21">
        <f t="shared" si="24"/>
        <v>1.1664000000000001</v>
      </c>
      <c r="M94" s="159">
        <f t="shared" si="25"/>
        <v>24</v>
      </c>
      <c r="N94" s="22"/>
      <c r="P94" s="37">
        <f t="shared" si="17"/>
        <v>10.0128</v>
      </c>
      <c r="Q94" s="37">
        <f t="shared" si="18"/>
        <v>5.5991999999999997</v>
      </c>
      <c r="R94" s="37">
        <f t="shared" si="19"/>
        <v>7.2215999999999996</v>
      </c>
      <c r="S94" s="37">
        <f t="shared" si="20"/>
        <v>1.1664000000000001</v>
      </c>
      <c r="T94" s="37">
        <f t="shared" si="26"/>
        <v>24</v>
      </c>
    </row>
    <row r="95" spans="1:20">
      <c r="A95" s="8" t="s">
        <v>137</v>
      </c>
      <c r="B95" s="198">
        <v>24</v>
      </c>
      <c r="C95" s="198">
        <v>24</v>
      </c>
      <c r="D95" s="19">
        <v>41.72</v>
      </c>
      <c r="E95" s="19">
        <v>23.33</v>
      </c>
      <c r="F95" s="19">
        <v>30.09</v>
      </c>
      <c r="G95" s="19">
        <v>4.8600000000000003</v>
      </c>
      <c r="H95" s="19">
        <f t="shared" si="16"/>
        <v>100</v>
      </c>
      <c r="I95" s="21">
        <f t="shared" si="21"/>
        <v>10.0128</v>
      </c>
      <c r="J95" s="21">
        <f t="shared" si="22"/>
        <v>5.5991999999999997</v>
      </c>
      <c r="K95" s="21">
        <f t="shared" si="23"/>
        <v>7.2215999999999996</v>
      </c>
      <c r="L95" s="21">
        <f t="shared" si="24"/>
        <v>1.1664000000000001</v>
      </c>
      <c r="M95" s="159">
        <f t="shared" si="25"/>
        <v>24</v>
      </c>
      <c r="N95" s="22"/>
      <c r="P95" s="37">
        <f t="shared" si="17"/>
        <v>10.0128</v>
      </c>
      <c r="Q95" s="37">
        <f t="shared" si="18"/>
        <v>5.5991999999999997</v>
      </c>
      <c r="R95" s="37">
        <f t="shared" si="19"/>
        <v>7.2215999999999996</v>
      </c>
      <c r="S95" s="37">
        <f t="shared" si="20"/>
        <v>1.1664000000000001</v>
      </c>
      <c r="T95" s="37">
        <f t="shared" si="26"/>
        <v>24</v>
      </c>
    </row>
    <row r="96" spans="1:20">
      <c r="A96" s="8" t="s">
        <v>138</v>
      </c>
      <c r="B96" s="198">
        <v>24</v>
      </c>
      <c r="C96" s="198">
        <v>24</v>
      </c>
      <c r="D96" s="19">
        <v>41.72</v>
      </c>
      <c r="E96" s="19">
        <v>23.33</v>
      </c>
      <c r="F96" s="19">
        <v>30.09</v>
      </c>
      <c r="G96" s="19">
        <v>4.8600000000000003</v>
      </c>
      <c r="H96" s="19">
        <f t="shared" si="16"/>
        <v>100</v>
      </c>
      <c r="I96" s="21">
        <f t="shared" si="21"/>
        <v>10.0128</v>
      </c>
      <c r="J96" s="21">
        <f t="shared" si="22"/>
        <v>5.5991999999999997</v>
      </c>
      <c r="K96" s="21">
        <f t="shared" si="23"/>
        <v>7.2215999999999996</v>
      </c>
      <c r="L96" s="21">
        <f t="shared" si="24"/>
        <v>1.1664000000000001</v>
      </c>
      <c r="M96" s="159">
        <f t="shared" si="25"/>
        <v>24</v>
      </c>
      <c r="N96" s="22"/>
      <c r="P96" s="37">
        <f t="shared" si="17"/>
        <v>10.0128</v>
      </c>
      <c r="Q96" s="37">
        <f t="shared" si="18"/>
        <v>5.5991999999999997</v>
      </c>
      <c r="R96" s="37">
        <f t="shared" si="19"/>
        <v>7.2215999999999996</v>
      </c>
      <c r="S96" s="37">
        <f t="shared" si="20"/>
        <v>1.1664000000000001</v>
      </c>
      <c r="T96" s="37">
        <f t="shared" si="26"/>
        <v>24</v>
      </c>
    </row>
    <row r="97" spans="1:23">
      <c r="A97" s="8" t="s">
        <v>139</v>
      </c>
      <c r="B97" s="198">
        <v>24</v>
      </c>
      <c r="C97" s="198">
        <v>24</v>
      </c>
      <c r="D97" s="19">
        <v>41.72</v>
      </c>
      <c r="E97" s="19">
        <v>23.33</v>
      </c>
      <c r="F97" s="19">
        <v>30.09</v>
      </c>
      <c r="G97" s="19">
        <v>4.8600000000000003</v>
      </c>
      <c r="H97" s="19">
        <f t="shared" si="16"/>
        <v>100</v>
      </c>
      <c r="I97" s="21">
        <f t="shared" si="21"/>
        <v>10.0128</v>
      </c>
      <c r="J97" s="21">
        <f t="shared" si="22"/>
        <v>5.5991999999999997</v>
      </c>
      <c r="K97" s="21">
        <f t="shared" si="23"/>
        <v>7.2215999999999996</v>
      </c>
      <c r="L97" s="21">
        <f t="shared" si="24"/>
        <v>1.1664000000000001</v>
      </c>
      <c r="M97" s="159">
        <f t="shared" si="25"/>
        <v>24</v>
      </c>
      <c r="N97" s="22"/>
      <c r="P97" s="37">
        <f t="shared" si="17"/>
        <v>10.0128</v>
      </c>
      <c r="Q97" s="37">
        <f t="shared" si="18"/>
        <v>5.5991999999999997</v>
      </c>
      <c r="R97" s="37">
        <f t="shared" si="19"/>
        <v>7.2215999999999996</v>
      </c>
      <c r="S97" s="37">
        <f t="shared" si="20"/>
        <v>1.1664000000000001</v>
      </c>
      <c r="T97" s="37">
        <f t="shared" si="26"/>
        <v>24</v>
      </c>
    </row>
    <row r="98" spans="1:23" ht="15.75" thickBot="1">
      <c r="A98" s="8" t="s">
        <v>140</v>
      </c>
      <c r="B98" s="198">
        <v>24</v>
      </c>
      <c r="C98" s="198">
        <v>24</v>
      </c>
      <c r="D98" s="19">
        <v>41.72</v>
      </c>
      <c r="E98" s="19">
        <v>23.33</v>
      </c>
      <c r="F98" s="19">
        <v>30.09</v>
      </c>
      <c r="G98" s="19">
        <v>4.8600000000000003</v>
      </c>
      <c r="H98" s="19">
        <f t="shared" si="16"/>
        <v>100</v>
      </c>
      <c r="I98" s="21">
        <f t="shared" si="21"/>
        <v>10.0128</v>
      </c>
      <c r="J98" s="21">
        <f t="shared" si="22"/>
        <v>5.5991999999999997</v>
      </c>
      <c r="K98" s="21">
        <f t="shared" si="23"/>
        <v>7.2215999999999996</v>
      </c>
      <c r="L98" s="21">
        <f t="shared" si="24"/>
        <v>1.1664000000000001</v>
      </c>
      <c r="M98" s="159">
        <f t="shared" si="25"/>
        <v>24</v>
      </c>
      <c r="N98" s="22"/>
      <c r="P98" s="37">
        <f t="shared" si="17"/>
        <v>10.0128</v>
      </c>
      <c r="Q98" s="37">
        <f t="shared" si="18"/>
        <v>5.5991999999999997</v>
      </c>
      <c r="R98" s="37">
        <f t="shared" si="19"/>
        <v>7.2215999999999996</v>
      </c>
      <c r="S98" s="37">
        <f t="shared" si="20"/>
        <v>1.1664000000000001</v>
      </c>
      <c r="T98" s="37">
        <f t="shared" si="26"/>
        <v>24</v>
      </c>
    </row>
    <row r="99" spans="1:23" ht="15.75" thickBot="1">
      <c r="A99" s="8" t="s">
        <v>171</v>
      </c>
      <c r="B99" s="20">
        <f t="shared" ref="B99:H99" si="27">SUM(B3:B98)/4000</f>
        <v>0.57874999999999999</v>
      </c>
      <c r="C99" s="20">
        <f t="shared" si="27"/>
        <v>0.57862499999999994</v>
      </c>
      <c r="D99" s="20">
        <f t="shared" si="27"/>
        <v>1.0012799999999979</v>
      </c>
      <c r="E99" s="20">
        <f t="shared" si="27"/>
        <v>0.55991999999999931</v>
      </c>
      <c r="F99" s="20">
        <f t="shared" si="27"/>
        <v>0.72216000000000047</v>
      </c>
      <c r="G99" s="20">
        <f t="shared" si="27"/>
        <v>0.11664000000000023</v>
      </c>
      <c r="H99" s="20">
        <f t="shared" si="27"/>
        <v>2.4</v>
      </c>
      <c r="I99" s="160">
        <f>SUM(I3:I98)/4000</f>
        <v>0.24140234999999979</v>
      </c>
      <c r="J99" s="160">
        <f t="shared" ref="J99:L99" si="28">SUM(J3:J98)/4000</f>
        <v>0.13499321249999993</v>
      </c>
      <c r="K99" s="160">
        <f t="shared" si="28"/>
        <v>0.1741082625</v>
      </c>
      <c r="L99" s="160">
        <f t="shared" si="28"/>
        <v>2.8121174999999977E-2</v>
      </c>
      <c r="M99" s="161">
        <f>SUM(M3:M98)/4000</f>
        <v>0.57862499999999994</v>
      </c>
      <c r="N99" s="23"/>
      <c r="P99" s="37">
        <f>SUM(P3:P98)/4000</f>
        <v>0.24140234999999979</v>
      </c>
      <c r="Q99" s="37">
        <f t="shared" ref="Q99:S99" si="29">SUM(Q3:Q98)/4000</f>
        <v>0.13499321249999993</v>
      </c>
      <c r="R99" s="37">
        <f t="shared" si="29"/>
        <v>0.1741082625</v>
      </c>
      <c r="S99" s="37">
        <f t="shared" si="29"/>
        <v>2.8121174999999977E-2</v>
      </c>
      <c r="T99" s="37">
        <f t="shared" si="26"/>
        <v>0.57862499999999972</v>
      </c>
      <c r="U99" s="44"/>
      <c r="V99" s="44"/>
      <c r="W99" s="44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Z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6">
      <c r="A1" s="216" t="s">
        <v>223</v>
      </c>
      <c r="B1" s="216"/>
      <c r="C1" s="216"/>
      <c r="D1" s="216"/>
      <c r="E1" s="67"/>
      <c r="F1" s="67"/>
      <c r="G1" s="216" t="s">
        <v>44</v>
      </c>
      <c r="H1" s="217" t="s">
        <v>224</v>
      </c>
      <c r="I1" s="218"/>
      <c r="J1" s="218"/>
      <c r="K1" s="218"/>
      <c r="L1" s="218"/>
      <c r="M1" s="219"/>
      <c r="N1" s="217" t="s">
        <v>225</v>
      </c>
      <c r="O1" s="218"/>
      <c r="P1" s="218"/>
      <c r="Q1" s="218"/>
      <c r="R1" s="218"/>
      <c r="S1" s="219"/>
      <c r="T1">
        <v>3</v>
      </c>
      <c r="U1" s="220" t="s">
        <v>317</v>
      </c>
      <c r="V1" s="221"/>
    </row>
    <row r="2" spans="1:26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6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45204</v>
      </c>
      <c r="U2" s="73" t="s">
        <v>225</v>
      </c>
      <c r="V2" s="73" t="s">
        <v>224</v>
      </c>
      <c r="W2" s="28" t="s">
        <v>256</v>
      </c>
      <c r="X2" t="s">
        <v>257</v>
      </c>
      <c r="Y2" t="s">
        <v>334</v>
      </c>
      <c r="Z2" t="s">
        <v>265</v>
      </c>
    </row>
    <row r="3" spans="1:26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223.22</v>
      </c>
      <c r="I3" s="53">
        <v>0</v>
      </c>
      <c r="J3" s="53">
        <v>0</v>
      </c>
      <c r="K3" s="53">
        <v>0</v>
      </c>
      <c r="L3" s="53">
        <v>0</v>
      </c>
      <c r="M3" s="72">
        <v>0</v>
      </c>
      <c r="N3" s="71">
        <v>0</v>
      </c>
      <c r="O3" s="53">
        <v>-5</v>
      </c>
      <c r="P3" s="53">
        <v>0</v>
      </c>
      <c r="Q3" s="53">
        <v>0</v>
      </c>
      <c r="R3" s="53">
        <v>0</v>
      </c>
      <c r="S3" s="72">
        <v>0</v>
      </c>
      <c r="U3" s="73">
        <v>-5</v>
      </c>
      <c r="V3" s="74">
        <v>223.22</v>
      </c>
      <c r="W3">
        <v>223.22</v>
      </c>
      <c r="X3">
        <v>-5</v>
      </c>
      <c r="Y3">
        <v>0</v>
      </c>
      <c r="Z3">
        <v>0</v>
      </c>
    </row>
    <row r="4" spans="1:26">
      <c r="D4" t="s">
        <v>442</v>
      </c>
      <c r="F4" t="s">
        <v>441</v>
      </c>
      <c r="G4" t="s">
        <v>46</v>
      </c>
      <c r="H4" s="73">
        <v>197.13</v>
      </c>
      <c r="I4" s="46">
        <v>0</v>
      </c>
      <c r="J4" s="46">
        <v>0</v>
      </c>
      <c r="K4" s="46">
        <v>0</v>
      </c>
      <c r="L4" s="46">
        <v>0</v>
      </c>
      <c r="M4" s="74">
        <v>0</v>
      </c>
      <c r="N4" s="73">
        <v>0</v>
      </c>
      <c r="O4" s="46">
        <v>-5</v>
      </c>
      <c r="P4" s="46">
        <v>0</v>
      </c>
      <c r="Q4" s="46">
        <v>0</v>
      </c>
      <c r="R4" s="46">
        <v>0</v>
      </c>
      <c r="S4" s="74">
        <v>0</v>
      </c>
      <c r="U4" s="73">
        <v>-5</v>
      </c>
      <c r="V4" s="74">
        <v>197.13</v>
      </c>
      <c r="W4">
        <v>197.13</v>
      </c>
      <c r="X4">
        <v>-5</v>
      </c>
      <c r="Y4">
        <v>0</v>
      </c>
      <c r="Z4">
        <v>0</v>
      </c>
    </row>
    <row r="5" spans="1:26">
      <c r="G5" t="s">
        <v>47</v>
      </c>
      <c r="H5" s="73">
        <v>183.6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-5</v>
      </c>
      <c r="P5" s="46">
        <v>0</v>
      </c>
      <c r="Q5" s="46">
        <v>0</v>
      </c>
      <c r="R5" s="46">
        <v>0</v>
      </c>
      <c r="S5" s="74">
        <v>0</v>
      </c>
      <c r="U5" s="73">
        <v>-5</v>
      </c>
      <c r="V5" s="74">
        <v>183.6</v>
      </c>
      <c r="W5">
        <v>183.6</v>
      </c>
      <c r="X5">
        <v>-5</v>
      </c>
      <c r="Y5">
        <v>0</v>
      </c>
      <c r="Z5">
        <v>0</v>
      </c>
    </row>
    <row r="6" spans="1:26">
      <c r="G6" t="s">
        <v>48</v>
      </c>
      <c r="H6" s="73">
        <v>224.18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-95</v>
      </c>
      <c r="P6" s="46">
        <v>0</v>
      </c>
      <c r="Q6" s="46">
        <v>0</v>
      </c>
      <c r="R6" s="46">
        <v>0</v>
      </c>
      <c r="S6" s="74">
        <v>0</v>
      </c>
      <c r="U6" s="73">
        <v>-95</v>
      </c>
      <c r="V6" s="74">
        <v>224.18</v>
      </c>
      <c r="W6">
        <v>224.18</v>
      </c>
      <c r="X6">
        <v>-95</v>
      </c>
      <c r="Y6">
        <v>0</v>
      </c>
      <c r="Z6">
        <v>0</v>
      </c>
    </row>
    <row r="7" spans="1:26">
      <c r="G7" t="s">
        <v>49</v>
      </c>
      <c r="H7" s="73">
        <v>181.66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-100</v>
      </c>
      <c r="P7" s="46">
        <v>-13</v>
      </c>
      <c r="Q7" s="46">
        <v>0</v>
      </c>
      <c r="R7" s="46">
        <v>0</v>
      </c>
      <c r="S7" s="74">
        <v>0</v>
      </c>
      <c r="U7" s="73">
        <v>-113</v>
      </c>
      <c r="V7" s="74">
        <v>181.66</v>
      </c>
      <c r="W7">
        <v>181.66</v>
      </c>
      <c r="X7">
        <v>-100</v>
      </c>
      <c r="Y7">
        <v>0</v>
      </c>
      <c r="Z7">
        <v>-13</v>
      </c>
    </row>
    <row r="8" spans="1:26">
      <c r="G8" t="s">
        <v>50</v>
      </c>
      <c r="H8" s="73">
        <v>151.71</v>
      </c>
      <c r="I8" s="46">
        <v>0</v>
      </c>
      <c r="J8" s="46">
        <v>0</v>
      </c>
      <c r="K8" s="46">
        <v>0</v>
      </c>
      <c r="L8" s="46">
        <v>0</v>
      </c>
      <c r="M8" s="74">
        <v>0.19</v>
      </c>
      <c r="N8" s="73">
        <v>0</v>
      </c>
      <c r="O8" s="46">
        <v>-100</v>
      </c>
      <c r="P8" s="46">
        <v>-28</v>
      </c>
      <c r="Q8" s="46">
        <v>0</v>
      </c>
      <c r="R8" s="46">
        <v>0</v>
      </c>
      <c r="S8" s="74">
        <v>0</v>
      </c>
      <c r="U8" s="73">
        <v>-128</v>
      </c>
      <c r="V8" s="74">
        <v>151.9</v>
      </c>
      <c r="W8">
        <v>151.71</v>
      </c>
      <c r="X8">
        <v>-100</v>
      </c>
      <c r="Y8">
        <v>0.19</v>
      </c>
      <c r="Z8">
        <v>-28</v>
      </c>
    </row>
    <row r="9" spans="1:26">
      <c r="G9" t="s">
        <v>51</v>
      </c>
      <c r="H9" s="73">
        <v>136.24</v>
      </c>
      <c r="I9" s="46">
        <v>0</v>
      </c>
      <c r="J9" s="46">
        <v>0</v>
      </c>
      <c r="K9" s="46">
        <v>0</v>
      </c>
      <c r="L9" s="46">
        <v>0</v>
      </c>
      <c r="M9" s="74">
        <v>0.68</v>
      </c>
      <c r="N9" s="73">
        <v>0</v>
      </c>
      <c r="O9" s="46">
        <v>-100</v>
      </c>
      <c r="P9" s="46">
        <v>-36</v>
      </c>
      <c r="Q9" s="46">
        <v>0</v>
      </c>
      <c r="R9" s="46">
        <v>0</v>
      </c>
      <c r="S9" s="74">
        <v>0</v>
      </c>
      <c r="U9" s="73">
        <v>-136</v>
      </c>
      <c r="V9" s="74">
        <v>136.91999999999999</v>
      </c>
      <c r="W9">
        <v>136.24</v>
      </c>
      <c r="X9">
        <v>-100</v>
      </c>
      <c r="Y9">
        <v>0.68</v>
      </c>
      <c r="Z9">
        <v>-36</v>
      </c>
    </row>
    <row r="10" spans="1:26">
      <c r="G10" t="s">
        <v>52</v>
      </c>
      <c r="H10" s="73">
        <v>108.23</v>
      </c>
      <c r="I10" s="46">
        <v>0</v>
      </c>
      <c r="J10" s="46">
        <v>0</v>
      </c>
      <c r="K10" s="46">
        <v>0</v>
      </c>
      <c r="L10" s="46">
        <v>0</v>
      </c>
      <c r="M10" s="74">
        <v>0.77</v>
      </c>
      <c r="N10" s="73">
        <v>0</v>
      </c>
      <c r="O10" s="46">
        <v>-100</v>
      </c>
      <c r="P10" s="46">
        <v>-48</v>
      </c>
      <c r="Q10" s="46">
        <v>0</v>
      </c>
      <c r="R10" s="46">
        <v>0</v>
      </c>
      <c r="S10" s="74">
        <v>0</v>
      </c>
      <c r="U10" s="73">
        <v>-148</v>
      </c>
      <c r="V10" s="74">
        <v>109</v>
      </c>
      <c r="W10">
        <v>108.23</v>
      </c>
      <c r="X10">
        <v>-100</v>
      </c>
      <c r="Y10">
        <v>0.77</v>
      </c>
      <c r="Z10">
        <v>-48</v>
      </c>
    </row>
    <row r="11" spans="1:26">
      <c r="G11" t="s">
        <v>53</v>
      </c>
      <c r="H11" s="73">
        <v>77.31</v>
      </c>
      <c r="I11" s="46">
        <v>0</v>
      </c>
      <c r="J11" s="46">
        <v>0</v>
      </c>
      <c r="K11" s="46">
        <v>0</v>
      </c>
      <c r="L11" s="46">
        <v>0</v>
      </c>
      <c r="M11" s="74">
        <v>1.06</v>
      </c>
      <c r="N11" s="73">
        <v>0</v>
      </c>
      <c r="O11" s="46">
        <v>-100</v>
      </c>
      <c r="P11" s="46">
        <v>-63</v>
      </c>
      <c r="Q11" s="46">
        <v>0</v>
      </c>
      <c r="R11" s="46">
        <v>0</v>
      </c>
      <c r="S11" s="74">
        <v>0</v>
      </c>
      <c r="U11" s="73">
        <v>-163</v>
      </c>
      <c r="V11" s="74">
        <v>78.37</v>
      </c>
      <c r="W11">
        <v>77.31</v>
      </c>
      <c r="X11">
        <v>-100</v>
      </c>
      <c r="Y11">
        <v>1.06</v>
      </c>
      <c r="Z11">
        <v>-63</v>
      </c>
    </row>
    <row r="12" spans="1:26">
      <c r="G12" t="s">
        <v>54</v>
      </c>
      <c r="H12" s="73">
        <v>47.35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-100</v>
      </c>
      <c r="P12" s="46">
        <v>-76</v>
      </c>
      <c r="Q12" s="46">
        <v>0</v>
      </c>
      <c r="R12" s="46">
        <v>0</v>
      </c>
      <c r="S12" s="74">
        <v>0</v>
      </c>
      <c r="U12" s="73">
        <v>-176</v>
      </c>
      <c r="V12" s="74">
        <v>47.35</v>
      </c>
      <c r="W12">
        <v>47.35</v>
      </c>
      <c r="X12">
        <v>-100</v>
      </c>
      <c r="Y12">
        <v>0</v>
      </c>
      <c r="Z12">
        <v>-76</v>
      </c>
    </row>
    <row r="13" spans="1:26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0.19</v>
      </c>
      <c r="N13" s="73">
        <v>0</v>
      </c>
      <c r="O13" s="46">
        <v>-115</v>
      </c>
      <c r="P13" s="46">
        <v>-72</v>
      </c>
      <c r="Q13" s="46">
        <v>0</v>
      </c>
      <c r="R13" s="46">
        <v>0</v>
      </c>
      <c r="S13" s="74">
        <v>0</v>
      </c>
      <c r="U13" s="73">
        <v>-187</v>
      </c>
      <c r="V13" s="74">
        <v>0.19</v>
      </c>
      <c r="W13">
        <v>0</v>
      </c>
      <c r="X13">
        <v>-115</v>
      </c>
      <c r="Y13">
        <v>0.19</v>
      </c>
      <c r="Z13">
        <v>-72</v>
      </c>
    </row>
    <row r="14" spans="1:26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-170</v>
      </c>
      <c r="P14" s="46">
        <v>-90</v>
      </c>
      <c r="Q14" s="46">
        <v>0</v>
      </c>
      <c r="R14" s="46">
        <v>0</v>
      </c>
      <c r="S14" s="74">
        <v>0</v>
      </c>
      <c r="U14" s="73">
        <v>-260</v>
      </c>
      <c r="V14" s="74">
        <v>0</v>
      </c>
      <c r="W14">
        <v>0</v>
      </c>
      <c r="X14">
        <v>-170</v>
      </c>
      <c r="Y14">
        <v>0</v>
      </c>
      <c r="Z14">
        <v>-90</v>
      </c>
    </row>
    <row r="15" spans="1:26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-200</v>
      </c>
      <c r="P15" s="46">
        <v>-101</v>
      </c>
      <c r="Q15" s="46">
        <v>0</v>
      </c>
      <c r="R15" s="46">
        <v>0</v>
      </c>
      <c r="S15" s="74">
        <v>0</v>
      </c>
      <c r="U15" s="73">
        <v>-301</v>
      </c>
      <c r="V15" s="74">
        <v>0</v>
      </c>
      <c r="W15">
        <v>0</v>
      </c>
      <c r="X15">
        <v>-200</v>
      </c>
      <c r="Y15">
        <v>0</v>
      </c>
      <c r="Z15">
        <v>-101</v>
      </c>
    </row>
    <row r="16" spans="1:26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-225</v>
      </c>
      <c r="P16" s="46">
        <v>-113</v>
      </c>
      <c r="Q16" s="46">
        <v>0</v>
      </c>
      <c r="R16" s="46">
        <v>0</v>
      </c>
      <c r="S16" s="74">
        <v>0</v>
      </c>
      <c r="U16" s="73">
        <v>-338</v>
      </c>
      <c r="V16" s="74">
        <v>0</v>
      </c>
      <c r="W16">
        <v>0</v>
      </c>
      <c r="X16">
        <v>-225</v>
      </c>
      <c r="Y16">
        <v>0</v>
      </c>
      <c r="Z16">
        <v>-113</v>
      </c>
    </row>
    <row r="17" spans="7:26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-270</v>
      </c>
      <c r="P17" s="46">
        <v>0</v>
      </c>
      <c r="Q17" s="46">
        <v>0</v>
      </c>
      <c r="R17" s="46">
        <v>0</v>
      </c>
      <c r="S17" s="74">
        <v>0</v>
      </c>
      <c r="U17" s="73">
        <v>-270</v>
      </c>
      <c r="V17" s="74">
        <v>0</v>
      </c>
      <c r="W17">
        <v>0</v>
      </c>
      <c r="X17">
        <v>-270</v>
      </c>
      <c r="Y17">
        <v>0</v>
      </c>
      <c r="Z17">
        <v>0</v>
      </c>
    </row>
    <row r="18" spans="7:26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2.14</v>
      </c>
      <c r="N18" s="73">
        <v>0</v>
      </c>
      <c r="O18" s="46">
        <v>-265</v>
      </c>
      <c r="P18" s="46">
        <v>0</v>
      </c>
      <c r="Q18" s="46">
        <v>0</v>
      </c>
      <c r="R18" s="46">
        <v>0</v>
      </c>
      <c r="S18" s="74">
        <v>0</v>
      </c>
      <c r="U18" s="73">
        <v>-265</v>
      </c>
      <c r="V18" s="74">
        <v>2.14</v>
      </c>
      <c r="W18">
        <v>0</v>
      </c>
      <c r="X18">
        <v>-265</v>
      </c>
      <c r="Y18">
        <v>2.14</v>
      </c>
      <c r="Z18">
        <v>0</v>
      </c>
    </row>
    <row r="19" spans="7:26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3.29</v>
      </c>
      <c r="N19" s="73">
        <v>0</v>
      </c>
      <c r="O19" s="46">
        <v>-245</v>
      </c>
      <c r="P19" s="46">
        <v>0</v>
      </c>
      <c r="Q19" s="46">
        <v>0</v>
      </c>
      <c r="R19" s="46">
        <v>0</v>
      </c>
      <c r="S19" s="74">
        <v>0</v>
      </c>
      <c r="U19" s="73">
        <v>-245</v>
      </c>
      <c r="V19" s="74">
        <v>3.29</v>
      </c>
      <c r="W19">
        <v>0</v>
      </c>
      <c r="X19">
        <v>-245</v>
      </c>
      <c r="Y19">
        <v>3.29</v>
      </c>
      <c r="Z19">
        <v>0</v>
      </c>
    </row>
    <row r="20" spans="7:26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0.49</v>
      </c>
      <c r="N20" s="73">
        <v>0</v>
      </c>
      <c r="O20" s="46">
        <v>-255</v>
      </c>
      <c r="P20" s="46">
        <v>0</v>
      </c>
      <c r="Q20" s="46">
        <v>0</v>
      </c>
      <c r="R20" s="46">
        <v>0</v>
      </c>
      <c r="S20" s="74">
        <v>0</v>
      </c>
      <c r="U20" s="73">
        <v>-255</v>
      </c>
      <c r="V20" s="74">
        <v>0.49</v>
      </c>
      <c r="W20">
        <v>0</v>
      </c>
      <c r="X20">
        <v>-255</v>
      </c>
      <c r="Y20">
        <v>0.49</v>
      </c>
      <c r="Z20">
        <v>0</v>
      </c>
    </row>
    <row r="21" spans="7:26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1</v>
      </c>
      <c r="N21" s="73">
        <v>0</v>
      </c>
      <c r="O21" s="46">
        <v>-265</v>
      </c>
      <c r="P21" s="46">
        <v>0</v>
      </c>
      <c r="Q21" s="46">
        <v>0</v>
      </c>
      <c r="R21" s="46">
        <v>0</v>
      </c>
      <c r="S21" s="74">
        <v>0</v>
      </c>
      <c r="U21" s="73">
        <v>-265</v>
      </c>
      <c r="V21" s="74">
        <v>1</v>
      </c>
      <c r="W21">
        <v>0</v>
      </c>
      <c r="X21">
        <v>-265</v>
      </c>
      <c r="Y21">
        <v>1</v>
      </c>
      <c r="Z21">
        <v>0</v>
      </c>
    </row>
    <row r="22" spans="7:26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2.33</v>
      </c>
      <c r="N22" s="73">
        <v>0</v>
      </c>
      <c r="O22" s="46">
        <v>-270</v>
      </c>
      <c r="P22" s="46">
        <v>0</v>
      </c>
      <c r="Q22" s="46">
        <v>0</v>
      </c>
      <c r="R22" s="46">
        <v>0</v>
      </c>
      <c r="S22" s="74">
        <v>0</v>
      </c>
      <c r="U22" s="73">
        <v>-270</v>
      </c>
      <c r="V22" s="74">
        <v>2.33</v>
      </c>
      <c r="W22">
        <v>0</v>
      </c>
      <c r="X22">
        <v>-270</v>
      </c>
      <c r="Y22">
        <v>2.33</v>
      </c>
      <c r="Z22">
        <v>0</v>
      </c>
    </row>
    <row r="23" spans="7:26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0</v>
      </c>
      <c r="N23" s="73">
        <v>0</v>
      </c>
      <c r="O23" s="46">
        <v>-265</v>
      </c>
      <c r="P23" s="46">
        <v>-164</v>
      </c>
      <c r="Q23" s="46">
        <v>0</v>
      </c>
      <c r="R23" s="46">
        <v>0</v>
      </c>
      <c r="S23" s="74">
        <v>0</v>
      </c>
      <c r="U23" s="73">
        <v>-429</v>
      </c>
      <c r="V23" s="74">
        <v>0</v>
      </c>
      <c r="W23">
        <v>0</v>
      </c>
      <c r="X23">
        <v>-265</v>
      </c>
      <c r="Y23">
        <v>0</v>
      </c>
      <c r="Z23">
        <v>-164</v>
      </c>
    </row>
    <row r="24" spans="7:26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0</v>
      </c>
      <c r="N24" s="73">
        <v>0</v>
      </c>
      <c r="O24" s="46">
        <v>-250</v>
      </c>
      <c r="P24" s="46">
        <v>-168</v>
      </c>
      <c r="Q24" s="46">
        <v>0</v>
      </c>
      <c r="R24" s="46">
        <v>0</v>
      </c>
      <c r="S24" s="74">
        <v>0</v>
      </c>
      <c r="U24" s="73">
        <v>-418</v>
      </c>
      <c r="V24" s="74">
        <v>0</v>
      </c>
      <c r="W24">
        <v>0</v>
      </c>
      <c r="X24">
        <v>-250</v>
      </c>
      <c r="Y24">
        <v>0</v>
      </c>
      <c r="Z24">
        <v>-168</v>
      </c>
    </row>
    <row r="25" spans="7:26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0</v>
      </c>
      <c r="N25" s="73">
        <v>0</v>
      </c>
      <c r="O25" s="46">
        <v>-235</v>
      </c>
      <c r="P25" s="46">
        <v>-145</v>
      </c>
      <c r="Q25" s="46">
        <v>0</v>
      </c>
      <c r="R25" s="46">
        <v>0</v>
      </c>
      <c r="S25" s="74">
        <v>0</v>
      </c>
      <c r="U25" s="73">
        <v>-380</v>
      </c>
      <c r="V25" s="74">
        <v>0</v>
      </c>
      <c r="W25">
        <v>0</v>
      </c>
      <c r="X25">
        <v>-235</v>
      </c>
      <c r="Y25">
        <v>0</v>
      </c>
      <c r="Z25">
        <v>-145</v>
      </c>
    </row>
    <row r="26" spans="7:26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0</v>
      </c>
      <c r="N26" s="73">
        <v>0</v>
      </c>
      <c r="O26" s="46">
        <v>-215</v>
      </c>
      <c r="P26" s="46">
        <v>-140</v>
      </c>
      <c r="Q26" s="46">
        <v>0</v>
      </c>
      <c r="R26" s="46">
        <v>0</v>
      </c>
      <c r="S26" s="74">
        <v>0</v>
      </c>
      <c r="U26" s="73">
        <v>-355</v>
      </c>
      <c r="V26" s="74">
        <v>0</v>
      </c>
      <c r="W26">
        <v>0</v>
      </c>
      <c r="X26">
        <v>-215</v>
      </c>
      <c r="Y26">
        <v>0</v>
      </c>
      <c r="Z26">
        <v>-140</v>
      </c>
    </row>
    <row r="27" spans="7:26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0</v>
      </c>
      <c r="N27" s="73">
        <v>0</v>
      </c>
      <c r="O27" s="46">
        <v>-100</v>
      </c>
      <c r="P27" s="46">
        <v>-126</v>
      </c>
      <c r="Q27" s="46">
        <v>0</v>
      </c>
      <c r="R27" s="46">
        <v>0</v>
      </c>
      <c r="S27" s="74">
        <v>0</v>
      </c>
      <c r="U27" s="73">
        <v>-226</v>
      </c>
      <c r="V27" s="74">
        <v>0</v>
      </c>
      <c r="W27">
        <v>0</v>
      </c>
      <c r="X27">
        <v>-100</v>
      </c>
      <c r="Y27">
        <v>0</v>
      </c>
      <c r="Z27">
        <v>-126</v>
      </c>
    </row>
    <row r="28" spans="7:26">
      <c r="G28" t="s">
        <v>70</v>
      </c>
      <c r="H28" s="73">
        <v>16.43</v>
      </c>
      <c r="I28" s="46">
        <v>0</v>
      </c>
      <c r="J28" s="46">
        <v>0</v>
      </c>
      <c r="K28" s="46">
        <v>0</v>
      </c>
      <c r="L28" s="46">
        <v>0</v>
      </c>
      <c r="M28" s="74">
        <v>0</v>
      </c>
      <c r="N28" s="73">
        <v>0</v>
      </c>
      <c r="O28" s="46">
        <v>-95</v>
      </c>
      <c r="P28" s="46">
        <v>-122</v>
      </c>
      <c r="Q28" s="46">
        <v>0</v>
      </c>
      <c r="R28" s="46">
        <v>0</v>
      </c>
      <c r="S28" s="74">
        <v>0</v>
      </c>
      <c r="U28" s="73">
        <v>-217</v>
      </c>
      <c r="V28" s="74">
        <v>16.43</v>
      </c>
      <c r="W28">
        <v>16.43</v>
      </c>
      <c r="X28">
        <v>-95</v>
      </c>
      <c r="Y28">
        <v>0</v>
      </c>
      <c r="Z28">
        <v>-122</v>
      </c>
    </row>
    <row r="29" spans="7:26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0</v>
      </c>
      <c r="N29" s="73">
        <v>0</v>
      </c>
      <c r="O29" s="46">
        <v>-75</v>
      </c>
      <c r="P29" s="46">
        <v>-150</v>
      </c>
      <c r="Q29" s="46">
        <v>0</v>
      </c>
      <c r="R29" s="46">
        <v>0</v>
      </c>
      <c r="S29" s="74">
        <v>0</v>
      </c>
      <c r="U29" s="73">
        <v>-225</v>
      </c>
      <c r="V29" s="74">
        <v>0</v>
      </c>
      <c r="W29">
        <v>0</v>
      </c>
      <c r="X29">
        <v>-75</v>
      </c>
      <c r="Y29">
        <v>0</v>
      </c>
      <c r="Z29">
        <v>-150</v>
      </c>
    </row>
    <row r="30" spans="7:26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0</v>
      </c>
      <c r="N30" s="73">
        <v>0</v>
      </c>
      <c r="O30" s="46">
        <v>-110</v>
      </c>
      <c r="P30" s="46">
        <v>-181</v>
      </c>
      <c r="Q30" s="46">
        <v>0</v>
      </c>
      <c r="R30" s="46">
        <v>0</v>
      </c>
      <c r="S30" s="74">
        <v>0</v>
      </c>
      <c r="U30" s="73">
        <v>-291</v>
      </c>
      <c r="V30" s="74">
        <v>0</v>
      </c>
      <c r="W30">
        <v>0</v>
      </c>
      <c r="X30">
        <v>-110</v>
      </c>
      <c r="Y30">
        <v>0</v>
      </c>
      <c r="Z30">
        <v>-181</v>
      </c>
    </row>
    <row r="31" spans="7:26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0</v>
      </c>
      <c r="N31" s="73">
        <v>0</v>
      </c>
      <c r="O31" s="46">
        <v>-155</v>
      </c>
      <c r="P31" s="46">
        <v>-210</v>
      </c>
      <c r="Q31" s="46">
        <v>0</v>
      </c>
      <c r="R31" s="46">
        <v>0</v>
      </c>
      <c r="S31" s="74">
        <v>0</v>
      </c>
      <c r="U31" s="73">
        <v>-365</v>
      </c>
      <c r="V31" s="74">
        <v>0</v>
      </c>
      <c r="W31">
        <v>0</v>
      </c>
      <c r="X31">
        <v>-155</v>
      </c>
      <c r="Y31">
        <v>0</v>
      </c>
      <c r="Z31">
        <v>-210</v>
      </c>
    </row>
    <row r="32" spans="7:26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0</v>
      </c>
      <c r="N32" s="73">
        <v>0</v>
      </c>
      <c r="O32" s="46">
        <v>-180</v>
      </c>
      <c r="P32" s="46">
        <v>-212</v>
      </c>
      <c r="Q32" s="46">
        <v>0</v>
      </c>
      <c r="R32" s="46">
        <v>0</v>
      </c>
      <c r="S32" s="74">
        <v>0</v>
      </c>
      <c r="U32" s="73">
        <v>-392</v>
      </c>
      <c r="V32" s="74">
        <v>0</v>
      </c>
      <c r="W32">
        <v>0</v>
      </c>
      <c r="X32">
        <v>-180</v>
      </c>
      <c r="Y32">
        <v>0</v>
      </c>
      <c r="Z32">
        <v>-212</v>
      </c>
    </row>
    <row r="33" spans="7:26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0</v>
      </c>
      <c r="N33" s="73">
        <v>0</v>
      </c>
      <c r="O33" s="46">
        <v>-245</v>
      </c>
      <c r="P33" s="46">
        <v>-220</v>
      </c>
      <c r="Q33" s="46">
        <v>0</v>
      </c>
      <c r="R33" s="46">
        <v>0</v>
      </c>
      <c r="S33" s="74">
        <v>0</v>
      </c>
      <c r="U33" s="73">
        <v>-465</v>
      </c>
      <c r="V33" s="74">
        <v>0</v>
      </c>
      <c r="W33">
        <v>0</v>
      </c>
      <c r="X33">
        <v>-245</v>
      </c>
      <c r="Y33">
        <v>0</v>
      </c>
      <c r="Z33">
        <v>-220</v>
      </c>
    </row>
    <row r="34" spans="7:26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0</v>
      </c>
      <c r="N34" s="73">
        <v>0</v>
      </c>
      <c r="O34" s="46">
        <v>-270</v>
      </c>
      <c r="P34" s="46">
        <v>-216</v>
      </c>
      <c r="Q34" s="46">
        <v>0</v>
      </c>
      <c r="R34" s="46">
        <v>0</v>
      </c>
      <c r="S34" s="74">
        <v>0</v>
      </c>
      <c r="U34" s="73">
        <v>-486</v>
      </c>
      <c r="V34" s="74">
        <v>0</v>
      </c>
      <c r="W34">
        <v>0</v>
      </c>
      <c r="X34">
        <v>-270</v>
      </c>
      <c r="Y34">
        <v>0</v>
      </c>
      <c r="Z34">
        <v>-216</v>
      </c>
    </row>
    <row r="35" spans="7:26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5.41</v>
      </c>
      <c r="N35" s="73">
        <v>0</v>
      </c>
      <c r="O35" s="46">
        <v>-300</v>
      </c>
      <c r="P35" s="46">
        <v>-24</v>
      </c>
      <c r="Q35" s="46">
        <v>0</v>
      </c>
      <c r="R35" s="46">
        <v>0</v>
      </c>
      <c r="S35" s="74">
        <v>0</v>
      </c>
      <c r="U35" s="73">
        <v>-324</v>
      </c>
      <c r="V35" s="74">
        <v>5.41</v>
      </c>
      <c r="W35">
        <v>0</v>
      </c>
      <c r="X35">
        <v>-300</v>
      </c>
      <c r="Y35">
        <v>5.41</v>
      </c>
      <c r="Z35">
        <v>-24</v>
      </c>
    </row>
    <row r="36" spans="7:26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0</v>
      </c>
      <c r="N36" s="73">
        <v>0</v>
      </c>
      <c r="O36" s="46">
        <v>-229</v>
      </c>
      <c r="P36" s="46">
        <v>-32</v>
      </c>
      <c r="Q36" s="46">
        <v>0</v>
      </c>
      <c r="R36" s="46">
        <v>0</v>
      </c>
      <c r="S36" s="74">
        <v>0</v>
      </c>
      <c r="U36" s="73">
        <v>-261</v>
      </c>
      <c r="V36" s="74">
        <v>0</v>
      </c>
      <c r="W36">
        <v>0</v>
      </c>
      <c r="X36">
        <v>-229</v>
      </c>
      <c r="Y36">
        <v>0</v>
      </c>
      <c r="Z36">
        <v>-32</v>
      </c>
    </row>
    <row r="37" spans="7:26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0</v>
      </c>
      <c r="N37" s="73">
        <v>0</v>
      </c>
      <c r="O37" s="46">
        <v>-254</v>
      </c>
      <c r="P37" s="46">
        <v>-44</v>
      </c>
      <c r="Q37" s="46">
        <v>0</v>
      </c>
      <c r="R37" s="46">
        <v>0</v>
      </c>
      <c r="S37" s="74">
        <v>0</v>
      </c>
      <c r="U37" s="73">
        <v>-298</v>
      </c>
      <c r="V37" s="74">
        <v>0</v>
      </c>
      <c r="W37">
        <v>0</v>
      </c>
      <c r="X37">
        <v>-254</v>
      </c>
      <c r="Y37">
        <v>0</v>
      </c>
      <c r="Z37">
        <v>-44</v>
      </c>
    </row>
    <row r="38" spans="7:26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5.14</v>
      </c>
      <c r="N38" s="73">
        <v>0</v>
      </c>
      <c r="O38" s="46">
        <v>-264</v>
      </c>
      <c r="P38" s="46">
        <v>-14</v>
      </c>
      <c r="Q38" s="46">
        <v>0</v>
      </c>
      <c r="R38" s="46">
        <v>0</v>
      </c>
      <c r="S38" s="74">
        <v>0</v>
      </c>
      <c r="U38" s="73">
        <v>-278</v>
      </c>
      <c r="V38" s="74">
        <v>5.14</v>
      </c>
      <c r="W38">
        <v>0</v>
      </c>
      <c r="X38">
        <v>-264</v>
      </c>
      <c r="Y38">
        <v>5.14</v>
      </c>
      <c r="Z38">
        <v>-14</v>
      </c>
    </row>
    <row r="39" spans="7:26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7.15</v>
      </c>
      <c r="N39" s="73">
        <v>0</v>
      </c>
      <c r="O39" s="46">
        <v>-279</v>
      </c>
      <c r="P39" s="46">
        <v>0</v>
      </c>
      <c r="Q39" s="46">
        <v>0</v>
      </c>
      <c r="R39" s="46">
        <v>0</v>
      </c>
      <c r="S39" s="74">
        <v>0</v>
      </c>
      <c r="U39" s="73">
        <v>-279</v>
      </c>
      <c r="V39" s="74">
        <v>7.15</v>
      </c>
      <c r="W39">
        <v>0</v>
      </c>
      <c r="X39">
        <v>-279</v>
      </c>
      <c r="Y39">
        <v>7.15</v>
      </c>
      <c r="Z39">
        <v>0</v>
      </c>
    </row>
    <row r="40" spans="7:26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7.15</v>
      </c>
      <c r="N40" s="73">
        <v>0</v>
      </c>
      <c r="O40" s="46">
        <v>-279</v>
      </c>
      <c r="P40" s="46">
        <v>0</v>
      </c>
      <c r="Q40" s="46">
        <v>0</v>
      </c>
      <c r="R40" s="46">
        <v>0</v>
      </c>
      <c r="S40" s="74">
        <v>0</v>
      </c>
      <c r="U40" s="73">
        <v>-279</v>
      </c>
      <c r="V40" s="74">
        <v>7.15</v>
      </c>
      <c r="W40">
        <v>0</v>
      </c>
      <c r="X40">
        <v>-279</v>
      </c>
      <c r="Y40">
        <v>7.15</v>
      </c>
      <c r="Z40">
        <v>0</v>
      </c>
    </row>
    <row r="41" spans="7:26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4.3600000000000003</v>
      </c>
      <c r="N41" s="73">
        <v>0</v>
      </c>
      <c r="O41" s="46">
        <v>-254</v>
      </c>
      <c r="P41" s="46">
        <v>0</v>
      </c>
      <c r="Q41" s="46">
        <v>0</v>
      </c>
      <c r="R41" s="46">
        <v>0</v>
      </c>
      <c r="S41" s="74">
        <v>0</v>
      </c>
      <c r="U41" s="73">
        <v>-254</v>
      </c>
      <c r="V41" s="74">
        <v>4.3600000000000003</v>
      </c>
      <c r="W41">
        <v>0</v>
      </c>
      <c r="X41">
        <v>-254</v>
      </c>
      <c r="Y41">
        <v>4.3600000000000003</v>
      </c>
      <c r="Z41">
        <v>0</v>
      </c>
    </row>
    <row r="42" spans="7:26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0</v>
      </c>
      <c r="N42" s="73">
        <v>0</v>
      </c>
      <c r="O42" s="46">
        <v>-234</v>
      </c>
      <c r="P42" s="46">
        <v>0</v>
      </c>
      <c r="Q42" s="46">
        <v>0</v>
      </c>
      <c r="R42" s="46">
        <v>0</v>
      </c>
      <c r="S42" s="74">
        <v>0</v>
      </c>
      <c r="U42" s="73">
        <v>-234</v>
      </c>
      <c r="V42" s="74">
        <v>0</v>
      </c>
      <c r="W42">
        <v>0</v>
      </c>
      <c r="X42">
        <v>-234</v>
      </c>
      <c r="Y42">
        <v>0</v>
      </c>
      <c r="Z42">
        <v>0</v>
      </c>
    </row>
    <row r="43" spans="7:26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2.99</v>
      </c>
      <c r="N43" s="73">
        <v>0</v>
      </c>
      <c r="O43" s="46">
        <v>-224</v>
      </c>
      <c r="P43" s="46">
        <v>0</v>
      </c>
      <c r="Q43" s="46">
        <v>0</v>
      </c>
      <c r="R43" s="46">
        <v>0</v>
      </c>
      <c r="S43" s="74">
        <v>0</v>
      </c>
      <c r="U43" s="73">
        <v>-224</v>
      </c>
      <c r="V43" s="74">
        <v>2.99</v>
      </c>
      <c r="W43">
        <v>0</v>
      </c>
      <c r="X43">
        <v>-224</v>
      </c>
      <c r="Y43">
        <v>2.99</v>
      </c>
      <c r="Z43">
        <v>0</v>
      </c>
    </row>
    <row r="44" spans="7:26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2.84</v>
      </c>
      <c r="N44" s="73">
        <v>0</v>
      </c>
      <c r="O44" s="46">
        <v>-229</v>
      </c>
      <c r="P44" s="46">
        <v>0</v>
      </c>
      <c r="Q44" s="46">
        <v>0</v>
      </c>
      <c r="R44" s="46">
        <v>0</v>
      </c>
      <c r="S44" s="74">
        <v>0</v>
      </c>
      <c r="U44" s="73">
        <v>-229</v>
      </c>
      <c r="V44" s="74">
        <v>2.84</v>
      </c>
      <c r="W44">
        <v>0</v>
      </c>
      <c r="X44">
        <v>-229</v>
      </c>
      <c r="Y44">
        <v>2.84</v>
      </c>
      <c r="Z44">
        <v>0</v>
      </c>
    </row>
    <row r="45" spans="7:26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0.12</v>
      </c>
      <c r="N45" s="73">
        <v>0</v>
      </c>
      <c r="O45" s="46">
        <v>-214</v>
      </c>
      <c r="P45" s="46">
        <v>0</v>
      </c>
      <c r="Q45" s="46">
        <v>0</v>
      </c>
      <c r="R45" s="46">
        <v>0</v>
      </c>
      <c r="S45" s="74">
        <v>0</v>
      </c>
      <c r="U45" s="73">
        <v>-214</v>
      </c>
      <c r="V45" s="74">
        <v>0.12</v>
      </c>
      <c r="W45">
        <v>0</v>
      </c>
      <c r="X45">
        <v>-214</v>
      </c>
      <c r="Y45">
        <v>0.12</v>
      </c>
      <c r="Z45">
        <v>0</v>
      </c>
    </row>
    <row r="46" spans="7:26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0.97</v>
      </c>
      <c r="N46" s="73">
        <v>0</v>
      </c>
      <c r="O46" s="46">
        <v>-179</v>
      </c>
      <c r="P46" s="46">
        <v>0</v>
      </c>
      <c r="Q46" s="46">
        <v>0</v>
      </c>
      <c r="R46" s="46">
        <v>0</v>
      </c>
      <c r="S46" s="74">
        <v>0</v>
      </c>
      <c r="U46" s="73">
        <v>-179</v>
      </c>
      <c r="V46" s="74">
        <v>0.97</v>
      </c>
      <c r="W46">
        <v>0</v>
      </c>
      <c r="X46">
        <v>-179</v>
      </c>
      <c r="Y46">
        <v>0.97</v>
      </c>
      <c r="Z46">
        <v>0</v>
      </c>
    </row>
    <row r="47" spans="7:26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0</v>
      </c>
      <c r="N47" s="73">
        <v>0</v>
      </c>
      <c r="O47" s="46">
        <v>-164</v>
      </c>
      <c r="P47" s="46">
        <v>0</v>
      </c>
      <c r="Q47" s="46">
        <v>0</v>
      </c>
      <c r="R47" s="46">
        <v>0</v>
      </c>
      <c r="S47" s="74">
        <v>0</v>
      </c>
      <c r="U47" s="73">
        <v>-164</v>
      </c>
      <c r="V47" s="74">
        <v>0</v>
      </c>
      <c r="W47">
        <v>0</v>
      </c>
      <c r="X47">
        <v>-164</v>
      </c>
      <c r="Y47">
        <v>0</v>
      </c>
      <c r="Z47">
        <v>0</v>
      </c>
    </row>
    <row r="48" spans="7:26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0</v>
      </c>
      <c r="N48" s="73">
        <v>0</v>
      </c>
      <c r="O48" s="46">
        <v>-159</v>
      </c>
      <c r="P48" s="46">
        <v>0</v>
      </c>
      <c r="Q48" s="46">
        <v>0</v>
      </c>
      <c r="R48" s="46">
        <v>0</v>
      </c>
      <c r="S48" s="74">
        <v>0</v>
      </c>
      <c r="U48" s="73">
        <v>-159</v>
      </c>
      <c r="V48" s="74">
        <v>0</v>
      </c>
      <c r="W48">
        <v>0</v>
      </c>
      <c r="X48">
        <v>-159</v>
      </c>
      <c r="Y48">
        <v>0</v>
      </c>
      <c r="Z48">
        <v>0</v>
      </c>
    </row>
    <row r="49" spans="7:26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0</v>
      </c>
      <c r="N49" s="73">
        <v>0</v>
      </c>
      <c r="O49" s="46">
        <v>-154</v>
      </c>
      <c r="P49" s="46">
        <v>0</v>
      </c>
      <c r="Q49" s="46">
        <v>0</v>
      </c>
      <c r="R49" s="46">
        <v>0</v>
      </c>
      <c r="S49" s="74">
        <v>0</v>
      </c>
      <c r="U49" s="73">
        <v>-154</v>
      </c>
      <c r="V49" s="74">
        <v>0</v>
      </c>
      <c r="W49">
        <v>0</v>
      </c>
      <c r="X49">
        <v>-154</v>
      </c>
      <c r="Y49">
        <v>0</v>
      </c>
      <c r="Z49">
        <v>0</v>
      </c>
    </row>
    <row r="50" spans="7:26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0</v>
      </c>
      <c r="N50" s="73">
        <v>0</v>
      </c>
      <c r="O50" s="46">
        <v>-139</v>
      </c>
      <c r="P50" s="46">
        <v>0</v>
      </c>
      <c r="Q50" s="46">
        <v>0</v>
      </c>
      <c r="R50" s="46">
        <v>0</v>
      </c>
      <c r="S50" s="74">
        <v>0</v>
      </c>
      <c r="U50" s="73">
        <v>-139</v>
      </c>
      <c r="V50" s="74">
        <v>0</v>
      </c>
      <c r="W50">
        <v>0</v>
      </c>
      <c r="X50">
        <v>-139</v>
      </c>
      <c r="Y50">
        <v>0</v>
      </c>
      <c r="Z50">
        <v>0</v>
      </c>
    </row>
    <row r="51" spans="7:26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0</v>
      </c>
      <c r="N51" s="73">
        <v>0</v>
      </c>
      <c r="O51" s="46">
        <v>-154</v>
      </c>
      <c r="P51" s="46">
        <v>0</v>
      </c>
      <c r="Q51" s="46">
        <v>0</v>
      </c>
      <c r="R51" s="46">
        <v>0</v>
      </c>
      <c r="S51" s="74">
        <v>0</v>
      </c>
      <c r="U51" s="73">
        <v>-154</v>
      </c>
      <c r="V51" s="74">
        <v>0</v>
      </c>
      <c r="W51">
        <v>0</v>
      </c>
      <c r="X51">
        <v>-154</v>
      </c>
      <c r="Y51">
        <v>0</v>
      </c>
      <c r="Z51">
        <v>0</v>
      </c>
    </row>
    <row r="52" spans="7:26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0</v>
      </c>
      <c r="N52" s="73">
        <v>0</v>
      </c>
      <c r="O52" s="46">
        <v>-134</v>
      </c>
      <c r="P52" s="46">
        <v>0</v>
      </c>
      <c r="Q52" s="46">
        <v>0</v>
      </c>
      <c r="R52" s="46">
        <v>0</v>
      </c>
      <c r="S52" s="74">
        <v>0</v>
      </c>
      <c r="U52" s="73">
        <v>-134</v>
      </c>
      <c r="V52" s="74">
        <v>0</v>
      </c>
      <c r="W52">
        <v>0</v>
      </c>
      <c r="X52">
        <v>-134</v>
      </c>
      <c r="Y52">
        <v>0</v>
      </c>
      <c r="Z52">
        <v>0</v>
      </c>
    </row>
    <row r="53" spans="7:26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0</v>
      </c>
      <c r="N53" s="73">
        <v>0</v>
      </c>
      <c r="O53" s="46">
        <v>-114</v>
      </c>
      <c r="P53" s="46">
        <v>0</v>
      </c>
      <c r="Q53" s="46">
        <v>0</v>
      </c>
      <c r="R53" s="46">
        <v>0</v>
      </c>
      <c r="S53" s="74">
        <v>0</v>
      </c>
      <c r="U53" s="73">
        <v>-114</v>
      </c>
      <c r="V53" s="74">
        <v>0</v>
      </c>
      <c r="W53">
        <v>0</v>
      </c>
      <c r="X53">
        <v>-114</v>
      </c>
      <c r="Y53">
        <v>0</v>
      </c>
      <c r="Z53">
        <v>0</v>
      </c>
    </row>
    <row r="54" spans="7:26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0</v>
      </c>
      <c r="N54" s="73">
        <v>0</v>
      </c>
      <c r="O54" s="46">
        <v>-124</v>
      </c>
      <c r="P54" s="46">
        <v>0</v>
      </c>
      <c r="Q54" s="46">
        <v>0</v>
      </c>
      <c r="R54" s="46">
        <v>0</v>
      </c>
      <c r="S54" s="74">
        <v>0</v>
      </c>
      <c r="U54" s="73">
        <v>-124</v>
      </c>
      <c r="V54" s="74">
        <v>0</v>
      </c>
      <c r="W54">
        <v>0</v>
      </c>
      <c r="X54">
        <v>-124</v>
      </c>
      <c r="Y54">
        <v>0</v>
      </c>
      <c r="Z54">
        <v>0</v>
      </c>
    </row>
    <row r="55" spans="7:26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3.54</v>
      </c>
      <c r="N55" s="73">
        <v>0</v>
      </c>
      <c r="O55" s="46">
        <v>-179</v>
      </c>
      <c r="P55" s="46">
        <v>0</v>
      </c>
      <c r="Q55" s="46">
        <v>0</v>
      </c>
      <c r="R55" s="46">
        <v>0</v>
      </c>
      <c r="S55" s="74">
        <v>0</v>
      </c>
      <c r="U55" s="73">
        <v>-179</v>
      </c>
      <c r="V55" s="74">
        <v>3.54</v>
      </c>
      <c r="W55">
        <v>0</v>
      </c>
      <c r="X55">
        <v>-179</v>
      </c>
      <c r="Y55">
        <v>3.54</v>
      </c>
      <c r="Z55">
        <v>0</v>
      </c>
    </row>
    <row r="56" spans="7:26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7.15</v>
      </c>
      <c r="N56" s="73">
        <v>0</v>
      </c>
      <c r="O56" s="46">
        <v>-179</v>
      </c>
      <c r="P56" s="46">
        <v>0</v>
      </c>
      <c r="Q56" s="46">
        <v>0</v>
      </c>
      <c r="R56" s="46">
        <v>0</v>
      </c>
      <c r="S56" s="74">
        <v>0</v>
      </c>
      <c r="U56" s="73">
        <v>-179</v>
      </c>
      <c r="V56" s="74">
        <v>7.15</v>
      </c>
      <c r="W56">
        <v>0</v>
      </c>
      <c r="X56">
        <v>-179</v>
      </c>
      <c r="Y56">
        <v>7.15</v>
      </c>
      <c r="Z56">
        <v>0</v>
      </c>
    </row>
    <row r="57" spans="7:26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1.75</v>
      </c>
      <c r="N57" s="73">
        <v>0</v>
      </c>
      <c r="O57" s="46">
        <v>-179</v>
      </c>
      <c r="P57" s="46">
        <v>0</v>
      </c>
      <c r="Q57" s="46">
        <v>0</v>
      </c>
      <c r="R57" s="46">
        <v>0</v>
      </c>
      <c r="S57" s="74">
        <v>0</v>
      </c>
      <c r="U57" s="73">
        <v>-179</v>
      </c>
      <c r="V57" s="74">
        <v>1.75</v>
      </c>
      <c r="W57">
        <v>0</v>
      </c>
      <c r="X57">
        <v>-179</v>
      </c>
      <c r="Y57">
        <v>1.75</v>
      </c>
      <c r="Z57">
        <v>0</v>
      </c>
    </row>
    <row r="58" spans="7:26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0</v>
      </c>
      <c r="N58" s="73">
        <v>0</v>
      </c>
      <c r="O58" s="46">
        <v>-164</v>
      </c>
      <c r="P58" s="46">
        <v>0</v>
      </c>
      <c r="Q58" s="46">
        <v>0</v>
      </c>
      <c r="R58" s="46">
        <v>0</v>
      </c>
      <c r="S58" s="74">
        <v>0</v>
      </c>
      <c r="U58" s="73">
        <v>-164</v>
      </c>
      <c r="V58" s="74">
        <v>0</v>
      </c>
      <c r="W58">
        <v>0</v>
      </c>
      <c r="X58">
        <v>-164</v>
      </c>
      <c r="Y58">
        <v>0</v>
      </c>
      <c r="Z58">
        <v>0</v>
      </c>
    </row>
    <row r="59" spans="7:26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0</v>
      </c>
      <c r="N59" s="73">
        <v>0</v>
      </c>
      <c r="O59" s="46">
        <v>-119</v>
      </c>
      <c r="P59" s="46">
        <v>0</v>
      </c>
      <c r="Q59" s="46">
        <v>0</v>
      </c>
      <c r="R59" s="46">
        <v>0</v>
      </c>
      <c r="S59" s="74">
        <v>0</v>
      </c>
      <c r="U59" s="73">
        <v>-119</v>
      </c>
      <c r="V59" s="74">
        <v>0</v>
      </c>
      <c r="W59">
        <v>0</v>
      </c>
      <c r="X59">
        <v>-119</v>
      </c>
      <c r="Y59">
        <v>0</v>
      </c>
      <c r="Z59">
        <v>0</v>
      </c>
    </row>
    <row r="60" spans="7:26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0</v>
      </c>
      <c r="N60" s="73">
        <v>0</v>
      </c>
      <c r="O60" s="46">
        <v>-69</v>
      </c>
      <c r="P60" s="46">
        <v>0</v>
      </c>
      <c r="Q60" s="46">
        <v>0</v>
      </c>
      <c r="R60" s="46">
        <v>0</v>
      </c>
      <c r="S60" s="74">
        <v>0</v>
      </c>
      <c r="U60" s="73">
        <v>-69</v>
      </c>
      <c r="V60" s="74">
        <v>0</v>
      </c>
      <c r="W60">
        <v>0</v>
      </c>
      <c r="X60">
        <v>-69</v>
      </c>
      <c r="Y60">
        <v>0</v>
      </c>
      <c r="Z60">
        <v>0</v>
      </c>
    </row>
    <row r="61" spans="7:26">
      <c r="G61" t="s">
        <v>103</v>
      </c>
      <c r="H61" s="73">
        <v>0</v>
      </c>
      <c r="I61" s="46">
        <v>0</v>
      </c>
      <c r="J61" s="46">
        <v>2.9</v>
      </c>
      <c r="K61" s="46">
        <v>0</v>
      </c>
      <c r="L61" s="46">
        <v>0</v>
      </c>
      <c r="M61" s="74">
        <v>0</v>
      </c>
      <c r="N61" s="73">
        <v>0</v>
      </c>
      <c r="O61" s="46">
        <v>-14</v>
      </c>
      <c r="P61" s="46">
        <v>0</v>
      </c>
      <c r="Q61" s="46">
        <v>0</v>
      </c>
      <c r="R61" s="46">
        <v>0</v>
      </c>
      <c r="S61" s="74">
        <v>0</v>
      </c>
      <c r="U61" s="73">
        <v>-14</v>
      </c>
      <c r="V61" s="74">
        <v>2.9</v>
      </c>
      <c r="W61">
        <v>0</v>
      </c>
      <c r="X61">
        <v>-14</v>
      </c>
      <c r="Y61">
        <v>0</v>
      </c>
      <c r="Z61">
        <v>2.9</v>
      </c>
    </row>
    <row r="62" spans="7:26">
      <c r="G62" t="s">
        <v>104</v>
      </c>
      <c r="H62" s="73">
        <v>0</v>
      </c>
      <c r="I62" s="46">
        <v>0</v>
      </c>
      <c r="J62" s="46">
        <v>88.9</v>
      </c>
      <c r="K62" s="46">
        <v>0</v>
      </c>
      <c r="L62" s="46">
        <v>0</v>
      </c>
      <c r="M62" s="74">
        <v>0</v>
      </c>
      <c r="N62" s="73">
        <v>0</v>
      </c>
      <c r="O62" s="46">
        <v>-34</v>
      </c>
      <c r="P62" s="46">
        <v>0</v>
      </c>
      <c r="Q62" s="46">
        <v>0</v>
      </c>
      <c r="R62" s="46">
        <v>0</v>
      </c>
      <c r="S62" s="74">
        <v>0</v>
      </c>
      <c r="U62" s="73">
        <v>-34</v>
      </c>
      <c r="V62" s="74">
        <v>88.9</v>
      </c>
      <c r="W62">
        <v>0</v>
      </c>
      <c r="X62">
        <v>-34</v>
      </c>
      <c r="Y62">
        <v>0</v>
      </c>
      <c r="Z62">
        <v>88.9</v>
      </c>
    </row>
    <row r="63" spans="7:26">
      <c r="G63" t="s">
        <v>105</v>
      </c>
      <c r="H63" s="73">
        <v>20.29</v>
      </c>
      <c r="I63" s="46">
        <v>0</v>
      </c>
      <c r="J63" s="46">
        <v>112.09</v>
      </c>
      <c r="K63" s="46">
        <v>0</v>
      </c>
      <c r="L63" s="46">
        <v>0</v>
      </c>
      <c r="M63" s="74">
        <v>0</v>
      </c>
      <c r="N63" s="73">
        <v>0</v>
      </c>
      <c r="O63" s="46">
        <v>-105</v>
      </c>
      <c r="P63" s="46">
        <v>0</v>
      </c>
      <c r="Q63" s="46">
        <v>0</v>
      </c>
      <c r="R63" s="46">
        <v>0</v>
      </c>
      <c r="S63" s="74">
        <v>0</v>
      </c>
      <c r="U63" s="73">
        <v>-105</v>
      </c>
      <c r="V63" s="74">
        <v>132.38</v>
      </c>
      <c r="W63">
        <v>20.29</v>
      </c>
      <c r="X63">
        <v>-105</v>
      </c>
      <c r="Y63">
        <v>0</v>
      </c>
      <c r="Z63">
        <v>112.09</v>
      </c>
    </row>
    <row r="64" spans="7:26">
      <c r="G64" t="s">
        <v>106</v>
      </c>
      <c r="H64" s="73">
        <v>68.61</v>
      </c>
      <c r="I64" s="46">
        <v>0</v>
      </c>
      <c r="J64" s="46">
        <v>136.25</v>
      </c>
      <c r="K64" s="46">
        <v>0</v>
      </c>
      <c r="L64" s="46">
        <v>0</v>
      </c>
      <c r="M64" s="74">
        <v>0</v>
      </c>
      <c r="N64" s="73">
        <v>0</v>
      </c>
      <c r="O64" s="46">
        <v>-105</v>
      </c>
      <c r="P64" s="46">
        <v>0</v>
      </c>
      <c r="Q64" s="46">
        <v>0</v>
      </c>
      <c r="R64" s="46">
        <v>0</v>
      </c>
      <c r="S64" s="74">
        <v>0</v>
      </c>
      <c r="U64" s="73">
        <v>-105</v>
      </c>
      <c r="V64" s="74">
        <v>204.86</v>
      </c>
      <c r="W64">
        <v>68.61</v>
      </c>
      <c r="X64">
        <v>-105</v>
      </c>
      <c r="Y64">
        <v>0</v>
      </c>
      <c r="Z64">
        <v>136.25</v>
      </c>
    </row>
    <row r="65" spans="7:26">
      <c r="G65" t="s">
        <v>107</v>
      </c>
      <c r="H65" s="73">
        <v>115.96</v>
      </c>
      <c r="I65" s="46">
        <v>0</v>
      </c>
      <c r="J65" s="46">
        <v>151.71</v>
      </c>
      <c r="K65" s="46">
        <v>0</v>
      </c>
      <c r="L65" s="46">
        <v>0</v>
      </c>
      <c r="M65" s="74">
        <v>0</v>
      </c>
      <c r="N65" s="73">
        <v>0</v>
      </c>
      <c r="O65" s="46">
        <v>-100</v>
      </c>
      <c r="P65" s="46">
        <v>0</v>
      </c>
      <c r="Q65" s="46">
        <v>0</v>
      </c>
      <c r="R65" s="46">
        <v>0</v>
      </c>
      <c r="S65" s="74">
        <v>0</v>
      </c>
      <c r="U65" s="73">
        <v>-100</v>
      </c>
      <c r="V65" s="74">
        <v>267.67</v>
      </c>
      <c r="W65">
        <v>115.96</v>
      </c>
      <c r="X65">
        <v>-100</v>
      </c>
      <c r="Y65">
        <v>0</v>
      </c>
      <c r="Z65">
        <v>151.71</v>
      </c>
    </row>
    <row r="66" spans="7:26">
      <c r="G66" t="s">
        <v>108</v>
      </c>
      <c r="H66" s="73">
        <v>143.97999999999999</v>
      </c>
      <c r="I66" s="46">
        <v>0</v>
      </c>
      <c r="J66" s="46">
        <v>165.24</v>
      </c>
      <c r="K66" s="46">
        <v>0</v>
      </c>
      <c r="L66" s="46">
        <v>0</v>
      </c>
      <c r="M66" s="74">
        <v>7.15</v>
      </c>
      <c r="N66" s="73">
        <v>0</v>
      </c>
      <c r="O66" s="46">
        <v>-100</v>
      </c>
      <c r="P66" s="46">
        <v>0</v>
      </c>
      <c r="Q66" s="46">
        <v>0</v>
      </c>
      <c r="R66" s="46">
        <v>0</v>
      </c>
      <c r="S66" s="74">
        <v>0</v>
      </c>
      <c r="U66" s="73">
        <v>-100</v>
      </c>
      <c r="V66" s="74">
        <v>316.37</v>
      </c>
      <c r="W66">
        <v>143.97999999999999</v>
      </c>
      <c r="X66">
        <v>-100</v>
      </c>
      <c r="Y66">
        <v>7.15</v>
      </c>
      <c r="Z66">
        <v>165.24</v>
      </c>
    </row>
    <row r="67" spans="7:26">
      <c r="G67" t="s">
        <v>109</v>
      </c>
      <c r="H67" s="73">
        <v>194.22</v>
      </c>
      <c r="I67" s="46">
        <v>0</v>
      </c>
      <c r="J67" s="46">
        <v>183.6</v>
      </c>
      <c r="K67" s="46">
        <v>0</v>
      </c>
      <c r="L67" s="46">
        <v>0</v>
      </c>
      <c r="M67" s="74">
        <v>7.15</v>
      </c>
      <c r="N67" s="73">
        <v>0</v>
      </c>
      <c r="O67" s="46">
        <v>-100</v>
      </c>
      <c r="P67" s="46">
        <v>0</v>
      </c>
      <c r="Q67" s="46">
        <v>0</v>
      </c>
      <c r="R67" s="46">
        <v>0</v>
      </c>
      <c r="S67" s="74">
        <v>0</v>
      </c>
      <c r="U67" s="73">
        <v>-100</v>
      </c>
      <c r="V67" s="74">
        <v>384.97</v>
      </c>
      <c r="W67">
        <v>194.22</v>
      </c>
      <c r="X67">
        <v>-100</v>
      </c>
      <c r="Y67">
        <v>7.15</v>
      </c>
      <c r="Z67">
        <v>183.6</v>
      </c>
    </row>
    <row r="68" spans="7:26">
      <c r="G68" t="s">
        <v>110</v>
      </c>
      <c r="H68" s="73">
        <v>229.01</v>
      </c>
      <c r="I68" s="46">
        <v>0</v>
      </c>
      <c r="J68" s="46">
        <v>199.06</v>
      </c>
      <c r="K68" s="46">
        <v>0</v>
      </c>
      <c r="L68" s="46">
        <v>0</v>
      </c>
      <c r="M68" s="74">
        <v>7.15</v>
      </c>
      <c r="N68" s="73">
        <v>0</v>
      </c>
      <c r="O68" s="46">
        <v>-95</v>
      </c>
      <c r="P68" s="46">
        <v>0</v>
      </c>
      <c r="Q68" s="46">
        <v>0</v>
      </c>
      <c r="R68" s="46">
        <v>0</v>
      </c>
      <c r="S68" s="74">
        <v>0</v>
      </c>
      <c r="U68" s="73">
        <v>-95</v>
      </c>
      <c r="V68" s="74">
        <v>435.22</v>
      </c>
      <c r="W68">
        <v>229.01</v>
      </c>
      <c r="X68">
        <v>-95</v>
      </c>
      <c r="Y68">
        <v>7.15</v>
      </c>
      <c r="Z68">
        <v>199.06</v>
      </c>
    </row>
    <row r="69" spans="7:26">
      <c r="G69" t="s">
        <v>111</v>
      </c>
      <c r="H69" s="73">
        <v>259.94</v>
      </c>
      <c r="I69" s="46">
        <v>0</v>
      </c>
      <c r="J69" s="46">
        <v>208.72</v>
      </c>
      <c r="K69" s="46">
        <v>0</v>
      </c>
      <c r="L69" s="46">
        <v>0</v>
      </c>
      <c r="M69" s="74">
        <v>7.15</v>
      </c>
      <c r="N69" s="73">
        <v>0</v>
      </c>
      <c r="O69" s="46">
        <v>-80</v>
      </c>
      <c r="P69" s="46">
        <v>0</v>
      </c>
      <c r="Q69" s="46">
        <v>0</v>
      </c>
      <c r="R69" s="46">
        <v>0</v>
      </c>
      <c r="S69" s="74">
        <v>0</v>
      </c>
      <c r="U69" s="73">
        <v>-80</v>
      </c>
      <c r="V69" s="74">
        <v>475.81</v>
      </c>
      <c r="W69">
        <v>259.94</v>
      </c>
      <c r="X69">
        <v>-80</v>
      </c>
      <c r="Y69">
        <v>7.15</v>
      </c>
      <c r="Z69">
        <v>208.72</v>
      </c>
    </row>
    <row r="70" spans="7:26">
      <c r="G70" t="s">
        <v>112</v>
      </c>
      <c r="H70" s="73">
        <v>289.89</v>
      </c>
      <c r="I70" s="46">
        <v>0</v>
      </c>
      <c r="J70" s="46">
        <v>208.72</v>
      </c>
      <c r="K70" s="46">
        <v>0</v>
      </c>
      <c r="L70" s="46">
        <v>0</v>
      </c>
      <c r="M70" s="74">
        <v>7.15</v>
      </c>
      <c r="N70" s="73">
        <v>0</v>
      </c>
      <c r="O70" s="46">
        <v>-60</v>
      </c>
      <c r="P70" s="46">
        <v>0</v>
      </c>
      <c r="Q70" s="46">
        <v>0</v>
      </c>
      <c r="R70" s="46">
        <v>0</v>
      </c>
      <c r="S70" s="74">
        <v>0</v>
      </c>
      <c r="U70" s="73">
        <v>-60</v>
      </c>
      <c r="V70" s="74">
        <v>505.76</v>
      </c>
      <c r="W70">
        <v>289.89</v>
      </c>
      <c r="X70">
        <v>-60</v>
      </c>
      <c r="Y70">
        <v>7.15</v>
      </c>
      <c r="Z70">
        <v>208.72</v>
      </c>
    </row>
    <row r="71" spans="7:26">
      <c r="G71" t="s">
        <v>113</v>
      </c>
      <c r="H71" s="73">
        <v>323.70999999999998</v>
      </c>
      <c r="I71" s="46">
        <v>0</v>
      </c>
      <c r="J71" s="46">
        <v>214.52</v>
      </c>
      <c r="K71" s="46">
        <v>0</v>
      </c>
      <c r="L71" s="46">
        <v>0</v>
      </c>
      <c r="M71" s="74">
        <v>1.3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>
        <v>0</v>
      </c>
      <c r="V71" s="74">
        <v>539.53</v>
      </c>
      <c r="W71">
        <v>323.70999999999998</v>
      </c>
      <c r="X71">
        <v>0</v>
      </c>
      <c r="Y71">
        <v>1.3</v>
      </c>
      <c r="Z71">
        <v>214.52</v>
      </c>
    </row>
    <row r="72" spans="7:26">
      <c r="G72" t="s">
        <v>114</v>
      </c>
      <c r="H72" s="73">
        <v>356.56</v>
      </c>
      <c r="I72" s="46">
        <v>0</v>
      </c>
      <c r="J72" s="46">
        <v>211.62</v>
      </c>
      <c r="K72" s="46">
        <v>0</v>
      </c>
      <c r="L72" s="46">
        <v>0</v>
      </c>
      <c r="M72" s="74">
        <v>0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>
        <v>0</v>
      </c>
      <c r="V72" s="74">
        <v>568.17999999999995</v>
      </c>
      <c r="W72">
        <v>356.56</v>
      </c>
      <c r="X72">
        <v>0</v>
      </c>
      <c r="Y72">
        <v>0</v>
      </c>
      <c r="Z72">
        <v>211.62</v>
      </c>
    </row>
    <row r="73" spans="7:26">
      <c r="G73" t="s">
        <v>115</v>
      </c>
      <c r="H73" s="73">
        <v>323.3</v>
      </c>
      <c r="I73" s="46">
        <v>0</v>
      </c>
      <c r="J73" s="46">
        <v>170.68</v>
      </c>
      <c r="K73" s="46">
        <v>0</v>
      </c>
      <c r="L73" s="46">
        <v>0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>
        <v>0</v>
      </c>
      <c r="V73" s="74">
        <v>493.98</v>
      </c>
      <c r="W73">
        <v>323.3</v>
      </c>
      <c r="X73">
        <v>0</v>
      </c>
      <c r="Y73">
        <v>0</v>
      </c>
      <c r="Z73">
        <v>170.68</v>
      </c>
    </row>
    <row r="74" spans="7:26">
      <c r="G74" t="s">
        <v>116</v>
      </c>
      <c r="H74" s="73">
        <v>225.2</v>
      </c>
      <c r="I74" s="46">
        <v>0</v>
      </c>
      <c r="J74" s="46">
        <v>107.39</v>
      </c>
      <c r="K74" s="46">
        <v>0</v>
      </c>
      <c r="L74" s="46">
        <v>0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>
        <v>0</v>
      </c>
      <c r="V74" s="74">
        <v>332.59</v>
      </c>
      <c r="W74">
        <v>225.2</v>
      </c>
      <c r="X74">
        <v>0</v>
      </c>
      <c r="Y74">
        <v>0</v>
      </c>
      <c r="Z74">
        <v>107.39</v>
      </c>
    </row>
    <row r="75" spans="7:26">
      <c r="G75" t="s">
        <v>117</v>
      </c>
      <c r="H75" s="73">
        <v>252.5</v>
      </c>
      <c r="I75" s="46">
        <v>0</v>
      </c>
      <c r="J75" s="46">
        <v>94.01</v>
      </c>
      <c r="K75" s="46">
        <v>0</v>
      </c>
      <c r="L75" s="46">
        <v>0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>
        <v>0</v>
      </c>
      <c r="V75" s="74">
        <v>346.51</v>
      </c>
      <c r="W75">
        <v>252.5</v>
      </c>
      <c r="X75">
        <v>0</v>
      </c>
      <c r="Y75">
        <v>0</v>
      </c>
      <c r="Z75">
        <v>94.01</v>
      </c>
    </row>
    <row r="76" spans="7:26">
      <c r="G76" t="s">
        <v>118</v>
      </c>
      <c r="H76" s="73">
        <v>229.89</v>
      </c>
      <c r="I76" s="46">
        <v>0</v>
      </c>
      <c r="J76" s="46">
        <v>89.84</v>
      </c>
      <c r="K76" s="46">
        <v>0</v>
      </c>
      <c r="L76" s="46">
        <v>0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>
        <v>0</v>
      </c>
      <c r="V76" s="74">
        <v>319.73</v>
      </c>
      <c r="W76">
        <v>229.89</v>
      </c>
      <c r="X76">
        <v>0</v>
      </c>
      <c r="Y76">
        <v>0</v>
      </c>
      <c r="Z76">
        <v>89.84</v>
      </c>
    </row>
    <row r="77" spans="7:26">
      <c r="G77" t="s">
        <v>119</v>
      </c>
      <c r="H77" s="73">
        <v>223.57</v>
      </c>
      <c r="I77" s="46">
        <v>0</v>
      </c>
      <c r="J77" s="46">
        <v>85.67</v>
      </c>
      <c r="K77" s="46">
        <v>0</v>
      </c>
      <c r="L77" s="46">
        <v>0</v>
      </c>
      <c r="M77" s="74">
        <v>0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>
        <v>0</v>
      </c>
      <c r="V77" s="74">
        <v>309.24</v>
      </c>
      <c r="W77">
        <v>223.57</v>
      </c>
      <c r="X77">
        <v>0</v>
      </c>
      <c r="Y77">
        <v>0</v>
      </c>
      <c r="Z77">
        <v>85.67</v>
      </c>
    </row>
    <row r="78" spans="7:26">
      <c r="G78" t="s">
        <v>120</v>
      </c>
      <c r="H78" s="73">
        <v>220.7</v>
      </c>
      <c r="I78" s="46">
        <v>0</v>
      </c>
      <c r="J78" s="46">
        <v>79.23</v>
      </c>
      <c r="K78" s="46">
        <v>0</v>
      </c>
      <c r="L78" s="46">
        <v>0</v>
      </c>
      <c r="M78" s="74">
        <v>0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>
        <v>0</v>
      </c>
      <c r="V78" s="74">
        <v>299.93</v>
      </c>
      <c r="W78">
        <v>220.7</v>
      </c>
      <c r="X78">
        <v>0</v>
      </c>
      <c r="Y78">
        <v>0</v>
      </c>
      <c r="Z78">
        <v>79.23</v>
      </c>
    </row>
    <row r="79" spans="7:26">
      <c r="G79" t="s">
        <v>121</v>
      </c>
      <c r="H79" s="73">
        <v>177.85</v>
      </c>
      <c r="I79" s="46">
        <v>0</v>
      </c>
      <c r="J79" s="46">
        <v>50.09</v>
      </c>
      <c r="K79" s="46">
        <v>0</v>
      </c>
      <c r="L79" s="46">
        <v>0</v>
      </c>
      <c r="M79" s="74">
        <v>3.23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>
        <v>0</v>
      </c>
      <c r="V79" s="74">
        <v>231.17</v>
      </c>
      <c r="W79">
        <v>177.85</v>
      </c>
      <c r="X79">
        <v>0</v>
      </c>
      <c r="Y79">
        <v>3.23</v>
      </c>
      <c r="Z79">
        <v>50.09</v>
      </c>
    </row>
    <row r="80" spans="7:26">
      <c r="G80" t="s">
        <v>122</v>
      </c>
      <c r="H80" s="73">
        <v>147.15</v>
      </c>
      <c r="I80" s="46">
        <v>0</v>
      </c>
      <c r="J80" s="46">
        <v>38.76</v>
      </c>
      <c r="K80" s="46">
        <v>0</v>
      </c>
      <c r="L80" s="46">
        <v>0</v>
      </c>
      <c r="M80" s="74">
        <v>2.5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>
        <v>0</v>
      </c>
      <c r="V80" s="74">
        <v>188.41</v>
      </c>
      <c r="W80">
        <v>147.15</v>
      </c>
      <c r="X80">
        <v>0</v>
      </c>
      <c r="Y80">
        <v>2.5</v>
      </c>
      <c r="Z80">
        <v>38.76</v>
      </c>
    </row>
    <row r="81" spans="7:26">
      <c r="G81" t="s">
        <v>123</v>
      </c>
      <c r="H81" s="73">
        <v>176.02</v>
      </c>
      <c r="I81" s="46">
        <v>0</v>
      </c>
      <c r="J81" s="46">
        <v>33</v>
      </c>
      <c r="K81" s="46">
        <v>0</v>
      </c>
      <c r="L81" s="46">
        <v>0</v>
      </c>
      <c r="M81" s="74">
        <v>3.11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>
        <v>0</v>
      </c>
      <c r="V81" s="74">
        <v>212.13</v>
      </c>
      <c r="W81">
        <v>176.02</v>
      </c>
      <c r="X81">
        <v>0</v>
      </c>
      <c r="Y81">
        <v>3.11</v>
      </c>
      <c r="Z81">
        <v>33</v>
      </c>
    </row>
    <row r="82" spans="7:26">
      <c r="G82" t="s">
        <v>124</v>
      </c>
      <c r="H82" s="73">
        <v>173.14</v>
      </c>
      <c r="I82" s="46">
        <v>0</v>
      </c>
      <c r="J82" s="46">
        <v>15.05</v>
      </c>
      <c r="K82" s="46">
        <v>0</v>
      </c>
      <c r="L82" s="46">
        <v>0</v>
      </c>
      <c r="M82" s="74">
        <v>3.71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>
        <v>0</v>
      </c>
      <c r="V82" s="74">
        <v>191.9</v>
      </c>
      <c r="W82">
        <v>173.14</v>
      </c>
      <c r="X82">
        <v>0</v>
      </c>
      <c r="Y82">
        <v>3.71</v>
      </c>
      <c r="Z82">
        <v>15.05</v>
      </c>
    </row>
    <row r="83" spans="7:26">
      <c r="G83" t="s">
        <v>125</v>
      </c>
      <c r="H83" s="73">
        <v>169.83</v>
      </c>
      <c r="I83" s="46">
        <v>0</v>
      </c>
      <c r="J83" s="46">
        <v>0</v>
      </c>
      <c r="K83" s="46">
        <v>0</v>
      </c>
      <c r="L83" s="46">
        <v>0</v>
      </c>
      <c r="M83" s="74">
        <v>4.24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>
        <v>0</v>
      </c>
      <c r="V83" s="74">
        <v>174.07</v>
      </c>
      <c r="W83">
        <v>169.83</v>
      </c>
      <c r="X83">
        <v>0</v>
      </c>
      <c r="Y83">
        <v>4.24</v>
      </c>
      <c r="Z83">
        <v>0</v>
      </c>
    </row>
    <row r="84" spans="7:26">
      <c r="G84" t="s">
        <v>126</v>
      </c>
      <c r="H84" s="73">
        <v>134.6</v>
      </c>
      <c r="I84" s="46">
        <v>0</v>
      </c>
      <c r="J84" s="46">
        <v>0</v>
      </c>
      <c r="K84" s="46">
        <v>0</v>
      </c>
      <c r="L84" s="46">
        <v>0</v>
      </c>
      <c r="M84" s="74">
        <v>4.41</v>
      </c>
      <c r="N84" s="73">
        <v>0</v>
      </c>
      <c r="O84" s="46">
        <v>0</v>
      </c>
      <c r="P84" s="46">
        <v>-20</v>
      </c>
      <c r="Q84" s="46">
        <v>0</v>
      </c>
      <c r="R84" s="46">
        <v>0</v>
      </c>
      <c r="S84" s="74">
        <v>0</v>
      </c>
      <c r="U84" s="73">
        <v>-20</v>
      </c>
      <c r="V84" s="74">
        <v>139.01</v>
      </c>
      <c r="W84">
        <v>134.6</v>
      </c>
      <c r="X84">
        <v>0</v>
      </c>
      <c r="Y84">
        <v>4.41</v>
      </c>
      <c r="Z84">
        <v>-20</v>
      </c>
    </row>
    <row r="85" spans="7:26">
      <c r="G85" t="s">
        <v>127</v>
      </c>
      <c r="H85" s="73">
        <v>111.88</v>
      </c>
      <c r="I85" s="46">
        <v>0</v>
      </c>
      <c r="J85" s="46">
        <v>0</v>
      </c>
      <c r="K85" s="46">
        <v>0</v>
      </c>
      <c r="L85" s="46">
        <v>0</v>
      </c>
      <c r="M85" s="74">
        <v>4.47</v>
      </c>
      <c r="N85" s="73">
        <v>0</v>
      </c>
      <c r="O85" s="46">
        <v>0</v>
      </c>
      <c r="P85" s="46">
        <v>-20</v>
      </c>
      <c r="Q85" s="46">
        <v>0</v>
      </c>
      <c r="R85" s="46">
        <v>0</v>
      </c>
      <c r="S85" s="74">
        <v>0</v>
      </c>
      <c r="U85" s="73">
        <v>-20</v>
      </c>
      <c r="V85" s="74">
        <v>116.35</v>
      </c>
      <c r="W85">
        <v>111.88</v>
      </c>
      <c r="X85">
        <v>0</v>
      </c>
      <c r="Y85">
        <v>4.47</v>
      </c>
      <c r="Z85">
        <v>-20</v>
      </c>
    </row>
    <row r="86" spans="7:26">
      <c r="G86" t="s">
        <v>128</v>
      </c>
      <c r="H86" s="73">
        <v>131.87</v>
      </c>
      <c r="I86" s="46">
        <v>0</v>
      </c>
      <c r="J86" s="46">
        <v>0</v>
      </c>
      <c r="K86" s="46">
        <v>0</v>
      </c>
      <c r="L86" s="46">
        <v>0</v>
      </c>
      <c r="M86" s="74">
        <v>4.08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>
        <v>0</v>
      </c>
      <c r="V86" s="74">
        <v>135.94999999999999</v>
      </c>
      <c r="W86">
        <v>131.87</v>
      </c>
      <c r="X86">
        <v>0</v>
      </c>
      <c r="Y86">
        <v>4.08</v>
      </c>
      <c r="Z86">
        <v>0</v>
      </c>
    </row>
    <row r="87" spans="7:26">
      <c r="G87" t="s">
        <v>129</v>
      </c>
      <c r="H87" s="73">
        <v>130.71</v>
      </c>
      <c r="I87" s="46">
        <v>0</v>
      </c>
      <c r="J87" s="46">
        <v>0</v>
      </c>
      <c r="K87" s="46">
        <v>0</v>
      </c>
      <c r="L87" s="46">
        <v>0</v>
      </c>
      <c r="M87" s="74">
        <v>4.7300000000000004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>
        <v>0</v>
      </c>
      <c r="V87" s="74">
        <v>135.44</v>
      </c>
      <c r="W87">
        <v>130.71</v>
      </c>
      <c r="X87">
        <v>0</v>
      </c>
      <c r="Y87">
        <v>4.7300000000000004</v>
      </c>
      <c r="Z87">
        <v>0</v>
      </c>
    </row>
    <row r="88" spans="7:26">
      <c r="G88" t="s">
        <v>130</v>
      </c>
      <c r="H88" s="73">
        <v>152.49</v>
      </c>
      <c r="I88" s="46">
        <v>0</v>
      </c>
      <c r="J88" s="46">
        <v>0</v>
      </c>
      <c r="K88" s="46">
        <v>0</v>
      </c>
      <c r="L88" s="46">
        <v>0</v>
      </c>
      <c r="M88" s="74">
        <v>0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>
        <v>0</v>
      </c>
      <c r="V88" s="74">
        <v>152.49</v>
      </c>
      <c r="W88">
        <v>152.49</v>
      </c>
      <c r="X88">
        <v>0</v>
      </c>
      <c r="Y88">
        <v>0</v>
      </c>
      <c r="Z88">
        <v>0</v>
      </c>
    </row>
    <row r="89" spans="7:26">
      <c r="G89" t="s">
        <v>131</v>
      </c>
      <c r="H89" s="73">
        <v>168.05</v>
      </c>
      <c r="I89" s="46">
        <v>0</v>
      </c>
      <c r="J89" s="46">
        <v>0</v>
      </c>
      <c r="K89" s="46">
        <v>0</v>
      </c>
      <c r="L89" s="46">
        <v>0</v>
      </c>
      <c r="M89" s="74">
        <v>0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>
        <v>0</v>
      </c>
      <c r="V89" s="74">
        <v>168.05</v>
      </c>
      <c r="W89">
        <v>168.05</v>
      </c>
      <c r="X89">
        <v>0</v>
      </c>
      <c r="Y89">
        <v>0</v>
      </c>
      <c r="Z89">
        <v>0</v>
      </c>
    </row>
    <row r="90" spans="7:26">
      <c r="G90" t="s">
        <v>132</v>
      </c>
      <c r="H90" s="73">
        <v>162.31</v>
      </c>
      <c r="I90" s="46">
        <v>0</v>
      </c>
      <c r="J90" s="46">
        <v>0</v>
      </c>
      <c r="K90" s="46">
        <v>0</v>
      </c>
      <c r="L90" s="46">
        <v>0</v>
      </c>
      <c r="M90" s="74">
        <v>0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>
        <v>0</v>
      </c>
      <c r="V90" s="74">
        <v>162.31</v>
      </c>
      <c r="W90">
        <v>162.31</v>
      </c>
      <c r="X90">
        <v>0</v>
      </c>
      <c r="Y90">
        <v>0</v>
      </c>
      <c r="Z90">
        <v>0</v>
      </c>
    </row>
    <row r="91" spans="7:26">
      <c r="G91" t="s">
        <v>133</v>
      </c>
      <c r="H91" s="73">
        <v>153.49</v>
      </c>
      <c r="I91" s="46">
        <v>0</v>
      </c>
      <c r="J91" s="46">
        <v>0</v>
      </c>
      <c r="K91" s="46">
        <v>0</v>
      </c>
      <c r="L91" s="46">
        <v>0</v>
      </c>
      <c r="M91" s="74">
        <v>0</v>
      </c>
      <c r="N91" s="73">
        <v>0</v>
      </c>
      <c r="O91" s="46">
        <v>0</v>
      </c>
      <c r="P91" s="46">
        <v>-20</v>
      </c>
      <c r="Q91" s="46">
        <v>0</v>
      </c>
      <c r="R91" s="46">
        <v>0</v>
      </c>
      <c r="S91" s="74">
        <v>0</v>
      </c>
      <c r="U91" s="73">
        <v>-20</v>
      </c>
      <c r="V91" s="74">
        <v>153.49</v>
      </c>
      <c r="W91">
        <v>153.49</v>
      </c>
      <c r="X91">
        <v>0</v>
      </c>
      <c r="Y91">
        <v>0</v>
      </c>
      <c r="Z91">
        <v>-20</v>
      </c>
    </row>
    <row r="92" spans="7:26">
      <c r="G92" t="s">
        <v>134</v>
      </c>
      <c r="H92" s="73">
        <v>176.83</v>
      </c>
      <c r="I92" s="46">
        <v>0</v>
      </c>
      <c r="J92" s="46">
        <v>0</v>
      </c>
      <c r="K92" s="46">
        <v>0</v>
      </c>
      <c r="L92" s="46">
        <v>0</v>
      </c>
      <c r="M92" s="74">
        <v>0</v>
      </c>
      <c r="N92" s="73">
        <v>0</v>
      </c>
      <c r="O92" s="46">
        <v>0</v>
      </c>
      <c r="P92" s="46">
        <v>-20</v>
      </c>
      <c r="Q92" s="46">
        <v>0</v>
      </c>
      <c r="R92" s="46">
        <v>0</v>
      </c>
      <c r="S92" s="74">
        <v>0</v>
      </c>
      <c r="U92" s="73">
        <v>-20</v>
      </c>
      <c r="V92" s="74">
        <v>176.83</v>
      </c>
      <c r="W92">
        <v>176.83</v>
      </c>
      <c r="X92">
        <v>0</v>
      </c>
      <c r="Y92">
        <v>0</v>
      </c>
      <c r="Z92">
        <v>-20</v>
      </c>
    </row>
    <row r="93" spans="7:26">
      <c r="G93" t="s">
        <v>135</v>
      </c>
      <c r="H93" s="73">
        <v>222.25</v>
      </c>
      <c r="I93" s="46">
        <v>0</v>
      </c>
      <c r="J93" s="46">
        <v>0</v>
      </c>
      <c r="K93" s="46">
        <v>0</v>
      </c>
      <c r="L93" s="46">
        <v>0</v>
      </c>
      <c r="M93" s="74">
        <v>0</v>
      </c>
      <c r="N93" s="73">
        <v>0</v>
      </c>
      <c r="O93" s="46">
        <v>0</v>
      </c>
      <c r="P93" s="46">
        <v>-19</v>
      </c>
      <c r="Q93" s="46">
        <v>0</v>
      </c>
      <c r="R93" s="46">
        <v>0</v>
      </c>
      <c r="S93" s="74">
        <v>0</v>
      </c>
      <c r="U93" s="73">
        <v>-19</v>
      </c>
      <c r="V93" s="74">
        <v>222.25</v>
      </c>
      <c r="W93">
        <v>222.25</v>
      </c>
      <c r="X93">
        <v>0</v>
      </c>
      <c r="Y93">
        <v>0</v>
      </c>
      <c r="Z93">
        <v>-19</v>
      </c>
    </row>
    <row r="94" spans="7:26">
      <c r="G94" t="s">
        <v>136</v>
      </c>
      <c r="H94" s="73">
        <v>238.68</v>
      </c>
      <c r="I94" s="46">
        <v>0</v>
      </c>
      <c r="J94" s="46">
        <v>0</v>
      </c>
      <c r="K94" s="46">
        <v>0</v>
      </c>
      <c r="L94" s="46">
        <v>0</v>
      </c>
      <c r="M94" s="74">
        <v>0</v>
      </c>
      <c r="N94" s="73">
        <v>0</v>
      </c>
      <c r="O94" s="46">
        <v>0</v>
      </c>
      <c r="P94" s="46">
        <v>-6</v>
      </c>
      <c r="Q94" s="46">
        <v>0</v>
      </c>
      <c r="R94" s="46">
        <v>0</v>
      </c>
      <c r="S94" s="74">
        <v>0</v>
      </c>
      <c r="U94" s="73">
        <v>-6</v>
      </c>
      <c r="V94" s="74">
        <v>238.68</v>
      </c>
      <c r="W94">
        <v>238.68</v>
      </c>
      <c r="X94">
        <v>0</v>
      </c>
      <c r="Y94">
        <v>0</v>
      </c>
      <c r="Z94">
        <v>-6</v>
      </c>
    </row>
    <row r="95" spans="7:26">
      <c r="G95" t="s">
        <v>137</v>
      </c>
      <c r="H95" s="73">
        <v>324.37</v>
      </c>
      <c r="I95" s="46">
        <v>0</v>
      </c>
      <c r="J95" s="46">
        <v>0</v>
      </c>
      <c r="K95" s="46">
        <v>0</v>
      </c>
      <c r="L95" s="46">
        <v>0</v>
      </c>
      <c r="M95" s="74">
        <v>0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>
        <v>0</v>
      </c>
      <c r="V95" s="74">
        <v>324.37</v>
      </c>
      <c r="W95">
        <v>324.37</v>
      </c>
      <c r="X95">
        <v>0</v>
      </c>
      <c r="Y95">
        <v>0</v>
      </c>
      <c r="Z95">
        <v>0</v>
      </c>
    </row>
    <row r="96" spans="7:26">
      <c r="G96" t="s">
        <v>138</v>
      </c>
      <c r="H96" s="73">
        <v>337.44</v>
      </c>
      <c r="I96" s="46">
        <v>0</v>
      </c>
      <c r="J96" s="46">
        <v>19.2</v>
      </c>
      <c r="K96" s="46">
        <v>0</v>
      </c>
      <c r="L96" s="46">
        <v>0</v>
      </c>
      <c r="M96" s="74">
        <v>0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>
        <v>0</v>
      </c>
      <c r="V96" s="74">
        <v>356.64</v>
      </c>
      <c r="W96">
        <v>337.44</v>
      </c>
      <c r="X96">
        <v>0</v>
      </c>
      <c r="Y96">
        <v>0</v>
      </c>
      <c r="Z96">
        <v>19.2</v>
      </c>
    </row>
    <row r="97" spans="1:83">
      <c r="G97" t="s">
        <v>139</v>
      </c>
      <c r="H97" s="73">
        <v>337.65</v>
      </c>
      <c r="I97" s="46">
        <v>0</v>
      </c>
      <c r="J97" s="46">
        <v>31.49</v>
      </c>
      <c r="K97" s="46">
        <v>0</v>
      </c>
      <c r="L97" s="46">
        <v>0</v>
      </c>
      <c r="M97" s="74">
        <v>0</v>
      </c>
      <c r="N97" s="73">
        <v>0</v>
      </c>
      <c r="O97" s="46">
        <v>-5</v>
      </c>
      <c r="P97" s="46">
        <v>0</v>
      </c>
      <c r="Q97" s="46">
        <v>0</v>
      </c>
      <c r="R97" s="46">
        <v>0</v>
      </c>
      <c r="S97" s="74">
        <v>0</v>
      </c>
      <c r="U97" s="73">
        <v>-5</v>
      </c>
      <c r="V97" s="74">
        <v>369.14</v>
      </c>
      <c r="W97">
        <v>337.65</v>
      </c>
      <c r="X97">
        <v>-5</v>
      </c>
      <c r="Y97">
        <v>0</v>
      </c>
      <c r="Z97">
        <v>31.49</v>
      </c>
    </row>
    <row r="98" spans="1:83">
      <c r="G98" t="s">
        <v>140</v>
      </c>
      <c r="H98" s="73">
        <v>356.5</v>
      </c>
      <c r="I98" s="46">
        <v>0</v>
      </c>
      <c r="J98" s="46">
        <v>46.02</v>
      </c>
      <c r="K98" s="46">
        <v>0</v>
      </c>
      <c r="L98" s="46">
        <v>0</v>
      </c>
      <c r="M98" s="74">
        <v>0</v>
      </c>
      <c r="N98" s="73">
        <v>0</v>
      </c>
      <c r="O98" s="46">
        <v>-30</v>
      </c>
      <c r="P98" s="46">
        <v>0</v>
      </c>
      <c r="Q98" s="46">
        <v>0</v>
      </c>
      <c r="R98" s="46">
        <v>0</v>
      </c>
      <c r="S98" s="74">
        <v>0</v>
      </c>
      <c r="U98" s="73">
        <v>-30</v>
      </c>
      <c r="V98" s="74">
        <v>402.52</v>
      </c>
      <c r="W98">
        <v>356.5</v>
      </c>
      <c r="X98">
        <v>-30</v>
      </c>
      <c r="Y98">
        <v>0</v>
      </c>
      <c r="Z98">
        <v>46.02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2.2518750000000005</v>
      </c>
      <c r="I99" s="69">
        <f t="shared" ref="I99:BQ99" si="1">SUM(I3:I98)/4000</f>
        <v>0</v>
      </c>
      <c r="J99" s="69">
        <f t="shared" si="1"/>
        <v>0.68594000000000011</v>
      </c>
      <c r="K99" s="69">
        <f t="shared" si="1"/>
        <v>0</v>
      </c>
      <c r="L99" s="69">
        <f t="shared" si="1"/>
        <v>0</v>
      </c>
      <c r="M99" s="69">
        <f t="shared" si="1"/>
        <v>3.3059999999999999E-2</v>
      </c>
      <c r="N99" s="68">
        <f t="shared" si="1"/>
        <v>0</v>
      </c>
      <c r="O99" s="69">
        <f t="shared" si="1"/>
        <v>-2.7457500000000001</v>
      </c>
      <c r="P99" s="69">
        <f t="shared" si="1"/>
        <v>-0.72824999999999995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-3.4740000000000002</v>
      </c>
      <c r="V99" s="70">
        <f t="shared" si="1"/>
        <v>2.9708749999999999</v>
      </c>
      <c r="W99">
        <f t="shared" si="1"/>
        <v>2.2518750000000005</v>
      </c>
      <c r="X99">
        <f t="shared" si="1"/>
        <v>-2.7457500000000001</v>
      </c>
      <c r="Y99">
        <f t="shared" si="1"/>
        <v>3.3059999999999999E-2</v>
      </c>
      <c r="Z99">
        <f t="shared" si="1"/>
        <v>-4.230999999999998E-2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X3" activePane="bottomRight" state="frozen"/>
      <selection sqref="A1:D35"/>
      <selection pane="topRight" sqref="A1:D35"/>
      <selection pane="bottomLeft" sqref="A1:D35"/>
      <selection pane="bottomRight" activeCell="AI3" sqref="AI3:AI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35" ht="15" customHeight="1">
      <c r="A1" s="216" t="s">
        <v>223</v>
      </c>
      <c r="B1" s="216"/>
      <c r="C1" s="216"/>
      <c r="D1" s="216"/>
      <c r="E1" s="67"/>
      <c r="F1" s="67"/>
      <c r="G1" s="216" t="s">
        <v>44</v>
      </c>
      <c r="H1" s="217" t="s">
        <v>224</v>
      </c>
      <c r="I1" s="218"/>
      <c r="J1" s="218"/>
      <c r="K1" s="218"/>
      <c r="L1" s="218"/>
      <c r="M1" s="219"/>
      <c r="N1" s="217" t="s">
        <v>225</v>
      </c>
      <c r="O1" s="218"/>
      <c r="P1" s="218"/>
      <c r="Q1" s="218"/>
      <c r="R1" s="218"/>
      <c r="S1" s="219"/>
      <c r="T1">
        <v>3</v>
      </c>
      <c r="W1" t="s">
        <v>527</v>
      </c>
      <c r="X1" t="s">
        <v>528</v>
      </c>
      <c r="Y1" t="s">
        <v>529</v>
      </c>
      <c r="Z1" t="s">
        <v>530</v>
      </c>
      <c r="AA1" t="s">
        <v>531</v>
      </c>
      <c r="AB1" t="s">
        <v>532</v>
      </c>
      <c r="AC1" t="s">
        <v>533</v>
      </c>
      <c r="AD1" t="s">
        <v>534</v>
      </c>
      <c r="AE1" t="s">
        <v>535</v>
      </c>
      <c r="AF1" t="s">
        <v>534</v>
      </c>
      <c r="AG1" t="s">
        <v>534</v>
      </c>
      <c r="AH1" t="s">
        <v>534</v>
      </c>
      <c r="AI1" t="s">
        <v>536</v>
      </c>
    </row>
    <row r="2" spans="1:35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6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45204</v>
      </c>
      <c r="W2" s="28" t="s">
        <v>148</v>
      </c>
      <c r="X2" t="s">
        <v>240</v>
      </c>
      <c r="Y2" t="s">
        <v>370</v>
      </c>
      <c r="Z2" t="s">
        <v>148</v>
      </c>
      <c r="AA2" t="s">
        <v>146</v>
      </c>
      <c r="AB2" t="s">
        <v>358</v>
      </c>
      <c r="AC2" t="s">
        <v>148</v>
      </c>
      <c r="AD2" t="s">
        <v>145</v>
      </c>
      <c r="AE2" t="s">
        <v>370</v>
      </c>
      <c r="AF2" t="s">
        <v>145</v>
      </c>
      <c r="AG2" t="s">
        <v>145</v>
      </c>
      <c r="AH2" t="s">
        <v>146</v>
      </c>
      <c r="AI2" t="s">
        <v>149</v>
      </c>
    </row>
    <row r="3" spans="1:35">
      <c r="A3" t="s">
        <v>145</v>
      </c>
      <c r="B3" t="s">
        <v>146</v>
      </c>
      <c r="C3" t="s">
        <v>149</v>
      </c>
      <c r="D3" t="s">
        <v>148</v>
      </c>
      <c r="E3" t="s">
        <v>370</v>
      </c>
      <c r="G3" t="s">
        <v>45</v>
      </c>
      <c r="H3" s="71">
        <v>64.87</v>
      </c>
      <c r="I3" s="53">
        <v>57.010000000000005</v>
      </c>
      <c r="J3" s="53">
        <v>6.52</v>
      </c>
      <c r="K3" s="53">
        <v>62.81</v>
      </c>
      <c r="L3" s="53">
        <v>6.76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W3">
        <v>0</v>
      </c>
      <c r="X3">
        <v>1</v>
      </c>
      <c r="Y3">
        <v>0</v>
      </c>
      <c r="Z3">
        <v>62.81</v>
      </c>
      <c r="AA3">
        <v>33.82</v>
      </c>
      <c r="AB3">
        <v>0.57999999999999996</v>
      </c>
      <c r="AC3">
        <v>0</v>
      </c>
      <c r="AD3">
        <v>4.3499999999999996</v>
      </c>
      <c r="AE3">
        <v>6.76</v>
      </c>
      <c r="AF3">
        <v>4.83</v>
      </c>
      <c r="AG3">
        <v>54.11</v>
      </c>
      <c r="AH3">
        <v>23.19</v>
      </c>
      <c r="AI3">
        <v>6.52</v>
      </c>
    </row>
    <row r="4" spans="1:35">
      <c r="A4" t="s">
        <v>234</v>
      </c>
      <c r="B4" t="s">
        <v>226</v>
      </c>
      <c r="C4" t="s">
        <v>228</v>
      </c>
      <c r="G4" t="s">
        <v>46</v>
      </c>
      <c r="H4" s="73">
        <v>64.87</v>
      </c>
      <c r="I4" s="46">
        <v>57.010000000000005</v>
      </c>
      <c r="J4" s="46">
        <v>6.52</v>
      </c>
      <c r="K4" s="46">
        <v>62.81</v>
      </c>
      <c r="L4" s="46">
        <v>6.76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W4">
        <v>0</v>
      </c>
      <c r="X4">
        <v>1</v>
      </c>
      <c r="Y4">
        <v>0</v>
      </c>
      <c r="Z4">
        <v>62.81</v>
      </c>
      <c r="AA4">
        <v>33.82</v>
      </c>
      <c r="AB4">
        <v>0.57999999999999996</v>
      </c>
      <c r="AC4">
        <v>0</v>
      </c>
      <c r="AD4">
        <v>4.3499999999999996</v>
      </c>
      <c r="AE4">
        <v>6.76</v>
      </c>
      <c r="AF4">
        <v>4.83</v>
      </c>
      <c r="AG4">
        <v>54.11</v>
      </c>
      <c r="AH4">
        <v>23.19</v>
      </c>
      <c r="AI4">
        <v>6.52</v>
      </c>
    </row>
    <row r="5" spans="1:35">
      <c r="A5" t="s">
        <v>235</v>
      </c>
      <c r="B5" t="s">
        <v>227</v>
      </c>
      <c r="C5" t="s">
        <v>229</v>
      </c>
      <c r="G5" t="s">
        <v>47</v>
      </c>
      <c r="H5" s="73">
        <v>64.87</v>
      </c>
      <c r="I5" s="46">
        <v>57.010000000000005</v>
      </c>
      <c r="J5" s="46">
        <v>6.52</v>
      </c>
      <c r="K5" s="46">
        <v>62.81</v>
      </c>
      <c r="L5" s="46">
        <v>6.76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W5">
        <v>0</v>
      </c>
      <c r="X5">
        <v>1</v>
      </c>
      <c r="Y5">
        <v>0</v>
      </c>
      <c r="Z5">
        <v>62.81</v>
      </c>
      <c r="AA5">
        <v>33.82</v>
      </c>
      <c r="AB5">
        <v>0.57999999999999996</v>
      </c>
      <c r="AC5">
        <v>0</v>
      </c>
      <c r="AD5">
        <v>4.3499999999999996</v>
      </c>
      <c r="AE5">
        <v>6.76</v>
      </c>
      <c r="AF5">
        <v>4.83</v>
      </c>
      <c r="AG5">
        <v>54.11</v>
      </c>
      <c r="AH5">
        <v>23.19</v>
      </c>
      <c r="AI5">
        <v>6.52</v>
      </c>
    </row>
    <row r="6" spans="1:35">
      <c r="A6" t="s">
        <v>236</v>
      </c>
      <c r="B6" t="s">
        <v>258</v>
      </c>
      <c r="C6" t="s">
        <v>230</v>
      </c>
      <c r="G6" t="s">
        <v>48</v>
      </c>
      <c r="H6" s="73">
        <v>64.87</v>
      </c>
      <c r="I6" s="46">
        <v>57.010000000000005</v>
      </c>
      <c r="J6" s="46">
        <v>6.52</v>
      </c>
      <c r="K6" s="46">
        <v>62.81</v>
      </c>
      <c r="L6" s="46">
        <v>6.76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W6">
        <v>0</v>
      </c>
      <c r="X6">
        <v>1</v>
      </c>
      <c r="Y6">
        <v>0</v>
      </c>
      <c r="Z6">
        <v>62.81</v>
      </c>
      <c r="AA6">
        <v>33.82</v>
      </c>
      <c r="AB6">
        <v>0.57999999999999996</v>
      </c>
      <c r="AC6">
        <v>0</v>
      </c>
      <c r="AD6">
        <v>4.3499999999999996</v>
      </c>
      <c r="AE6">
        <v>6.76</v>
      </c>
      <c r="AF6">
        <v>4.83</v>
      </c>
      <c r="AG6">
        <v>54.11</v>
      </c>
      <c r="AH6">
        <v>23.19</v>
      </c>
      <c r="AI6">
        <v>6.52</v>
      </c>
    </row>
    <row r="7" spans="1:35">
      <c r="A7" t="s">
        <v>237</v>
      </c>
      <c r="B7" t="s">
        <v>280</v>
      </c>
      <c r="C7" t="s">
        <v>259</v>
      </c>
      <c r="G7" t="s">
        <v>49</v>
      </c>
      <c r="H7" s="73">
        <v>64.819999999999993</v>
      </c>
      <c r="I7" s="46">
        <v>57.010000000000005</v>
      </c>
      <c r="J7" s="46">
        <v>6.52</v>
      </c>
      <c r="K7" s="46">
        <v>62.81</v>
      </c>
      <c r="L7" s="46">
        <v>6.76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W7">
        <v>0</v>
      </c>
      <c r="X7">
        <v>1</v>
      </c>
      <c r="Y7">
        <v>0</v>
      </c>
      <c r="Z7">
        <v>62.81</v>
      </c>
      <c r="AA7">
        <v>33.82</v>
      </c>
      <c r="AB7">
        <v>0.53</v>
      </c>
      <c r="AC7">
        <v>0</v>
      </c>
      <c r="AD7">
        <v>4.3499999999999996</v>
      </c>
      <c r="AE7">
        <v>6.76</v>
      </c>
      <c r="AF7">
        <v>4.83</v>
      </c>
      <c r="AG7">
        <v>54.11</v>
      </c>
      <c r="AH7">
        <v>23.19</v>
      </c>
      <c r="AI7">
        <v>6.52</v>
      </c>
    </row>
    <row r="8" spans="1:35">
      <c r="A8" t="s">
        <v>238</v>
      </c>
      <c r="B8" t="s">
        <v>315</v>
      </c>
      <c r="C8" t="s">
        <v>231</v>
      </c>
      <c r="G8" t="s">
        <v>50</v>
      </c>
      <c r="H8" s="73">
        <v>64.819999999999993</v>
      </c>
      <c r="I8" s="46">
        <v>57.010000000000005</v>
      </c>
      <c r="J8" s="46">
        <v>6.52</v>
      </c>
      <c r="K8" s="46">
        <v>62.81</v>
      </c>
      <c r="L8" s="46">
        <v>6.76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W8">
        <v>0</v>
      </c>
      <c r="X8">
        <v>1</v>
      </c>
      <c r="Y8">
        <v>0</v>
      </c>
      <c r="Z8">
        <v>62.81</v>
      </c>
      <c r="AA8">
        <v>33.82</v>
      </c>
      <c r="AB8">
        <v>0.53</v>
      </c>
      <c r="AC8">
        <v>0</v>
      </c>
      <c r="AD8">
        <v>4.3499999999999996</v>
      </c>
      <c r="AE8">
        <v>6.76</v>
      </c>
      <c r="AF8">
        <v>4.83</v>
      </c>
      <c r="AG8">
        <v>54.11</v>
      </c>
      <c r="AH8">
        <v>23.19</v>
      </c>
      <c r="AI8">
        <v>6.52</v>
      </c>
    </row>
    <row r="9" spans="1:35">
      <c r="A9" t="s">
        <v>239</v>
      </c>
      <c r="B9" t="s">
        <v>335</v>
      </c>
      <c r="C9" t="s">
        <v>232</v>
      </c>
      <c r="G9" t="s">
        <v>51</v>
      </c>
      <c r="H9" s="73">
        <v>64.819999999999993</v>
      </c>
      <c r="I9" s="46">
        <v>57.010000000000005</v>
      </c>
      <c r="J9" s="46">
        <v>6.52</v>
      </c>
      <c r="K9" s="46">
        <v>62.81</v>
      </c>
      <c r="L9" s="46">
        <v>6.76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W9">
        <v>0</v>
      </c>
      <c r="X9">
        <v>1</v>
      </c>
      <c r="Y9">
        <v>0</v>
      </c>
      <c r="Z9">
        <v>62.81</v>
      </c>
      <c r="AA9">
        <v>33.82</v>
      </c>
      <c r="AB9">
        <v>0.53</v>
      </c>
      <c r="AC9">
        <v>0</v>
      </c>
      <c r="AD9">
        <v>4.3499999999999996</v>
      </c>
      <c r="AE9">
        <v>6.76</v>
      </c>
      <c r="AF9">
        <v>4.83</v>
      </c>
      <c r="AG9">
        <v>54.11</v>
      </c>
      <c r="AH9">
        <v>23.19</v>
      </c>
      <c r="AI9">
        <v>6.52</v>
      </c>
    </row>
    <row r="10" spans="1:35">
      <c r="A10" t="s">
        <v>260</v>
      </c>
      <c r="C10" t="s">
        <v>233</v>
      </c>
      <c r="G10" t="s">
        <v>52</v>
      </c>
      <c r="H10" s="73">
        <v>64.819999999999993</v>
      </c>
      <c r="I10" s="46">
        <v>57.010000000000005</v>
      </c>
      <c r="J10" s="46">
        <v>6.52</v>
      </c>
      <c r="K10" s="46">
        <v>62.81</v>
      </c>
      <c r="L10" s="46">
        <v>6.76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W10">
        <v>0</v>
      </c>
      <c r="X10">
        <v>1</v>
      </c>
      <c r="Y10">
        <v>0</v>
      </c>
      <c r="Z10">
        <v>62.81</v>
      </c>
      <c r="AA10">
        <v>33.82</v>
      </c>
      <c r="AB10">
        <v>0.53</v>
      </c>
      <c r="AC10">
        <v>0</v>
      </c>
      <c r="AD10">
        <v>4.3499999999999996</v>
      </c>
      <c r="AE10">
        <v>6.76</v>
      </c>
      <c r="AF10">
        <v>4.83</v>
      </c>
      <c r="AG10">
        <v>54.11</v>
      </c>
      <c r="AH10">
        <v>23.19</v>
      </c>
      <c r="AI10">
        <v>6.52</v>
      </c>
    </row>
    <row r="11" spans="1:35">
      <c r="A11" t="s">
        <v>240</v>
      </c>
      <c r="C11" t="s">
        <v>316</v>
      </c>
      <c r="G11" t="s">
        <v>53</v>
      </c>
      <c r="H11" s="73">
        <v>64.819999999999993</v>
      </c>
      <c r="I11" s="46">
        <v>57.010000000000005</v>
      </c>
      <c r="J11" s="46">
        <v>6.52</v>
      </c>
      <c r="K11" s="46">
        <v>62.81</v>
      </c>
      <c r="L11" s="46">
        <v>6.76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W11">
        <v>0</v>
      </c>
      <c r="X11">
        <v>1</v>
      </c>
      <c r="Y11">
        <v>0</v>
      </c>
      <c r="Z11">
        <v>62.81</v>
      </c>
      <c r="AA11">
        <v>33.82</v>
      </c>
      <c r="AB11">
        <v>0.53</v>
      </c>
      <c r="AC11">
        <v>0</v>
      </c>
      <c r="AD11">
        <v>4.3499999999999996</v>
      </c>
      <c r="AE11">
        <v>6.76</v>
      </c>
      <c r="AF11">
        <v>4.83</v>
      </c>
      <c r="AG11">
        <v>54.11</v>
      </c>
      <c r="AH11">
        <v>23.19</v>
      </c>
      <c r="AI11">
        <v>6.52</v>
      </c>
    </row>
    <row r="12" spans="1:35">
      <c r="A12" t="s">
        <v>241</v>
      </c>
      <c r="C12" t="s">
        <v>336</v>
      </c>
      <c r="G12" t="s">
        <v>54</v>
      </c>
      <c r="H12" s="73">
        <v>64.819999999999993</v>
      </c>
      <c r="I12" s="46">
        <v>57.010000000000005</v>
      </c>
      <c r="J12" s="46">
        <v>6.52</v>
      </c>
      <c r="K12" s="46">
        <v>62.81</v>
      </c>
      <c r="L12" s="46">
        <v>6.76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W12">
        <v>0</v>
      </c>
      <c r="X12">
        <v>1</v>
      </c>
      <c r="Y12">
        <v>0</v>
      </c>
      <c r="Z12">
        <v>62.81</v>
      </c>
      <c r="AA12">
        <v>33.82</v>
      </c>
      <c r="AB12">
        <v>0.53</v>
      </c>
      <c r="AC12">
        <v>0</v>
      </c>
      <c r="AD12">
        <v>4.3499999999999996</v>
      </c>
      <c r="AE12">
        <v>6.76</v>
      </c>
      <c r="AF12">
        <v>4.83</v>
      </c>
      <c r="AG12">
        <v>54.11</v>
      </c>
      <c r="AH12">
        <v>23.19</v>
      </c>
      <c r="AI12">
        <v>6.52</v>
      </c>
    </row>
    <row r="13" spans="1:35">
      <c r="A13" t="s">
        <v>242</v>
      </c>
      <c r="G13" t="s">
        <v>55</v>
      </c>
      <c r="H13" s="73">
        <v>64.819999999999993</v>
      </c>
      <c r="I13" s="46">
        <v>57.010000000000005</v>
      </c>
      <c r="J13" s="46">
        <v>6.52</v>
      </c>
      <c r="K13" s="46">
        <v>62.81</v>
      </c>
      <c r="L13" s="46">
        <v>6.76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W13">
        <v>0</v>
      </c>
      <c r="X13">
        <v>1</v>
      </c>
      <c r="Y13">
        <v>0</v>
      </c>
      <c r="Z13">
        <v>62.81</v>
      </c>
      <c r="AA13">
        <v>33.82</v>
      </c>
      <c r="AB13">
        <v>0.53</v>
      </c>
      <c r="AC13">
        <v>0</v>
      </c>
      <c r="AD13">
        <v>4.3499999999999996</v>
      </c>
      <c r="AE13">
        <v>6.76</v>
      </c>
      <c r="AF13">
        <v>4.83</v>
      </c>
      <c r="AG13">
        <v>54.11</v>
      </c>
      <c r="AH13">
        <v>23.19</v>
      </c>
      <c r="AI13">
        <v>6.52</v>
      </c>
    </row>
    <row r="14" spans="1:35">
      <c r="A14" t="s">
        <v>243</v>
      </c>
      <c r="G14" t="s">
        <v>56</v>
      </c>
      <c r="H14" s="73">
        <v>64.819999999999993</v>
      </c>
      <c r="I14" s="46">
        <v>57.010000000000005</v>
      </c>
      <c r="J14" s="46">
        <v>6.52</v>
      </c>
      <c r="K14" s="46">
        <v>62.81</v>
      </c>
      <c r="L14" s="46">
        <v>6.76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W14">
        <v>0</v>
      </c>
      <c r="X14">
        <v>1</v>
      </c>
      <c r="Y14">
        <v>0</v>
      </c>
      <c r="Z14">
        <v>62.81</v>
      </c>
      <c r="AA14">
        <v>33.82</v>
      </c>
      <c r="AB14">
        <v>0.53</v>
      </c>
      <c r="AC14">
        <v>0</v>
      </c>
      <c r="AD14">
        <v>4.3499999999999996</v>
      </c>
      <c r="AE14">
        <v>6.76</v>
      </c>
      <c r="AF14">
        <v>4.83</v>
      </c>
      <c r="AG14">
        <v>54.11</v>
      </c>
      <c r="AH14">
        <v>23.19</v>
      </c>
      <c r="AI14">
        <v>6.52</v>
      </c>
    </row>
    <row r="15" spans="1:35">
      <c r="A15" t="s">
        <v>244</v>
      </c>
      <c r="G15" t="s">
        <v>57</v>
      </c>
      <c r="H15" s="73">
        <v>64.819999999999993</v>
      </c>
      <c r="I15" s="46">
        <v>57.010000000000005</v>
      </c>
      <c r="J15" s="46">
        <v>6.52</v>
      </c>
      <c r="K15" s="46">
        <v>62.81</v>
      </c>
      <c r="L15" s="46">
        <v>6.76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W15">
        <v>0</v>
      </c>
      <c r="X15">
        <v>1</v>
      </c>
      <c r="Y15">
        <v>0</v>
      </c>
      <c r="Z15">
        <v>62.81</v>
      </c>
      <c r="AA15">
        <v>33.82</v>
      </c>
      <c r="AB15">
        <v>0.53</v>
      </c>
      <c r="AC15">
        <v>0</v>
      </c>
      <c r="AD15">
        <v>4.3499999999999996</v>
      </c>
      <c r="AE15">
        <v>6.76</v>
      </c>
      <c r="AF15">
        <v>4.83</v>
      </c>
      <c r="AG15">
        <v>54.11</v>
      </c>
      <c r="AH15">
        <v>23.19</v>
      </c>
      <c r="AI15">
        <v>6.52</v>
      </c>
    </row>
    <row r="16" spans="1:35">
      <c r="A16" t="s">
        <v>245</v>
      </c>
      <c r="G16" t="s">
        <v>58</v>
      </c>
      <c r="H16" s="73">
        <v>64.819999999999993</v>
      </c>
      <c r="I16" s="46">
        <v>57.010000000000005</v>
      </c>
      <c r="J16" s="46">
        <v>6.52</v>
      </c>
      <c r="K16" s="46">
        <v>62.81</v>
      </c>
      <c r="L16" s="46">
        <v>6.76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W16">
        <v>0</v>
      </c>
      <c r="X16">
        <v>1</v>
      </c>
      <c r="Y16">
        <v>0</v>
      </c>
      <c r="Z16">
        <v>62.81</v>
      </c>
      <c r="AA16">
        <v>33.82</v>
      </c>
      <c r="AB16">
        <v>0.53</v>
      </c>
      <c r="AC16">
        <v>0</v>
      </c>
      <c r="AD16">
        <v>4.3499999999999996</v>
      </c>
      <c r="AE16">
        <v>6.76</v>
      </c>
      <c r="AF16">
        <v>4.83</v>
      </c>
      <c r="AG16">
        <v>54.11</v>
      </c>
      <c r="AH16">
        <v>23.19</v>
      </c>
      <c r="AI16">
        <v>6.52</v>
      </c>
    </row>
    <row r="17" spans="1:35">
      <c r="A17" t="s">
        <v>246</v>
      </c>
      <c r="G17" t="s">
        <v>59</v>
      </c>
      <c r="H17" s="73">
        <v>64.819999999999993</v>
      </c>
      <c r="I17" s="46">
        <v>57.010000000000005</v>
      </c>
      <c r="J17" s="46">
        <v>6.52</v>
      </c>
      <c r="K17" s="46">
        <v>62.81</v>
      </c>
      <c r="L17" s="46">
        <v>6.76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W17">
        <v>0</v>
      </c>
      <c r="X17">
        <v>1</v>
      </c>
      <c r="Y17">
        <v>0</v>
      </c>
      <c r="Z17">
        <v>62.81</v>
      </c>
      <c r="AA17">
        <v>33.82</v>
      </c>
      <c r="AB17">
        <v>0.53</v>
      </c>
      <c r="AC17">
        <v>0</v>
      </c>
      <c r="AD17">
        <v>4.3499999999999996</v>
      </c>
      <c r="AE17">
        <v>6.76</v>
      </c>
      <c r="AF17">
        <v>4.83</v>
      </c>
      <c r="AG17">
        <v>54.11</v>
      </c>
      <c r="AH17">
        <v>23.19</v>
      </c>
      <c r="AI17">
        <v>6.52</v>
      </c>
    </row>
    <row r="18" spans="1:35">
      <c r="A18" t="s">
        <v>247</v>
      </c>
      <c r="G18" t="s">
        <v>60</v>
      </c>
      <c r="H18" s="73">
        <v>64.819999999999993</v>
      </c>
      <c r="I18" s="46">
        <v>57.010000000000005</v>
      </c>
      <c r="J18" s="46">
        <v>6.52</v>
      </c>
      <c r="K18" s="46">
        <v>62.81</v>
      </c>
      <c r="L18" s="46">
        <v>6.76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W18">
        <v>0</v>
      </c>
      <c r="X18">
        <v>1</v>
      </c>
      <c r="Y18">
        <v>0</v>
      </c>
      <c r="Z18">
        <v>62.81</v>
      </c>
      <c r="AA18">
        <v>33.82</v>
      </c>
      <c r="AB18">
        <v>0.53</v>
      </c>
      <c r="AC18">
        <v>0</v>
      </c>
      <c r="AD18">
        <v>4.3499999999999996</v>
      </c>
      <c r="AE18">
        <v>6.76</v>
      </c>
      <c r="AF18">
        <v>4.83</v>
      </c>
      <c r="AG18">
        <v>54.11</v>
      </c>
      <c r="AH18">
        <v>23.19</v>
      </c>
      <c r="AI18">
        <v>6.52</v>
      </c>
    </row>
    <row r="19" spans="1:35">
      <c r="A19" t="s">
        <v>261</v>
      </c>
      <c r="G19" t="s">
        <v>61</v>
      </c>
      <c r="H19" s="73">
        <v>64.819999999999993</v>
      </c>
      <c r="I19" s="46">
        <v>57.010000000000005</v>
      </c>
      <c r="J19" s="46">
        <v>6.52</v>
      </c>
      <c r="K19" s="46">
        <v>62.81</v>
      </c>
      <c r="L19" s="46">
        <v>6.76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W19">
        <v>0</v>
      </c>
      <c r="X19">
        <v>1</v>
      </c>
      <c r="Y19">
        <v>0</v>
      </c>
      <c r="Z19">
        <v>62.81</v>
      </c>
      <c r="AA19">
        <v>33.82</v>
      </c>
      <c r="AB19">
        <v>0.53</v>
      </c>
      <c r="AC19">
        <v>0</v>
      </c>
      <c r="AD19">
        <v>4.3499999999999996</v>
      </c>
      <c r="AE19">
        <v>6.76</v>
      </c>
      <c r="AF19">
        <v>4.83</v>
      </c>
      <c r="AG19">
        <v>54.11</v>
      </c>
      <c r="AH19">
        <v>23.19</v>
      </c>
      <c r="AI19">
        <v>6.52</v>
      </c>
    </row>
    <row r="20" spans="1:35">
      <c r="A20" t="s">
        <v>262</v>
      </c>
      <c r="G20" t="s">
        <v>62</v>
      </c>
      <c r="H20" s="73">
        <v>64.819999999999993</v>
      </c>
      <c r="I20" s="46">
        <v>57.010000000000005</v>
      </c>
      <c r="J20" s="46">
        <v>6.52</v>
      </c>
      <c r="K20" s="46">
        <v>62.81</v>
      </c>
      <c r="L20" s="46">
        <v>6.76</v>
      </c>
      <c r="M20" s="74">
        <v>0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W20">
        <v>0</v>
      </c>
      <c r="X20">
        <v>1</v>
      </c>
      <c r="Y20">
        <v>0</v>
      </c>
      <c r="Z20">
        <v>62.81</v>
      </c>
      <c r="AA20">
        <v>33.82</v>
      </c>
      <c r="AB20">
        <v>0.53</v>
      </c>
      <c r="AC20">
        <v>0</v>
      </c>
      <c r="AD20">
        <v>4.3499999999999996</v>
      </c>
      <c r="AE20">
        <v>6.76</v>
      </c>
      <c r="AF20">
        <v>4.83</v>
      </c>
      <c r="AG20">
        <v>54.11</v>
      </c>
      <c r="AH20">
        <v>23.19</v>
      </c>
      <c r="AI20">
        <v>6.52</v>
      </c>
    </row>
    <row r="21" spans="1:35">
      <c r="A21" t="s">
        <v>248</v>
      </c>
      <c r="G21" t="s">
        <v>63</v>
      </c>
      <c r="H21" s="73">
        <v>64.819999999999993</v>
      </c>
      <c r="I21" s="46">
        <v>57.010000000000005</v>
      </c>
      <c r="J21" s="46">
        <v>6.52</v>
      </c>
      <c r="K21" s="46">
        <v>62.81</v>
      </c>
      <c r="L21" s="46">
        <v>6.76</v>
      </c>
      <c r="M21" s="74">
        <v>0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W21">
        <v>0</v>
      </c>
      <c r="X21">
        <v>1</v>
      </c>
      <c r="Y21">
        <v>0</v>
      </c>
      <c r="Z21">
        <v>62.81</v>
      </c>
      <c r="AA21">
        <v>33.82</v>
      </c>
      <c r="AB21">
        <v>0.53</v>
      </c>
      <c r="AC21">
        <v>0</v>
      </c>
      <c r="AD21">
        <v>4.3499999999999996</v>
      </c>
      <c r="AE21">
        <v>6.76</v>
      </c>
      <c r="AF21">
        <v>4.83</v>
      </c>
      <c r="AG21">
        <v>54.11</v>
      </c>
      <c r="AH21">
        <v>23.19</v>
      </c>
      <c r="AI21">
        <v>6.52</v>
      </c>
    </row>
    <row r="22" spans="1:35">
      <c r="A22" t="s">
        <v>249</v>
      </c>
      <c r="G22" t="s">
        <v>64</v>
      </c>
      <c r="H22" s="73">
        <v>64.819999999999993</v>
      </c>
      <c r="I22" s="46">
        <v>57.010000000000005</v>
      </c>
      <c r="J22" s="46">
        <v>6.52</v>
      </c>
      <c r="K22" s="46">
        <v>62.81</v>
      </c>
      <c r="L22" s="46">
        <v>6.76</v>
      </c>
      <c r="M22" s="74">
        <v>0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W22">
        <v>0</v>
      </c>
      <c r="X22">
        <v>1</v>
      </c>
      <c r="Y22">
        <v>0</v>
      </c>
      <c r="Z22">
        <v>62.81</v>
      </c>
      <c r="AA22">
        <v>33.82</v>
      </c>
      <c r="AB22">
        <v>0.53</v>
      </c>
      <c r="AC22">
        <v>0</v>
      </c>
      <c r="AD22">
        <v>4.3499999999999996</v>
      </c>
      <c r="AE22">
        <v>6.76</v>
      </c>
      <c r="AF22">
        <v>4.83</v>
      </c>
      <c r="AG22">
        <v>54.11</v>
      </c>
      <c r="AH22">
        <v>23.19</v>
      </c>
      <c r="AI22">
        <v>6.52</v>
      </c>
    </row>
    <row r="23" spans="1:35">
      <c r="A23" t="s">
        <v>250</v>
      </c>
      <c r="G23" t="s">
        <v>65</v>
      </c>
      <c r="H23" s="73">
        <v>64.819999999999993</v>
      </c>
      <c r="I23" s="46">
        <v>57.010000000000005</v>
      </c>
      <c r="J23" s="46">
        <v>6.52</v>
      </c>
      <c r="K23" s="46">
        <v>62.81</v>
      </c>
      <c r="L23" s="46">
        <v>6.76</v>
      </c>
      <c r="M23" s="74">
        <v>0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W23">
        <v>0</v>
      </c>
      <c r="X23">
        <v>1</v>
      </c>
      <c r="Y23">
        <v>0</v>
      </c>
      <c r="Z23">
        <v>62.81</v>
      </c>
      <c r="AA23">
        <v>33.82</v>
      </c>
      <c r="AB23">
        <v>0.53</v>
      </c>
      <c r="AC23">
        <v>0</v>
      </c>
      <c r="AD23">
        <v>4.3499999999999996</v>
      </c>
      <c r="AE23">
        <v>6.76</v>
      </c>
      <c r="AF23">
        <v>4.83</v>
      </c>
      <c r="AG23">
        <v>54.11</v>
      </c>
      <c r="AH23">
        <v>23.19</v>
      </c>
      <c r="AI23">
        <v>6.52</v>
      </c>
    </row>
    <row r="24" spans="1:35">
      <c r="A24" t="s">
        <v>251</v>
      </c>
      <c r="G24" t="s">
        <v>66</v>
      </c>
      <c r="H24" s="73">
        <v>64.819999999999993</v>
      </c>
      <c r="I24" s="46">
        <v>57.010000000000005</v>
      </c>
      <c r="J24" s="46">
        <v>6.52</v>
      </c>
      <c r="K24" s="46">
        <v>62.81</v>
      </c>
      <c r="L24" s="46">
        <v>6.76</v>
      </c>
      <c r="M24" s="74">
        <v>0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W24">
        <v>0</v>
      </c>
      <c r="X24">
        <v>1</v>
      </c>
      <c r="Y24">
        <v>0</v>
      </c>
      <c r="Z24">
        <v>62.81</v>
      </c>
      <c r="AA24">
        <v>33.82</v>
      </c>
      <c r="AB24">
        <v>0.53</v>
      </c>
      <c r="AC24">
        <v>0</v>
      </c>
      <c r="AD24">
        <v>4.3499999999999996</v>
      </c>
      <c r="AE24">
        <v>6.76</v>
      </c>
      <c r="AF24">
        <v>4.83</v>
      </c>
      <c r="AG24">
        <v>54.11</v>
      </c>
      <c r="AH24">
        <v>23.19</v>
      </c>
      <c r="AI24">
        <v>6.52</v>
      </c>
    </row>
    <row r="25" spans="1:35">
      <c r="A25" t="s">
        <v>252</v>
      </c>
      <c r="G25" t="s">
        <v>67</v>
      </c>
      <c r="H25" s="73">
        <v>64.819999999999993</v>
      </c>
      <c r="I25" s="46">
        <v>57.010000000000005</v>
      </c>
      <c r="J25" s="46">
        <v>6.52</v>
      </c>
      <c r="K25" s="46">
        <v>62.81</v>
      </c>
      <c r="L25" s="46">
        <v>6.76</v>
      </c>
      <c r="M25" s="74">
        <v>0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W25">
        <v>0</v>
      </c>
      <c r="X25">
        <v>1</v>
      </c>
      <c r="Y25">
        <v>0</v>
      </c>
      <c r="Z25">
        <v>62.81</v>
      </c>
      <c r="AA25">
        <v>33.82</v>
      </c>
      <c r="AB25">
        <v>0.53</v>
      </c>
      <c r="AC25">
        <v>0</v>
      </c>
      <c r="AD25">
        <v>4.3499999999999996</v>
      </c>
      <c r="AE25">
        <v>6.76</v>
      </c>
      <c r="AF25">
        <v>4.83</v>
      </c>
      <c r="AG25">
        <v>54.11</v>
      </c>
      <c r="AH25">
        <v>23.19</v>
      </c>
      <c r="AI25">
        <v>6.52</v>
      </c>
    </row>
    <row r="26" spans="1:35">
      <c r="A26" t="s">
        <v>253</v>
      </c>
      <c r="G26" t="s">
        <v>68</v>
      </c>
      <c r="H26" s="73">
        <v>64.819999999999993</v>
      </c>
      <c r="I26" s="46">
        <v>57.010000000000005</v>
      </c>
      <c r="J26" s="46">
        <v>6.52</v>
      </c>
      <c r="K26" s="46">
        <v>62.81</v>
      </c>
      <c r="L26" s="46">
        <v>6.76</v>
      </c>
      <c r="M26" s="74">
        <v>0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W26">
        <v>0</v>
      </c>
      <c r="X26">
        <v>1</v>
      </c>
      <c r="Y26">
        <v>0</v>
      </c>
      <c r="Z26">
        <v>62.81</v>
      </c>
      <c r="AA26">
        <v>33.82</v>
      </c>
      <c r="AB26">
        <v>0.53</v>
      </c>
      <c r="AC26">
        <v>0</v>
      </c>
      <c r="AD26">
        <v>4.3499999999999996</v>
      </c>
      <c r="AE26">
        <v>6.76</v>
      </c>
      <c r="AF26">
        <v>4.83</v>
      </c>
      <c r="AG26">
        <v>54.11</v>
      </c>
      <c r="AH26">
        <v>23.19</v>
      </c>
      <c r="AI26">
        <v>6.52</v>
      </c>
    </row>
    <row r="27" spans="1:35">
      <c r="A27" t="s">
        <v>254</v>
      </c>
      <c r="G27" t="s">
        <v>69</v>
      </c>
      <c r="H27" s="73">
        <v>10.76</v>
      </c>
      <c r="I27" s="46">
        <v>33.82</v>
      </c>
      <c r="J27" s="46">
        <v>6.52</v>
      </c>
      <c r="K27" s="46">
        <v>62.81</v>
      </c>
      <c r="L27" s="46">
        <v>6.76</v>
      </c>
      <c r="M27" s="74">
        <v>0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W27">
        <v>0</v>
      </c>
      <c r="X27">
        <v>1</v>
      </c>
      <c r="Y27">
        <v>0</v>
      </c>
      <c r="Z27">
        <v>62.81</v>
      </c>
      <c r="AA27">
        <v>33.82</v>
      </c>
      <c r="AB27">
        <v>0.57999999999999996</v>
      </c>
      <c r="AC27">
        <v>0</v>
      </c>
      <c r="AD27">
        <v>4.3499999999999996</v>
      </c>
      <c r="AE27">
        <v>6.76</v>
      </c>
      <c r="AF27">
        <v>4.83</v>
      </c>
      <c r="AG27">
        <v>0</v>
      </c>
      <c r="AH27">
        <v>0</v>
      </c>
      <c r="AI27">
        <v>6.52</v>
      </c>
    </row>
    <row r="28" spans="1:35">
      <c r="A28" t="s">
        <v>255</v>
      </c>
      <c r="G28" t="s">
        <v>70</v>
      </c>
      <c r="H28" s="73">
        <v>10.76</v>
      </c>
      <c r="I28" s="46">
        <v>33.82</v>
      </c>
      <c r="J28" s="46">
        <v>6.52</v>
      </c>
      <c r="K28" s="46">
        <v>62.81</v>
      </c>
      <c r="L28" s="46">
        <v>6.76</v>
      </c>
      <c r="M28" s="74">
        <v>0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W28">
        <v>0</v>
      </c>
      <c r="X28">
        <v>1</v>
      </c>
      <c r="Y28">
        <v>0</v>
      </c>
      <c r="Z28">
        <v>62.81</v>
      </c>
      <c r="AA28">
        <v>33.82</v>
      </c>
      <c r="AB28">
        <v>0.57999999999999996</v>
      </c>
      <c r="AC28">
        <v>0</v>
      </c>
      <c r="AD28">
        <v>4.3499999999999996</v>
      </c>
      <c r="AE28">
        <v>6.76</v>
      </c>
      <c r="AF28">
        <v>4.83</v>
      </c>
      <c r="AG28">
        <v>0</v>
      </c>
      <c r="AH28">
        <v>0</v>
      </c>
      <c r="AI28">
        <v>6.52</v>
      </c>
    </row>
    <row r="29" spans="1:35">
      <c r="A29" t="s">
        <v>263</v>
      </c>
      <c r="G29" t="s">
        <v>71</v>
      </c>
      <c r="H29" s="73">
        <v>10.76</v>
      </c>
      <c r="I29" s="46">
        <v>33.82</v>
      </c>
      <c r="J29" s="46">
        <v>6.52</v>
      </c>
      <c r="K29" s="46">
        <v>62.81</v>
      </c>
      <c r="L29" s="46">
        <v>6.8599999999999994</v>
      </c>
      <c r="M29" s="74">
        <v>0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W29">
        <v>0</v>
      </c>
      <c r="X29">
        <v>1</v>
      </c>
      <c r="Y29">
        <v>0.1</v>
      </c>
      <c r="Z29">
        <v>62.81</v>
      </c>
      <c r="AA29">
        <v>33.82</v>
      </c>
      <c r="AB29">
        <v>0.57999999999999996</v>
      </c>
      <c r="AC29">
        <v>0</v>
      </c>
      <c r="AD29">
        <v>4.3499999999999996</v>
      </c>
      <c r="AE29">
        <v>6.76</v>
      </c>
      <c r="AF29">
        <v>4.83</v>
      </c>
      <c r="AG29">
        <v>0</v>
      </c>
      <c r="AH29">
        <v>0</v>
      </c>
      <c r="AI29">
        <v>6.52</v>
      </c>
    </row>
    <row r="30" spans="1:35">
      <c r="A30" t="s">
        <v>264</v>
      </c>
      <c r="G30" t="s">
        <v>72</v>
      </c>
      <c r="H30" s="73">
        <v>10.76</v>
      </c>
      <c r="I30" s="46">
        <v>33.82</v>
      </c>
      <c r="J30" s="46">
        <v>6.52</v>
      </c>
      <c r="K30" s="46">
        <v>62.81</v>
      </c>
      <c r="L30" s="46">
        <v>7.27</v>
      </c>
      <c r="M30" s="74">
        <v>0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W30">
        <v>0</v>
      </c>
      <c r="X30">
        <v>1</v>
      </c>
      <c r="Y30">
        <v>0.51</v>
      </c>
      <c r="Z30">
        <v>62.81</v>
      </c>
      <c r="AA30">
        <v>33.82</v>
      </c>
      <c r="AB30">
        <v>0.57999999999999996</v>
      </c>
      <c r="AC30">
        <v>0</v>
      </c>
      <c r="AD30">
        <v>4.3499999999999996</v>
      </c>
      <c r="AE30">
        <v>6.76</v>
      </c>
      <c r="AF30">
        <v>4.83</v>
      </c>
      <c r="AG30">
        <v>0</v>
      </c>
      <c r="AH30">
        <v>0</v>
      </c>
      <c r="AI30">
        <v>6.52</v>
      </c>
    </row>
    <row r="31" spans="1:35">
      <c r="A31" t="s">
        <v>274</v>
      </c>
      <c r="G31" t="s">
        <v>73</v>
      </c>
      <c r="H31" s="73">
        <v>10.86</v>
      </c>
      <c r="I31" s="46">
        <v>33.82</v>
      </c>
      <c r="J31" s="46">
        <v>6.52</v>
      </c>
      <c r="K31" s="46">
        <v>62.81</v>
      </c>
      <c r="L31" s="46">
        <v>7.62</v>
      </c>
      <c r="M31" s="74">
        <v>0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W31">
        <v>0</v>
      </c>
      <c r="X31">
        <v>1</v>
      </c>
      <c r="Y31">
        <v>0.86</v>
      </c>
      <c r="Z31">
        <v>62.81</v>
      </c>
      <c r="AA31">
        <v>33.82</v>
      </c>
      <c r="AB31">
        <v>0.68</v>
      </c>
      <c r="AC31">
        <v>0</v>
      </c>
      <c r="AD31">
        <v>4.3499999999999996</v>
      </c>
      <c r="AE31">
        <v>6.76</v>
      </c>
      <c r="AF31">
        <v>4.83</v>
      </c>
      <c r="AG31">
        <v>0</v>
      </c>
      <c r="AH31">
        <v>0</v>
      </c>
      <c r="AI31">
        <v>6.52</v>
      </c>
    </row>
    <row r="32" spans="1:35">
      <c r="A32" t="s">
        <v>275</v>
      </c>
      <c r="G32" t="s">
        <v>74</v>
      </c>
      <c r="H32" s="73">
        <v>10.86</v>
      </c>
      <c r="I32" s="46">
        <v>33.82</v>
      </c>
      <c r="J32" s="46">
        <v>6.52</v>
      </c>
      <c r="K32" s="46">
        <v>62.81</v>
      </c>
      <c r="L32" s="46">
        <v>8.02</v>
      </c>
      <c r="M32" s="74">
        <v>0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W32">
        <v>0</v>
      </c>
      <c r="X32">
        <v>1</v>
      </c>
      <c r="Y32">
        <v>1.26</v>
      </c>
      <c r="Z32">
        <v>62.81</v>
      </c>
      <c r="AA32">
        <v>33.82</v>
      </c>
      <c r="AB32">
        <v>0.68</v>
      </c>
      <c r="AC32">
        <v>0</v>
      </c>
      <c r="AD32">
        <v>4.3499999999999996</v>
      </c>
      <c r="AE32">
        <v>6.76</v>
      </c>
      <c r="AF32">
        <v>4.83</v>
      </c>
      <c r="AG32">
        <v>0</v>
      </c>
      <c r="AH32">
        <v>0</v>
      </c>
      <c r="AI32">
        <v>6.52</v>
      </c>
    </row>
    <row r="33" spans="1:35">
      <c r="A33" t="s">
        <v>276</v>
      </c>
      <c r="G33" t="s">
        <v>75</v>
      </c>
      <c r="H33" s="73">
        <v>10.86</v>
      </c>
      <c r="I33" s="46">
        <v>33.82</v>
      </c>
      <c r="J33" s="46">
        <v>6.52</v>
      </c>
      <c r="K33" s="46">
        <v>62.81</v>
      </c>
      <c r="L33" s="46">
        <v>8.35</v>
      </c>
      <c r="M33" s="74">
        <v>0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W33">
        <v>0</v>
      </c>
      <c r="X33">
        <v>1</v>
      </c>
      <c r="Y33">
        <v>1.59</v>
      </c>
      <c r="Z33">
        <v>62.81</v>
      </c>
      <c r="AA33">
        <v>33.82</v>
      </c>
      <c r="AB33">
        <v>0.68</v>
      </c>
      <c r="AC33">
        <v>0</v>
      </c>
      <c r="AD33">
        <v>4.3499999999999996</v>
      </c>
      <c r="AE33">
        <v>6.76</v>
      </c>
      <c r="AF33">
        <v>4.83</v>
      </c>
      <c r="AG33">
        <v>0</v>
      </c>
      <c r="AH33">
        <v>0</v>
      </c>
      <c r="AI33">
        <v>6.52</v>
      </c>
    </row>
    <row r="34" spans="1:35">
      <c r="A34" t="s">
        <v>277</v>
      </c>
      <c r="G34" t="s">
        <v>76</v>
      </c>
      <c r="H34" s="73">
        <v>10.86</v>
      </c>
      <c r="I34" s="46">
        <v>33.82</v>
      </c>
      <c r="J34" s="46">
        <v>6.52</v>
      </c>
      <c r="K34" s="46">
        <v>62.81</v>
      </c>
      <c r="L34" s="46">
        <v>8.5</v>
      </c>
      <c r="M34" s="74">
        <v>0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W34">
        <v>0</v>
      </c>
      <c r="X34">
        <v>1</v>
      </c>
      <c r="Y34">
        <v>1.74</v>
      </c>
      <c r="Z34">
        <v>62.81</v>
      </c>
      <c r="AA34">
        <v>33.82</v>
      </c>
      <c r="AB34">
        <v>0.68</v>
      </c>
      <c r="AC34">
        <v>0</v>
      </c>
      <c r="AD34">
        <v>4.3499999999999996</v>
      </c>
      <c r="AE34">
        <v>6.76</v>
      </c>
      <c r="AF34">
        <v>4.83</v>
      </c>
      <c r="AG34">
        <v>0</v>
      </c>
      <c r="AH34">
        <v>0</v>
      </c>
      <c r="AI34">
        <v>6.52</v>
      </c>
    </row>
    <row r="35" spans="1:35">
      <c r="A35" t="s">
        <v>279</v>
      </c>
      <c r="G35" t="s">
        <v>77</v>
      </c>
      <c r="H35" s="73">
        <v>11.149999999999999</v>
      </c>
      <c r="I35" s="46">
        <v>33.82</v>
      </c>
      <c r="J35" s="46">
        <v>6.52</v>
      </c>
      <c r="K35" s="46">
        <v>62.81</v>
      </c>
      <c r="L35" s="46">
        <v>8.6199999999999992</v>
      </c>
      <c r="M35" s="74">
        <v>0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W35">
        <v>0</v>
      </c>
      <c r="X35">
        <v>1</v>
      </c>
      <c r="Y35">
        <v>1.86</v>
      </c>
      <c r="Z35">
        <v>62.81</v>
      </c>
      <c r="AA35">
        <v>33.82</v>
      </c>
      <c r="AB35">
        <v>0.97</v>
      </c>
      <c r="AC35">
        <v>0</v>
      </c>
      <c r="AD35">
        <v>4.3499999999999996</v>
      </c>
      <c r="AE35">
        <v>6.76</v>
      </c>
      <c r="AF35">
        <v>4.83</v>
      </c>
      <c r="AG35">
        <v>0</v>
      </c>
      <c r="AH35">
        <v>0</v>
      </c>
      <c r="AI35">
        <v>6.52</v>
      </c>
    </row>
    <row r="36" spans="1:35">
      <c r="A36" t="s">
        <v>309</v>
      </c>
      <c r="G36" t="s">
        <v>78</v>
      </c>
      <c r="H36" s="73">
        <v>11.149999999999999</v>
      </c>
      <c r="I36" s="46">
        <v>33.82</v>
      </c>
      <c r="J36" s="46">
        <v>6.52</v>
      </c>
      <c r="K36" s="46">
        <v>62.81</v>
      </c>
      <c r="L36" s="46">
        <v>8.69</v>
      </c>
      <c r="M36" s="74">
        <v>0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W36">
        <v>0</v>
      </c>
      <c r="X36">
        <v>1</v>
      </c>
      <c r="Y36">
        <v>1.93</v>
      </c>
      <c r="Z36">
        <v>62.81</v>
      </c>
      <c r="AA36">
        <v>33.82</v>
      </c>
      <c r="AB36">
        <v>0.97</v>
      </c>
      <c r="AC36">
        <v>0</v>
      </c>
      <c r="AD36">
        <v>4.3499999999999996</v>
      </c>
      <c r="AE36">
        <v>6.76</v>
      </c>
      <c r="AF36">
        <v>4.83</v>
      </c>
      <c r="AG36">
        <v>0</v>
      </c>
      <c r="AH36">
        <v>0</v>
      </c>
      <c r="AI36">
        <v>6.52</v>
      </c>
    </row>
    <row r="37" spans="1:35">
      <c r="A37" t="s">
        <v>310</v>
      </c>
      <c r="G37" t="s">
        <v>79</v>
      </c>
      <c r="H37" s="73">
        <v>11.149999999999999</v>
      </c>
      <c r="I37" s="46">
        <v>33.82</v>
      </c>
      <c r="J37" s="46">
        <v>6.52</v>
      </c>
      <c r="K37" s="46">
        <v>62.81</v>
      </c>
      <c r="L37" s="46">
        <v>8.89</v>
      </c>
      <c r="M37" s="74">
        <v>0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W37">
        <v>0</v>
      </c>
      <c r="X37">
        <v>1</v>
      </c>
      <c r="Y37">
        <v>2.13</v>
      </c>
      <c r="Z37">
        <v>62.81</v>
      </c>
      <c r="AA37">
        <v>33.82</v>
      </c>
      <c r="AB37">
        <v>0.97</v>
      </c>
      <c r="AC37">
        <v>0</v>
      </c>
      <c r="AD37">
        <v>4.3499999999999996</v>
      </c>
      <c r="AE37">
        <v>6.76</v>
      </c>
      <c r="AF37">
        <v>4.83</v>
      </c>
      <c r="AG37">
        <v>0</v>
      </c>
      <c r="AH37">
        <v>0</v>
      </c>
      <c r="AI37">
        <v>6.52</v>
      </c>
    </row>
    <row r="38" spans="1:35">
      <c r="A38" t="s">
        <v>311</v>
      </c>
      <c r="G38" t="s">
        <v>80</v>
      </c>
      <c r="H38" s="73">
        <v>11.149999999999999</v>
      </c>
      <c r="I38" s="46">
        <v>33.82</v>
      </c>
      <c r="J38" s="46">
        <v>6.52</v>
      </c>
      <c r="K38" s="46">
        <v>62.81</v>
      </c>
      <c r="L38" s="46">
        <v>9.08</v>
      </c>
      <c r="M38" s="74">
        <v>0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W38">
        <v>0</v>
      </c>
      <c r="X38">
        <v>1</v>
      </c>
      <c r="Y38">
        <v>2.3199999999999998</v>
      </c>
      <c r="Z38">
        <v>62.81</v>
      </c>
      <c r="AA38">
        <v>33.82</v>
      </c>
      <c r="AB38">
        <v>0.97</v>
      </c>
      <c r="AC38">
        <v>0</v>
      </c>
      <c r="AD38">
        <v>4.3499999999999996</v>
      </c>
      <c r="AE38">
        <v>6.76</v>
      </c>
      <c r="AF38">
        <v>4.83</v>
      </c>
      <c r="AG38">
        <v>0</v>
      </c>
      <c r="AH38">
        <v>0</v>
      </c>
      <c r="AI38">
        <v>6.52</v>
      </c>
    </row>
    <row r="39" spans="1:35">
      <c r="A39" t="s">
        <v>312</v>
      </c>
      <c r="G39" t="s">
        <v>81</v>
      </c>
      <c r="H39" s="73">
        <v>11.149999999999999</v>
      </c>
      <c r="I39" s="46">
        <v>33.82</v>
      </c>
      <c r="J39" s="46">
        <v>6.52</v>
      </c>
      <c r="K39" s="46">
        <v>115.96</v>
      </c>
      <c r="L39" s="46">
        <v>11.149999999999999</v>
      </c>
      <c r="M39" s="74">
        <v>0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W39">
        <v>24.16</v>
      </c>
      <c r="X39">
        <v>1</v>
      </c>
      <c r="Y39">
        <v>4.3899999999999997</v>
      </c>
      <c r="Z39">
        <v>62.81</v>
      </c>
      <c r="AA39">
        <v>33.82</v>
      </c>
      <c r="AB39">
        <v>0.97</v>
      </c>
      <c r="AC39">
        <v>28.99</v>
      </c>
      <c r="AD39">
        <v>4.3499999999999996</v>
      </c>
      <c r="AE39">
        <v>6.76</v>
      </c>
      <c r="AF39">
        <v>4.83</v>
      </c>
      <c r="AG39">
        <v>0</v>
      </c>
      <c r="AH39">
        <v>0</v>
      </c>
      <c r="AI39">
        <v>6.52</v>
      </c>
    </row>
    <row r="40" spans="1:35">
      <c r="A40" t="s">
        <v>329</v>
      </c>
      <c r="G40" t="s">
        <v>82</v>
      </c>
      <c r="H40" s="73">
        <v>11.149999999999999</v>
      </c>
      <c r="I40" s="46">
        <v>33.82</v>
      </c>
      <c r="J40" s="46">
        <v>6.52</v>
      </c>
      <c r="K40" s="46">
        <v>115.96</v>
      </c>
      <c r="L40" s="46">
        <v>12.25</v>
      </c>
      <c r="M40" s="74">
        <v>0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W40">
        <v>24.16</v>
      </c>
      <c r="X40">
        <v>1</v>
      </c>
      <c r="Y40">
        <v>5.49</v>
      </c>
      <c r="Z40">
        <v>62.81</v>
      </c>
      <c r="AA40">
        <v>33.82</v>
      </c>
      <c r="AB40">
        <v>0.97</v>
      </c>
      <c r="AC40">
        <v>28.99</v>
      </c>
      <c r="AD40">
        <v>4.3499999999999996</v>
      </c>
      <c r="AE40">
        <v>6.76</v>
      </c>
      <c r="AF40">
        <v>4.83</v>
      </c>
      <c r="AG40">
        <v>0</v>
      </c>
      <c r="AH40">
        <v>0</v>
      </c>
      <c r="AI40">
        <v>6.52</v>
      </c>
    </row>
    <row r="41" spans="1:35">
      <c r="A41" t="s">
        <v>330</v>
      </c>
      <c r="G41" t="s">
        <v>83</v>
      </c>
      <c r="H41" s="73">
        <v>11.149999999999999</v>
      </c>
      <c r="I41" s="46">
        <v>33.82</v>
      </c>
      <c r="J41" s="46">
        <v>6.52</v>
      </c>
      <c r="K41" s="46">
        <v>115.96</v>
      </c>
      <c r="L41" s="46">
        <v>13.14</v>
      </c>
      <c r="M41" s="74">
        <v>0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W41">
        <v>24.16</v>
      </c>
      <c r="X41">
        <v>1</v>
      </c>
      <c r="Y41">
        <v>6.38</v>
      </c>
      <c r="Z41">
        <v>62.81</v>
      </c>
      <c r="AA41">
        <v>33.82</v>
      </c>
      <c r="AB41">
        <v>0.97</v>
      </c>
      <c r="AC41">
        <v>28.99</v>
      </c>
      <c r="AD41">
        <v>4.3499999999999996</v>
      </c>
      <c r="AE41">
        <v>6.76</v>
      </c>
      <c r="AF41">
        <v>4.83</v>
      </c>
      <c r="AG41">
        <v>0</v>
      </c>
      <c r="AH41">
        <v>0</v>
      </c>
      <c r="AI41">
        <v>6.52</v>
      </c>
    </row>
    <row r="42" spans="1:35">
      <c r="A42" t="s">
        <v>331</v>
      </c>
      <c r="G42" t="s">
        <v>84</v>
      </c>
      <c r="H42" s="73">
        <v>11.149999999999999</v>
      </c>
      <c r="I42" s="46">
        <v>33.82</v>
      </c>
      <c r="J42" s="46">
        <v>6.52</v>
      </c>
      <c r="K42" s="46">
        <v>115.96</v>
      </c>
      <c r="L42" s="46">
        <v>13.3</v>
      </c>
      <c r="M42" s="74">
        <v>0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W42">
        <v>24.16</v>
      </c>
      <c r="X42">
        <v>1</v>
      </c>
      <c r="Y42">
        <v>6.54</v>
      </c>
      <c r="Z42">
        <v>62.81</v>
      </c>
      <c r="AA42">
        <v>33.82</v>
      </c>
      <c r="AB42">
        <v>0.97</v>
      </c>
      <c r="AC42">
        <v>28.99</v>
      </c>
      <c r="AD42">
        <v>4.3499999999999996</v>
      </c>
      <c r="AE42">
        <v>6.76</v>
      </c>
      <c r="AF42">
        <v>4.83</v>
      </c>
      <c r="AG42">
        <v>0</v>
      </c>
      <c r="AH42">
        <v>0</v>
      </c>
      <c r="AI42">
        <v>6.52</v>
      </c>
    </row>
    <row r="43" spans="1:35">
      <c r="A43" t="s">
        <v>337</v>
      </c>
      <c r="G43" t="s">
        <v>85</v>
      </c>
      <c r="H43" s="73">
        <v>11.149999999999999</v>
      </c>
      <c r="I43" s="46">
        <v>33.82</v>
      </c>
      <c r="J43" s="46">
        <v>6.52</v>
      </c>
      <c r="K43" s="46">
        <v>115.96</v>
      </c>
      <c r="L43" s="46">
        <v>13.64</v>
      </c>
      <c r="M43" s="74">
        <v>0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W43">
        <v>24.16</v>
      </c>
      <c r="X43">
        <v>1</v>
      </c>
      <c r="Y43">
        <v>6.88</v>
      </c>
      <c r="Z43">
        <v>62.81</v>
      </c>
      <c r="AA43">
        <v>33.82</v>
      </c>
      <c r="AB43">
        <v>0.97</v>
      </c>
      <c r="AC43">
        <v>28.99</v>
      </c>
      <c r="AD43">
        <v>4.3499999999999996</v>
      </c>
      <c r="AE43">
        <v>6.76</v>
      </c>
      <c r="AF43">
        <v>4.83</v>
      </c>
      <c r="AG43">
        <v>0</v>
      </c>
      <c r="AH43">
        <v>0</v>
      </c>
      <c r="AI43">
        <v>6.52</v>
      </c>
    </row>
    <row r="44" spans="1:35">
      <c r="A44" t="s">
        <v>339</v>
      </c>
      <c r="G44" t="s">
        <v>86</v>
      </c>
      <c r="H44" s="73">
        <v>11.149999999999999</v>
      </c>
      <c r="I44" s="46">
        <v>33.82</v>
      </c>
      <c r="J44" s="46">
        <v>6.52</v>
      </c>
      <c r="K44" s="46">
        <v>115.96</v>
      </c>
      <c r="L44" s="46">
        <v>13.99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W44">
        <v>24.16</v>
      </c>
      <c r="X44">
        <v>1</v>
      </c>
      <c r="Y44">
        <v>7.23</v>
      </c>
      <c r="Z44">
        <v>62.81</v>
      </c>
      <c r="AA44">
        <v>33.82</v>
      </c>
      <c r="AB44">
        <v>0.97</v>
      </c>
      <c r="AC44">
        <v>28.99</v>
      </c>
      <c r="AD44">
        <v>4.3499999999999996</v>
      </c>
      <c r="AE44">
        <v>6.76</v>
      </c>
      <c r="AF44">
        <v>4.83</v>
      </c>
      <c r="AG44">
        <v>0</v>
      </c>
      <c r="AH44">
        <v>0</v>
      </c>
      <c r="AI44">
        <v>6.52</v>
      </c>
    </row>
    <row r="45" spans="1:35">
      <c r="A45" t="s">
        <v>358</v>
      </c>
      <c r="G45" t="s">
        <v>87</v>
      </c>
      <c r="H45" s="73">
        <v>11.149999999999999</v>
      </c>
      <c r="I45" s="46">
        <v>33.82</v>
      </c>
      <c r="J45" s="46">
        <v>6.52</v>
      </c>
      <c r="K45" s="46">
        <v>115.96</v>
      </c>
      <c r="L45" s="46">
        <v>14.75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W45">
        <v>24.16</v>
      </c>
      <c r="X45">
        <v>1</v>
      </c>
      <c r="Y45">
        <v>7.99</v>
      </c>
      <c r="Z45">
        <v>62.81</v>
      </c>
      <c r="AA45">
        <v>33.82</v>
      </c>
      <c r="AB45">
        <v>0.97</v>
      </c>
      <c r="AC45">
        <v>28.99</v>
      </c>
      <c r="AD45">
        <v>4.3499999999999996</v>
      </c>
      <c r="AE45">
        <v>6.76</v>
      </c>
      <c r="AF45">
        <v>4.83</v>
      </c>
      <c r="AG45">
        <v>0</v>
      </c>
      <c r="AH45">
        <v>0</v>
      </c>
      <c r="AI45">
        <v>6.52</v>
      </c>
    </row>
    <row r="46" spans="1:35">
      <c r="A46" t="s">
        <v>359</v>
      </c>
      <c r="G46" t="s">
        <v>88</v>
      </c>
      <c r="H46" s="73">
        <v>11.149999999999999</v>
      </c>
      <c r="I46" s="46">
        <v>33.82</v>
      </c>
      <c r="J46" s="46">
        <v>6.52</v>
      </c>
      <c r="K46" s="46">
        <v>115.96</v>
      </c>
      <c r="L46" s="46">
        <v>14.87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W46">
        <v>24.16</v>
      </c>
      <c r="X46">
        <v>1</v>
      </c>
      <c r="Y46">
        <v>8.11</v>
      </c>
      <c r="Z46">
        <v>62.81</v>
      </c>
      <c r="AA46">
        <v>33.82</v>
      </c>
      <c r="AB46">
        <v>0.97</v>
      </c>
      <c r="AC46">
        <v>28.99</v>
      </c>
      <c r="AD46">
        <v>4.3499999999999996</v>
      </c>
      <c r="AE46">
        <v>6.76</v>
      </c>
      <c r="AF46">
        <v>4.83</v>
      </c>
      <c r="AG46">
        <v>0</v>
      </c>
      <c r="AH46">
        <v>0</v>
      </c>
      <c r="AI46">
        <v>6.52</v>
      </c>
    </row>
    <row r="47" spans="1:35">
      <c r="A47" t="s">
        <v>360</v>
      </c>
      <c r="G47" t="s">
        <v>89</v>
      </c>
      <c r="H47" s="73">
        <v>11.149999999999999</v>
      </c>
      <c r="I47" s="46">
        <v>33.82</v>
      </c>
      <c r="J47" s="46">
        <v>6.52</v>
      </c>
      <c r="K47" s="46">
        <v>115.96</v>
      </c>
      <c r="L47" s="46">
        <v>15.22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W47">
        <v>24.16</v>
      </c>
      <c r="X47">
        <v>1</v>
      </c>
      <c r="Y47">
        <v>8.4600000000000009</v>
      </c>
      <c r="Z47">
        <v>62.81</v>
      </c>
      <c r="AA47">
        <v>33.82</v>
      </c>
      <c r="AB47">
        <v>0.97</v>
      </c>
      <c r="AC47">
        <v>28.99</v>
      </c>
      <c r="AD47">
        <v>4.3499999999999996</v>
      </c>
      <c r="AE47">
        <v>6.76</v>
      </c>
      <c r="AF47">
        <v>4.83</v>
      </c>
      <c r="AG47">
        <v>0</v>
      </c>
      <c r="AH47">
        <v>0</v>
      </c>
      <c r="AI47">
        <v>6.52</v>
      </c>
    </row>
    <row r="48" spans="1:35">
      <c r="A48" t="s">
        <v>364</v>
      </c>
      <c r="G48" t="s">
        <v>90</v>
      </c>
      <c r="H48" s="73">
        <v>11.149999999999999</v>
      </c>
      <c r="I48" s="46">
        <v>33.82</v>
      </c>
      <c r="J48" s="46">
        <v>6.52</v>
      </c>
      <c r="K48" s="46">
        <v>115.96</v>
      </c>
      <c r="L48" s="46">
        <v>15.42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W48">
        <v>24.16</v>
      </c>
      <c r="X48">
        <v>1</v>
      </c>
      <c r="Y48">
        <v>8.66</v>
      </c>
      <c r="Z48">
        <v>62.81</v>
      </c>
      <c r="AA48">
        <v>33.82</v>
      </c>
      <c r="AB48">
        <v>0.97</v>
      </c>
      <c r="AC48">
        <v>28.99</v>
      </c>
      <c r="AD48">
        <v>4.3499999999999996</v>
      </c>
      <c r="AE48">
        <v>6.76</v>
      </c>
      <c r="AF48">
        <v>4.83</v>
      </c>
      <c r="AG48">
        <v>0</v>
      </c>
      <c r="AH48">
        <v>0</v>
      </c>
      <c r="AI48">
        <v>6.52</v>
      </c>
    </row>
    <row r="49" spans="1:35">
      <c r="A49" t="s">
        <v>365</v>
      </c>
      <c r="G49" t="s">
        <v>91</v>
      </c>
      <c r="H49" s="73">
        <v>11.149999999999999</v>
      </c>
      <c r="I49" s="46">
        <v>33.82</v>
      </c>
      <c r="J49" s="46">
        <v>6.52</v>
      </c>
      <c r="K49" s="46">
        <v>115.96</v>
      </c>
      <c r="L49" s="46">
        <v>15.44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W49">
        <v>24.16</v>
      </c>
      <c r="X49">
        <v>1</v>
      </c>
      <c r="Y49">
        <v>8.68</v>
      </c>
      <c r="Z49">
        <v>62.81</v>
      </c>
      <c r="AA49">
        <v>33.82</v>
      </c>
      <c r="AB49">
        <v>0.97</v>
      </c>
      <c r="AC49">
        <v>28.99</v>
      </c>
      <c r="AD49">
        <v>4.3499999999999996</v>
      </c>
      <c r="AE49">
        <v>6.76</v>
      </c>
      <c r="AF49">
        <v>4.83</v>
      </c>
      <c r="AG49">
        <v>0</v>
      </c>
      <c r="AH49">
        <v>0</v>
      </c>
      <c r="AI49">
        <v>6.52</v>
      </c>
    </row>
    <row r="50" spans="1:35">
      <c r="A50" t="s">
        <v>366</v>
      </c>
      <c r="G50" t="s">
        <v>92</v>
      </c>
      <c r="H50" s="73">
        <v>11.149999999999999</v>
      </c>
      <c r="I50" s="46">
        <v>33.82</v>
      </c>
      <c r="J50" s="46">
        <v>6.52</v>
      </c>
      <c r="K50" s="46">
        <v>115.96</v>
      </c>
      <c r="L50" s="46">
        <v>15.549999999999999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W50">
        <v>24.16</v>
      </c>
      <c r="X50">
        <v>1</v>
      </c>
      <c r="Y50">
        <v>8.7899999999999991</v>
      </c>
      <c r="Z50">
        <v>62.81</v>
      </c>
      <c r="AA50">
        <v>33.82</v>
      </c>
      <c r="AB50">
        <v>0.97</v>
      </c>
      <c r="AC50">
        <v>28.99</v>
      </c>
      <c r="AD50">
        <v>4.3499999999999996</v>
      </c>
      <c r="AE50">
        <v>6.76</v>
      </c>
      <c r="AF50">
        <v>4.83</v>
      </c>
      <c r="AG50">
        <v>0</v>
      </c>
      <c r="AH50">
        <v>0</v>
      </c>
      <c r="AI50">
        <v>6.52</v>
      </c>
    </row>
    <row r="51" spans="1:35">
      <c r="A51" t="s">
        <v>368</v>
      </c>
      <c r="G51" t="s">
        <v>93</v>
      </c>
      <c r="H51" s="73">
        <v>11.149999999999999</v>
      </c>
      <c r="I51" s="46">
        <v>33.82</v>
      </c>
      <c r="J51" s="46">
        <v>6.52</v>
      </c>
      <c r="K51" s="46">
        <v>115.96</v>
      </c>
      <c r="L51" s="46">
        <v>15.59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W51">
        <v>24.16</v>
      </c>
      <c r="X51">
        <v>1</v>
      </c>
      <c r="Y51">
        <v>8.83</v>
      </c>
      <c r="Z51">
        <v>62.81</v>
      </c>
      <c r="AA51">
        <v>33.82</v>
      </c>
      <c r="AB51">
        <v>0.97</v>
      </c>
      <c r="AC51">
        <v>28.99</v>
      </c>
      <c r="AD51">
        <v>4.3499999999999996</v>
      </c>
      <c r="AE51">
        <v>6.76</v>
      </c>
      <c r="AF51">
        <v>4.83</v>
      </c>
      <c r="AG51">
        <v>0</v>
      </c>
      <c r="AH51">
        <v>0</v>
      </c>
      <c r="AI51">
        <v>6.52</v>
      </c>
    </row>
    <row r="52" spans="1:35">
      <c r="A52" t="s">
        <v>369</v>
      </c>
      <c r="G52" t="s">
        <v>94</v>
      </c>
      <c r="H52" s="73">
        <v>11.149999999999999</v>
      </c>
      <c r="I52" s="46">
        <v>33.82</v>
      </c>
      <c r="J52" s="46">
        <v>6.52</v>
      </c>
      <c r="K52" s="46">
        <v>115.96</v>
      </c>
      <c r="L52" s="46">
        <v>15.57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W52">
        <v>24.16</v>
      </c>
      <c r="X52">
        <v>1</v>
      </c>
      <c r="Y52">
        <v>8.81</v>
      </c>
      <c r="Z52">
        <v>62.81</v>
      </c>
      <c r="AA52">
        <v>33.82</v>
      </c>
      <c r="AB52">
        <v>0.97</v>
      </c>
      <c r="AC52">
        <v>28.99</v>
      </c>
      <c r="AD52">
        <v>4.3499999999999996</v>
      </c>
      <c r="AE52">
        <v>6.76</v>
      </c>
      <c r="AF52">
        <v>4.83</v>
      </c>
      <c r="AG52">
        <v>0</v>
      </c>
      <c r="AH52">
        <v>0</v>
      </c>
      <c r="AI52">
        <v>6.52</v>
      </c>
    </row>
    <row r="53" spans="1:35">
      <c r="A53" t="s">
        <v>403</v>
      </c>
      <c r="G53" t="s">
        <v>95</v>
      </c>
      <c r="H53" s="73">
        <v>11.149999999999999</v>
      </c>
      <c r="I53" s="46">
        <v>33.82</v>
      </c>
      <c r="J53" s="46">
        <v>6.52</v>
      </c>
      <c r="K53" s="46">
        <v>115.96</v>
      </c>
      <c r="L53" s="46">
        <v>15.06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W53">
        <v>24.16</v>
      </c>
      <c r="X53">
        <v>1</v>
      </c>
      <c r="Y53">
        <v>8.3000000000000007</v>
      </c>
      <c r="Z53">
        <v>62.81</v>
      </c>
      <c r="AA53">
        <v>33.82</v>
      </c>
      <c r="AB53">
        <v>0.97</v>
      </c>
      <c r="AC53">
        <v>28.99</v>
      </c>
      <c r="AD53">
        <v>4.3499999999999996</v>
      </c>
      <c r="AE53">
        <v>6.76</v>
      </c>
      <c r="AF53">
        <v>4.83</v>
      </c>
      <c r="AG53">
        <v>0</v>
      </c>
      <c r="AH53">
        <v>0</v>
      </c>
      <c r="AI53">
        <v>6.52</v>
      </c>
    </row>
    <row r="54" spans="1:35">
      <c r="A54" t="s">
        <v>402</v>
      </c>
      <c r="G54" t="s">
        <v>96</v>
      </c>
      <c r="H54" s="73">
        <v>11.149999999999999</v>
      </c>
      <c r="I54" s="46">
        <v>33.82</v>
      </c>
      <c r="J54" s="46">
        <v>6.52</v>
      </c>
      <c r="K54" s="46">
        <v>115.96</v>
      </c>
      <c r="L54" s="46">
        <v>13.58</v>
      </c>
      <c r="M54" s="74">
        <v>0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W54">
        <v>24.16</v>
      </c>
      <c r="X54">
        <v>1</v>
      </c>
      <c r="Y54">
        <v>6.82</v>
      </c>
      <c r="Z54">
        <v>62.81</v>
      </c>
      <c r="AA54">
        <v>33.82</v>
      </c>
      <c r="AB54">
        <v>0.97</v>
      </c>
      <c r="AC54">
        <v>28.99</v>
      </c>
      <c r="AD54">
        <v>4.3499999999999996</v>
      </c>
      <c r="AE54">
        <v>6.76</v>
      </c>
      <c r="AF54">
        <v>4.83</v>
      </c>
      <c r="AG54">
        <v>0</v>
      </c>
      <c r="AH54">
        <v>0</v>
      </c>
      <c r="AI54">
        <v>6.52</v>
      </c>
    </row>
    <row r="55" spans="1:35">
      <c r="A55" t="s">
        <v>404</v>
      </c>
      <c r="G55" t="s">
        <v>97</v>
      </c>
      <c r="H55" s="73">
        <v>11.149999999999999</v>
      </c>
      <c r="I55" s="46">
        <v>33.82</v>
      </c>
      <c r="J55" s="46">
        <v>6.52</v>
      </c>
      <c r="K55" s="46">
        <v>115.96</v>
      </c>
      <c r="L55" s="46">
        <v>11.79</v>
      </c>
      <c r="M55" s="74">
        <v>0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W55">
        <v>24.16</v>
      </c>
      <c r="X55">
        <v>1</v>
      </c>
      <c r="Y55">
        <v>5.03</v>
      </c>
      <c r="Z55">
        <v>62.81</v>
      </c>
      <c r="AA55">
        <v>33.82</v>
      </c>
      <c r="AB55">
        <v>0.97</v>
      </c>
      <c r="AC55">
        <v>28.99</v>
      </c>
      <c r="AD55">
        <v>4.3499999999999996</v>
      </c>
      <c r="AE55">
        <v>6.76</v>
      </c>
      <c r="AF55">
        <v>4.83</v>
      </c>
      <c r="AG55">
        <v>0</v>
      </c>
      <c r="AH55">
        <v>0</v>
      </c>
      <c r="AI55">
        <v>6.52</v>
      </c>
    </row>
    <row r="56" spans="1:35">
      <c r="A56" t="s">
        <v>404</v>
      </c>
      <c r="G56" t="s">
        <v>98</v>
      </c>
      <c r="H56" s="73">
        <v>11.149999999999999</v>
      </c>
      <c r="I56" s="46">
        <v>33.82</v>
      </c>
      <c r="J56" s="46">
        <v>6.52</v>
      </c>
      <c r="K56" s="46">
        <v>115.96</v>
      </c>
      <c r="L56" s="46">
        <v>15.06</v>
      </c>
      <c r="M56" s="74">
        <v>0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W56">
        <v>24.16</v>
      </c>
      <c r="X56">
        <v>1</v>
      </c>
      <c r="Y56">
        <v>8.3000000000000007</v>
      </c>
      <c r="Z56">
        <v>62.81</v>
      </c>
      <c r="AA56">
        <v>33.82</v>
      </c>
      <c r="AB56">
        <v>0.97</v>
      </c>
      <c r="AC56">
        <v>28.99</v>
      </c>
      <c r="AD56">
        <v>4.3499999999999996</v>
      </c>
      <c r="AE56">
        <v>6.76</v>
      </c>
      <c r="AF56">
        <v>4.83</v>
      </c>
      <c r="AG56">
        <v>0</v>
      </c>
      <c r="AH56">
        <v>0</v>
      </c>
      <c r="AI56">
        <v>6.52</v>
      </c>
    </row>
    <row r="57" spans="1:35">
      <c r="G57" t="s">
        <v>99</v>
      </c>
      <c r="H57" s="73">
        <v>11.149999999999999</v>
      </c>
      <c r="I57" s="46">
        <v>33.82</v>
      </c>
      <c r="J57" s="46">
        <v>6.52</v>
      </c>
      <c r="K57" s="46">
        <v>115.96</v>
      </c>
      <c r="L57" s="46">
        <v>15</v>
      </c>
      <c r="M57" s="74">
        <v>0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W57">
        <v>24.16</v>
      </c>
      <c r="X57">
        <v>1</v>
      </c>
      <c r="Y57">
        <v>8.24</v>
      </c>
      <c r="Z57">
        <v>62.81</v>
      </c>
      <c r="AA57">
        <v>33.82</v>
      </c>
      <c r="AB57">
        <v>0.97</v>
      </c>
      <c r="AC57">
        <v>28.99</v>
      </c>
      <c r="AD57">
        <v>4.3499999999999996</v>
      </c>
      <c r="AE57">
        <v>6.76</v>
      </c>
      <c r="AF57">
        <v>4.83</v>
      </c>
      <c r="AG57">
        <v>0</v>
      </c>
      <c r="AH57">
        <v>0</v>
      </c>
      <c r="AI57">
        <v>6.52</v>
      </c>
    </row>
    <row r="58" spans="1:35">
      <c r="G58" t="s">
        <v>100</v>
      </c>
      <c r="H58" s="73">
        <v>11.149999999999999</v>
      </c>
      <c r="I58" s="46">
        <v>33.82</v>
      </c>
      <c r="J58" s="46">
        <v>6.52</v>
      </c>
      <c r="K58" s="46">
        <v>115.96</v>
      </c>
      <c r="L58" s="46">
        <v>14.64</v>
      </c>
      <c r="M58" s="74">
        <v>0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W58">
        <v>24.16</v>
      </c>
      <c r="X58">
        <v>1</v>
      </c>
      <c r="Y58">
        <v>7.88</v>
      </c>
      <c r="Z58">
        <v>62.81</v>
      </c>
      <c r="AA58">
        <v>33.82</v>
      </c>
      <c r="AB58">
        <v>0.97</v>
      </c>
      <c r="AC58">
        <v>28.99</v>
      </c>
      <c r="AD58">
        <v>4.3499999999999996</v>
      </c>
      <c r="AE58">
        <v>6.76</v>
      </c>
      <c r="AF58">
        <v>4.83</v>
      </c>
      <c r="AG58">
        <v>0</v>
      </c>
      <c r="AH58">
        <v>0</v>
      </c>
      <c r="AI58">
        <v>6.52</v>
      </c>
    </row>
    <row r="59" spans="1:35">
      <c r="G59" t="s">
        <v>101</v>
      </c>
      <c r="H59" s="73">
        <v>11.149999999999999</v>
      </c>
      <c r="I59" s="46">
        <v>33.82</v>
      </c>
      <c r="J59" s="46">
        <v>6.52</v>
      </c>
      <c r="K59" s="46">
        <v>115.96</v>
      </c>
      <c r="L59" s="46">
        <v>14.27</v>
      </c>
      <c r="M59" s="74">
        <v>0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W59">
        <v>24.16</v>
      </c>
      <c r="X59">
        <v>1</v>
      </c>
      <c r="Y59">
        <v>7.51</v>
      </c>
      <c r="Z59">
        <v>62.81</v>
      </c>
      <c r="AA59">
        <v>33.82</v>
      </c>
      <c r="AB59">
        <v>0.97</v>
      </c>
      <c r="AC59">
        <v>28.99</v>
      </c>
      <c r="AD59">
        <v>4.3499999999999996</v>
      </c>
      <c r="AE59">
        <v>6.76</v>
      </c>
      <c r="AF59">
        <v>4.83</v>
      </c>
      <c r="AG59">
        <v>0</v>
      </c>
      <c r="AH59">
        <v>0</v>
      </c>
      <c r="AI59">
        <v>6.52</v>
      </c>
    </row>
    <row r="60" spans="1:35">
      <c r="G60" t="s">
        <v>102</v>
      </c>
      <c r="H60" s="73">
        <v>11.149999999999999</v>
      </c>
      <c r="I60" s="46">
        <v>33.82</v>
      </c>
      <c r="J60" s="46">
        <v>6.52</v>
      </c>
      <c r="K60" s="46">
        <v>115.96</v>
      </c>
      <c r="L60" s="46">
        <v>13.86</v>
      </c>
      <c r="M60" s="74">
        <v>0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W60">
        <v>24.16</v>
      </c>
      <c r="X60">
        <v>1</v>
      </c>
      <c r="Y60">
        <v>7.1</v>
      </c>
      <c r="Z60">
        <v>62.81</v>
      </c>
      <c r="AA60">
        <v>33.82</v>
      </c>
      <c r="AB60">
        <v>0.97</v>
      </c>
      <c r="AC60">
        <v>28.99</v>
      </c>
      <c r="AD60">
        <v>4.3499999999999996</v>
      </c>
      <c r="AE60">
        <v>6.76</v>
      </c>
      <c r="AF60">
        <v>4.83</v>
      </c>
      <c r="AG60">
        <v>0</v>
      </c>
      <c r="AH60">
        <v>0</v>
      </c>
      <c r="AI60">
        <v>6.52</v>
      </c>
    </row>
    <row r="61" spans="1:35">
      <c r="G61" t="s">
        <v>103</v>
      </c>
      <c r="H61" s="73">
        <v>11.149999999999999</v>
      </c>
      <c r="I61" s="46">
        <v>33.82</v>
      </c>
      <c r="J61" s="46">
        <v>6.52</v>
      </c>
      <c r="K61" s="46">
        <v>115.96</v>
      </c>
      <c r="L61" s="46">
        <v>13.33</v>
      </c>
      <c r="M61" s="74">
        <v>0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W61">
        <v>24.16</v>
      </c>
      <c r="X61">
        <v>1</v>
      </c>
      <c r="Y61">
        <v>6.57</v>
      </c>
      <c r="Z61">
        <v>62.81</v>
      </c>
      <c r="AA61">
        <v>33.82</v>
      </c>
      <c r="AB61">
        <v>0.97</v>
      </c>
      <c r="AC61">
        <v>28.99</v>
      </c>
      <c r="AD61">
        <v>4.3499999999999996</v>
      </c>
      <c r="AE61">
        <v>6.76</v>
      </c>
      <c r="AF61">
        <v>4.83</v>
      </c>
      <c r="AG61">
        <v>0</v>
      </c>
      <c r="AH61">
        <v>0</v>
      </c>
      <c r="AI61">
        <v>6.52</v>
      </c>
    </row>
    <row r="62" spans="1:35">
      <c r="G62" t="s">
        <v>104</v>
      </c>
      <c r="H62" s="73">
        <v>11.149999999999999</v>
      </c>
      <c r="I62" s="46">
        <v>33.82</v>
      </c>
      <c r="J62" s="46">
        <v>6.52</v>
      </c>
      <c r="K62" s="46">
        <v>115.96</v>
      </c>
      <c r="L62" s="46">
        <v>12.559999999999999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W62">
        <v>24.16</v>
      </c>
      <c r="X62">
        <v>1</v>
      </c>
      <c r="Y62">
        <v>5.8</v>
      </c>
      <c r="Z62">
        <v>62.81</v>
      </c>
      <c r="AA62">
        <v>33.82</v>
      </c>
      <c r="AB62">
        <v>0.97</v>
      </c>
      <c r="AC62">
        <v>28.99</v>
      </c>
      <c r="AD62">
        <v>4.3499999999999996</v>
      </c>
      <c r="AE62">
        <v>6.76</v>
      </c>
      <c r="AF62">
        <v>4.83</v>
      </c>
      <c r="AG62">
        <v>0</v>
      </c>
      <c r="AH62">
        <v>0</v>
      </c>
      <c r="AI62">
        <v>6.52</v>
      </c>
    </row>
    <row r="63" spans="1:35">
      <c r="G63" t="s">
        <v>105</v>
      </c>
      <c r="H63" s="73">
        <v>11.149999999999999</v>
      </c>
      <c r="I63" s="46">
        <v>33.82</v>
      </c>
      <c r="J63" s="46">
        <v>6.52</v>
      </c>
      <c r="K63" s="46">
        <v>115.96</v>
      </c>
      <c r="L63" s="46">
        <v>11.59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W63">
        <v>24.16</v>
      </c>
      <c r="X63">
        <v>1</v>
      </c>
      <c r="Y63">
        <v>4.83</v>
      </c>
      <c r="Z63">
        <v>62.81</v>
      </c>
      <c r="AA63">
        <v>33.82</v>
      </c>
      <c r="AB63">
        <v>0.97</v>
      </c>
      <c r="AC63">
        <v>28.99</v>
      </c>
      <c r="AD63">
        <v>4.3499999999999996</v>
      </c>
      <c r="AE63">
        <v>6.76</v>
      </c>
      <c r="AF63">
        <v>4.83</v>
      </c>
      <c r="AG63">
        <v>0</v>
      </c>
      <c r="AH63">
        <v>0</v>
      </c>
      <c r="AI63">
        <v>6.52</v>
      </c>
    </row>
    <row r="64" spans="1:35">
      <c r="G64" t="s">
        <v>106</v>
      </c>
      <c r="H64" s="73">
        <v>11.149999999999999</v>
      </c>
      <c r="I64" s="46">
        <v>33.82</v>
      </c>
      <c r="J64" s="46">
        <v>6.52</v>
      </c>
      <c r="K64" s="46">
        <v>115.96</v>
      </c>
      <c r="L64" s="46">
        <v>11.01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W64">
        <v>24.16</v>
      </c>
      <c r="X64">
        <v>1</v>
      </c>
      <c r="Y64">
        <v>4.25</v>
      </c>
      <c r="Z64">
        <v>62.81</v>
      </c>
      <c r="AA64">
        <v>33.82</v>
      </c>
      <c r="AB64">
        <v>0.97</v>
      </c>
      <c r="AC64">
        <v>28.99</v>
      </c>
      <c r="AD64">
        <v>4.3499999999999996</v>
      </c>
      <c r="AE64">
        <v>6.76</v>
      </c>
      <c r="AF64">
        <v>4.83</v>
      </c>
      <c r="AG64">
        <v>0</v>
      </c>
      <c r="AH64">
        <v>0</v>
      </c>
      <c r="AI64">
        <v>6.52</v>
      </c>
    </row>
    <row r="65" spans="7:35">
      <c r="G65" t="s">
        <v>107</v>
      </c>
      <c r="H65" s="73">
        <v>11.149999999999999</v>
      </c>
      <c r="I65" s="46">
        <v>33.82</v>
      </c>
      <c r="J65" s="46">
        <v>6.52</v>
      </c>
      <c r="K65" s="46">
        <v>115.96</v>
      </c>
      <c r="L65" s="46">
        <v>10.14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W65">
        <v>24.16</v>
      </c>
      <c r="X65">
        <v>1</v>
      </c>
      <c r="Y65">
        <v>3.38</v>
      </c>
      <c r="Z65">
        <v>62.81</v>
      </c>
      <c r="AA65">
        <v>33.82</v>
      </c>
      <c r="AB65">
        <v>0.97</v>
      </c>
      <c r="AC65">
        <v>28.99</v>
      </c>
      <c r="AD65">
        <v>4.3499999999999996</v>
      </c>
      <c r="AE65">
        <v>6.76</v>
      </c>
      <c r="AF65">
        <v>4.83</v>
      </c>
      <c r="AG65">
        <v>0</v>
      </c>
      <c r="AH65">
        <v>0</v>
      </c>
      <c r="AI65">
        <v>6.52</v>
      </c>
    </row>
    <row r="66" spans="7:35">
      <c r="G66" t="s">
        <v>108</v>
      </c>
      <c r="H66" s="73">
        <v>11.149999999999999</v>
      </c>
      <c r="I66" s="46">
        <v>33.82</v>
      </c>
      <c r="J66" s="46">
        <v>6.52</v>
      </c>
      <c r="K66" s="46">
        <v>115.96</v>
      </c>
      <c r="L66" s="46">
        <v>9.85</v>
      </c>
      <c r="M66" s="74">
        <v>0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W66">
        <v>24.16</v>
      </c>
      <c r="X66">
        <v>1</v>
      </c>
      <c r="Y66">
        <v>3.09</v>
      </c>
      <c r="Z66">
        <v>62.81</v>
      </c>
      <c r="AA66">
        <v>33.82</v>
      </c>
      <c r="AB66">
        <v>0.97</v>
      </c>
      <c r="AC66">
        <v>28.99</v>
      </c>
      <c r="AD66">
        <v>4.3499999999999996</v>
      </c>
      <c r="AE66">
        <v>6.76</v>
      </c>
      <c r="AF66">
        <v>4.83</v>
      </c>
      <c r="AG66">
        <v>0</v>
      </c>
      <c r="AH66">
        <v>0</v>
      </c>
      <c r="AI66">
        <v>6.52</v>
      </c>
    </row>
    <row r="67" spans="7:35">
      <c r="G67" t="s">
        <v>109</v>
      </c>
      <c r="H67" s="73">
        <v>11.05</v>
      </c>
      <c r="I67" s="46">
        <v>33.82</v>
      </c>
      <c r="J67" s="46">
        <v>6.52</v>
      </c>
      <c r="K67" s="46">
        <v>115.96</v>
      </c>
      <c r="L67" s="46">
        <v>9.66</v>
      </c>
      <c r="M67" s="74">
        <v>0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W67">
        <v>24.16</v>
      </c>
      <c r="X67">
        <v>1</v>
      </c>
      <c r="Y67">
        <v>2.9</v>
      </c>
      <c r="Z67">
        <v>62.81</v>
      </c>
      <c r="AA67">
        <v>33.82</v>
      </c>
      <c r="AB67">
        <v>0.87</v>
      </c>
      <c r="AC67">
        <v>28.99</v>
      </c>
      <c r="AD67">
        <v>4.3499999999999996</v>
      </c>
      <c r="AE67">
        <v>6.76</v>
      </c>
      <c r="AF67">
        <v>4.83</v>
      </c>
      <c r="AG67">
        <v>0</v>
      </c>
      <c r="AH67">
        <v>0</v>
      </c>
      <c r="AI67">
        <v>6.52</v>
      </c>
    </row>
    <row r="68" spans="7:35">
      <c r="G68" t="s">
        <v>110</v>
      </c>
      <c r="H68" s="73">
        <v>11.05</v>
      </c>
      <c r="I68" s="46">
        <v>33.82</v>
      </c>
      <c r="J68" s="46">
        <v>6.52</v>
      </c>
      <c r="K68" s="46">
        <v>115.96</v>
      </c>
      <c r="L68" s="46">
        <v>9.4699999999999989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W68">
        <v>24.16</v>
      </c>
      <c r="X68">
        <v>1</v>
      </c>
      <c r="Y68">
        <v>2.71</v>
      </c>
      <c r="Z68">
        <v>62.81</v>
      </c>
      <c r="AA68">
        <v>33.82</v>
      </c>
      <c r="AB68">
        <v>0.87</v>
      </c>
      <c r="AC68">
        <v>28.99</v>
      </c>
      <c r="AD68">
        <v>4.3499999999999996</v>
      </c>
      <c r="AE68">
        <v>6.76</v>
      </c>
      <c r="AF68">
        <v>4.83</v>
      </c>
      <c r="AG68">
        <v>0</v>
      </c>
      <c r="AH68">
        <v>0</v>
      </c>
      <c r="AI68">
        <v>6.52</v>
      </c>
    </row>
    <row r="69" spans="7:35">
      <c r="G69" t="s">
        <v>111</v>
      </c>
      <c r="H69" s="73">
        <v>11.05</v>
      </c>
      <c r="I69" s="46">
        <v>33.82</v>
      </c>
      <c r="J69" s="46">
        <v>6.52</v>
      </c>
      <c r="K69" s="46">
        <v>115.96</v>
      </c>
      <c r="L69" s="46">
        <v>9.18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W69">
        <v>24.16</v>
      </c>
      <c r="X69">
        <v>1</v>
      </c>
      <c r="Y69">
        <v>2.42</v>
      </c>
      <c r="Z69">
        <v>62.81</v>
      </c>
      <c r="AA69">
        <v>33.82</v>
      </c>
      <c r="AB69">
        <v>0.87</v>
      </c>
      <c r="AC69">
        <v>28.99</v>
      </c>
      <c r="AD69">
        <v>4.3499999999999996</v>
      </c>
      <c r="AE69">
        <v>6.76</v>
      </c>
      <c r="AF69">
        <v>4.83</v>
      </c>
      <c r="AG69">
        <v>0</v>
      </c>
      <c r="AH69">
        <v>0</v>
      </c>
      <c r="AI69">
        <v>6.52</v>
      </c>
    </row>
    <row r="70" spans="7:35">
      <c r="G70" t="s">
        <v>112</v>
      </c>
      <c r="H70" s="73">
        <v>11.05</v>
      </c>
      <c r="I70" s="46">
        <v>33.82</v>
      </c>
      <c r="J70" s="46">
        <v>6.52</v>
      </c>
      <c r="K70" s="46">
        <v>115.96</v>
      </c>
      <c r="L70" s="46">
        <v>8.89</v>
      </c>
      <c r="M70" s="74">
        <v>0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W70">
        <v>24.16</v>
      </c>
      <c r="X70">
        <v>1</v>
      </c>
      <c r="Y70">
        <v>2.13</v>
      </c>
      <c r="Z70">
        <v>62.81</v>
      </c>
      <c r="AA70">
        <v>33.82</v>
      </c>
      <c r="AB70">
        <v>0.87</v>
      </c>
      <c r="AC70">
        <v>28.99</v>
      </c>
      <c r="AD70">
        <v>4.3499999999999996</v>
      </c>
      <c r="AE70">
        <v>6.76</v>
      </c>
      <c r="AF70">
        <v>4.83</v>
      </c>
      <c r="AG70">
        <v>0</v>
      </c>
      <c r="AH70">
        <v>0</v>
      </c>
      <c r="AI70">
        <v>6.52</v>
      </c>
    </row>
    <row r="71" spans="7:35">
      <c r="G71" t="s">
        <v>113</v>
      </c>
      <c r="H71" s="73">
        <v>10.95</v>
      </c>
      <c r="I71" s="46">
        <v>33.82</v>
      </c>
      <c r="J71" s="46">
        <v>6.52</v>
      </c>
      <c r="K71" s="46">
        <v>62.81</v>
      </c>
      <c r="L71" s="46">
        <v>8.16</v>
      </c>
      <c r="M71" s="74">
        <v>0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W71">
        <v>0</v>
      </c>
      <c r="X71">
        <v>1</v>
      </c>
      <c r="Y71">
        <v>1.4</v>
      </c>
      <c r="Z71">
        <v>62.81</v>
      </c>
      <c r="AA71">
        <v>33.82</v>
      </c>
      <c r="AB71">
        <v>0.77</v>
      </c>
      <c r="AC71">
        <v>0</v>
      </c>
      <c r="AD71">
        <v>4.3499999999999996</v>
      </c>
      <c r="AE71">
        <v>6.76</v>
      </c>
      <c r="AF71">
        <v>4.83</v>
      </c>
      <c r="AG71">
        <v>0</v>
      </c>
      <c r="AH71">
        <v>0</v>
      </c>
      <c r="AI71">
        <v>6.52</v>
      </c>
    </row>
    <row r="72" spans="7:35">
      <c r="G72" t="s">
        <v>114</v>
      </c>
      <c r="H72" s="73">
        <v>10.95</v>
      </c>
      <c r="I72" s="46">
        <v>33.82</v>
      </c>
      <c r="J72" s="46">
        <v>6.52</v>
      </c>
      <c r="K72" s="46">
        <v>62.81</v>
      </c>
      <c r="L72" s="46">
        <v>7.82</v>
      </c>
      <c r="M72" s="74">
        <v>0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W72">
        <v>0</v>
      </c>
      <c r="X72">
        <v>1</v>
      </c>
      <c r="Y72">
        <v>1.06</v>
      </c>
      <c r="Z72">
        <v>62.81</v>
      </c>
      <c r="AA72">
        <v>33.82</v>
      </c>
      <c r="AB72">
        <v>0.77</v>
      </c>
      <c r="AC72">
        <v>0</v>
      </c>
      <c r="AD72">
        <v>4.3499999999999996</v>
      </c>
      <c r="AE72">
        <v>6.76</v>
      </c>
      <c r="AF72">
        <v>4.83</v>
      </c>
      <c r="AG72">
        <v>0</v>
      </c>
      <c r="AH72">
        <v>0</v>
      </c>
      <c r="AI72">
        <v>6.52</v>
      </c>
    </row>
    <row r="73" spans="7:35">
      <c r="G73" t="s">
        <v>115</v>
      </c>
      <c r="H73" s="73">
        <v>10.95</v>
      </c>
      <c r="I73" s="46">
        <v>33.82</v>
      </c>
      <c r="J73" s="46">
        <v>6.52</v>
      </c>
      <c r="K73" s="46">
        <v>62.81</v>
      </c>
      <c r="L73" s="46">
        <v>7.56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W73">
        <v>0</v>
      </c>
      <c r="X73">
        <v>1</v>
      </c>
      <c r="Y73">
        <v>0.8</v>
      </c>
      <c r="Z73">
        <v>62.81</v>
      </c>
      <c r="AA73">
        <v>33.82</v>
      </c>
      <c r="AB73">
        <v>0.77</v>
      </c>
      <c r="AC73">
        <v>0</v>
      </c>
      <c r="AD73">
        <v>4.3499999999999996</v>
      </c>
      <c r="AE73">
        <v>6.76</v>
      </c>
      <c r="AF73">
        <v>4.83</v>
      </c>
      <c r="AG73">
        <v>0</v>
      </c>
      <c r="AH73">
        <v>0</v>
      </c>
      <c r="AI73">
        <v>6.52</v>
      </c>
    </row>
    <row r="74" spans="7:35">
      <c r="G74" t="s">
        <v>116</v>
      </c>
      <c r="H74" s="73">
        <v>10.95</v>
      </c>
      <c r="I74" s="46">
        <v>33.82</v>
      </c>
      <c r="J74" s="46">
        <v>6.52</v>
      </c>
      <c r="K74" s="46">
        <v>62.81</v>
      </c>
      <c r="L74" s="46">
        <v>7.2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W74">
        <v>0</v>
      </c>
      <c r="X74">
        <v>1</v>
      </c>
      <c r="Y74">
        <v>0.44</v>
      </c>
      <c r="Z74">
        <v>62.81</v>
      </c>
      <c r="AA74">
        <v>33.82</v>
      </c>
      <c r="AB74">
        <v>0.77</v>
      </c>
      <c r="AC74">
        <v>0</v>
      </c>
      <c r="AD74">
        <v>4.3499999999999996</v>
      </c>
      <c r="AE74">
        <v>6.76</v>
      </c>
      <c r="AF74">
        <v>4.83</v>
      </c>
      <c r="AG74">
        <v>0</v>
      </c>
      <c r="AH74">
        <v>0</v>
      </c>
      <c r="AI74">
        <v>6.52</v>
      </c>
    </row>
    <row r="75" spans="7:35">
      <c r="G75" t="s">
        <v>117</v>
      </c>
      <c r="H75" s="73">
        <v>10.899999999999999</v>
      </c>
      <c r="I75" s="46">
        <v>33.82</v>
      </c>
      <c r="J75" s="46">
        <v>6.52</v>
      </c>
      <c r="K75" s="46">
        <v>62.81</v>
      </c>
      <c r="L75" s="46">
        <v>6.9399999999999995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W75">
        <v>0</v>
      </c>
      <c r="X75">
        <v>1</v>
      </c>
      <c r="Y75">
        <v>0.18</v>
      </c>
      <c r="Z75">
        <v>62.81</v>
      </c>
      <c r="AA75">
        <v>33.82</v>
      </c>
      <c r="AB75">
        <v>0.72</v>
      </c>
      <c r="AC75">
        <v>0</v>
      </c>
      <c r="AD75">
        <v>4.3499999999999996</v>
      </c>
      <c r="AE75">
        <v>6.76</v>
      </c>
      <c r="AF75">
        <v>4.83</v>
      </c>
      <c r="AG75">
        <v>0</v>
      </c>
      <c r="AH75">
        <v>0</v>
      </c>
      <c r="AI75">
        <v>6.52</v>
      </c>
    </row>
    <row r="76" spans="7:35">
      <c r="G76" t="s">
        <v>118</v>
      </c>
      <c r="H76" s="73">
        <v>10.899999999999999</v>
      </c>
      <c r="I76" s="46">
        <v>33.82</v>
      </c>
      <c r="J76" s="46">
        <v>6.52</v>
      </c>
      <c r="K76" s="46">
        <v>62.81</v>
      </c>
      <c r="L76" s="46">
        <v>6.76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W76">
        <v>0</v>
      </c>
      <c r="X76">
        <v>1</v>
      </c>
      <c r="Y76">
        <v>0</v>
      </c>
      <c r="Z76">
        <v>62.81</v>
      </c>
      <c r="AA76">
        <v>33.82</v>
      </c>
      <c r="AB76">
        <v>0.72</v>
      </c>
      <c r="AC76">
        <v>0</v>
      </c>
      <c r="AD76">
        <v>4.3499999999999996</v>
      </c>
      <c r="AE76">
        <v>6.76</v>
      </c>
      <c r="AF76">
        <v>4.83</v>
      </c>
      <c r="AG76">
        <v>0</v>
      </c>
      <c r="AH76">
        <v>0</v>
      </c>
      <c r="AI76">
        <v>6.52</v>
      </c>
    </row>
    <row r="77" spans="7:35">
      <c r="G77" t="s">
        <v>119</v>
      </c>
      <c r="H77" s="73">
        <v>10.899999999999999</v>
      </c>
      <c r="I77" s="46">
        <v>33.82</v>
      </c>
      <c r="J77" s="46">
        <v>6.52</v>
      </c>
      <c r="K77" s="46">
        <v>62.81</v>
      </c>
      <c r="L77" s="46">
        <v>6.76</v>
      </c>
      <c r="M77" s="74">
        <v>0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W77">
        <v>0</v>
      </c>
      <c r="X77">
        <v>1</v>
      </c>
      <c r="Y77">
        <v>0</v>
      </c>
      <c r="Z77">
        <v>62.81</v>
      </c>
      <c r="AA77">
        <v>33.82</v>
      </c>
      <c r="AB77">
        <v>0.72</v>
      </c>
      <c r="AC77">
        <v>0</v>
      </c>
      <c r="AD77">
        <v>4.3499999999999996</v>
      </c>
      <c r="AE77">
        <v>6.76</v>
      </c>
      <c r="AF77">
        <v>4.83</v>
      </c>
      <c r="AG77">
        <v>0</v>
      </c>
      <c r="AH77">
        <v>0</v>
      </c>
      <c r="AI77">
        <v>6.52</v>
      </c>
    </row>
    <row r="78" spans="7:35">
      <c r="G78" t="s">
        <v>120</v>
      </c>
      <c r="H78" s="73">
        <v>10.899999999999999</v>
      </c>
      <c r="I78" s="46">
        <v>33.82</v>
      </c>
      <c r="J78" s="46">
        <v>6.52</v>
      </c>
      <c r="K78" s="46">
        <v>62.81</v>
      </c>
      <c r="L78" s="46">
        <v>6.76</v>
      </c>
      <c r="M78" s="74">
        <v>0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W78">
        <v>0</v>
      </c>
      <c r="X78">
        <v>1</v>
      </c>
      <c r="Y78">
        <v>0</v>
      </c>
      <c r="Z78">
        <v>62.81</v>
      </c>
      <c r="AA78">
        <v>33.82</v>
      </c>
      <c r="AB78">
        <v>0.72</v>
      </c>
      <c r="AC78">
        <v>0</v>
      </c>
      <c r="AD78">
        <v>4.3499999999999996</v>
      </c>
      <c r="AE78">
        <v>6.76</v>
      </c>
      <c r="AF78">
        <v>4.83</v>
      </c>
      <c r="AG78">
        <v>0</v>
      </c>
      <c r="AH78">
        <v>0</v>
      </c>
      <c r="AI78">
        <v>6.52</v>
      </c>
    </row>
    <row r="79" spans="7:35">
      <c r="G79" t="s">
        <v>121</v>
      </c>
      <c r="H79" s="73">
        <v>10.899999999999999</v>
      </c>
      <c r="I79" s="46">
        <v>33.82</v>
      </c>
      <c r="J79" s="46">
        <v>6.52</v>
      </c>
      <c r="K79" s="46">
        <v>62.81</v>
      </c>
      <c r="L79" s="46">
        <v>6.76</v>
      </c>
      <c r="M79" s="74">
        <v>0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W79">
        <v>0</v>
      </c>
      <c r="X79">
        <v>1</v>
      </c>
      <c r="Y79">
        <v>0</v>
      </c>
      <c r="Z79">
        <v>62.81</v>
      </c>
      <c r="AA79">
        <v>33.82</v>
      </c>
      <c r="AB79">
        <v>0.72</v>
      </c>
      <c r="AC79">
        <v>0</v>
      </c>
      <c r="AD79">
        <v>4.3499999999999996</v>
      </c>
      <c r="AE79">
        <v>6.76</v>
      </c>
      <c r="AF79">
        <v>4.83</v>
      </c>
      <c r="AG79">
        <v>0</v>
      </c>
      <c r="AH79">
        <v>0</v>
      </c>
      <c r="AI79">
        <v>6.52</v>
      </c>
    </row>
    <row r="80" spans="7:35">
      <c r="G80" t="s">
        <v>122</v>
      </c>
      <c r="H80" s="73">
        <v>10.899999999999999</v>
      </c>
      <c r="I80" s="46">
        <v>33.82</v>
      </c>
      <c r="J80" s="46">
        <v>6.52</v>
      </c>
      <c r="K80" s="46">
        <v>62.81</v>
      </c>
      <c r="L80" s="46">
        <v>6.76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W80">
        <v>0</v>
      </c>
      <c r="X80">
        <v>1</v>
      </c>
      <c r="Y80">
        <v>0</v>
      </c>
      <c r="Z80">
        <v>62.81</v>
      </c>
      <c r="AA80">
        <v>33.82</v>
      </c>
      <c r="AB80">
        <v>0.72</v>
      </c>
      <c r="AC80">
        <v>0</v>
      </c>
      <c r="AD80">
        <v>4.3499999999999996</v>
      </c>
      <c r="AE80">
        <v>6.76</v>
      </c>
      <c r="AF80">
        <v>4.83</v>
      </c>
      <c r="AG80">
        <v>0</v>
      </c>
      <c r="AH80">
        <v>0</v>
      </c>
      <c r="AI80">
        <v>6.52</v>
      </c>
    </row>
    <row r="81" spans="7:35">
      <c r="G81" t="s">
        <v>123</v>
      </c>
      <c r="H81" s="73">
        <v>10.899999999999999</v>
      </c>
      <c r="I81" s="46">
        <v>33.82</v>
      </c>
      <c r="J81" s="46">
        <v>6.52</v>
      </c>
      <c r="K81" s="46">
        <v>62.81</v>
      </c>
      <c r="L81" s="46">
        <v>6.76</v>
      </c>
      <c r="M81" s="74">
        <v>0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W81">
        <v>0</v>
      </c>
      <c r="X81">
        <v>1</v>
      </c>
      <c r="Y81">
        <v>0</v>
      </c>
      <c r="Z81">
        <v>62.81</v>
      </c>
      <c r="AA81">
        <v>33.82</v>
      </c>
      <c r="AB81">
        <v>0.72</v>
      </c>
      <c r="AC81">
        <v>0</v>
      </c>
      <c r="AD81">
        <v>4.3499999999999996</v>
      </c>
      <c r="AE81">
        <v>6.76</v>
      </c>
      <c r="AF81">
        <v>4.83</v>
      </c>
      <c r="AG81">
        <v>0</v>
      </c>
      <c r="AH81">
        <v>0</v>
      </c>
      <c r="AI81">
        <v>6.52</v>
      </c>
    </row>
    <row r="82" spans="7:35">
      <c r="G82" t="s">
        <v>124</v>
      </c>
      <c r="H82" s="73">
        <v>10.899999999999999</v>
      </c>
      <c r="I82" s="46">
        <v>33.82</v>
      </c>
      <c r="J82" s="46">
        <v>6.52</v>
      </c>
      <c r="K82" s="46">
        <v>62.81</v>
      </c>
      <c r="L82" s="46">
        <v>6.76</v>
      </c>
      <c r="M82" s="74">
        <v>0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W82">
        <v>0</v>
      </c>
      <c r="X82">
        <v>1</v>
      </c>
      <c r="Y82">
        <v>0</v>
      </c>
      <c r="Z82">
        <v>62.81</v>
      </c>
      <c r="AA82">
        <v>33.82</v>
      </c>
      <c r="AB82">
        <v>0.72</v>
      </c>
      <c r="AC82">
        <v>0</v>
      </c>
      <c r="AD82">
        <v>4.3499999999999996</v>
      </c>
      <c r="AE82">
        <v>6.76</v>
      </c>
      <c r="AF82">
        <v>4.83</v>
      </c>
      <c r="AG82">
        <v>0</v>
      </c>
      <c r="AH82">
        <v>0</v>
      </c>
      <c r="AI82">
        <v>6.52</v>
      </c>
    </row>
    <row r="83" spans="7:35">
      <c r="G83" t="s">
        <v>125</v>
      </c>
      <c r="H83" s="73">
        <v>10.899999999999999</v>
      </c>
      <c r="I83" s="46">
        <v>33.82</v>
      </c>
      <c r="J83" s="46">
        <v>6.52</v>
      </c>
      <c r="K83" s="46">
        <v>62.81</v>
      </c>
      <c r="L83" s="46">
        <v>6.76</v>
      </c>
      <c r="M83" s="74">
        <v>0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W83">
        <v>0</v>
      </c>
      <c r="X83">
        <v>1</v>
      </c>
      <c r="Y83">
        <v>0</v>
      </c>
      <c r="Z83">
        <v>62.81</v>
      </c>
      <c r="AA83">
        <v>33.82</v>
      </c>
      <c r="AB83">
        <v>0.72</v>
      </c>
      <c r="AC83">
        <v>0</v>
      </c>
      <c r="AD83">
        <v>4.3499999999999996</v>
      </c>
      <c r="AE83">
        <v>6.76</v>
      </c>
      <c r="AF83">
        <v>4.83</v>
      </c>
      <c r="AG83">
        <v>0</v>
      </c>
      <c r="AH83">
        <v>0</v>
      </c>
      <c r="AI83">
        <v>6.52</v>
      </c>
    </row>
    <row r="84" spans="7:35">
      <c r="G84" t="s">
        <v>126</v>
      </c>
      <c r="H84" s="73">
        <v>10.899999999999999</v>
      </c>
      <c r="I84" s="46">
        <v>33.82</v>
      </c>
      <c r="J84" s="46">
        <v>6.52</v>
      </c>
      <c r="K84" s="46">
        <v>62.81</v>
      </c>
      <c r="L84" s="46">
        <v>6.76</v>
      </c>
      <c r="M84" s="74">
        <v>0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W84">
        <v>0</v>
      </c>
      <c r="X84">
        <v>1</v>
      </c>
      <c r="Y84">
        <v>0</v>
      </c>
      <c r="Z84">
        <v>62.81</v>
      </c>
      <c r="AA84">
        <v>33.82</v>
      </c>
      <c r="AB84">
        <v>0.72</v>
      </c>
      <c r="AC84">
        <v>0</v>
      </c>
      <c r="AD84">
        <v>4.3499999999999996</v>
      </c>
      <c r="AE84">
        <v>6.76</v>
      </c>
      <c r="AF84">
        <v>4.83</v>
      </c>
      <c r="AG84">
        <v>0</v>
      </c>
      <c r="AH84">
        <v>0</v>
      </c>
      <c r="AI84">
        <v>6.52</v>
      </c>
    </row>
    <row r="85" spans="7:35">
      <c r="G85" t="s">
        <v>127</v>
      </c>
      <c r="H85" s="73">
        <v>10.899999999999999</v>
      </c>
      <c r="I85" s="46">
        <v>33.82</v>
      </c>
      <c r="J85" s="46">
        <v>6.52</v>
      </c>
      <c r="K85" s="46">
        <v>62.81</v>
      </c>
      <c r="L85" s="46">
        <v>6.76</v>
      </c>
      <c r="M85" s="74">
        <v>0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W85">
        <v>0</v>
      </c>
      <c r="X85">
        <v>1</v>
      </c>
      <c r="Y85">
        <v>0</v>
      </c>
      <c r="Z85">
        <v>62.81</v>
      </c>
      <c r="AA85">
        <v>33.82</v>
      </c>
      <c r="AB85">
        <v>0.72</v>
      </c>
      <c r="AC85">
        <v>0</v>
      </c>
      <c r="AD85">
        <v>4.3499999999999996</v>
      </c>
      <c r="AE85">
        <v>6.76</v>
      </c>
      <c r="AF85">
        <v>4.83</v>
      </c>
      <c r="AG85">
        <v>0</v>
      </c>
      <c r="AH85">
        <v>0</v>
      </c>
      <c r="AI85">
        <v>6.52</v>
      </c>
    </row>
    <row r="86" spans="7:35">
      <c r="G86" t="s">
        <v>128</v>
      </c>
      <c r="H86" s="73">
        <v>10.899999999999999</v>
      </c>
      <c r="I86" s="46">
        <v>33.82</v>
      </c>
      <c r="J86" s="46">
        <v>6.52</v>
      </c>
      <c r="K86" s="46">
        <v>62.81</v>
      </c>
      <c r="L86" s="46">
        <v>6.76</v>
      </c>
      <c r="M86" s="74">
        <v>0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W86">
        <v>0</v>
      </c>
      <c r="X86">
        <v>1</v>
      </c>
      <c r="Y86">
        <v>0</v>
      </c>
      <c r="Z86">
        <v>62.81</v>
      </c>
      <c r="AA86">
        <v>33.82</v>
      </c>
      <c r="AB86">
        <v>0.72</v>
      </c>
      <c r="AC86">
        <v>0</v>
      </c>
      <c r="AD86">
        <v>4.3499999999999996</v>
      </c>
      <c r="AE86">
        <v>6.76</v>
      </c>
      <c r="AF86">
        <v>4.83</v>
      </c>
      <c r="AG86">
        <v>0</v>
      </c>
      <c r="AH86">
        <v>0</v>
      </c>
      <c r="AI86">
        <v>6.52</v>
      </c>
    </row>
    <row r="87" spans="7:35">
      <c r="G87" t="s">
        <v>129</v>
      </c>
      <c r="H87" s="73">
        <v>10.899999999999999</v>
      </c>
      <c r="I87" s="46">
        <v>33.82</v>
      </c>
      <c r="J87" s="46">
        <v>6.52</v>
      </c>
      <c r="K87" s="46">
        <v>62.81</v>
      </c>
      <c r="L87" s="46">
        <v>6.76</v>
      </c>
      <c r="M87" s="74">
        <v>0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W87">
        <v>0</v>
      </c>
      <c r="X87">
        <v>1</v>
      </c>
      <c r="Y87">
        <v>0</v>
      </c>
      <c r="Z87">
        <v>62.81</v>
      </c>
      <c r="AA87">
        <v>33.82</v>
      </c>
      <c r="AB87">
        <v>0.72</v>
      </c>
      <c r="AC87">
        <v>0</v>
      </c>
      <c r="AD87">
        <v>4.3499999999999996</v>
      </c>
      <c r="AE87">
        <v>6.76</v>
      </c>
      <c r="AF87">
        <v>4.83</v>
      </c>
      <c r="AG87">
        <v>0</v>
      </c>
      <c r="AH87">
        <v>0</v>
      </c>
      <c r="AI87">
        <v>6.52</v>
      </c>
    </row>
    <row r="88" spans="7:35">
      <c r="G88" t="s">
        <v>130</v>
      </c>
      <c r="H88" s="73">
        <v>10.899999999999999</v>
      </c>
      <c r="I88" s="46">
        <v>33.82</v>
      </c>
      <c r="J88" s="46">
        <v>6.52</v>
      </c>
      <c r="K88" s="46">
        <v>62.81</v>
      </c>
      <c r="L88" s="46">
        <v>6.76</v>
      </c>
      <c r="M88" s="74">
        <v>0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W88">
        <v>0</v>
      </c>
      <c r="X88">
        <v>1</v>
      </c>
      <c r="Y88">
        <v>0</v>
      </c>
      <c r="Z88">
        <v>62.81</v>
      </c>
      <c r="AA88">
        <v>33.82</v>
      </c>
      <c r="AB88">
        <v>0.72</v>
      </c>
      <c r="AC88">
        <v>0</v>
      </c>
      <c r="AD88">
        <v>4.3499999999999996</v>
      </c>
      <c r="AE88">
        <v>6.76</v>
      </c>
      <c r="AF88">
        <v>4.83</v>
      </c>
      <c r="AG88">
        <v>0</v>
      </c>
      <c r="AH88">
        <v>0</v>
      </c>
      <c r="AI88">
        <v>6.52</v>
      </c>
    </row>
    <row r="89" spans="7:35">
      <c r="G89" t="s">
        <v>131</v>
      </c>
      <c r="H89" s="73">
        <v>10.899999999999999</v>
      </c>
      <c r="I89" s="46">
        <v>33.82</v>
      </c>
      <c r="J89" s="46">
        <v>6.52</v>
      </c>
      <c r="K89" s="46">
        <v>62.81</v>
      </c>
      <c r="L89" s="46">
        <v>6.76</v>
      </c>
      <c r="M89" s="74">
        <v>0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W89">
        <v>0</v>
      </c>
      <c r="X89">
        <v>1</v>
      </c>
      <c r="Y89">
        <v>0</v>
      </c>
      <c r="Z89">
        <v>62.81</v>
      </c>
      <c r="AA89">
        <v>33.82</v>
      </c>
      <c r="AB89">
        <v>0.72</v>
      </c>
      <c r="AC89">
        <v>0</v>
      </c>
      <c r="AD89">
        <v>4.3499999999999996</v>
      </c>
      <c r="AE89">
        <v>6.76</v>
      </c>
      <c r="AF89">
        <v>4.83</v>
      </c>
      <c r="AG89">
        <v>0</v>
      </c>
      <c r="AH89">
        <v>0</v>
      </c>
      <c r="AI89">
        <v>6.52</v>
      </c>
    </row>
    <row r="90" spans="7:35">
      <c r="G90" t="s">
        <v>132</v>
      </c>
      <c r="H90" s="73">
        <v>10.899999999999999</v>
      </c>
      <c r="I90" s="46">
        <v>33.82</v>
      </c>
      <c r="J90" s="46">
        <v>6.52</v>
      </c>
      <c r="K90" s="46">
        <v>62.81</v>
      </c>
      <c r="L90" s="46">
        <v>6.76</v>
      </c>
      <c r="M90" s="74">
        <v>0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W90">
        <v>0</v>
      </c>
      <c r="X90">
        <v>1</v>
      </c>
      <c r="Y90">
        <v>0</v>
      </c>
      <c r="Z90">
        <v>62.81</v>
      </c>
      <c r="AA90">
        <v>33.82</v>
      </c>
      <c r="AB90">
        <v>0.72</v>
      </c>
      <c r="AC90">
        <v>0</v>
      </c>
      <c r="AD90">
        <v>4.3499999999999996</v>
      </c>
      <c r="AE90">
        <v>6.76</v>
      </c>
      <c r="AF90">
        <v>4.83</v>
      </c>
      <c r="AG90">
        <v>0</v>
      </c>
      <c r="AH90">
        <v>0</v>
      </c>
      <c r="AI90">
        <v>6.52</v>
      </c>
    </row>
    <row r="91" spans="7:35">
      <c r="G91" t="s">
        <v>133</v>
      </c>
      <c r="H91" s="73">
        <v>64.97</v>
      </c>
      <c r="I91" s="46">
        <v>57.010000000000005</v>
      </c>
      <c r="J91" s="46">
        <v>6.52</v>
      </c>
      <c r="K91" s="46">
        <v>62.81</v>
      </c>
      <c r="L91" s="46">
        <v>6.76</v>
      </c>
      <c r="M91" s="74">
        <v>0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W91">
        <v>0</v>
      </c>
      <c r="X91">
        <v>1</v>
      </c>
      <c r="Y91">
        <v>0</v>
      </c>
      <c r="Z91">
        <v>62.81</v>
      </c>
      <c r="AA91">
        <v>33.82</v>
      </c>
      <c r="AB91">
        <v>0.68</v>
      </c>
      <c r="AC91">
        <v>0</v>
      </c>
      <c r="AD91">
        <v>4.3499999999999996</v>
      </c>
      <c r="AE91">
        <v>6.76</v>
      </c>
      <c r="AF91">
        <v>4.83</v>
      </c>
      <c r="AG91">
        <v>54.11</v>
      </c>
      <c r="AH91">
        <v>23.19</v>
      </c>
      <c r="AI91">
        <v>6.52</v>
      </c>
    </row>
    <row r="92" spans="7:35">
      <c r="G92" t="s">
        <v>134</v>
      </c>
      <c r="H92" s="73">
        <v>64.97</v>
      </c>
      <c r="I92" s="46">
        <v>57.010000000000005</v>
      </c>
      <c r="J92" s="46">
        <v>6.52</v>
      </c>
      <c r="K92" s="46">
        <v>62.81</v>
      </c>
      <c r="L92" s="46">
        <v>6.76</v>
      </c>
      <c r="M92" s="74">
        <v>0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W92">
        <v>0</v>
      </c>
      <c r="X92">
        <v>1</v>
      </c>
      <c r="Y92">
        <v>0</v>
      </c>
      <c r="Z92">
        <v>62.81</v>
      </c>
      <c r="AA92">
        <v>33.82</v>
      </c>
      <c r="AB92">
        <v>0.68</v>
      </c>
      <c r="AC92">
        <v>0</v>
      </c>
      <c r="AD92">
        <v>4.3499999999999996</v>
      </c>
      <c r="AE92">
        <v>6.76</v>
      </c>
      <c r="AF92">
        <v>4.83</v>
      </c>
      <c r="AG92">
        <v>54.11</v>
      </c>
      <c r="AH92">
        <v>23.19</v>
      </c>
      <c r="AI92">
        <v>6.52</v>
      </c>
    </row>
    <row r="93" spans="7:35">
      <c r="G93" t="s">
        <v>135</v>
      </c>
      <c r="H93" s="73">
        <v>64.97</v>
      </c>
      <c r="I93" s="46">
        <v>57.010000000000005</v>
      </c>
      <c r="J93" s="46">
        <v>6.52</v>
      </c>
      <c r="K93" s="46">
        <v>62.81</v>
      </c>
      <c r="L93" s="46">
        <v>6.76</v>
      </c>
      <c r="M93" s="74">
        <v>0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W93">
        <v>0</v>
      </c>
      <c r="X93">
        <v>1</v>
      </c>
      <c r="Y93">
        <v>0</v>
      </c>
      <c r="Z93">
        <v>62.81</v>
      </c>
      <c r="AA93">
        <v>33.82</v>
      </c>
      <c r="AB93">
        <v>0.68</v>
      </c>
      <c r="AC93">
        <v>0</v>
      </c>
      <c r="AD93">
        <v>4.3499999999999996</v>
      </c>
      <c r="AE93">
        <v>6.76</v>
      </c>
      <c r="AF93">
        <v>4.83</v>
      </c>
      <c r="AG93">
        <v>54.11</v>
      </c>
      <c r="AH93">
        <v>23.19</v>
      </c>
      <c r="AI93">
        <v>6.52</v>
      </c>
    </row>
    <row r="94" spans="7:35">
      <c r="G94" t="s">
        <v>136</v>
      </c>
      <c r="H94" s="73">
        <v>64.97</v>
      </c>
      <c r="I94" s="46">
        <v>57.010000000000005</v>
      </c>
      <c r="J94" s="46">
        <v>6.52</v>
      </c>
      <c r="K94" s="46">
        <v>62.81</v>
      </c>
      <c r="L94" s="46">
        <v>6.76</v>
      </c>
      <c r="M94" s="74">
        <v>0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W94">
        <v>0</v>
      </c>
      <c r="X94">
        <v>1</v>
      </c>
      <c r="Y94">
        <v>0</v>
      </c>
      <c r="Z94">
        <v>62.81</v>
      </c>
      <c r="AA94">
        <v>33.82</v>
      </c>
      <c r="AB94">
        <v>0.68</v>
      </c>
      <c r="AC94">
        <v>0</v>
      </c>
      <c r="AD94">
        <v>4.3499999999999996</v>
      </c>
      <c r="AE94">
        <v>6.76</v>
      </c>
      <c r="AF94">
        <v>4.83</v>
      </c>
      <c r="AG94">
        <v>54.11</v>
      </c>
      <c r="AH94">
        <v>23.19</v>
      </c>
      <c r="AI94">
        <v>6.52</v>
      </c>
    </row>
    <row r="95" spans="7:35">
      <c r="G95" t="s">
        <v>137</v>
      </c>
      <c r="H95" s="73">
        <v>64.92</v>
      </c>
      <c r="I95" s="46">
        <v>57.010000000000005</v>
      </c>
      <c r="J95" s="46">
        <v>6.52</v>
      </c>
      <c r="K95" s="46">
        <v>62.81</v>
      </c>
      <c r="L95" s="46">
        <v>6.76</v>
      </c>
      <c r="M95" s="74">
        <v>0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W95">
        <v>0</v>
      </c>
      <c r="X95">
        <v>1</v>
      </c>
      <c r="Y95">
        <v>0</v>
      </c>
      <c r="Z95">
        <v>62.81</v>
      </c>
      <c r="AA95">
        <v>33.82</v>
      </c>
      <c r="AB95">
        <v>0.63</v>
      </c>
      <c r="AC95">
        <v>0</v>
      </c>
      <c r="AD95">
        <v>4.3499999999999996</v>
      </c>
      <c r="AE95">
        <v>6.76</v>
      </c>
      <c r="AF95">
        <v>4.83</v>
      </c>
      <c r="AG95">
        <v>54.11</v>
      </c>
      <c r="AH95">
        <v>23.19</v>
      </c>
      <c r="AI95">
        <v>6.52</v>
      </c>
    </row>
    <row r="96" spans="7:35">
      <c r="G96" t="s">
        <v>138</v>
      </c>
      <c r="H96" s="73">
        <v>64.92</v>
      </c>
      <c r="I96" s="46">
        <v>57.010000000000005</v>
      </c>
      <c r="J96" s="46">
        <v>6.52</v>
      </c>
      <c r="K96" s="46">
        <v>62.81</v>
      </c>
      <c r="L96" s="46">
        <v>6.76</v>
      </c>
      <c r="M96" s="74">
        <v>0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W96">
        <v>0</v>
      </c>
      <c r="X96">
        <v>1</v>
      </c>
      <c r="Y96">
        <v>0</v>
      </c>
      <c r="Z96">
        <v>62.81</v>
      </c>
      <c r="AA96">
        <v>33.82</v>
      </c>
      <c r="AB96">
        <v>0.63</v>
      </c>
      <c r="AC96">
        <v>0</v>
      </c>
      <c r="AD96">
        <v>4.3499999999999996</v>
      </c>
      <c r="AE96">
        <v>6.76</v>
      </c>
      <c r="AF96">
        <v>4.83</v>
      </c>
      <c r="AG96">
        <v>54.11</v>
      </c>
      <c r="AH96">
        <v>23.19</v>
      </c>
      <c r="AI96">
        <v>6.52</v>
      </c>
    </row>
    <row r="97" spans="1:133">
      <c r="G97" t="s">
        <v>139</v>
      </c>
      <c r="H97" s="73">
        <v>64.92</v>
      </c>
      <c r="I97" s="46">
        <v>57.010000000000005</v>
      </c>
      <c r="J97" s="46">
        <v>6.52</v>
      </c>
      <c r="K97" s="46">
        <v>62.81</v>
      </c>
      <c r="L97" s="46">
        <v>6.76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W97">
        <v>0</v>
      </c>
      <c r="X97">
        <v>1</v>
      </c>
      <c r="Y97">
        <v>0</v>
      </c>
      <c r="Z97">
        <v>62.81</v>
      </c>
      <c r="AA97">
        <v>33.82</v>
      </c>
      <c r="AB97">
        <v>0.63</v>
      </c>
      <c r="AC97">
        <v>0</v>
      </c>
      <c r="AD97">
        <v>4.3499999999999996</v>
      </c>
      <c r="AE97">
        <v>6.76</v>
      </c>
      <c r="AF97">
        <v>4.83</v>
      </c>
      <c r="AG97">
        <v>54.11</v>
      </c>
      <c r="AH97">
        <v>23.19</v>
      </c>
      <c r="AI97">
        <v>6.52</v>
      </c>
    </row>
    <row r="98" spans="1:133">
      <c r="G98" t="s">
        <v>140</v>
      </c>
      <c r="H98" s="73">
        <v>64.92</v>
      </c>
      <c r="I98" s="46">
        <v>57.010000000000005</v>
      </c>
      <c r="J98" s="46">
        <v>6.52</v>
      </c>
      <c r="K98" s="46">
        <v>62.81</v>
      </c>
      <c r="L98" s="46">
        <v>6.76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W98">
        <v>0</v>
      </c>
      <c r="X98">
        <v>1</v>
      </c>
      <c r="Y98">
        <v>0</v>
      </c>
      <c r="Z98">
        <v>62.81</v>
      </c>
      <c r="AA98">
        <v>33.82</v>
      </c>
      <c r="AB98">
        <v>0.63</v>
      </c>
      <c r="AC98">
        <v>0</v>
      </c>
      <c r="AD98">
        <v>4.3499999999999996</v>
      </c>
      <c r="AE98">
        <v>6.76</v>
      </c>
      <c r="AF98">
        <v>4.83</v>
      </c>
      <c r="AG98">
        <v>54.11</v>
      </c>
      <c r="AH98">
        <v>23.19</v>
      </c>
      <c r="AI98">
        <v>6.52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0.69528000000000045</v>
      </c>
      <c r="I99" s="69">
        <f t="shared" ref="I99:BU99" si="1">SUM(I3:I98)/4000</f>
        <v>0.99720000000000186</v>
      </c>
      <c r="J99" s="69">
        <f t="shared" si="1"/>
        <v>0.15647999999999979</v>
      </c>
      <c r="K99" s="69">
        <f t="shared" si="1"/>
        <v>1.9326400000000026</v>
      </c>
      <c r="L99" s="69">
        <f t="shared" si="1"/>
        <v>0.21740999999999994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W99">
        <f t="shared" si="1"/>
        <v>0.19327999999999998</v>
      </c>
      <c r="X99">
        <f t="shared" si="1"/>
        <v>2.4E-2</v>
      </c>
      <c r="Y99">
        <f t="shared" si="1"/>
        <v>5.5170000000000011E-2</v>
      </c>
      <c r="Z99">
        <f t="shared" si="1"/>
        <v>1.5074400000000023</v>
      </c>
      <c r="AA99">
        <f t="shared" si="1"/>
        <v>0.81168000000000118</v>
      </c>
      <c r="AB99">
        <f t="shared" si="1"/>
        <v>1.8079999999999992E-2</v>
      </c>
      <c r="AC99">
        <f t="shared" si="1"/>
        <v>0.23192000000000004</v>
      </c>
      <c r="AD99">
        <f t="shared" si="1"/>
        <v>0.10440000000000016</v>
      </c>
      <c r="AE99">
        <f t="shared" si="1"/>
        <v>0.16223999999999983</v>
      </c>
      <c r="AF99">
        <f t="shared" si="1"/>
        <v>0.1159199999999999</v>
      </c>
      <c r="AG99">
        <f t="shared" si="1"/>
        <v>0.43287999999999971</v>
      </c>
      <c r="AH99">
        <f t="shared" si="1"/>
        <v>0.18552000000000013</v>
      </c>
      <c r="AI99">
        <f t="shared" si="1"/>
        <v>0.15647999999999979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6" t="s">
        <v>223</v>
      </c>
      <c r="B1" s="216"/>
      <c r="C1" s="216"/>
      <c r="D1" s="216"/>
      <c r="E1" s="140"/>
      <c r="F1" s="140"/>
      <c r="G1" s="216" t="s">
        <v>44</v>
      </c>
      <c r="H1" s="217" t="s">
        <v>224</v>
      </c>
      <c r="I1" s="218"/>
      <c r="J1" s="218"/>
      <c r="K1" s="218"/>
      <c r="L1" s="218"/>
      <c r="M1" s="219"/>
      <c r="N1" s="217" t="s">
        <v>225</v>
      </c>
      <c r="O1" s="218"/>
      <c r="P1" s="218"/>
      <c r="Q1" s="218"/>
      <c r="R1" s="218"/>
      <c r="S1" s="219"/>
      <c r="T1">
        <v>3</v>
      </c>
      <c r="U1" s="220" t="s">
        <v>317</v>
      </c>
      <c r="V1" s="221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6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45204</v>
      </c>
      <c r="U2" s="73" t="s">
        <v>225</v>
      </c>
      <c r="V2" s="74" t="s">
        <v>224</v>
      </c>
      <c r="W2" s="28" t="s">
        <v>273</v>
      </c>
    </row>
    <row r="3" spans="1:23">
      <c r="A3" t="s">
        <v>399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74" activePane="bottomRight" state="frozen"/>
      <selection sqref="A1:D35"/>
      <selection pane="topRight" sqref="A1:D35"/>
      <selection pane="bottomLeft" sqref="A1:D35"/>
      <selection pane="bottomRight" activeCell="Y3" sqref="Y3:Y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9">
      <c r="A1" s="216" t="s">
        <v>223</v>
      </c>
      <c r="B1" s="216"/>
      <c r="C1" s="216"/>
      <c r="D1" s="216"/>
      <c r="E1" s="140"/>
      <c r="F1" s="140"/>
      <c r="G1" s="216" t="s">
        <v>44</v>
      </c>
      <c r="H1" s="217" t="s">
        <v>224</v>
      </c>
      <c r="I1" s="218"/>
      <c r="J1" s="218"/>
      <c r="K1" s="218"/>
      <c r="L1" s="218"/>
      <c r="M1" s="219"/>
      <c r="N1" s="217" t="s">
        <v>225</v>
      </c>
      <c r="O1" s="218"/>
      <c r="P1" s="218"/>
      <c r="Q1" s="218"/>
      <c r="R1" s="218"/>
      <c r="S1" s="219"/>
      <c r="T1">
        <v>4</v>
      </c>
      <c r="U1" s="220" t="s">
        <v>317</v>
      </c>
      <c r="V1" s="221"/>
    </row>
    <row r="2" spans="1:29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6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45204</v>
      </c>
      <c r="U2" s="73" t="s">
        <v>225</v>
      </c>
      <c r="V2" s="74" t="s">
        <v>224</v>
      </c>
      <c r="W2" s="28" t="s">
        <v>256</v>
      </c>
      <c r="X2" t="s">
        <v>257</v>
      </c>
      <c r="Y2" t="s">
        <v>537</v>
      </c>
      <c r="Z2" t="s">
        <v>333</v>
      </c>
      <c r="AA2" t="s">
        <v>442</v>
      </c>
      <c r="AB2" t="s">
        <v>334</v>
      </c>
      <c r="AC2" t="s">
        <v>265</v>
      </c>
    </row>
    <row r="3" spans="1:29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55.08</v>
      </c>
      <c r="I3" s="53">
        <v>0</v>
      </c>
      <c r="J3" s="53">
        <v>9.66</v>
      </c>
      <c r="K3" s="53">
        <v>0</v>
      </c>
      <c r="L3" s="53">
        <v>0</v>
      </c>
      <c r="M3" s="72">
        <v>5.51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T3" t="s">
        <v>537</v>
      </c>
      <c r="U3" s="73">
        <v>70.25</v>
      </c>
      <c r="V3" s="74">
        <v>-0.5</v>
      </c>
      <c r="W3">
        <v>55.08</v>
      </c>
      <c r="X3">
        <v>0</v>
      </c>
      <c r="Y3">
        <v>-0.5</v>
      </c>
      <c r="Z3">
        <v>0</v>
      </c>
      <c r="AA3">
        <v>0</v>
      </c>
      <c r="AB3">
        <v>5.51</v>
      </c>
      <c r="AC3">
        <v>9.66</v>
      </c>
    </row>
    <row r="4" spans="1:29">
      <c r="B4" t="s">
        <v>257</v>
      </c>
      <c r="D4" t="s">
        <v>442</v>
      </c>
      <c r="F4" t="s">
        <v>441</v>
      </c>
      <c r="G4" t="s">
        <v>46</v>
      </c>
      <c r="H4" s="73">
        <v>50.25</v>
      </c>
      <c r="I4" s="46">
        <v>0</v>
      </c>
      <c r="J4" s="46">
        <v>9.66</v>
      </c>
      <c r="K4" s="46">
        <v>0</v>
      </c>
      <c r="L4" s="46">
        <v>0</v>
      </c>
      <c r="M4" s="74">
        <v>3.87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U4" s="73">
        <v>63.78</v>
      </c>
      <c r="V4" s="74">
        <v>-0.5</v>
      </c>
      <c r="W4">
        <v>50.25</v>
      </c>
      <c r="X4">
        <v>0</v>
      </c>
      <c r="Y4">
        <v>-0.5</v>
      </c>
      <c r="Z4">
        <v>0</v>
      </c>
      <c r="AA4">
        <v>0</v>
      </c>
      <c r="AB4">
        <v>3.87</v>
      </c>
      <c r="AC4">
        <v>9.66</v>
      </c>
    </row>
    <row r="5" spans="1:29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3.09</v>
      </c>
      <c r="N5" s="73">
        <v>0</v>
      </c>
      <c r="O5" s="46">
        <v>0</v>
      </c>
      <c r="P5" s="46">
        <v>0</v>
      </c>
      <c r="Q5" s="46">
        <v>0</v>
      </c>
      <c r="R5" s="46">
        <v>-1</v>
      </c>
      <c r="S5" s="74">
        <v>0</v>
      </c>
      <c r="U5" s="73">
        <v>3.09</v>
      </c>
      <c r="V5" s="74">
        <v>-1.5</v>
      </c>
      <c r="W5">
        <v>0</v>
      </c>
      <c r="X5">
        <v>0</v>
      </c>
      <c r="Y5">
        <v>-0.5</v>
      </c>
      <c r="Z5">
        <v>-1</v>
      </c>
      <c r="AA5">
        <v>0</v>
      </c>
      <c r="AB5">
        <v>3.09</v>
      </c>
      <c r="AC5">
        <v>0</v>
      </c>
    </row>
    <row r="6" spans="1:29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0.57999999999999996</v>
      </c>
      <c r="N6" s="73">
        <v>0</v>
      </c>
      <c r="O6" s="46">
        <v>0</v>
      </c>
      <c r="P6" s="46">
        <v>0</v>
      </c>
      <c r="Q6" s="46">
        <v>0</v>
      </c>
      <c r="R6" s="46">
        <v>-1</v>
      </c>
      <c r="S6" s="74">
        <v>0</v>
      </c>
      <c r="U6" s="73">
        <v>0.57999999999999996</v>
      </c>
      <c r="V6" s="74">
        <v>-1.5</v>
      </c>
      <c r="W6">
        <v>0</v>
      </c>
      <c r="X6">
        <v>0</v>
      </c>
      <c r="Y6">
        <v>-0.5</v>
      </c>
      <c r="Z6">
        <v>-1</v>
      </c>
      <c r="AA6">
        <v>0</v>
      </c>
      <c r="AB6">
        <v>0.57999999999999996</v>
      </c>
      <c r="AC6">
        <v>0</v>
      </c>
    </row>
    <row r="7" spans="1:29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0</v>
      </c>
      <c r="P7" s="46">
        <v>-10</v>
      </c>
      <c r="Q7" s="46">
        <v>-10</v>
      </c>
      <c r="R7" s="46">
        <v>-2</v>
      </c>
      <c r="S7" s="74">
        <v>0</v>
      </c>
      <c r="U7" s="73">
        <v>0</v>
      </c>
      <c r="V7" s="74">
        <v>-22.5</v>
      </c>
      <c r="W7">
        <v>0</v>
      </c>
      <c r="X7">
        <v>0</v>
      </c>
      <c r="Y7">
        <v>-0.5</v>
      </c>
      <c r="Z7">
        <v>-2</v>
      </c>
      <c r="AA7">
        <v>-10</v>
      </c>
      <c r="AB7">
        <v>0</v>
      </c>
      <c r="AC7">
        <v>-10</v>
      </c>
    </row>
    <row r="8" spans="1:29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-16</v>
      </c>
      <c r="O8" s="46">
        <v>0</v>
      </c>
      <c r="P8" s="46">
        <v>-20</v>
      </c>
      <c r="Q8" s="46">
        <v>-10</v>
      </c>
      <c r="R8" s="46">
        <v>-2</v>
      </c>
      <c r="S8" s="74">
        <v>0</v>
      </c>
      <c r="U8" s="73">
        <v>0</v>
      </c>
      <c r="V8" s="74">
        <v>-48.5</v>
      </c>
      <c r="W8">
        <v>-16</v>
      </c>
      <c r="X8">
        <v>0</v>
      </c>
      <c r="Y8">
        <v>-0.5</v>
      </c>
      <c r="Z8">
        <v>-2</v>
      </c>
      <c r="AA8">
        <v>-10</v>
      </c>
      <c r="AB8">
        <v>0</v>
      </c>
      <c r="AC8">
        <v>-20</v>
      </c>
    </row>
    <row r="9" spans="1:29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-27</v>
      </c>
      <c r="P9" s="46">
        <v>-20</v>
      </c>
      <c r="Q9" s="46">
        <v>-10</v>
      </c>
      <c r="R9" s="46">
        <v>-2</v>
      </c>
      <c r="S9" s="74">
        <v>0</v>
      </c>
      <c r="U9" s="73">
        <v>0</v>
      </c>
      <c r="V9" s="74">
        <v>-59.5</v>
      </c>
      <c r="W9">
        <v>0</v>
      </c>
      <c r="X9">
        <v>-27</v>
      </c>
      <c r="Y9">
        <v>-0.5</v>
      </c>
      <c r="Z9">
        <v>-2</v>
      </c>
      <c r="AA9">
        <v>-10</v>
      </c>
      <c r="AB9">
        <v>0</v>
      </c>
      <c r="AC9">
        <v>-20</v>
      </c>
    </row>
    <row r="10" spans="1:29">
      <c r="G10" t="s">
        <v>52</v>
      </c>
      <c r="H10" s="73">
        <v>21.26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-15</v>
      </c>
      <c r="P10" s="46">
        <v>-5</v>
      </c>
      <c r="Q10" s="46">
        <v>-10</v>
      </c>
      <c r="R10" s="46">
        <v>-2</v>
      </c>
      <c r="S10" s="74">
        <v>0</v>
      </c>
      <c r="U10" s="73">
        <v>21.26</v>
      </c>
      <c r="V10" s="74">
        <v>-32.5</v>
      </c>
      <c r="W10">
        <v>21.26</v>
      </c>
      <c r="X10">
        <v>-15</v>
      </c>
      <c r="Y10">
        <v>-0.5</v>
      </c>
      <c r="Z10">
        <v>-2</v>
      </c>
      <c r="AA10">
        <v>-10</v>
      </c>
      <c r="AB10">
        <v>0</v>
      </c>
      <c r="AC10">
        <v>-5</v>
      </c>
    </row>
    <row r="11" spans="1:29">
      <c r="G11" t="s">
        <v>53</v>
      </c>
      <c r="H11" s="73">
        <v>24.16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-10</v>
      </c>
      <c r="R11" s="46">
        <v>-2</v>
      </c>
      <c r="S11" s="74">
        <v>0</v>
      </c>
      <c r="U11" s="73">
        <v>24.16</v>
      </c>
      <c r="V11" s="74">
        <v>-12.5</v>
      </c>
      <c r="W11">
        <v>24.16</v>
      </c>
      <c r="X11">
        <v>0</v>
      </c>
      <c r="Y11">
        <v>-0.5</v>
      </c>
      <c r="Z11">
        <v>-2</v>
      </c>
      <c r="AA11">
        <v>-10</v>
      </c>
      <c r="AB11">
        <v>0</v>
      </c>
      <c r="AC11">
        <v>0</v>
      </c>
    </row>
    <row r="12" spans="1:29">
      <c r="G12" t="s">
        <v>54</v>
      </c>
      <c r="H12" s="73">
        <v>24.16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-10</v>
      </c>
      <c r="R12" s="46">
        <v>-2</v>
      </c>
      <c r="S12" s="74">
        <v>0</v>
      </c>
      <c r="U12" s="73">
        <v>24.16</v>
      </c>
      <c r="V12" s="74">
        <v>-12.5</v>
      </c>
      <c r="W12">
        <v>24.16</v>
      </c>
      <c r="X12">
        <v>0</v>
      </c>
      <c r="Y12">
        <v>-0.5</v>
      </c>
      <c r="Z12">
        <v>-2</v>
      </c>
      <c r="AA12">
        <v>-10</v>
      </c>
      <c r="AB12">
        <v>0</v>
      </c>
      <c r="AC12">
        <v>0</v>
      </c>
    </row>
    <row r="13" spans="1:29">
      <c r="G13" t="s">
        <v>55</v>
      </c>
      <c r="H13" s="73">
        <v>22.23</v>
      </c>
      <c r="I13" s="46">
        <v>9.66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-10</v>
      </c>
      <c r="R13" s="46">
        <v>-2</v>
      </c>
      <c r="S13" s="74">
        <v>0</v>
      </c>
      <c r="U13" s="73">
        <v>31.89</v>
      </c>
      <c r="V13" s="74">
        <v>-12.5</v>
      </c>
      <c r="W13">
        <v>22.23</v>
      </c>
      <c r="X13">
        <v>9.66</v>
      </c>
      <c r="Y13">
        <v>-0.5</v>
      </c>
      <c r="Z13">
        <v>-2</v>
      </c>
      <c r="AA13">
        <v>-10</v>
      </c>
      <c r="AB13">
        <v>0</v>
      </c>
      <c r="AC13">
        <v>0</v>
      </c>
    </row>
    <row r="14" spans="1:29">
      <c r="G14" t="s">
        <v>56</v>
      </c>
      <c r="H14" s="73">
        <v>51.21</v>
      </c>
      <c r="I14" s="46">
        <v>23.19</v>
      </c>
      <c r="J14" s="46">
        <v>0</v>
      </c>
      <c r="K14" s="46">
        <v>0</v>
      </c>
      <c r="L14" s="46">
        <v>0</v>
      </c>
      <c r="M14" s="74">
        <v>1.84</v>
      </c>
      <c r="N14" s="73">
        <v>0</v>
      </c>
      <c r="O14" s="46">
        <v>0</v>
      </c>
      <c r="P14" s="46">
        <v>0</v>
      </c>
      <c r="Q14" s="46">
        <v>-10</v>
      </c>
      <c r="R14" s="46">
        <v>-2</v>
      </c>
      <c r="S14" s="74">
        <v>0</v>
      </c>
      <c r="U14" s="73">
        <v>76.239999999999995</v>
      </c>
      <c r="V14" s="74">
        <v>-12.5</v>
      </c>
      <c r="W14">
        <v>51.21</v>
      </c>
      <c r="X14">
        <v>23.19</v>
      </c>
      <c r="Y14">
        <v>-0.5</v>
      </c>
      <c r="Z14">
        <v>-2</v>
      </c>
      <c r="AA14">
        <v>-10</v>
      </c>
      <c r="AB14">
        <v>1.84</v>
      </c>
      <c r="AC14">
        <v>0</v>
      </c>
    </row>
    <row r="15" spans="1:29">
      <c r="G15" t="s">
        <v>57</v>
      </c>
      <c r="H15" s="73">
        <v>44.45</v>
      </c>
      <c r="I15" s="46">
        <v>7.73</v>
      </c>
      <c r="J15" s="46">
        <v>0</v>
      </c>
      <c r="K15" s="46">
        <v>0</v>
      </c>
      <c r="L15" s="46">
        <v>0</v>
      </c>
      <c r="M15" s="74">
        <v>1.35</v>
      </c>
      <c r="N15" s="73">
        <v>0</v>
      </c>
      <c r="O15" s="46">
        <v>0</v>
      </c>
      <c r="P15" s="46">
        <v>0</v>
      </c>
      <c r="Q15" s="46">
        <v>-10</v>
      </c>
      <c r="R15" s="46">
        <v>-2.8</v>
      </c>
      <c r="S15" s="74">
        <v>0</v>
      </c>
      <c r="U15" s="73">
        <v>53.53</v>
      </c>
      <c r="V15" s="74">
        <v>-13.3</v>
      </c>
      <c r="W15">
        <v>44.45</v>
      </c>
      <c r="X15">
        <v>7.73</v>
      </c>
      <c r="Y15">
        <v>-0.5</v>
      </c>
      <c r="Z15">
        <v>-2.8</v>
      </c>
      <c r="AA15">
        <v>-10</v>
      </c>
      <c r="AB15">
        <v>1.35</v>
      </c>
      <c r="AC15">
        <v>0</v>
      </c>
    </row>
    <row r="16" spans="1:29">
      <c r="G16" t="s">
        <v>58</v>
      </c>
      <c r="H16" s="73">
        <v>46.38</v>
      </c>
      <c r="I16" s="46">
        <v>6.76</v>
      </c>
      <c r="J16" s="46">
        <v>0</v>
      </c>
      <c r="K16" s="46">
        <v>0</v>
      </c>
      <c r="L16" s="46">
        <v>0</v>
      </c>
      <c r="M16" s="74">
        <v>2.71</v>
      </c>
      <c r="N16" s="73">
        <v>0</v>
      </c>
      <c r="O16" s="46">
        <v>0</v>
      </c>
      <c r="P16" s="46">
        <v>0</v>
      </c>
      <c r="Q16" s="46">
        <v>-10</v>
      </c>
      <c r="R16" s="46">
        <v>-2.8</v>
      </c>
      <c r="S16" s="74">
        <v>0</v>
      </c>
      <c r="U16" s="73">
        <v>55.85</v>
      </c>
      <c r="V16" s="74">
        <v>-13.3</v>
      </c>
      <c r="W16">
        <v>46.38</v>
      </c>
      <c r="X16">
        <v>6.76</v>
      </c>
      <c r="Y16">
        <v>-0.5</v>
      </c>
      <c r="Z16">
        <v>-2.8</v>
      </c>
      <c r="AA16">
        <v>-10</v>
      </c>
      <c r="AB16">
        <v>2.71</v>
      </c>
      <c r="AC16">
        <v>0</v>
      </c>
    </row>
    <row r="17" spans="7:29">
      <c r="G17" t="s">
        <v>59</v>
      </c>
      <c r="H17" s="73">
        <v>23.19</v>
      </c>
      <c r="I17" s="46">
        <v>0</v>
      </c>
      <c r="J17" s="46">
        <v>0</v>
      </c>
      <c r="K17" s="46">
        <v>0</v>
      </c>
      <c r="L17" s="46">
        <v>0</v>
      </c>
      <c r="M17" s="74">
        <v>2.9</v>
      </c>
      <c r="N17" s="73">
        <v>0</v>
      </c>
      <c r="O17" s="46">
        <v>-12</v>
      </c>
      <c r="P17" s="46">
        <v>-60</v>
      </c>
      <c r="Q17" s="46">
        <v>-10</v>
      </c>
      <c r="R17" s="46">
        <v>-2.8</v>
      </c>
      <c r="S17" s="74">
        <v>0</v>
      </c>
      <c r="U17" s="73">
        <v>26.09</v>
      </c>
      <c r="V17" s="74">
        <v>-85.3</v>
      </c>
      <c r="W17">
        <v>23.19</v>
      </c>
      <c r="X17">
        <v>-12</v>
      </c>
      <c r="Y17">
        <v>-0.5</v>
      </c>
      <c r="Z17">
        <v>-2.8</v>
      </c>
      <c r="AA17">
        <v>-10</v>
      </c>
      <c r="AB17">
        <v>2.9</v>
      </c>
      <c r="AC17">
        <v>-60</v>
      </c>
    </row>
    <row r="18" spans="7:29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1.93</v>
      </c>
      <c r="N18" s="73">
        <v>-29</v>
      </c>
      <c r="O18" s="46">
        <v>-18</v>
      </c>
      <c r="P18" s="46">
        <v>-15</v>
      </c>
      <c r="Q18" s="46">
        <v>-10</v>
      </c>
      <c r="R18" s="46">
        <v>-2.8</v>
      </c>
      <c r="S18" s="74">
        <v>0</v>
      </c>
      <c r="U18" s="73">
        <v>1.93</v>
      </c>
      <c r="V18" s="74">
        <v>-75.3</v>
      </c>
      <c r="W18">
        <v>-29</v>
      </c>
      <c r="X18">
        <v>-18</v>
      </c>
      <c r="Y18">
        <v>-0.5</v>
      </c>
      <c r="Z18">
        <v>-2.8</v>
      </c>
      <c r="AA18">
        <v>-10</v>
      </c>
      <c r="AB18">
        <v>1.93</v>
      </c>
      <c r="AC18">
        <v>-15</v>
      </c>
    </row>
    <row r="19" spans="7:29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-41</v>
      </c>
      <c r="O19" s="46">
        <v>-21</v>
      </c>
      <c r="P19" s="46">
        <v>-20</v>
      </c>
      <c r="Q19" s="46">
        <v>-10</v>
      </c>
      <c r="R19" s="46">
        <v>-2</v>
      </c>
      <c r="S19" s="74">
        <v>0</v>
      </c>
      <c r="U19" s="73">
        <v>0</v>
      </c>
      <c r="V19" s="74">
        <v>-94.5</v>
      </c>
      <c r="W19">
        <v>-41</v>
      </c>
      <c r="X19">
        <v>-21</v>
      </c>
      <c r="Y19">
        <v>-0.5</v>
      </c>
      <c r="Z19">
        <v>-2</v>
      </c>
      <c r="AA19">
        <v>-10</v>
      </c>
      <c r="AB19">
        <v>0</v>
      </c>
      <c r="AC19">
        <v>-20</v>
      </c>
    </row>
    <row r="20" spans="7:29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4.54</v>
      </c>
      <c r="N20" s="73">
        <v>-40</v>
      </c>
      <c r="O20" s="46">
        <v>-16</v>
      </c>
      <c r="P20" s="46">
        <v>-25</v>
      </c>
      <c r="Q20" s="46">
        <v>-10</v>
      </c>
      <c r="R20" s="46">
        <v>-2</v>
      </c>
      <c r="S20" s="74">
        <v>0</v>
      </c>
      <c r="U20" s="73">
        <v>4.54</v>
      </c>
      <c r="V20" s="74">
        <v>-93.5</v>
      </c>
      <c r="W20">
        <v>-40</v>
      </c>
      <c r="X20">
        <v>-16</v>
      </c>
      <c r="Y20">
        <v>-0.5</v>
      </c>
      <c r="Z20">
        <v>-2</v>
      </c>
      <c r="AA20">
        <v>-10</v>
      </c>
      <c r="AB20">
        <v>4.54</v>
      </c>
      <c r="AC20">
        <v>-25</v>
      </c>
    </row>
    <row r="21" spans="7:29">
      <c r="G21" t="s">
        <v>63</v>
      </c>
      <c r="H21" s="73">
        <v>0</v>
      </c>
      <c r="I21" s="46">
        <v>32.86</v>
      </c>
      <c r="J21" s="46">
        <v>0</v>
      </c>
      <c r="K21" s="46">
        <v>0</v>
      </c>
      <c r="L21" s="46">
        <v>0</v>
      </c>
      <c r="M21" s="74">
        <v>3.38</v>
      </c>
      <c r="N21" s="73">
        <v>-29</v>
      </c>
      <c r="O21" s="46">
        <v>0</v>
      </c>
      <c r="P21" s="46">
        <v>-15</v>
      </c>
      <c r="Q21" s="46">
        <v>-10</v>
      </c>
      <c r="R21" s="46">
        <v>-2</v>
      </c>
      <c r="S21" s="74">
        <v>0</v>
      </c>
      <c r="U21" s="73">
        <v>36.24</v>
      </c>
      <c r="V21" s="74">
        <v>-56.5</v>
      </c>
      <c r="W21">
        <v>-29</v>
      </c>
      <c r="X21">
        <v>32.86</v>
      </c>
      <c r="Y21">
        <v>-0.5</v>
      </c>
      <c r="Z21">
        <v>-2</v>
      </c>
      <c r="AA21">
        <v>-10</v>
      </c>
      <c r="AB21">
        <v>3.38</v>
      </c>
      <c r="AC21">
        <v>-15</v>
      </c>
    </row>
    <row r="22" spans="7:29">
      <c r="G22" t="s">
        <v>64</v>
      </c>
      <c r="H22" s="73">
        <v>0</v>
      </c>
      <c r="I22" s="46">
        <v>23.19</v>
      </c>
      <c r="J22" s="46">
        <v>0</v>
      </c>
      <c r="K22" s="46">
        <v>0</v>
      </c>
      <c r="L22" s="46">
        <v>0</v>
      </c>
      <c r="M22" s="74">
        <v>2.2200000000000002</v>
      </c>
      <c r="N22" s="73">
        <v>-8</v>
      </c>
      <c r="O22" s="46">
        <v>0</v>
      </c>
      <c r="P22" s="46">
        <v>-25</v>
      </c>
      <c r="Q22" s="46">
        <v>-10</v>
      </c>
      <c r="R22" s="46">
        <v>-2</v>
      </c>
      <c r="S22" s="74">
        <v>0</v>
      </c>
      <c r="U22" s="73">
        <v>25.41</v>
      </c>
      <c r="V22" s="74">
        <v>-45.5</v>
      </c>
      <c r="W22">
        <v>-8</v>
      </c>
      <c r="X22">
        <v>23.19</v>
      </c>
      <c r="Y22">
        <v>-0.5</v>
      </c>
      <c r="Z22">
        <v>-2</v>
      </c>
      <c r="AA22">
        <v>-10</v>
      </c>
      <c r="AB22">
        <v>2.2200000000000002</v>
      </c>
      <c r="AC22">
        <v>-25</v>
      </c>
    </row>
    <row r="23" spans="7:29">
      <c r="G23" t="s">
        <v>65</v>
      </c>
      <c r="H23" s="73">
        <v>7.73</v>
      </c>
      <c r="I23" s="46">
        <v>23.19</v>
      </c>
      <c r="J23" s="46">
        <v>67.64</v>
      </c>
      <c r="K23" s="46">
        <v>0</v>
      </c>
      <c r="L23" s="46">
        <v>0</v>
      </c>
      <c r="M23" s="74">
        <v>7.15</v>
      </c>
      <c r="N23" s="73">
        <v>0</v>
      </c>
      <c r="O23" s="46">
        <v>0</v>
      </c>
      <c r="P23" s="46">
        <v>0</v>
      </c>
      <c r="Q23" s="46">
        <v>-10</v>
      </c>
      <c r="R23" s="46">
        <v>0</v>
      </c>
      <c r="S23" s="74">
        <v>0</v>
      </c>
      <c r="U23" s="73">
        <v>105.71</v>
      </c>
      <c r="V23" s="74">
        <v>-10.5</v>
      </c>
      <c r="W23">
        <v>7.73</v>
      </c>
      <c r="X23">
        <v>23.19</v>
      </c>
      <c r="Y23">
        <v>-0.5</v>
      </c>
      <c r="Z23">
        <v>0</v>
      </c>
      <c r="AA23">
        <v>-10</v>
      </c>
      <c r="AB23">
        <v>7.15</v>
      </c>
      <c r="AC23">
        <v>67.64</v>
      </c>
    </row>
    <row r="24" spans="7:29">
      <c r="G24" t="s">
        <v>66</v>
      </c>
      <c r="H24" s="73">
        <v>3.87</v>
      </c>
      <c r="I24" s="46">
        <v>13.53</v>
      </c>
      <c r="J24" s="46">
        <v>0</v>
      </c>
      <c r="K24" s="46">
        <v>0</v>
      </c>
      <c r="L24" s="46">
        <v>0.48</v>
      </c>
      <c r="M24" s="74">
        <v>7.15</v>
      </c>
      <c r="N24" s="73">
        <v>0</v>
      </c>
      <c r="O24" s="46">
        <v>0</v>
      </c>
      <c r="P24" s="46">
        <v>0</v>
      </c>
      <c r="Q24" s="46">
        <v>-10</v>
      </c>
      <c r="R24" s="46">
        <v>0</v>
      </c>
      <c r="S24" s="74">
        <v>0</v>
      </c>
      <c r="U24" s="73">
        <v>25.03</v>
      </c>
      <c r="V24" s="74">
        <v>-10.5</v>
      </c>
      <c r="W24">
        <v>3.87</v>
      </c>
      <c r="X24">
        <v>13.53</v>
      </c>
      <c r="Y24">
        <v>-0.5</v>
      </c>
      <c r="Z24">
        <v>0.48</v>
      </c>
      <c r="AA24">
        <v>-10</v>
      </c>
      <c r="AB24">
        <v>7.15</v>
      </c>
      <c r="AC24">
        <v>0</v>
      </c>
    </row>
    <row r="25" spans="7:29">
      <c r="G25" t="s">
        <v>67</v>
      </c>
      <c r="H25" s="73">
        <v>0</v>
      </c>
      <c r="I25" s="46">
        <v>10.63</v>
      </c>
      <c r="J25" s="46">
        <v>0</v>
      </c>
      <c r="K25" s="46">
        <v>0</v>
      </c>
      <c r="L25" s="46">
        <v>1.93</v>
      </c>
      <c r="M25" s="74">
        <v>7.15</v>
      </c>
      <c r="N25" s="73">
        <v>-19</v>
      </c>
      <c r="O25" s="46">
        <v>0</v>
      </c>
      <c r="P25" s="46">
        <v>-20</v>
      </c>
      <c r="Q25" s="46">
        <v>-10</v>
      </c>
      <c r="R25" s="46">
        <v>0</v>
      </c>
      <c r="S25" s="74">
        <v>0</v>
      </c>
      <c r="U25" s="73">
        <v>19.71</v>
      </c>
      <c r="V25" s="74">
        <v>-49.5</v>
      </c>
      <c r="W25">
        <v>-19</v>
      </c>
      <c r="X25">
        <v>10.63</v>
      </c>
      <c r="Y25">
        <v>-0.5</v>
      </c>
      <c r="Z25">
        <v>1.93</v>
      </c>
      <c r="AA25">
        <v>-10</v>
      </c>
      <c r="AB25">
        <v>7.15</v>
      </c>
      <c r="AC25">
        <v>-20</v>
      </c>
    </row>
    <row r="26" spans="7:29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2.42</v>
      </c>
      <c r="M26" s="74">
        <v>7.15</v>
      </c>
      <c r="N26" s="73">
        <v>-48</v>
      </c>
      <c r="O26" s="46">
        <v>-5</v>
      </c>
      <c r="P26" s="46">
        <v>-40</v>
      </c>
      <c r="Q26" s="46">
        <v>-10</v>
      </c>
      <c r="R26" s="46">
        <v>0</v>
      </c>
      <c r="S26" s="74">
        <v>0</v>
      </c>
      <c r="U26" s="73">
        <v>9.57</v>
      </c>
      <c r="V26" s="74">
        <v>-103.5</v>
      </c>
      <c r="W26">
        <v>-48</v>
      </c>
      <c r="X26">
        <v>-5</v>
      </c>
      <c r="Y26">
        <v>-0.5</v>
      </c>
      <c r="Z26">
        <v>2.42</v>
      </c>
      <c r="AA26">
        <v>-10</v>
      </c>
      <c r="AB26">
        <v>7.15</v>
      </c>
      <c r="AC26">
        <v>-40</v>
      </c>
    </row>
    <row r="27" spans="7:29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3.38</v>
      </c>
      <c r="M27" s="74">
        <v>7.15</v>
      </c>
      <c r="N27" s="73">
        <v>-19</v>
      </c>
      <c r="O27" s="46">
        <v>-31</v>
      </c>
      <c r="P27" s="46">
        <v>-40</v>
      </c>
      <c r="Q27" s="46">
        <v>0</v>
      </c>
      <c r="R27" s="46">
        <v>0</v>
      </c>
      <c r="S27" s="74">
        <v>0</v>
      </c>
      <c r="U27" s="73">
        <v>10.53</v>
      </c>
      <c r="V27" s="74">
        <v>-90.5</v>
      </c>
      <c r="W27">
        <v>-19</v>
      </c>
      <c r="X27">
        <v>-31</v>
      </c>
      <c r="Y27">
        <v>-0.5</v>
      </c>
      <c r="Z27">
        <v>3.38</v>
      </c>
      <c r="AA27">
        <v>0</v>
      </c>
      <c r="AB27">
        <v>7.15</v>
      </c>
      <c r="AC27">
        <v>-40</v>
      </c>
    </row>
    <row r="28" spans="7:29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3.73</v>
      </c>
      <c r="M28" s="74">
        <v>6.9</v>
      </c>
      <c r="N28" s="73">
        <v>-6</v>
      </c>
      <c r="O28" s="46">
        <v>-32</v>
      </c>
      <c r="P28" s="46">
        <v>-45</v>
      </c>
      <c r="Q28" s="46">
        <v>0</v>
      </c>
      <c r="R28" s="46">
        <v>0</v>
      </c>
      <c r="S28" s="74">
        <v>0</v>
      </c>
      <c r="U28" s="73">
        <v>10.63</v>
      </c>
      <c r="V28" s="74">
        <v>-83.5</v>
      </c>
      <c r="W28">
        <v>-6</v>
      </c>
      <c r="X28">
        <v>-32</v>
      </c>
      <c r="Y28">
        <v>-0.5</v>
      </c>
      <c r="Z28">
        <v>3.73</v>
      </c>
      <c r="AA28">
        <v>0</v>
      </c>
      <c r="AB28">
        <v>6.9</v>
      </c>
      <c r="AC28">
        <v>-45</v>
      </c>
    </row>
    <row r="29" spans="7:29">
      <c r="G29" t="s">
        <v>71</v>
      </c>
      <c r="H29" s="73">
        <v>20.21</v>
      </c>
      <c r="I29" s="46">
        <v>0</v>
      </c>
      <c r="J29" s="46">
        <v>0</v>
      </c>
      <c r="K29" s="46">
        <v>0</v>
      </c>
      <c r="L29" s="46">
        <v>2.9</v>
      </c>
      <c r="M29" s="74">
        <v>4.99</v>
      </c>
      <c r="N29" s="73">
        <v>0</v>
      </c>
      <c r="O29" s="46">
        <v>-28</v>
      </c>
      <c r="P29" s="46">
        <v>-40</v>
      </c>
      <c r="Q29" s="46">
        <v>0</v>
      </c>
      <c r="R29" s="46">
        <v>0</v>
      </c>
      <c r="S29" s="74">
        <v>0</v>
      </c>
      <c r="U29" s="73">
        <v>28.1</v>
      </c>
      <c r="V29" s="74">
        <v>-68.5</v>
      </c>
      <c r="W29">
        <v>20.21</v>
      </c>
      <c r="X29">
        <v>-28</v>
      </c>
      <c r="Y29">
        <v>-0.5</v>
      </c>
      <c r="Z29">
        <v>2.9</v>
      </c>
      <c r="AA29">
        <v>0</v>
      </c>
      <c r="AB29">
        <v>4.99</v>
      </c>
      <c r="AC29">
        <v>-40</v>
      </c>
    </row>
    <row r="30" spans="7:29">
      <c r="G30" t="s">
        <v>72</v>
      </c>
      <c r="H30" s="73">
        <v>40.76</v>
      </c>
      <c r="I30" s="46">
        <v>0</v>
      </c>
      <c r="J30" s="46">
        <v>0</v>
      </c>
      <c r="K30" s="46">
        <v>0</v>
      </c>
      <c r="L30" s="46">
        <v>2.72</v>
      </c>
      <c r="M30" s="74">
        <v>4.78</v>
      </c>
      <c r="N30" s="73">
        <v>0</v>
      </c>
      <c r="O30" s="46">
        <v>-24</v>
      </c>
      <c r="P30" s="46">
        <v>-30</v>
      </c>
      <c r="Q30" s="46">
        <v>0</v>
      </c>
      <c r="R30" s="46">
        <v>0</v>
      </c>
      <c r="S30" s="74">
        <v>0</v>
      </c>
      <c r="U30" s="73">
        <v>48.26</v>
      </c>
      <c r="V30" s="74">
        <v>-54.5</v>
      </c>
      <c r="W30">
        <v>40.76</v>
      </c>
      <c r="X30">
        <v>-24</v>
      </c>
      <c r="Y30">
        <v>-0.5</v>
      </c>
      <c r="Z30">
        <v>2.72</v>
      </c>
      <c r="AA30">
        <v>0</v>
      </c>
      <c r="AB30">
        <v>4.78</v>
      </c>
      <c r="AC30">
        <v>-30</v>
      </c>
    </row>
    <row r="31" spans="7:29">
      <c r="G31" t="s">
        <v>73</v>
      </c>
      <c r="H31" s="73">
        <v>62.2</v>
      </c>
      <c r="I31" s="46">
        <v>0</v>
      </c>
      <c r="J31" s="46">
        <v>0</v>
      </c>
      <c r="K31" s="46">
        <v>0</v>
      </c>
      <c r="L31" s="46">
        <v>2.88</v>
      </c>
      <c r="M31" s="74">
        <v>4.55</v>
      </c>
      <c r="N31" s="73">
        <v>0</v>
      </c>
      <c r="O31" s="46">
        <v>-18</v>
      </c>
      <c r="P31" s="46">
        <v>-45</v>
      </c>
      <c r="Q31" s="46">
        <v>0</v>
      </c>
      <c r="R31" s="46">
        <v>0</v>
      </c>
      <c r="S31" s="74">
        <v>0</v>
      </c>
      <c r="U31" s="73">
        <v>69.63</v>
      </c>
      <c r="V31" s="74">
        <v>-63.5</v>
      </c>
      <c r="W31">
        <v>62.2</v>
      </c>
      <c r="X31">
        <v>-18</v>
      </c>
      <c r="Y31">
        <v>-0.5</v>
      </c>
      <c r="Z31">
        <v>2.88</v>
      </c>
      <c r="AA31">
        <v>0</v>
      </c>
      <c r="AB31">
        <v>4.55</v>
      </c>
      <c r="AC31">
        <v>-45</v>
      </c>
    </row>
    <row r="32" spans="7:29">
      <c r="G32" t="s">
        <v>74</v>
      </c>
      <c r="H32" s="73">
        <v>81.680000000000007</v>
      </c>
      <c r="I32" s="46">
        <v>0</v>
      </c>
      <c r="J32" s="46">
        <v>0</v>
      </c>
      <c r="K32" s="46">
        <v>0</v>
      </c>
      <c r="L32" s="46">
        <v>3.54</v>
      </c>
      <c r="M32" s="74">
        <v>6.23</v>
      </c>
      <c r="N32" s="73">
        <v>0</v>
      </c>
      <c r="O32" s="46">
        <v>-22</v>
      </c>
      <c r="P32" s="46">
        <v>-35</v>
      </c>
      <c r="Q32" s="46">
        <v>0</v>
      </c>
      <c r="R32" s="46">
        <v>0</v>
      </c>
      <c r="S32" s="74">
        <v>0</v>
      </c>
      <c r="U32" s="73">
        <v>91.45</v>
      </c>
      <c r="V32" s="74">
        <v>-57.5</v>
      </c>
      <c r="W32">
        <v>81.680000000000007</v>
      </c>
      <c r="X32">
        <v>-22</v>
      </c>
      <c r="Y32">
        <v>-0.5</v>
      </c>
      <c r="Z32">
        <v>3.54</v>
      </c>
      <c r="AA32">
        <v>0</v>
      </c>
      <c r="AB32">
        <v>6.23</v>
      </c>
      <c r="AC32">
        <v>-35</v>
      </c>
    </row>
    <row r="33" spans="7:29">
      <c r="G33" t="s">
        <v>75</v>
      </c>
      <c r="H33" s="73">
        <v>34.79</v>
      </c>
      <c r="I33" s="46">
        <v>0</v>
      </c>
      <c r="J33" s="46">
        <v>0</v>
      </c>
      <c r="K33" s="46">
        <v>0</v>
      </c>
      <c r="L33" s="46">
        <v>4.83</v>
      </c>
      <c r="M33" s="74">
        <v>7.15</v>
      </c>
      <c r="N33" s="73">
        <v>0</v>
      </c>
      <c r="O33" s="46">
        <v>-8</v>
      </c>
      <c r="P33" s="46">
        <v>-30</v>
      </c>
      <c r="Q33" s="46">
        <v>0</v>
      </c>
      <c r="R33" s="46">
        <v>0</v>
      </c>
      <c r="S33" s="74">
        <v>0</v>
      </c>
      <c r="U33" s="73">
        <v>46.77</v>
      </c>
      <c r="V33" s="74">
        <v>-38.5</v>
      </c>
      <c r="W33">
        <v>34.79</v>
      </c>
      <c r="X33">
        <v>-8</v>
      </c>
      <c r="Y33">
        <v>-0.5</v>
      </c>
      <c r="Z33">
        <v>4.83</v>
      </c>
      <c r="AA33">
        <v>0</v>
      </c>
      <c r="AB33">
        <v>7.15</v>
      </c>
      <c r="AC33">
        <v>-30</v>
      </c>
    </row>
    <row r="34" spans="7:29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4.83</v>
      </c>
      <c r="M34" s="74">
        <v>7.15</v>
      </c>
      <c r="N34" s="73">
        <v>-11</v>
      </c>
      <c r="O34" s="46">
        <v>-1</v>
      </c>
      <c r="P34" s="46">
        <v>-40</v>
      </c>
      <c r="Q34" s="46">
        <v>0</v>
      </c>
      <c r="R34" s="46">
        <v>0</v>
      </c>
      <c r="S34" s="74">
        <v>0</v>
      </c>
      <c r="U34" s="73">
        <v>11.98</v>
      </c>
      <c r="V34" s="74">
        <v>-52.5</v>
      </c>
      <c r="W34">
        <v>-11</v>
      </c>
      <c r="X34">
        <v>-1</v>
      </c>
      <c r="Y34">
        <v>-0.5</v>
      </c>
      <c r="Z34">
        <v>4.83</v>
      </c>
      <c r="AA34">
        <v>0</v>
      </c>
      <c r="AB34">
        <v>7.15</v>
      </c>
      <c r="AC34">
        <v>-40</v>
      </c>
    </row>
    <row r="35" spans="7:29">
      <c r="G35" t="s">
        <v>77</v>
      </c>
      <c r="H35" s="73">
        <v>1.93</v>
      </c>
      <c r="I35" s="46">
        <v>0</v>
      </c>
      <c r="J35" s="46">
        <v>0</v>
      </c>
      <c r="K35" s="46">
        <v>0</v>
      </c>
      <c r="L35" s="46">
        <v>4.83</v>
      </c>
      <c r="M35" s="74">
        <v>0</v>
      </c>
      <c r="N35" s="73">
        <v>0</v>
      </c>
      <c r="O35" s="46">
        <v>0</v>
      </c>
      <c r="P35" s="46">
        <v>-135</v>
      </c>
      <c r="Q35" s="46">
        <v>0</v>
      </c>
      <c r="R35" s="46">
        <v>0</v>
      </c>
      <c r="S35" s="74">
        <v>0</v>
      </c>
      <c r="U35" s="73">
        <v>6.76</v>
      </c>
      <c r="V35" s="74">
        <v>-135.5</v>
      </c>
      <c r="W35">
        <v>1.93</v>
      </c>
      <c r="X35">
        <v>0</v>
      </c>
      <c r="Y35">
        <v>-0.5</v>
      </c>
      <c r="Z35">
        <v>4.83</v>
      </c>
      <c r="AA35">
        <v>0</v>
      </c>
      <c r="AB35">
        <v>0</v>
      </c>
      <c r="AC35">
        <v>-135</v>
      </c>
    </row>
    <row r="36" spans="7:29">
      <c r="G36" t="s">
        <v>78</v>
      </c>
      <c r="H36" s="73">
        <v>30.93</v>
      </c>
      <c r="I36" s="46">
        <v>0</v>
      </c>
      <c r="J36" s="46">
        <v>0</v>
      </c>
      <c r="K36" s="46">
        <v>0</v>
      </c>
      <c r="L36" s="46">
        <v>5.6</v>
      </c>
      <c r="M36" s="74">
        <v>7.15</v>
      </c>
      <c r="N36" s="73">
        <v>0</v>
      </c>
      <c r="O36" s="46">
        <v>-59</v>
      </c>
      <c r="P36" s="46">
        <v>-80</v>
      </c>
      <c r="Q36" s="46">
        <v>0</v>
      </c>
      <c r="R36" s="46">
        <v>0</v>
      </c>
      <c r="S36" s="74">
        <v>0</v>
      </c>
      <c r="U36" s="73">
        <v>43.68</v>
      </c>
      <c r="V36" s="74">
        <v>-139.5</v>
      </c>
      <c r="W36">
        <v>30.93</v>
      </c>
      <c r="X36">
        <v>-59</v>
      </c>
      <c r="Y36">
        <v>-0.5</v>
      </c>
      <c r="Z36">
        <v>5.6</v>
      </c>
      <c r="AA36">
        <v>0</v>
      </c>
      <c r="AB36">
        <v>7.15</v>
      </c>
      <c r="AC36">
        <v>-80</v>
      </c>
    </row>
    <row r="37" spans="7:29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6.29</v>
      </c>
      <c r="M37" s="74">
        <v>6.18</v>
      </c>
      <c r="N37" s="73">
        <v>-16</v>
      </c>
      <c r="O37" s="46">
        <v>-65</v>
      </c>
      <c r="P37" s="46">
        <v>-35</v>
      </c>
      <c r="Q37" s="46">
        <v>0</v>
      </c>
      <c r="R37" s="46">
        <v>0</v>
      </c>
      <c r="S37" s="74">
        <v>0</v>
      </c>
      <c r="U37" s="73">
        <v>12.47</v>
      </c>
      <c r="V37" s="74">
        <v>-116.5</v>
      </c>
      <c r="W37">
        <v>-16</v>
      </c>
      <c r="X37">
        <v>-65</v>
      </c>
      <c r="Y37">
        <v>-0.5</v>
      </c>
      <c r="Z37">
        <v>6.29</v>
      </c>
      <c r="AA37">
        <v>0</v>
      </c>
      <c r="AB37">
        <v>6.18</v>
      </c>
      <c r="AC37">
        <v>-35</v>
      </c>
    </row>
    <row r="38" spans="7:29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6.76</v>
      </c>
      <c r="M38" s="74">
        <v>2.0299999999999998</v>
      </c>
      <c r="N38" s="73">
        <v>-31</v>
      </c>
      <c r="O38" s="46">
        <v>-75</v>
      </c>
      <c r="P38" s="46">
        <v>-35</v>
      </c>
      <c r="Q38" s="46">
        <v>0</v>
      </c>
      <c r="R38" s="46">
        <v>0</v>
      </c>
      <c r="S38" s="74">
        <v>0</v>
      </c>
      <c r="U38" s="73">
        <v>8.7899999999999991</v>
      </c>
      <c r="V38" s="74">
        <v>-141.5</v>
      </c>
      <c r="W38">
        <v>-31</v>
      </c>
      <c r="X38">
        <v>-75</v>
      </c>
      <c r="Y38">
        <v>-0.5</v>
      </c>
      <c r="Z38">
        <v>6.76</v>
      </c>
      <c r="AA38">
        <v>0</v>
      </c>
      <c r="AB38">
        <v>2.0299999999999998</v>
      </c>
      <c r="AC38">
        <v>-35</v>
      </c>
    </row>
    <row r="39" spans="7:29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5.31</v>
      </c>
      <c r="M39" s="74">
        <v>0</v>
      </c>
      <c r="N39" s="73">
        <v>-43</v>
      </c>
      <c r="O39" s="46">
        <v>-4</v>
      </c>
      <c r="P39" s="46">
        <v>-50</v>
      </c>
      <c r="Q39" s="46">
        <v>0</v>
      </c>
      <c r="R39" s="46">
        <v>0</v>
      </c>
      <c r="S39" s="74">
        <v>0</v>
      </c>
      <c r="U39" s="73">
        <v>5.31</v>
      </c>
      <c r="V39" s="74">
        <v>-97.5</v>
      </c>
      <c r="W39">
        <v>-43</v>
      </c>
      <c r="X39">
        <v>-4</v>
      </c>
      <c r="Y39">
        <v>-0.5</v>
      </c>
      <c r="Z39">
        <v>5.31</v>
      </c>
      <c r="AA39">
        <v>0</v>
      </c>
      <c r="AB39">
        <v>0</v>
      </c>
      <c r="AC39">
        <v>-50</v>
      </c>
    </row>
    <row r="40" spans="7:29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4.83</v>
      </c>
      <c r="M40" s="74">
        <v>0</v>
      </c>
      <c r="N40" s="73">
        <v>-17</v>
      </c>
      <c r="O40" s="46">
        <v>-18</v>
      </c>
      <c r="P40" s="46">
        <v>-50</v>
      </c>
      <c r="Q40" s="46">
        <v>0</v>
      </c>
      <c r="R40" s="46">
        <v>0</v>
      </c>
      <c r="S40" s="74">
        <v>0</v>
      </c>
      <c r="U40" s="73">
        <v>4.83</v>
      </c>
      <c r="V40" s="74">
        <v>-85.5</v>
      </c>
      <c r="W40">
        <v>-17</v>
      </c>
      <c r="X40">
        <v>-18</v>
      </c>
      <c r="Y40">
        <v>-0.5</v>
      </c>
      <c r="Z40">
        <v>4.83</v>
      </c>
      <c r="AA40">
        <v>0</v>
      </c>
      <c r="AB40">
        <v>0</v>
      </c>
      <c r="AC40">
        <v>-50</v>
      </c>
    </row>
    <row r="41" spans="7:29">
      <c r="G41" t="s">
        <v>83</v>
      </c>
      <c r="H41" s="73">
        <v>0</v>
      </c>
      <c r="I41" s="46">
        <v>0</v>
      </c>
      <c r="J41" s="46">
        <v>43.48</v>
      </c>
      <c r="K41" s="46">
        <v>0</v>
      </c>
      <c r="L41" s="46">
        <v>4.3499999999999996</v>
      </c>
      <c r="M41" s="74">
        <v>2.8</v>
      </c>
      <c r="N41" s="73">
        <v>-56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>
        <v>50.63</v>
      </c>
      <c r="V41" s="74">
        <v>-56.5</v>
      </c>
      <c r="W41">
        <v>-56</v>
      </c>
      <c r="X41">
        <v>0</v>
      </c>
      <c r="Y41">
        <v>-0.5</v>
      </c>
      <c r="Z41">
        <v>4.3499999999999996</v>
      </c>
      <c r="AA41">
        <v>0</v>
      </c>
      <c r="AB41">
        <v>2.8</v>
      </c>
      <c r="AC41">
        <v>43.48</v>
      </c>
    </row>
    <row r="42" spans="7:29">
      <c r="G42" t="s">
        <v>84</v>
      </c>
      <c r="H42" s="73">
        <v>0</v>
      </c>
      <c r="I42" s="46">
        <v>0</v>
      </c>
      <c r="J42" s="46">
        <v>48.31</v>
      </c>
      <c r="K42" s="46">
        <v>0</v>
      </c>
      <c r="L42" s="46">
        <v>4.16</v>
      </c>
      <c r="M42" s="74">
        <v>7.15</v>
      </c>
      <c r="N42" s="73">
        <v>-36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>
        <v>59.62</v>
      </c>
      <c r="V42" s="74">
        <v>-36.5</v>
      </c>
      <c r="W42">
        <v>-36</v>
      </c>
      <c r="X42">
        <v>0</v>
      </c>
      <c r="Y42">
        <v>-0.5</v>
      </c>
      <c r="Z42">
        <v>4.16</v>
      </c>
      <c r="AA42">
        <v>0</v>
      </c>
      <c r="AB42">
        <v>7.15</v>
      </c>
      <c r="AC42">
        <v>48.31</v>
      </c>
    </row>
    <row r="43" spans="7:29">
      <c r="G43" t="s">
        <v>85</v>
      </c>
      <c r="H43" s="73">
        <v>0</v>
      </c>
      <c r="I43" s="46">
        <v>0</v>
      </c>
      <c r="J43" s="46">
        <v>57.97</v>
      </c>
      <c r="K43" s="46">
        <v>0</v>
      </c>
      <c r="L43" s="46">
        <v>3.87</v>
      </c>
      <c r="M43" s="74">
        <v>4.16</v>
      </c>
      <c r="N43" s="73">
        <v>-43</v>
      </c>
      <c r="O43" s="46">
        <v>-28</v>
      </c>
      <c r="P43" s="46">
        <v>0</v>
      </c>
      <c r="Q43" s="46">
        <v>0</v>
      </c>
      <c r="R43" s="46">
        <v>0</v>
      </c>
      <c r="S43" s="74">
        <v>0</v>
      </c>
      <c r="U43" s="73">
        <v>66</v>
      </c>
      <c r="V43" s="74">
        <v>-71.5</v>
      </c>
      <c r="W43">
        <v>-43</v>
      </c>
      <c r="X43">
        <v>-28</v>
      </c>
      <c r="Y43">
        <v>-0.5</v>
      </c>
      <c r="Z43">
        <v>3.87</v>
      </c>
      <c r="AA43">
        <v>0</v>
      </c>
      <c r="AB43">
        <v>4.16</v>
      </c>
      <c r="AC43">
        <v>57.97</v>
      </c>
    </row>
    <row r="44" spans="7:29">
      <c r="G44" t="s">
        <v>86</v>
      </c>
      <c r="H44" s="73">
        <v>0</v>
      </c>
      <c r="I44" s="46">
        <v>0</v>
      </c>
      <c r="J44" s="46">
        <v>48.32</v>
      </c>
      <c r="K44" s="46">
        <v>0</v>
      </c>
      <c r="L44" s="46">
        <v>3.38</v>
      </c>
      <c r="M44" s="74">
        <v>1.35</v>
      </c>
      <c r="N44" s="73">
        <v>-41</v>
      </c>
      <c r="O44" s="46">
        <v>-28</v>
      </c>
      <c r="P44" s="46">
        <v>0</v>
      </c>
      <c r="Q44" s="46">
        <v>0</v>
      </c>
      <c r="R44" s="46">
        <v>0</v>
      </c>
      <c r="S44" s="74">
        <v>0</v>
      </c>
      <c r="U44" s="73">
        <v>53.05</v>
      </c>
      <c r="V44" s="74">
        <v>-69.5</v>
      </c>
      <c r="W44">
        <v>-41</v>
      </c>
      <c r="X44">
        <v>-28</v>
      </c>
      <c r="Y44">
        <v>-0.5</v>
      </c>
      <c r="Z44">
        <v>3.38</v>
      </c>
      <c r="AA44">
        <v>0</v>
      </c>
      <c r="AB44">
        <v>1.35</v>
      </c>
      <c r="AC44">
        <v>48.32</v>
      </c>
    </row>
    <row r="45" spans="7:29">
      <c r="G45" t="s">
        <v>87</v>
      </c>
      <c r="H45" s="73">
        <v>0</v>
      </c>
      <c r="I45" s="46">
        <v>0</v>
      </c>
      <c r="J45" s="46">
        <v>48.31</v>
      </c>
      <c r="K45" s="46">
        <v>0</v>
      </c>
      <c r="L45" s="46">
        <v>2.13</v>
      </c>
      <c r="M45" s="74">
        <v>3.38</v>
      </c>
      <c r="N45" s="73">
        <v>-35</v>
      </c>
      <c r="O45" s="46">
        <v>-16</v>
      </c>
      <c r="P45" s="46">
        <v>0</v>
      </c>
      <c r="Q45" s="46">
        <v>0</v>
      </c>
      <c r="R45" s="46">
        <v>0</v>
      </c>
      <c r="S45" s="74">
        <v>0</v>
      </c>
      <c r="U45" s="73">
        <v>53.82</v>
      </c>
      <c r="V45" s="74">
        <v>-51.5</v>
      </c>
      <c r="W45">
        <v>-35</v>
      </c>
      <c r="X45">
        <v>-16</v>
      </c>
      <c r="Y45">
        <v>-0.5</v>
      </c>
      <c r="Z45">
        <v>2.13</v>
      </c>
      <c r="AA45">
        <v>0</v>
      </c>
      <c r="AB45">
        <v>3.38</v>
      </c>
      <c r="AC45">
        <v>48.31</v>
      </c>
    </row>
    <row r="46" spans="7:29">
      <c r="G46" t="s">
        <v>88</v>
      </c>
      <c r="H46" s="73">
        <v>0</v>
      </c>
      <c r="I46" s="46">
        <v>0</v>
      </c>
      <c r="J46" s="46">
        <v>19.32</v>
      </c>
      <c r="K46" s="46">
        <v>0</v>
      </c>
      <c r="L46" s="46">
        <v>2.13</v>
      </c>
      <c r="M46" s="74">
        <v>1.35</v>
      </c>
      <c r="N46" s="73">
        <v>-41</v>
      </c>
      <c r="O46" s="46">
        <v>-14</v>
      </c>
      <c r="P46" s="46">
        <v>0</v>
      </c>
      <c r="Q46" s="46">
        <v>0</v>
      </c>
      <c r="R46" s="46">
        <v>0</v>
      </c>
      <c r="S46" s="74">
        <v>0</v>
      </c>
      <c r="U46" s="73">
        <v>22.8</v>
      </c>
      <c r="V46" s="74">
        <v>-55.5</v>
      </c>
      <c r="W46">
        <v>-41</v>
      </c>
      <c r="X46">
        <v>-14</v>
      </c>
      <c r="Y46">
        <v>-0.5</v>
      </c>
      <c r="Z46">
        <v>2.13</v>
      </c>
      <c r="AA46">
        <v>0</v>
      </c>
      <c r="AB46">
        <v>1.35</v>
      </c>
      <c r="AC46">
        <v>19.32</v>
      </c>
    </row>
    <row r="47" spans="7:29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1.93</v>
      </c>
      <c r="M47" s="74">
        <v>1.26</v>
      </c>
      <c r="N47" s="73">
        <v>-48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>
        <v>3.19</v>
      </c>
      <c r="V47" s="74">
        <v>-48.5</v>
      </c>
      <c r="W47">
        <v>-48</v>
      </c>
      <c r="X47">
        <v>0</v>
      </c>
      <c r="Y47">
        <v>-0.5</v>
      </c>
      <c r="Z47">
        <v>1.93</v>
      </c>
      <c r="AA47">
        <v>0</v>
      </c>
      <c r="AB47">
        <v>1.26</v>
      </c>
      <c r="AC47">
        <v>0</v>
      </c>
    </row>
    <row r="48" spans="7:29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1.93</v>
      </c>
      <c r="M48" s="74">
        <v>0.39</v>
      </c>
      <c r="N48" s="73">
        <v>-59</v>
      </c>
      <c r="O48" s="46">
        <v>-16</v>
      </c>
      <c r="P48" s="46">
        <v>-15</v>
      </c>
      <c r="Q48" s="46">
        <v>0</v>
      </c>
      <c r="R48" s="46">
        <v>0</v>
      </c>
      <c r="S48" s="74">
        <v>0</v>
      </c>
      <c r="U48" s="73">
        <v>2.3199999999999998</v>
      </c>
      <c r="V48" s="74">
        <v>-90.5</v>
      </c>
      <c r="W48">
        <v>-59</v>
      </c>
      <c r="X48">
        <v>-16</v>
      </c>
      <c r="Y48">
        <v>-0.5</v>
      </c>
      <c r="Z48">
        <v>1.93</v>
      </c>
      <c r="AA48">
        <v>0</v>
      </c>
      <c r="AB48">
        <v>0.39</v>
      </c>
      <c r="AC48">
        <v>-15</v>
      </c>
    </row>
    <row r="49" spans="7:29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0.97</v>
      </c>
      <c r="M49" s="74">
        <v>0.19</v>
      </c>
      <c r="N49" s="73">
        <v>-53</v>
      </c>
      <c r="O49" s="46">
        <v>0</v>
      </c>
      <c r="P49" s="46">
        <v>-85</v>
      </c>
      <c r="Q49" s="46">
        <v>0</v>
      </c>
      <c r="R49" s="46">
        <v>0</v>
      </c>
      <c r="S49" s="74">
        <v>0</v>
      </c>
      <c r="U49" s="73">
        <v>1.1599999999999999</v>
      </c>
      <c r="V49" s="74">
        <v>-138.5</v>
      </c>
      <c r="W49">
        <v>-53</v>
      </c>
      <c r="X49">
        <v>0</v>
      </c>
      <c r="Y49">
        <v>-0.5</v>
      </c>
      <c r="Z49">
        <v>0.97</v>
      </c>
      <c r="AA49">
        <v>0</v>
      </c>
      <c r="AB49">
        <v>0.19</v>
      </c>
      <c r="AC49">
        <v>-85</v>
      </c>
    </row>
    <row r="50" spans="7:29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0.97</v>
      </c>
      <c r="M50" s="74">
        <v>4.92</v>
      </c>
      <c r="N50" s="73">
        <v>-41</v>
      </c>
      <c r="O50" s="46">
        <v>0</v>
      </c>
      <c r="P50" s="46">
        <v>-85</v>
      </c>
      <c r="Q50" s="46">
        <v>0</v>
      </c>
      <c r="R50" s="46">
        <v>0</v>
      </c>
      <c r="S50" s="74">
        <v>0</v>
      </c>
      <c r="U50" s="73">
        <v>5.89</v>
      </c>
      <c r="V50" s="74">
        <v>-126.5</v>
      </c>
      <c r="W50">
        <v>-41</v>
      </c>
      <c r="X50">
        <v>0</v>
      </c>
      <c r="Y50">
        <v>-0.5</v>
      </c>
      <c r="Z50">
        <v>0.97</v>
      </c>
      <c r="AA50">
        <v>0</v>
      </c>
      <c r="AB50">
        <v>4.92</v>
      </c>
      <c r="AC50">
        <v>-85</v>
      </c>
    </row>
    <row r="51" spans="7:29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0.97</v>
      </c>
      <c r="M51" s="74">
        <v>7.15</v>
      </c>
      <c r="N51" s="73">
        <v>-56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>
        <v>8.1199999999999992</v>
      </c>
      <c r="V51" s="74">
        <v>-56.5</v>
      </c>
      <c r="W51">
        <v>-56</v>
      </c>
      <c r="X51">
        <v>0</v>
      </c>
      <c r="Y51">
        <v>-0.5</v>
      </c>
      <c r="Z51">
        <v>0.97</v>
      </c>
      <c r="AA51">
        <v>0</v>
      </c>
      <c r="AB51">
        <v>7.15</v>
      </c>
      <c r="AC51">
        <v>0</v>
      </c>
    </row>
    <row r="52" spans="7:29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0.97</v>
      </c>
      <c r="M52" s="74">
        <v>3.38</v>
      </c>
      <c r="N52" s="73">
        <v>-43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>
        <v>4.3499999999999996</v>
      </c>
      <c r="V52" s="74">
        <v>-43.5</v>
      </c>
      <c r="W52">
        <v>-43</v>
      </c>
      <c r="X52">
        <v>0</v>
      </c>
      <c r="Y52">
        <v>-0.5</v>
      </c>
      <c r="Z52">
        <v>0.97</v>
      </c>
      <c r="AA52">
        <v>0</v>
      </c>
      <c r="AB52">
        <v>3.38</v>
      </c>
      <c r="AC52">
        <v>0</v>
      </c>
    </row>
    <row r="53" spans="7:29">
      <c r="G53" t="s">
        <v>95</v>
      </c>
      <c r="H53" s="73">
        <v>0</v>
      </c>
      <c r="I53" s="46">
        <v>0</v>
      </c>
      <c r="J53" s="46">
        <v>24.16</v>
      </c>
      <c r="K53" s="46">
        <v>0</v>
      </c>
      <c r="L53" s="46">
        <v>1.45</v>
      </c>
      <c r="M53" s="74">
        <v>1.74</v>
      </c>
      <c r="N53" s="73">
        <v>-13</v>
      </c>
      <c r="O53" s="46">
        <v>-38</v>
      </c>
      <c r="P53" s="46">
        <v>0</v>
      </c>
      <c r="Q53" s="46">
        <v>0</v>
      </c>
      <c r="R53" s="46">
        <v>0</v>
      </c>
      <c r="S53" s="74">
        <v>0</v>
      </c>
      <c r="U53" s="73">
        <v>27.35</v>
      </c>
      <c r="V53" s="74">
        <v>-51.5</v>
      </c>
      <c r="W53">
        <v>-13</v>
      </c>
      <c r="X53">
        <v>-38</v>
      </c>
      <c r="Y53">
        <v>-0.5</v>
      </c>
      <c r="Z53">
        <v>1.45</v>
      </c>
      <c r="AA53">
        <v>0</v>
      </c>
      <c r="AB53">
        <v>1.74</v>
      </c>
      <c r="AC53">
        <v>24.16</v>
      </c>
    </row>
    <row r="54" spans="7:29">
      <c r="G54" t="s">
        <v>96</v>
      </c>
      <c r="H54" s="73">
        <v>0</v>
      </c>
      <c r="I54" s="46">
        <v>0</v>
      </c>
      <c r="J54" s="46">
        <v>24.16</v>
      </c>
      <c r="K54" s="46">
        <v>0</v>
      </c>
      <c r="L54" s="46">
        <v>2.9</v>
      </c>
      <c r="M54" s="74">
        <v>5.6</v>
      </c>
      <c r="N54" s="73">
        <v>0</v>
      </c>
      <c r="O54" s="46">
        <v>-44</v>
      </c>
      <c r="P54" s="46">
        <v>0</v>
      </c>
      <c r="Q54" s="46">
        <v>0</v>
      </c>
      <c r="R54" s="46">
        <v>0</v>
      </c>
      <c r="S54" s="74">
        <v>0</v>
      </c>
      <c r="U54" s="73">
        <v>32.659999999999997</v>
      </c>
      <c r="V54" s="74">
        <v>-44.5</v>
      </c>
      <c r="W54">
        <v>0</v>
      </c>
      <c r="X54">
        <v>-44</v>
      </c>
      <c r="Y54">
        <v>-0.5</v>
      </c>
      <c r="Z54">
        <v>2.9</v>
      </c>
      <c r="AA54">
        <v>0</v>
      </c>
      <c r="AB54">
        <v>5.6</v>
      </c>
      <c r="AC54">
        <v>24.16</v>
      </c>
    </row>
    <row r="55" spans="7:29">
      <c r="G55" t="s">
        <v>97</v>
      </c>
      <c r="H55" s="73">
        <v>0</v>
      </c>
      <c r="I55" s="46">
        <v>0</v>
      </c>
      <c r="J55" s="46">
        <v>23.19</v>
      </c>
      <c r="K55" s="46">
        <v>0</v>
      </c>
      <c r="L55" s="46">
        <v>4.83</v>
      </c>
      <c r="M55" s="74">
        <v>0.97</v>
      </c>
      <c r="N55" s="73">
        <v>0</v>
      </c>
      <c r="O55" s="46">
        <v>-39</v>
      </c>
      <c r="P55" s="46">
        <v>0</v>
      </c>
      <c r="Q55" s="46">
        <v>0</v>
      </c>
      <c r="R55" s="46">
        <v>0</v>
      </c>
      <c r="S55" s="74">
        <v>0</v>
      </c>
      <c r="U55" s="73">
        <v>28.99</v>
      </c>
      <c r="V55" s="74">
        <v>-39.5</v>
      </c>
      <c r="W55">
        <v>0</v>
      </c>
      <c r="X55">
        <v>-39</v>
      </c>
      <c r="Y55">
        <v>-0.5</v>
      </c>
      <c r="Z55">
        <v>4.83</v>
      </c>
      <c r="AA55">
        <v>0</v>
      </c>
      <c r="AB55">
        <v>0.97</v>
      </c>
      <c r="AC55">
        <v>23.19</v>
      </c>
    </row>
    <row r="56" spans="7:29">
      <c r="G56" t="s">
        <v>98</v>
      </c>
      <c r="H56" s="73">
        <v>0</v>
      </c>
      <c r="I56" s="46">
        <v>0</v>
      </c>
      <c r="J56" s="46">
        <v>30.92</v>
      </c>
      <c r="K56" s="46">
        <v>0</v>
      </c>
      <c r="L56" s="46">
        <v>1.45</v>
      </c>
      <c r="M56" s="74">
        <v>0</v>
      </c>
      <c r="N56" s="73">
        <v>0</v>
      </c>
      <c r="O56" s="46">
        <v>-50</v>
      </c>
      <c r="P56" s="46">
        <v>0</v>
      </c>
      <c r="Q56" s="46">
        <v>0</v>
      </c>
      <c r="R56" s="46">
        <v>0</v>
      </c>
      <c r="S56" s="74">
        <v>0</v>
      </c>
      <c r="U56" s="73">
        <v>32.369999999999997</v>
      </c>
      <c r="V56" s="74">
        <v>-50.5</v>
      </c>
      <c r="W56">
        <v>0</v>
      </c>
      <c r="X56">
        <v>-50</v>
      </c>
      <c r="Y56">
        <v>-0.5</v>
      </c>
      <c r="Z56">
        <v>1.45</v>
      </c>
      <c r="AA56">
        <v>0</v>
      </c>
      <c r="AB56">
        <v>0</v>
      </c>
      <c r="AC56">
        <v>30.92</v>
      </c>
    </row>
    <row r="57" spans="7:29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1.45</v>
      </c>
      <c r="M57" s="74">
        <v>2.9</v>
      </c>
      <c r="N57" s="73">
        <v>0</v>
      </c>
      <c r="O57" s="46">
        <v>0</v>
      </c>
      <c r="P57" s="46">
        <v>-23</v>
      </c>
      <c r="Q57" s="46">
        <v>0</v>
      </c>
      <c r="R57" s="46">
        <v>0</v>
      </c>
      <c r="S57" s="74">
        <v>0</v>
      </c>
      <c r="U57" s="73">
        <v>4.3499999999999996</v>
      </c>
      <c r="V57" s="74">
        <v>-23.5</v>
      </c>
      <c r="W57">
        <v>0</v>
      </c>
      <c r="X57">
        <v>0</v>
      </c>
      <c r="Y57">
        <v>-0.5</v>
      </c>
      <c r="Z57">
        <v>1.45</v>
      </c>
      <c r="AA57">
        <v>0</v>
      </c>
      <c r="AB57">
        <v>2.9</v>
      </c>
      <c r="AC57">
        <v>-23</v>
      </c>
    </row>
    <row r="58" spans="7:29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1.93</v>
      </c>
      <c r="M58" s="74">
        <v>4.45</v>
      </c>
      <c r="N58" s="73">
        <v>-36</v>
      </c>
      <c r="O58" s="46">
        <v>0</v>
      </c>
      <c r="P58" s="46">
        <v>-15</v>
      </c>
      <c r="Q58" s="46">
        <v>0</v>
      </c>
      <c r="R58" s="46">
        <v>0</v>
      </c>
      <c r="S58" s="74">
        <v>0</v>
      </c>
      <c r="U58" s="73">
        <v>6.38</v>
      </c>
      <c r="V58" s="74">
        <v>-51.5</v>
      </c>
      <c r="W58">
        <v>-36</v>
      </c>
      <c r="X58">
        <v>0</v>
      </c>
      <c r="Y58">
        <v>-0.5</v>
      </c>
      <c r="Z58">
        <v>1.93</v>
      </c>
      <c r="AA58">
        <v>0</v>
      </c>
      <c r="AB58">
        <v>4.45</v>
      </c>
      <c r="AC58">
        <v>-15</v>
      </c>
    </row>
    <row r="59" spans="7:29">
      <c r="G59" t="s">
        <v>101</v>
      </c>
      <c r="H59" s="73">
        <v>0</v>
      </c>
      <c r="I59" s="46">
        <v>17.399999999999999</v>
      </c>
      <c r="J59" s="46">
        <v>0</v>
      </c>
      <c r="K59" s="46">
        <v>0</v>
      </c>
      <c r="L59" s="46">
        <v>1.93</v>
      </c>
      <c r="M59" s="74">
        <v>7.15</v>
      </c>
      <c r="N59" s="73">
        <v>-72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>
        <v>26.48</v>
      </c>
      <c r="V59" s="74">
        <v>-72.5</v>
      </c>
      <c r="W59">
        <v>-72</v>
      </c>
      <c r="X59">
        <v>17.399999999999999</v>
      </c>
      <c r="Y59">
        <v>-0.5</v>
      </c>
      <c r="Z59">
        <v>1.93</v>
      </c>
      <c r="AA59">
        <v>0</v>
      </c>
      <c r="AB59">
        <v>7.15</v>
      </c>
      <c r="AC59">
        <v>0</v>
      </c>
    </row>
    <row r="60" spans="7:29">
      <c r="G60" t="s">
        <v>102</v>
      </c>
      <c r="H60" s="73">
        <v>0</v>
      </c>
      <c r="I60" s="46">
        <v>19.32</v>
      </c>
      <c r="J60" s="46">
        <v>0</v>
      </c>
      <c r="K60" s="46">
        <v>0</v>
      </c>
      <c r="L60" s="46">
        <v>2.42</v>
      </c>
      <c r="M60" s="74">
        <v>7.15</v>
      </c>
      <c r="N60" s="73">
        <v>-58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>
        <v>28.89</v>
      </c>
      <c r="V60" s="74">
        <v>-58.5</v>
      </c>
      <c r="W60">
        <v>-58</v>
      </c>
      <c r="X60">
        <v>19.32</v>
      </c>
      <c r="Y60">
        <v>-0.5</v>
      </c>
      <c r="Z60">
        <v>2.42</v>
      </c>
      <c r="AA60">
        <v>0</v>
      </c>
      <c r="AB60">
        <v>7.15</v>
      </c>
      <c r="AC60">
        <v>0</v>
      </c>
    </row>
    <row r="61" spans="7:29">
      <c r="G61" t="s">
        <v>103</v>
      </c>
      <c r="H61" s="73">
        <v>0</v>
      </c>
      <c r="I61" s="46">
        <v>9.66</v>
      </c>
      <c r="J61" s="46">
        <v>3.87</v>
      </c>
      <c r="K61" s="46">
        <v>0</v>
      </c>
      <c r="L61" s="46">
        <v>2.9</v>
      </c>
      <c r="M61" s="74">
        <v>5.31</v>
      </c>
      <c r="N61" s="73">
        <v>-20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>
        <v>21.74</v>
      </c>
      <c r="V61" s="74">
        <v>-20.5</v>
      </c>
      <c r="W61">
        <v>-20</v>
      </c>
      <c r="X61">
        <v>9.66</v>
      </c>
      <c r="Y61">
        <v>-0.5</v>
      </c>
      <c r="Z61">
        <v>2.9</v>
      </c>
      <c r="AA61">
        <v>0</v>
      </c>
      <c r="AB61">
        <v>5.31</v>
      </c>
      <c r="AC61">
        <v>3.87</v>
      </c>
    </row>
    <row r="62" spans="7:29">
      <c r="G62" t="s">
        <v>104</v>
      </c>
      <c r="H62" s="73">
        <v>0</v>
      </c>
      <c r="I62" s="46">
        <v>8.6999999999999993</v>
      </c>
      <c r="J62" s="46">
        <v>9.66</v>
      </c>
      <c r="K62" s="46">
        <v>0</v>
      </c>
      <c r="L62" s="46">
        <v>3.87</v>
      </c>
      <c r="M62" s="74">
        <v>7.15</v>
      </c>
      <c r="N62" s="73">
        <v>-18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>
        <v>29.38</v>
      </c>
      <c r="V62" s="74">
        <v>-18.5</v>
      </c>
      <c r="W62">
        <v>-18</v>
      </c>
      <c r="X62">
        <v>8.6999999999999993</v>
      </c>
      <c r="Y62">
        <v>-0.5</v>
      </c>
      <c r="Z62">
        <v>3.87</v>
      </c>
      <c r="AA62">
        <v>0</v>
      </c>
      <c r="AB62">
        <v>7.15</v>
      </c>
      <c r="AC62">
        <v>9.66</v>
      </c>
    </row>
    <row r="63" spans="7:29">
      <c r="G63" t="s">
        <v>105</v>
      </c>
      <c r="H63" s="73">
        <v>0</v>
      </c>
      <c r="I63" s="46">
        <v>73.44</v>
      </c>
      <c r="J63" s="46">
        <v>0</v>
      </c>
      <c r="K63" s="46">
        <v>0</v>
      </c>
      <c r="L63" s="46">
        <v>3.87</v>
      </c>
      <c r="M63" s="74">
        <v>5.41</v>
      </c>
      <c r="N63" s="73">
        <v>-25</v>
      </c>
      <c r="O63" s="46">
        <v>0</v>
      </c>
      <c r="P63" s="46">
        <v>-5</v>
      </c>
      <c r="Q63" s="46">
        <v>0</v>
      </c>
      <c r="R63" s="46">
        <v>0</v>
      </c>
      <c r="S63" s="74">
        <v>0</v>
      </c>
      <c r="U63" s="73">
        <v>82.72</v>
      </c>
      <c r="V63" s="74">
        <v>-30.5</v>
      </c>
      <c r="W63">
        <v>-25</v>
      </c>
      <c r="X63">
        <v>73.44</v>
      </c>
      <c r="Y63">
        <v>-0.5</v>
      </c>
      <c r="Z63">
        <v>3.87</v>
      </c>
      <c r="AA63">
        <v>0</v>
      </c>
      <c r="AB63">
        <v>5.41</v>
      </c>
      <c r="AC63">
        <v>-5</v>
      </c>
    </row>
    <row r="64" spans="7:29">
      <c r="G64" t="s">
        <v>106</v>
      </c>
      <c r="H64" s="73">
        <v>0</v>
      </c>
      <c r="I64" s="46">
        <v>57.01</v>
      </c>
      <c r="J64" s="46">
        <v>0</v>
      </c>
      <c r="K64" s="46">
        <v>0</v>
      </c>
      <c r="L64" s="46">
        <v>4.3499999999999996</v>
      </c>
      <c r="M64" s="74">
        <v>7.15</v>
      </c>
      <c r="N64" s="73">
        <v>-19</v>
      </c>
      <c r="O64" s="46">
        <v>0</v>
      </c>
      <c r="P64" s="46">
        <v>-5</v>
      </c>
      <c r="Q64" s="46">
        <v>0</v>
      </c>
      <c r="R64" s="46">
        <v>0</v>
      </c>
      <c r="S64" s="74">
        <v>0</v>
      </c>
      <c r="U64" s="73">
        <v>68.510000000000005</v>
      </c>
      <c r="V64" s="74">
        <v>-24.5</v>
      </c>
      <c r="W64">
        <v>-19</v>
      </c>
      <c r="X64">
        <v>57.01</v>
      </c>
      <c r="Y64">
        <v>-0.5</v>
      </c>
      <c r="Z64">
        <v>4.3499999999999996</v>
      </c>
      <c r="AA64">
        <v>0</v>
      </c>
      <c r="AB64">
        <v>7.15</v>
      </c>
      <c r="AC64">
        <v>-5</v>
      </c>
    </row>
    <row r="65" spans="7:29">
      <c r="G65" t="s">
        <v>107</v>
      </c>
      <c r="H65" s="73">
        <v>3.87</v>
      </c>
      <c r="I65" s="46">
        <v>53.14</v>
      </c>
      <c r="J65" s="46">
        <v>0</v>
      </c>
      <c r="K65" s="46">
        <v>0</v>
      </c>
      <c r="L65" s="46">
        <v>5.12</v>
      </c>
      <c r="M65" s="74">
        <v>7.15</v>
      </c>
      <c r="N65" s="73">
        <v>0</v>
      </c>
      <c r="O65" s="46">
        <v>0</v>
      </c>
      <c r="P65" s="46">
        <v>-30</v>
      </c>
      <c r="Q65" s="46">
        <v>0</v>
      </c>
      <c r="R65" s="46">
        <v>0</v>
      </c>
      <c r="S65" s="74">
        <v>0</v>
      </c>
      <c r="U65" s="73">
        <v>69.28</v>
      </c>
      <c r="V65" s="74">
        <v>-30.5</v>
      </c>
      <c r="W65">
        <v>3.87</v>
      </c>
      <c r="X65">
        <v>53.14</v>
      </c>
      <c r="Y65">
        <v>-0.5</v>
      </c>
      <c r="Z65">
        <v>5.12</v>
      </c>
      <c r="AA65">
        <v>0</v>
      </c>
      <c r="AB65">
        <v>7.15</v>
      </c>
      <c r="AC65">
        <v>-30</v>
      </c>
    </row>
    <row r="66" spans="7:29">
      <c r="G66" t="s">
        <v>108</v>
      </c>
      <c r="H66" s="73">
        <v>9.66</v>
      </c>
      <c r="I66" s="46">
        <v>59.92</v>
      </c>
      <c r="J66" s="46">
        <v>0</v>
      </c>
      <c r="K66" s="46">
        <v>0</v>
      </c>
      <c r="L66" s="46">
        <v>5.31</v>
      </c>
      <c r="M66" s="74">
        <v>0</v>
      </c>
      <c r="N66" s="73">
        <v>0</v>
      </c>
      <c r="O66" s="46">
        <v>0</v>
      </c>
      <c r="P66" s="46">
        <v>-26</v>
      </c>
      <c r="Q66" s="46">
        <v>0</v>
      </c>
      <c r="R66" s="46">
        <v>0</v>
      </c>
      <c r="S66" s="74">
        <v>0</v>
      </c>
      <c r="U66" s="73">
        <v>74.89</v>
      </c>
      <c r="V66" s="74">
        <v>-26.5</v>
      </c>
      <c r="W66">
        <v>9.66</v>
      </c>
      <c r="X66">
        <v>59.92</v>
      </c>
      <c r="Y66">
        <v>-0.5</v>
      </c>
      <c r="Z66">
        <v>5.31</v>
      </c>
      <c r="AA66">
        <v>0</v>
      </c>
      <c r="AB66">
        <v>0</v>
      </c>
      <c r="AC66">
        <v>-26</v>
      </c>
    </row>
    <row r="67" spans="7:29">
      <c r="G67" t="s">
        <v>109</v>
      </c>
      <c r="H67" s="73">
        <v>0</v>
      </c>
      <c r="I67" s="46">
        <v>53.08</v>
      </c>
      <c r="J67" s="46">
        <v>0</v>
      </c>
      <c r="K67" s="46">
        <v>0</v>
      </c>
      <c r="L67" s="46">
        <v>5.3</v>
      </c>
      <c r="M67" s="74">
        <v>0</v>
      </c>
      <c r="N67" s="73">
        <v>0</v>
      </c>
      <c r="O67" s="46">
        <v>0</v>
      </c>
      <c r="P67" s="46">
        <v>-23</v>
      </c>
      <c r="Q67" s="46">
        <v>0</v>
      </c>
      <c r="R67" s="46">
        <v>0</v>
      </c>
      <c r="S67" s="74">
        <v>0</v>
      </c>
      <c r="U67" s="73">
        <v>58.38</v>
      </c>
      <c r="V67" s="74">
        <v>-23.5</v>
      </c>
      <c r="W67">
        <v>0</v>
      </c>
      <c r="X67">
        <v>53.08</v>
      </c>
      <c r="Y67">
        <v>-0.5</v>
      </c>
      <c r="Z67">
        <v>5.3</v>
      </c>
      <c r="AA67">
        <v>0</v>
      </c>
      <c r="AB67">
        <v>0</v>
      </c>
      <c r="AC67">
        <v>-23</v>
      </c>
    </row>
    <row r="68" spans="7:29">
      <c r="G68" t="s">
        <v>110</v>
      </c>
      <c r="H68" s="73">
        <v>0</v>
      </c>
      <c r="I68" s="46">
        <v>43.14</v>
      </c>
      <c r="J68" s="46">
        <v>0</v>
      </c>
      <c r="K68" s="46">
        <v>0</v>
      </c>
      <c r="L68" s="46">
        <v>4.62</v>
      </c>
      <c r="M68" s="74">
        <v>0</v>
      </c>
      <c r="N68" s="73">
        <v>0</v>
      </c>
      <c r="O68" s="46">
        <v>0</v>
      </c>
      <c r="P68" s="46">
        <v>-23</v>
      </c>
      <c r="Q68" s="46">
        <v>0</v>
      </c>
      <c r="R68" s="46">
        <v>0</v>
      </c>
      <c r="S68" s="74">
        <v>0</v>
      </c>
      <c r="U68" s="73">
        <v>47.76</v>
      </c>
      <c r="V68" s="74">
        <v>-23.5</v>
      </c>
      <c r="W68">
        <v>0</v>
      </c>
      <c r="X68">
        <v>43.14</v>
      </c>
      <c r="Y68">
        <v>-0.5</v>
      </c>
      <c r="Z68">
        <v>4.62</v>
      </c>
      <c r="AA68">
        <v>0</v>
      </c>
      <c r="AB68">
        <v>0</v>
      </c>
      <c r="AC68">
        <v>-23</v>
      </c>
    </row>
    <row r="69" spans="7:29">
      <c r="G69" t="s">
        <v>111</v>
      </c>
      <c r="H69" s="73">
        <v>0</v>
      </c>
      <c r="I69" s="46">
        <v>106.43</v>
      </c>
      <c r="J69" s="46">
        <v>0</v>
      </c>
      <c r="K69" s="46">
        <v>0</v>
      </c>
      <c r="L69" s="46">
        <v>3.99</v>
      </c>
      <c r="M69" s="74">
        <v>0</v>
      </c>
      <c r="N69" s="73">
        <v>-34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>
        <v>110.42</v>
      </c>
      <c r="V69" s="74">
        <v>-34.5</v>
      </c>
      <c r="W69">
        <v>-34</v>
      </c>
      <c r="X69">
        <v>106.43</v>
      </c>
      <c r="Y69">
        <v>-0.5</v>
      </c>
      <c r="Z69">
        <v>3.99</v>
      </c>
      <c r="AA69">
        <v>0</v>
      </c>
      <c r="AB69">
        <v>0</v>
      </c>
      <c r="AC69">
        <v>0</v>
      </c>
    </row>
    <row r="70" spans="7:29">
      <c r="G70" t="s">
        <v>112</v>
      </c>
      <c r="H70" s="73">
        <v>0</v>
      </c>
      <c r="I70" s="46">
        <v>108.03</v>
      </c>
      <c r="J70" s="46">
        <v>0</v>
      </c>
      <c r="K70" s="46">
        <v>0</v>
      </c>
      <c r="L70" s="46">
        <v>4.05</v>
      </c>
      <c r="M70" s="74">
        <v>0</v>
      </c>
      <c r="N70" s="73">
        <v>-28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>
        <v>112.08</v>
      </c>
      <c r="V70" s="74">
        <v>-28.5</v>
      </c>
      <c r="W70">
        <v>-28</v>
      </c>
      <c r="X70">
        <v>108.03</v>
      </c>
      <c r="Y70">
        <v>-0.5</v>
      </c>
      <c r="Z70">
        <v>4.05</v>
      </c>
      <c r="AA70">
        <v>0</v>
      </c>
      <c r="AB70">
        <v>0</v>
      </c>
      <c r="AC70">
        <v>0</v>
      </c>
    </row>
    <row r="71" spans="7:29">
      <c r="G71" t="s">
        <v>113</v>
      </c>
      <c r="H71" s="73">
        <v>0</v>
      </c>
      <c r="I71" s="46">
        <v>26.69</v>
      </c>
      <c r="J71" s="46">
        <v>0</v>
      </c>
      <c r="K71" s="46">
        <v>0</v>
      </c>
      <c r="L71" s="46">
        <v>1.33</v>
      </c>
      <c r="M71" s="74">
        <v>2.44</v>
      </c>
      <c r="N71" s="73">
        <v>-76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>
        <v>30.46</v>
      </c>
      <c r="V71" s="74">
        <v>-76.5</v>
      </c>
      <c r="W71">
        <v>-76</v>
      </c>
      <c r="X71">
        <v>26.69</v>
      </c>
      <c r="Y71">
        <v>-0.5</v>
      </c>
      <c r="Z71">
        <v>1.33</v>
      </c>
      <c r="AA71">
        <v>0</v>
      </c>
      <c r="AB71">
        <v>2.44</v>
      </c>
      <c r="AC71">
        <v>0</v>
      </c>
    </row>
    <row r="72" spans="7:29">
      <c r="G72" t="s">
        <v>114</v>
      </c>
      <c r="H72" s="73">
        <v>0</v>
      </c>
      <c r="I72" s="46">
        <v>31.39</v>
      </c>
      <c r="J72" s="46">
        <v>0</v>
      </c>
      <c r="K72" s="46">
        <v>0</v>
      </c>
      <c r="L72" s="46">
        <v>1.04</v>
      </c>
      <c r="M72" s="74">
        <v>2.58</v>
      </c>
      <c r="N72" s="73">
        <v>-84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>
        <v>35.01</v>
      </c>
      <c r="V72" s="74">
        <v>-84.5</v>
      </c>
      <c r="W72">
        <v>-84</v>
      </c>
      <c r="X72">
        <v>31.39</v>
      </c>
      <c r="Y72">
        <v>-0.5</v>
      </c>
      <c r="Z72">
        <v>1.04</v>
      </c>
      <c r="AA72">
        <v>0</v>
      </c>
      <c r="AB72">
        <v>2.58</v>
      </c>
      <c r="AC72">
        <v>0</v>
      </c>
    </row>
    <row r="73" spans="7:29">
      <c r="G73" t="s">
        <v>115</v>
      </c>
      <c r="H73" s="73">
        <v>0</v>
      </c>
      <c r="I73" s="46">
        <v>23.08</v>
      </c>
      <c r="J73" s="46">
        <v>0</v>
      </c>
      <c r="K73" s="46">
        <v>0</v>
      </c>
      <c r="L73" s="46">
        <v>0.7</v>
      </c>
      <c r="M73" s="74">
        <v>1.71</v>
      </c>
      <c r="N73" s="73">
        <v>-28</v>
      </c>
      <c r="O73" s="46">
        <v>0</v>
      </c>
      <c r="P73" s="46">
        <v>-95</v>
      </c>
      <c r="Q73" s="46">
        <v>0</v>
      </c>
      <c r="R73" s="46">
        <v>0</v>
      </c>
      <c r="S73" s="74">
        <v>0</v>
      </c>
      <c r="U73" s="73">
        <v>25.49</v>
      </c>
      <c r="V73" s="74">
        <v>-123.5</v>
      </c>
      <c r="W73">
        <v>-28</v>
      </c>
      <c r="X73">
        <v>23.08</v>
      </c>
      <c r="Y73">
        <v>-0.5</v>
      </c>
      <c r="Z73">
        <v>0.7</v>
      </c>
      <c r="AA73">
        <v>0</v>
      </c>
      <c r="AB73">
        <v>1.71</v>
      </c>
      <c r="AC73">
        <v>-95</v>
      </c>
    </row>
    <row r="74" spans="7:29">
      <c r="G74" t="s">
        <v>116</v>
      </c>
      <c r="H74" s="73">
        <v>39.61</v>
      </c>
      <c r="I74" s="46">
        <v>18.239999999999998</v>
      </c>
      <c r="J74" s="46">
        <v>0</v>
      </c>
      <c r="K74" s="46">
        <v>0</v>
      </c>
      <c r="L74" s="46">
        <v>0.55000000000000004</v>
      </c>
      <c r="M74" s="74">
        <v>1.35</v>
      </c>
      <c r="N74" s="73">
        <v>0</v>
      </c>
      <c r="O74" s="46">
        <v>0</v>
      </c>
      <c r="P74" s="46">
        <v>-85</v>
      </c>
      <c r="Q74" s="46">
        <v>0</v>
      </c>
      <c r="R74" s="46">
        <v>0</v>
      </c>
      <c r="S74" s="74">
        <v>0</v>
      </c>
      <c r="U74" s="73">
        <v>59.75</v>
      </c>
      <c r="V74" s="74">
        <v>-85.5</v>
      </c>
      <c r="W74">
        <v>39.61</v>
      </c>
      <c r="X74">
        <v>18.239999999999998</v>
      </c>
      <c r="Y74">
        <v>-0.5</v>
      </c>
      <c r="Z74">
        <v>0.55000000000000004</v>
      </c>
      <c r="AA74">
        <v>0</v>
      </c>
      <c r="AB74">
        <v>1.35</v>
      </c>
      <c r="AC74">
        <v>-85</v>
      </c>
    </row>
    <row r="75" spans="7:29">
      <c r="G75" t="s">
        <v>117</v>
      </c>
      <c r="H75" s="73">
        <v>6.81</v>
      </c>
      <c r="I75" s="46">
        <v>6.47</v>
      </c>
      <c r="J75" s="46">
        <v>0</v>
      </c>
      <c r="K75" s="46">
        <v>0</v>
      </c>
      <c r="L75" s="46">
        <v>0.6</v>
      </c>
      <c r="M75" s="74">
        <v>0.64</v>
      </c>
      <c r="N75" s="73">
        <v>0</v>
      </c>
      <c r="O75" s="46">
        <v>0</v>
      </c>
      <c r="P75" s="46">
        <v>-69</v>
      </c>
      <c r="Q75" s="46">
        <v>0</v>
      </c>
      <c r="R75" s="46">
        <v>0</v>
      </c>
      <c r="S75" s="74">
        <v>0</v>
      </c>
      <c r="U75" s="73">
        <v>14.52</v>
      </c>
      <c r="V75" s="74">
        <v>-69.5</v>
      </c>
      <c r="W75">
        <v>6.81</v>
      </c>
      <c r="X75">
        <v>6.47</v>
      </c>
      <c r="Y75">
        <v>-0.5</v>
      </c>
      <c r="Z75">
        <v>0.6</v>
      </c>
      <c r="AA75">
        <v>0</v>
      </c>
      <c r="AB75">
        <v>0.64</v>
      </c>
      <c r="AC75">
        <v>-69</v>
      </c>
    </row>
    <row r="76" spans="7:29">
      <c r="G76" t="s">
        <v>118</v>
      </c>
      <c r="H76" s="73">
        <v>0.26</v>
      </c>
      <c r="I76" s="46">
        <v>3.92</v>
      </c>
      <c r="J76" s="46">
        <v>0</v>
      </c>
      <c r="K76" s="46">
        <v>0</v>
      </c>
      <c r="L76" s="46">
        <v>0.4</v>
      </c>
      <c r="M76" s="74">
        <v>0.21</v>
      </c>
      <c r="N76" s="73">
        <v>0</v>
      </c>
      <c r="O76" s="46">
        <v>0</v>
      </c>
      <c r="P76" s="46">
        <v>-50</v>
      </c>
      <c r="Q76" s="46">
        <v>0</v>
      </c>
      <c r="R76" s="46">
        <v>0</v>
      </c>
      <c r="S76" s="74">
        <v>0</v>
      </c>
      <c r="U76" s="73">
        <v>4.79</v>
      </c>
      <c r="V76" s="74">
        <v>-50.5</v>
      </c>
      <c r="W76">
        <v>0.26</v>
      </c>
      <c r="X76">
        <v>3.92</v>
      </c>
      <c r="Y76">
        <v>-0.5</v>
      </c>
      <c r="Z76">
        <v>0.4</v>
      </c>
      <c r="AA76">
        <v>0</v>
      </c>
      <c r="AB76">
        <v>0.21</v>
      </c>
      <c r="AC76">
        <v>-50</v>
      </c>
    </row>
    <row r="77" spans="7:29">
      <c r="G77" t="s">
        <v>119</v>
      </c>
      <c r="H77" s="73">
        <v>4.51</v>
      </c>
      <c r="I77" s="46">
        <v>0</v>
      </c>
      <c r="J77" s="46">
        <v>0</v>
      </c>
      <c r="K77" s="46">
        <v>0</v>
      </c>
      <c r="L77" s="46">
        <v>0.32</v>
      </c>
      <c r="M77" s="74">
        <v>0.34</v>
      </c>
      <c r="N77" s="73">
        <v>0</v>
      </c>
      <c r="O77" s="46">
        <v>0</v>
      </c>
      <c r="P77" s="46">
        <v>-28</v>
      </c>
      <c r="Q77" s="46">
        <v>0</v>
      </c>
      <c r="R77" s="46">
        <v>0</v>
      </c>
      <c r="S77" s="74">
        <v>0</v>
      </c>
      <c r="U77" s="73">
        <v>5.17</v>
      </c>
      <c r="V77" s="74">
        <v>-28.5</v>
      </c>
      <c r="W77">
        <v>4.51</v>
      </c>
      <c r="X77">
        <v>0</v>
      </c>
      <c r="Y77">
        <v>-0.5</v>
      </c>
      <c r="Z77">
        <v>0.32</v>
      </c>
      <c r="AA77">
        <v>0</v>
      </c>
      <c r="AB77">
        <v>0.34</v>
      </c>
      <c r="AC77">
        <v>-28</v>
      </c>
    </row>
    <row r="78" spans="7:29">
      <c r="G78" t="s">
        <v>120</v>
      </c>
      <c r="H78" s="73">
        <v>3.8</v>
      </c>
      <c r="I78" s="46">
        <v>0</v>
      </c>
      <c r="J78" s="46">
        <v>0</v>
      </c>
      <c r="K78" s="46">
        <v>0</v>
      </c>
      <c r="L78" s="46">
        <v>0.27</v>
      </c>
      <c r="M78" s="74">
        <v>0.28000000000000003</v>
      </c>
      <c r="N78" s="73">
        <v>0</v>
      </c>
      <c r="O78" s="46">
        <v>0</v>
      </c>
      <c r="P78" s="46">
        <v>-38</v>
      </c>
      <c r="Q78" s="46">
        <v>0</v>
      </c>
      <c r="R78" s="46">
        <v>0</v>
      </c>
      <c r="S78" s="74">
        <v>0</v>
      </c>
      <c r="U78" s="73">
        <v>4.3499999999999996</v>
      </c>
      <c r="V78" s="74">
        <v>-38.5</v>
      </c>
      <c r="W78">
        <v>3.8</v>
      </c>
      <c r="X78">
        <v>0</v>
      </c>
      <c r="Y78">
        <v>-0.5</v>
      </c>
      <c r="Z78">
        <v>0.27</v>
      </c>
      <c r="AA78">
        <v>0</v>
      </c>
      <c r="AB78">
        <v>0.28000000000000003</v>
      </c>
      <c r="AC78">
        <v>-38</v>
      </c>
    </row>
    <row r="79" spans="7:29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0.32</v>
      </c>
      <c r="M79" s="74">
        <v>0.18</v>
      </c>
      <c r="N79" s="73">
        <v>0</v>
      </c>
      <c r="O79" s="46">
        <v>0</v>
      </c>
      <c r="P79" s="46">
        <v>-43</v>
      </c>
      <c r="Q79" s="46">
        <v>0</v>
      </c>
      <c r="R79" s="46">
        <v>0</v>
      </c>
      <c r="S79" s="74">
        <v>0</v>
      </c>
      <c r="U79" s="73">
        <v>0.5</v>
      </c>
      <c r="V79" s="74">
        <v>-43.5</v>
      </c>
      <c r="W79">
        <v>0</v>
      </c>
      <c r="X79">
        <v>0</v>
      </c>
      <c r="Y79">
        <v>-0.5</v>
      </c>
      <c r="Z79">
        <v>0.32</v>
      </c>
      <c r="AA79">
        <v>0</v>
      </c>
      <c r="AB79">
        <v>0.18</v>
      </c>
      <c r="AC79">
        <v>-43</v>
      </c>
    </row>
    <row r="80" spans="7:29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0.39</v>
      </c>
      <c r="M80" s="74">
        <v>0.2</v>
      </c>
      <c r="N80" s="73">
        <v>0</v>
      </c>
      <c r="O80" s="46">
        <v>0</v>
      </c>
      <c r="P80" s="46">
        <v>-51</v>
      </c>
      <c r="Q80" s="46">
        <v>0</v>
      </c>
      <c r="R80" s="46">
        <v>0</v>
      </c>
      <c r="S80" s="74">
        <v>0</v>
      </c>
      <c r="U80" s="73">
        <v>0.59</v>
      </c>
      <c r="V80" s="74">
        <v>-51.5</v>
      </c>
      <c r="W80">
        <v>0</v>
      </c>
      <c r="X80">
        <v>0</v>
      </c>
      <c r="Y80">
        <v>-0.5</v>
      </c>
      <c r="Z80">
        <v>0.39</v>
      </c>
      <c r="AA80">
        <v>0</v>
      </c>
      <c r="AB80">
        <v>0.2</v>
      </c>
      <c r="AC80">
        <v>-51</v>
      </c>
    </row>
    <row r="81" spans="7:29">
      <c r="G81" t="s">
        <v>123</v>
      </c>
      <c r="H81" s="73">
        <v>0</v>
      </c>
      <c r="I81" s="46">
        <v>6.96</v>
      </c>
      <c r="J81" s="46">
        <v>0</v>
      </c>
      <c r="K81" s="46">
        <v>0</v>
      </c>
      <c r="L81" s="46">
        <v>0.3</v>
      </c>
      <c r="M81" s="74">
        <v>0.15</v>
      </c>
      <c r="N81" s="73">
        <v>-22</v>
      </c>
      <c r="O81" s="46">
        <v>0</v>
      </c>
      <c r="P81" s="46">
        <v>-30</v>
      </c>
      <c r="Q81" s="46">
        <v>0</v>
      </c>
      <c r="R81" s="46">
        <v>0</v>
      </c>
      <c r="S81" s="74">
        <v>0</v>
      </c>
      <c r="U81" s="73">
        <v>7.41</v>
      </c>
      <c r="V81" s="74">
        <v>-52.5</v>
      </c>
      <c r="W81">
        <v>-22</v>
      </c>
      <c r="X81">
        <v>6.96</v>
      </c>
      <c r="Y81">
        <v>-0.5</v>
      </c>
      <c r="Z81">
        <v>0.3</v>
      </c>
      <c r="AA81">
        <v>0</v>
      </c>
      <c r="AB81">
        <v>0.15</v>
      </c>
      <c r="AC81">
        <v>-30</v>
      </c>
    </row>
    <row r="82" spans="7:29">
      <c r="G82" t="s">
        <v>124</v>
      </c>
      <c r="H82" s="73">
        <v>0</v>
      </c>
      <c r="I82" s="46">
        <v>9.83</v>
      </c>
      <c r="J82" s="46">
        <v>0</v>
      </c>
      <c r="K82" s="46">
        <v>0</v>
      </c>
      <c r="L82" s="46">
        <v>0.4</v>
      </c>
      <c r="M82" s="74">
        <v>0.23</v>
      </c>
      <c r="N82" s="73">
        <v>-41</v>
      </c>
      <c r="O82" s="46">
        <v>0</v>
      </c>
      <c r="P82" s="46">
        <v>-30</v>
      </c>
      <c r="Q82" s="46">
        <v>0</v>
      </c>
      <c r="R82" s="46">
        <v>0</v>
      </c>
      <c r="S82" s="74">
        <v>0</v>
      </c>
      <c r="U82" s="73">
        <v>10.46</v>
      </c>
      <c r="V82" s="74">
        <v>-71.5</v>
      </c>
      <c r="W82">
        <v>-41</v>
      </c>
      <c r="X82">
        <v>9.83</v>
      </c>
      <c r="Y82">
        <v>-0.5</v>
      </c>
      <c r="Z82">
        <v>0.4</v>
      </c>
      <c r="AA82">
        <v>0</v>
      </c>
      <c r="AB82">
        <v>0.23</v>
      </c>
      <c r="AC82">
        <v>-30</v>
      </c>
    </row>
    <row r="83" spans="7:29">
      <c r="G83" t="s">
        <v>125</v>
      </c>
      <c r="H83" s="73">
        <v>0</v>
      </c>
      <c r="I83" s="46">
        <v>21.43</v>
      </c>
      <c r="J83" s="46">
        <v>0</v>
      </c>
      <c r="K83" s="46">
        <v>0</v>
      </c>
      <c r="L83" s="46">
        <v>0.68</v>
      </c>
      <c r="M83" s="74">
        <v>0.34</v>
      </c>
      <c r="N83" s="73">
        <v>-31</v>
      </c>
      <c r="O83" s="46">
        <v>0</v>
      </c>
      <c r="P83" s="46">
        <v>-45</v>
      </c>
      <c r="Q83" s="46">
        <v>0</v>
      </c>
      <c r="R83" s="46">
        <v>0</v>
      </c>
      <c r="S83" s="74">
        <v>0</v>
      </c>
      <c r="U83" s="73">
        <v>22.45</v>
      </c>
      <c r="V83" s="74">
        <v>-76.5</v>
      </c>
      <c r="W83">
        <v>-31</v>
      </c>
      <c r="X83">
        <v>21.43</v>
      </c>
      <c r="Y83">
        <v>-0.5</v>
      </c>
      <c r="Z83">
        <v>0.68</v>
      </c>
      <c r="AA83">
        <v>0</v>
      </c>
      <c r="AB83">
        <v>0.34</v>
      </c>
      <c r="AC83">
        <v>-45</v>
      </c>
    </row>
    <row r="84" spans="7:29">
      <c r="G84" t="s">
        <v>126</v>
      </c>
      <c r="H84" s="73">
        <v>0</v>
      </c>
      <c r="I84" s="46">
        <v>23.23</v>
      </c>
      <c r="J84" s="46">
        <v>0</v>
      </c>
      <c r="K84" s="46">
        <v>0</v>
      </c>
      <c r="L84" s="46">
        <v>0.73</v>
      </c>
      <c r="M84" s="74">
        <v>0.34</v>
      </c>
      <c r="N84" s="73">
        <v>-53</v>
      </c>
      <c r="O84" s="46">
        <v>0</v>
      </c>
      <c r="P84" s="46">
        <v>-46</v>
      </c>
      <c r="Q84" s="46">
        <v>0</v>
      </c>
      <c r="R84" s="46">
        <v>0</v>
      </c>
      <c r="S84" s="74">
        <v>0</v>
      </c>
      <c r="U84" s="73">
        <v>24.3</v>
      </c>
      <c r="V84" s="74">
        <v>-99.5</v>
      </c>
      <c r="W84">
        <v>-53</v>
      </c>
      <c r="X84">
        <v>23.23</v>
      </c>
      <c r="Y84">
        <v>-0.5</v>
      </c>
      <c r="Z84">
        <v>0.73</v>
      </c>
      <c r="AA84">
        <v>0</v>
      </c>
      <c r="AB84">
        <v>0.34</v>
      </c>
      <c r="AC84">
        <v>-46</v>
      </c>
    </row>
    <row r="85" spans="7:29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1.17</v>
      </c>
      <c r="M85" s="74">
        <v>0.51</v>
      </c>
      <c r="N85" s="73">
        <v>-30</v>
      </c>
      <c r="O85" s="46">
        <v>0</v>
      </c>
      <c r="P85" s="46">
        <v>-40</v>
      </c>
      <c r="Q85" s="46">
        <v>0</v>
      </c>
      <c r="R85" s="46">
        <v>0</v>
      </c>
      <c r="S85" s="74">
        <v>0</v>
      </c>
      <c r="U85" s="73">
        <v>1.68</v>
      </c>
      <c r="V85" s="74">
        <v>-70.5</v>
      </c>
      <c r="W85">
        <v>-30</v>
      </c>
      <c r="X85">
        <v>0</v>
      </c>
      <c r="Y85">
        <v>-0.5</v>
      </c>
      <c r="Z85">
        <v>1.17</v>
      </c>
      <c r="AA85">
        <v>0</v>
      </c>
      <c r="AB85">
        <v>0.51</v>
      </c>
      <c r="AC85">
        <v>-40</v>
      </c>
    </row>
    <row r="86" spans="7:29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0.97</v>
      </c>
      <c r="M86" s="74">
        <v>0.57999999999999996</v>
      </c>
      <c r="N86" s="73">
        <v>-7</v>
      </c>
      <c r="O86" s="46">
        <v>0</v>
      </c>
      <c r="P86" s="46">
        <v>-40</v>
      </c>
      <c r="Q86" s="46">
        <v>0</v>
      </c>
      <c r="R86" s="46">
        <v>0</v>
      </c>
      <c r="S86" s="74">
        <v>0</v>
      </c>
      <c r="U86" s="73">
        <v>1.55</v>
      </c>
      <c r="V86" s="74">
        <v>-47.5</v>
      </c>
      <c r="W86">
        <v>-7</v>
      </c>
      <c r="X86">
        <v>0</v>
      </c>
      <c r="Y86">
        <v>-0.5</v>
      </c>
      <c r="Z86">
        <v>0.97</v>
      </c>
      <c r="AA86">
        <v>0</v>
      </c>
      <c r="AB86">
        <v>0.57999999999999996</v>
      </c>
      <c r="AC86">
        <v>-40</v>
      </c>
    </row>
    <row r="87" spans="7:29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2.27</v>
      </c>
      <c r="M87" s="74">
        <v>1.0900000000000001</v>
      </c>
      <c r="N87" s="73">
        <v>-57</v>
      </c>
      <c r="O87" s="46">
        <v>0</v>
      </c>
      <c r="P87" s="46">
        <v>-65</v>
      </c>
      <c r="Q87" s="46">
        <v>0</v>
      </c>
      <c r="R87" s="46">
        <v>0</v>
      </c>
      <c r="S87" s="74">
        <v>0</v>
      </c>
      <c r="U87" s="73">
        <v>3.36</v>
      </c>
      <c r="V87" s="74">
        <v>-122.5</v>
      </c>
      <c r="W87">
        <v>-57</v>
      </c>
      <c r="X87">
        <v>0</v>
      </c>
      <c r="Y87">
        <v>-0.5</v>
      </c>
      <c r="Z87">
        <v>2.27</v>
      </c>
      <c r="AA87">
        <v>0</v>
      </c>
      <c r="AB87">
        <v>1.0900000000000001</v>
      </c>
      <c r="AC87">
        <v>-65</v>
      </c>
    </row>
    <row r="88" spans="7:29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1.79</v>
      </c>
      <c r="M88" s="74">
        <v>3.3</v>
      </c>
      <c r="N88" s="73">
        <v>-54</v>
      </c>
      <c r="O88" s="46">
        <v>0</v>
      </c>
      <c r="P88" s="46">
        <v>-65</v>
      </c>
      <c r="Q88" s="46">
        <v>0</v>
      </c>
      <c r="R88" s="46">
        <v>0</v>
      </c>
      <c r="S88" s="74">
        <v>0</v>
      </c>
      <c r="U88" s="73">
        <v>5.09</v>
      </c>
      <c r="V88" s="74">
        <v>-119.5</v>
      </c>
      <c r="W88">
        <v>-54</v>
      </c>
      <c r="X88">
        <v>0</v>
      </c>
      <c r="Y88">
        <v>-0.5</v>
      </c>
      <c r="Z88">
        <v>1.79</v>
      </c>
      <c r="AA88">
        <v>0</v>
      </c>
      <c r="AB88">
        <v>3.3</v>
      </c>
      <c r="AC88">
        <v>-65</v>
      </c>
    </row>
    <row r="89" spans="7:29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3.34</v>
      </c>
      <c r="M89" s="74">
        <v>4.3499999999999996</v>
      </c>
      <c r="N89" s="73">
        <v>0</v>
      </c>
      <c r="O89" s="46">
        <v>0</v>
      </c>
      <c r="P89" s="46">
        <v>-57</v>
      </c>
      <c r="Q89" s="46">
        <v>0</v>
      </c>
      <c r="R89" s="46">
        <v>0</v>
      </c>
      <c r="S89" s="74">
        <v>0</v>
      </c>
      <c r="U89" s="73">
        <v>7.69</v>
      </c>
      <c r="V89" s="74">
        <v>-57.5</v>
      </c>
      <c r="W89">
        <v>0</v>
      </c>
      <c r="X89">
        <v>0</v>
      </c>
      <c r="Y89">
        <v>-0.5</v>
      </c>
      <c r="Z89">
        <v>3.34</v>
      </c>
      <c r="AA89">
        <v>0</v>
      </c>
      <c r="AB89">
        <v>4.3499999999999996</v>
      </c>
      <c r="AC89">
        <v>-57</v>
      </c>
    </row>
    <row r="90" spans="7:29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2.9</v>
      </c>
      <c r="M90" s="74">
        <v>7.14</v>
      </c>
      <c r="N90" s="73">
        <v>-5</v>
      </c>
      <c r="O90" s="46">
        <v>0</v>
      </c>
      <c r="P90" s="46">
        <v>-67</v>
      </c>
      <c r="Q90" s="46">
        <v>0</v>
      </c>
      <c r="R90" s="46">
        <v>0</v>
      </c>
      <c r="S90" s="74">
        <v>0</v>
      </c>
      <c r="U90" s="73">
        <v>10.039999999999999</v>
      </c>
      <c r="V90" s="74">
        <v>-72.5</v>
      </c>
      <c r="W90">
        <v>-5</v>
      </c>
      <c r="X90">
        <v>0</v>
      </c>
      <c r="Y90">
        <v>-0.5</v>
      </c>
      <c r="Z90">
        <v>2.9</v>
      </c>
      <c r="AA90">
        <v>0</v>
      </c>
      <c r="AB90">
        <v>7.14</v>
      </c>
      <c r="AC90">
        <v>-67</v>
      </c>
    </row>
    <row r="91" spans="7:29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2.9</v>
      </c>
      <c r="M91" s="74">
        <v>5.0199999999999996</v>
      </c>
      <c r="N91" s="73">
        <v>-91</v>
      </c>
      <c r="O91" s="46">
        <v>0</v>
      </c>
      <c r="P91" s="46">
        <v>-60</v>
      </c>
      <c r="Q91" s="46">
        <v>0</v>
      </c>
      <c r="R91" s="46">
        <v>0</v>
      </c>
      <c r="S91" s="74">
        <v>0</v>
      </c>
      <c r="U91" s="73">
        <v>7.92</v>
      </c>
      <c r="V91" s="74">
        <v>-151.5</v>
      </c>
      <c r="W91">
        <v>-91</v>
      </c>
      <c r="X91">
        <v>0</v>
      </c>
      <c r="Y91">
        <v>-0.5</v>
      </c>
      <c r="Z91">
        <v>2.9</v>
      </c>
      <c r="AA91">
        <v>0</v>
      </c>
      <c r="AB91">
        <v>5.0199999999999996</v>
      </c>
      <c r="AC91">
        <v>-60</v>
      </c>
    </row>
    <row r="92" spans="7:29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2.9</v>
      </c>
      <c r="M92" s="74">
        <v>5.89</v>
      </c>
      <c r="N92" s="73">
        <v>-93</v>
      </c>
      <c r="O92" s="46">
        <v>0</v>
      </c>
      <c r="P92" s="46">
        <v>-60</v>
      </c>
      <c r="Q92" s="46">
        <v>0</v>
      </c>
      <c r="R92" s="46">
        <v>0</v>
      </c>
      <c r="S92" s="74">
        <v>0</v>
      </c>
      <c r="U92" s="73">
        <v>8.7899999999999991</v>
      </c>
      <c r="V92" s="74">
        <v>-153.5</v>
      </c>
      <c r="W92">
        <v>-93</v>
      </c>
      <c r="X92">
        <v>0</v>
      </c>
      <c r="Y92">
        <v>-0.5</v>
      </c>
      <c r="Z92">
        <v>2.9</v>
      </c>
      <c r="AA92">
        <v>0</v>
      </c>
      <c r="AB92">
        <v>5.89</v>
      </c>
      <c r="AC92">
        <v>-60</v>
      </c>
    </row>
    <row r="93" spans="7:29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1.1599999999999999</v>
      </c>
      <c r="M93" s="74">
        <v>5.22</v>
      </c>
      <c r="N93" s="73">
        <v>-62</v>
      </c>
      <c r="O93" s="46">
        <v>-10</v>
      </c>
      <c r="P93" s="46">
        <v>-75</v>
      </c>
      <c r="Q93" s="46">
        <v>0</v>
      </c>
      <c r="R93" s="46">
        <v>0</v>
      </c>
      <c r="S93" s="74">
        <v>0</v>
      </c>
      <c r="U93" s="73">
        <v>6.38</v>
      </c>
      <c r="V93" s="74">
        <v>-147.5</v>
      </c>
      <c r="W93">
        <v>-62</v>
      </c>
      <c r="X93">
        <v>-10</v>
      </c>
      <c r="Y93">
        <v>-0.5</v>
      </c>
      <c r="Z93">
        <v>1.1599999999999999</v>
      </c>
      <c r="AA93">
        <v>0</v>
      </c>
      <c r="AB93">
        <v>5.22</v>
      </c>
      <c r="AC93">
        <v>-75</v>
      </c>
    </row>
    <row r="94" spans="7:29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0.77</v>
      </c>
      <c r="M94" s="74">
        <v>5.8</v>
      </c>
      <c r="N94" s="73">
        <v>-57</v>
      </c>
      <c r="O94" s="46">
        <v>-5</v>
      </c>
      <c r="P94" s="46">
        <v>-75</v>
      </c>
      <c r="Q94" s="46">
        <v>0</v>
      </c>
      <c r="R94" s="46">
        <v>0</v>
      </c>
      <c r="S94" s="74">
        <v>0</v>
      </c>
      <c r="U94" s="73">
        <v>6.57</v>
      </c>
      <c r="V94" s="74">
        <v>-137.5</v>
      </c>
      <c r="W94">
        <v>-57</v>
      </c>
      <c r="X94">
        <v>-5</v>
      </c>
      <c r="Y94">
        <v>-0.5</v>
      </c>
      <c r="Z94">
        <v>0.77</v>
      </c>
      <c r="AA94">
        <v>0</v>
      </c>
      <c r="AB94">
        <v>5.8</v>
      </c>
      <c r="AC94">
        <v>-75</v>
      </c>
    </row>
    <row r="95" spans="7:29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1.1599999999999999</v>
      </c>
      <c r="M95" s="74">
        <v>6.96</v>
      </c>
      <c r="N95" s="73">
        <v>-19</v>
      </c>
      <c r="O95" s="46">
        <v>-10</v>
      </c>
      <c r="P95" s="46">
        <v>-70</v>
      </c>
      <c r="Q95" s="46">
        <v>0</v>
      </c>
      <c r="R95" s="46">
        <v>0</v>
      </c>
      <c r="S95" s="74">
        <v>0</v>
      </c>
      <c r="U95" s="73">
        <v>8.1199999999999992</v>
      </c>
      <c r="V95" s="74">
        <v>-99.5</v>
      </c>
      <c r="W95">
        <v>-19</v>
      </c>
      <c r="X95">
        <v>-10</v>
      </c>
      <c r="Y95">
        <v>-0.5</v>
      </c>
      <c r="Z95">
        <v>1.1599999999999999</v>
      </c>
      <c r="AA95">
        <v>0</v>
      </c>
      <c r="AB95">
        <v>6.96</v>
      </c>
      <c r="AC95">
        <v>-70</v>
      </c>
    </row>
    <row r="96" spans="7:29">
      <c r="G96" t="s">
        <v>138</v>
      </c>
      <c r="H96" s="73">
        <v>5.8</v>
      </c>
      <c r="I96" s="46">
        <v>0</v>
      </c>
      <c r="J96" s="46">
        <v>0</v>
      </c>
      <c r="K96" s="46">
        <v>0</v>
      </c>
      <c r="L96" s="46">
        <v>0.57999999999999996</v>
      </c>
      <c r="M96" s="74">
        <v>7.05</v>
      </c>
      <c r="N96" s="73">
        <v>0</v>
      </c>
      <c r="O96" s="46">
        <v>0</v>
      </c>
      <c r="P96" s="46">
        <v>-60</v>
      </c>
      <c r="Q96" s="46">
        <v>0</v>
      </c>
      <c r="R96" s="46">
        <v>0</v>
      </c>
      <c r="S96" s="74">
        <v>0</v>
      </c>
      <c r="U96" s="73">
        <v>13.43</v>
      </c>
      <c r="V96" s="74">
        <v>-60.5</v>
      </c>
      <c r="W96">
        <v>5.8</v>
      </c>
      <c r="X96">
        <v>0</v>
      </c>
      <c r="Y96">
        <v>-0.5</v>
      </c>
      <c r="Z96">
        <v>0.57999999999999996</v>
      </c>
      <c r="AA96">
        <v>0</v>
      </c>
      <c r="AB96">
        <v>7.05</v>
      </c>
      <c r="AC96">
        <v>-60</v>
      </c>
    </row>
    <row r="97" spans="1:83">
      <c r="G97" t="s">
        <v>139</v>
      </c>
      <c r="H97" s="73">
        <v>26.15</v>
      </c>
      <c r="I97" s="46">
        <v>0</v>
      </c>
      <c r="J97" s="46">
        <v>0</v>
      </c>
      <c r="K97" s="46">
        <v>0</v>
      </c>
      <c r="L97" s="46">
        <v>0.36</v>
      </c>
      <c r="M97" s="74">
        <v>5.05</v>
      </c>
      <c r="N97" s="73">
        <v>0</v>
      </c>
      <c r="O97" s="46">
        <v>0</v>
      </c>
      <c r="P97" s="46">
        <v>-58</v>
      </c>
      <c r="Q97" s="46">
        <v>0</v>
      </c>
      <c r="R97" s="46">
        <v>0</v>
      </c>
      <c r="S97" s="74">
        <v>0</v>
      </c>
      <c r="U97" s="73">
        <v>31.56</v>
      </c>
      <c r="V97" s="74">
        <v>-58.5</v>
      </c>
      <c r="W97">
        <v>26.15</v>
      </c>
      <c r="X97">
        <v>0</v>
      </c>
      <c r="Y97">
        <v>-0.5</v>
      </c>
      <c r="Z97">
        <v>0.36</v>
      </c>
      <c r="AA97">
        <v>0</v>
      </c>
      <c r="AB97">
        <v>5.05</v>
      </c>
      <c r="AC97">
        <v>-58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</v>
      </c>
      <c r="M98" s="74">
        <v>3</v>
      </c>
      <c r="N98" s="73">
        <v>0</v>
      </c>
      <c r="O98" s="46">
        <v>0</v>
      </c>
      <c r="P98" s="46">
        <v>-20</v>
      </c>
      <c r="Q98" s="46">
        <v>0</v>
      </c>
      <c r="R98" s="46">
        <v>0</v>
      </c>
      <c r="S98" s="74">
        <v>0</v>
      </c>
      <c r="U98" s="73">
        <v>3</v>
      </c>
      <c r="V98" s="74">
        <v>-20.5</v>
      </c>
      <c r="W98">
        <v>0</v>
      </c>
      <c r="X98">
        <v>0</v>
      </c>
      <c r="Y98">
        <v>-0.5</v>
      </c>
      <c r="Z98">
        <v>0</v>
      </c>
      <c r="AA98">
        <v>0</v>
      </c>
      <c r="AB98">
        <v>3</v>
      </c>
      <c r="AC98">
        <v>-20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0.1867349999999999</v>
      </c>
      <c r="I99" s="69">
        <f t="shared" ref="I99:BQ99" si="1">SUM(I3:I98)/4000</f>
        <v>0.23281250000000003</v>
      </c>
      <c r="J99" s="69">
        <f t="shared" si="1"/>
        <v>0.11715750000000003</v>
      </c>
      <c r="K99" s="69">
        <f t="shared" si="1"/>
        <v>0</v>
      </c>
      <c r="L99" s="69">
        <f t="shared" si="1"/>
        <v>4.6765000000000029E-2</v>
      </c>
      <c r="M99" s="69">
        <f t="shared" si="1"/>
        <v>7.4585000000000012E-2</v>
      </c>
      <c r="N99" s="68">
        <f t="shared" si="1"/>
        <v>-0.51449999999999996</v>
      </c>
      <c r="O99" s="69">
        <f t="shared" si="1"/>
        <v>-0.19925000000000001</v>
      </c>
      <c r="P99" s="69">
        <f t="shared" si="1"/>
        <v>-0.68049999999999999</v>
      </c>
      <c r="Q99" s="69">
        <f t="shared" si="1"/>
        <v>-0.05</v>
      </c>
      <c r="R99" s="69">
        <f t="shared" si="1"/>
        <v>-9.300000000000001E-3</v>
      </c>
      <c r="S99" s="70">
        <f t="shared" si="1"/>
        <v>0</v>
      </c>
      <c r="U99" s="68">
        <f t="shared" si="1"/>
        <v>0.65805500000000017</v>
      </c>
      <c r="V99" s="70">
        <f t="shared" si="1"/>
        <v>-1.4655499999999999</v>
      </c>
      <c r="W99">
        <f t="shared" si="1"/>
        <v>-0.32776500000000003</v>
      </c>
      <c r="X99">
        <f t="shared" si="1"/>
        <v>3.3562500000000002E-2</v>
      </c>
      <c r="Y99">
        <f t="shared" si="1"/>
        <v>-1.2E-2</v>
      </c>
      <c r="Z99">
        <f t="shared" si="1"/>
        <v>3.7465000000000019E-2</v>
      </c>
      <c r="AA99">
        <f t="shared" si="1"/>
        <v>-0.05</v>
      </c>
      <c r="AB99">
        <f t="shared" si="1"/>
        <v>7.4585000000000012E-2</v>
      </c>
      <c r="AC99">
        <f t="shared" si="1"/>
        <v>-0.56334249999999997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6" t="s">
        <v>223</v>
      </c>
      <c r="B1" s="216"/>
      <c r="C1" s="216"/>
      <c r="D1" s="216"/>
      <c r="E1" s="140"/>
      <c r="F1" s="140"/>
      <c r="G1" s="216" t="s">
        <v>44</v>
      </c>
      <c r="H1" s="217" t="s">
        <v>224</v>
      </c>
      <c r="I1" s="218"/>
      <c r="J1" s="218"/>
      <c r="K1" s="218"/>
      <c r="L1" s="218"/>
      <c r="M1" s="219"/>
      <c r="N1" s="217" t="s">
        <v>225</v>
      </c>
      <c r="O1" s="218"/>
      <c r="P1" s="218"/>
      <c r="Q1" s="218"/>
      <c r="R1" s="218"/>
      <c r="S1" s="219"/>
      <c r="T1">
        <v>3</v>
      </c>
      <c r="U1" s="220" t="s">
        <v>317</v>
      </c>
      <c r="V1" s="221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6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45204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399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74" activePane="bottomRight" state="frozen"/>
      <selection sqref="A1:D35"/>
      <selection pane="topRight" sqref="A1:D35"/>
      <selection pane="bottomLeft" sqref="A1:D35"/>
      <selection pane="bottomRight" activeCell="Y3" sqref="Y3:Y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6">
      <c r="A1" s="216" t="s">
        <v>223</v>
      </c>
      <c r="B1" s="216"/>
      <c r="C1" s="216"/>
      <c r="D1" s="216"/>
      <c r="E1" s="148"/>
      <c r="F1" s="148"/>
      <c r="G1" s="216" t="s">
        <v>44</v>
      </c>
      <c r="H1" s="217" t="s">
        <v>224</v>
      </c>
      <c r="I1" s="218"/>
      <c r="J1" s="218"/>
      <c r="K1" s="218"/>
      <c r="L1" s="218"/>
      <c r="M1" s="219"/>
      <c r="N1" s="217" t="s">
        <v>225</v>
      </c>
      <c r="O1" s="218"/>
      <c r="P1" s="218"/>
      <c r="Q1" s="218"/>
      <c r="R1" s="218"/>
      <c r="S1" s="219"/>
      <c r="T1">
        <v>4</v>
      </c>
      <c r="U1" s="220" t="s">
        <v>317</v>
      </c>
      <c r="V1" s="221"/>
    </row>
    <row r="2" spans="1:26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6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45204</v>
      </c>
      <c r="U2" s="73" t="s">
        <v>225</v>
      </c>
      <c r="V2" s="74" t="s">
        <v>224</v>
      </c>
      <c r="W2" s="28" t="s">
        <v>256</v>
      </c>
      <c r="X2" t="s">
        <v>257</v>
      </c>
      <c r="Y2" t="s">
        <v>537</v>
      </c>
      <c r="Z2" t="s">
        <v>441</v>
      </c>
    </row>
    <row r="3" spans="1:26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T3" t="s">
        <v>537</v>
      </c>
      <c r="U3" s="73">
        <v>0</v>
      </c>
      <c r="V3" s="74">
        <v>-7.5</v>
      </c>
      <c r="W3">
        <v>0</v>
      </c>
      <c r="X3">
        <v>0</v>
      </c>
      <c r="Y3">
        <v>-7.5</v>
      </c>
      <c r="Z3">
        <v>0</v>
      </c>
    </row>
    <row r="4" spans="1:26">
      <c r="A4" t="s">
        <v>378</v>
      </c>
      <c r="B4" t="s">
        <v>257</v>
      </c>
      <c r="D4" t="s">
        <v>398</v>
      </c>
      <c r="F4" t="s">
        <v>441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U4" s="73">
        <v>0</v>
      </c>
      <c r="V4" s="74">
        <v>-7.5</v>
      </c>
      <c r="W4">
        <v>0</v>
      </c>
      <c r="X4">
        <v>0</v>
      </c>
      <c r="Y4">
        <v>-7.5</v>
      </c>
      <c r="Z4">
        <v>0</v>
      </c>
    </row>
    <row r="5" spans="1:26">
      <c r="B5" t="s">
        <v>380</v>
      </c>
      <c r="D5" t="s">
        <v>442</v>
      </c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U5" s="73">
        <v>0</v>
      </c>
      <c r="V5" s="74">
        <v>-7.5</v>
      </c>
      <c r="W5">
        <v>0</v>
      </c>
      <c r="X5">
        <v>0</v>
      </c>
      <c r="Y5">
        <v>-7.5</v>
      </c>
      <c r="Z5">
        <v>0</v>
      </c>
    </row>
    <row r="6" spans="1:26">
      <c r="B6" t="s">
        <v>380</v>
      </c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U6" s="73">
        <v>0</v>
      </c>
      <c r="V6" s="74">
        <v>-7.5</v>
      </c>
      <c r="W6">
        <v>0</v>
      </c>
      <c r="X6">
        <v>0</v>
      </c>
      <c r="Y6">
        <v>-7.5</v>
      </c>
      <c r="Z6">
        <v>0</v>
      </c>
    </row>
    <row r="7" spans="1:26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U7" s="73">
        <v>0</v>
      </c>
      <c r="V7" s="74">
        <v>-7.5</v>
      </c>
      <c r="W7">
        <v>0</v>
      </c>
      <c r="X7">
        <v>0</v>
      </c>
      <c r="Y7">
        <v>-7.5</v>
      </c>
      <c r="Z7">
        <v>0</v>
      </c>
    </row>
    <row r="8" spans="1:26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U8" s="73">
        <v>0</v>
      </c>
      <c r="V8" s="74">
        <v>-7.5</v>
      </c>
      <c r="W8">
        <v>0</v>
      </c>
      <c r="X8">
        <v>0</v>
      </c>
      <c r="Y8">
        <v>-7.5</v>
      </c>
      <c r="Z8">
        <v>0</v>
      </c>
    </row>
    <row r="9" spans="1:26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U9" s="73">
        <v>0</v>
      </c>
      <c r="V9" s="74">
        <v>-7.5</v>
      </c>
      <c r="W9">
        <v>0</v>
      </c>
      <c r="X9">
        <v>0</v>
      </c>
      <c r="Y9">
        <v>-7.5</v>
      </c>
      <c r="Z9">
        <v>0</v>
      </c>
    </row>
    <row r="10" spans="1:26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U10" s="73">
        <v>0</v>
      </c>
      <c r="V10" s="74">
        <v>-7.5</v>
      </c>
      <c r="W10">
        <v>0</v>
      </c>
      <c r="X10">
        <v>0</v>
      </c>
      <c r="Y10">
        <v>-7.5</v>
      </c>
      <c r="Z10">
        <v>0</v>
      </c>
    </row>
    <row r="11" spans="1:26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U11" s="73">
        <v>0</v>
      </c>
      <c r="V11" s="74">
        <v>-7.5</v>
      </c>
      <c r="W11">
        <v>0</v>
      </c>
      <c r="X11">
        <v>0</v>
      </c>
      <c r="Y11">
        <v>-7.5</v>
      </c>
      <c r="Z11">
        <v>0</v>
      </c>
    </row>
    <row r="12" spans="1:26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U12" s="73">
        <v>0</v>
      </c>
      <c r="V12" s="74">
        <v>-7.5</v>
      </c>
      <c r="W12">
        <v>0</v>
      </c>
      <c r="X12">
        <v>0</v>
      </c>
      <c r="Y12">
        <v>-7.5</v>
      </c>
      <c r="Z12">
        <v>0</v>
      </c>
    </row>
    <row r="13" spans="1:26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U13" s="73">
        <v>0</v>
      </c>
      <c r="V13" s="74">
        <v>-7.5</v>
      </c>
      <c r="W13">
        <v>0</v>
      </c>
      <c r="X13">
        <v>0</v>
      </c>
      <c r="Y13">
        <v>-7.5</v>
      </c>
      <c r="Z13">
        <v>0</v>
      </c>
    </row>
    <row r="14" spans="1:26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U14" s="73">
        <v>0</v>
      </c>
      <c r="V14" s="74">
        <v>-7.5</v>
      </c>
      <c r="W14">
        <v>0</v>
      </c>
      <c r="X14">
        <v>0</v>
      </c>
      <c r="Y14">
        <v>-7.5</v>
      </c>
      <c r="Z14">
        <v>0</v>
      </c>
    </row>
    <row r="15" spans="1:26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U15" s="73">
        <v>0</v>
      </c>
      <c r="V15" s="74">
        <v>-7.5</v>
      </c>
      <c r="W15">
        <v>0</v>
      </c>
      <c r="X15">
        <v>0</v>
      </c>
      <c r="Y15">
        <v>-7.5</v>
      </c>
      <c r="Z15">
        <v>0</v>
      </c>
    </row>
    <row r="16" spans="1:26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U16" s="73">
        <v>0</v>
      </c>
      <c r="V16" s="74">
        <v>-7.5</v>
      </c>
      <c r="W16">
        <v>0</v>
      </c>
      <c r="X16">
        <v>0</v>
      </c>
      <c r="Y16">
        <v>-7.5</v>
      </c>
      <c r="Z16">
        <v>0</v>
      </c>
    </row>
    <row r="17" spans="7:26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U17" s="73">
        <v>0</v>
      </c>
      <c r="V17" s="74">
        <v>-7.5</v>
      </c>
      <c r="W17">
        <v>0</v>
      </c>
      <c r="X17">
        <v>0</v>
      </c>
      <c r="Y17">
        <v>-7.5</v>
      </c>
      <c r="Z17">
        <v>0</v>
      </c>
    </row>
    <row r="18" spans="7:26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U18" s="73">
        <v>0</v>
      </c>
      <c r="V18" s="74">
        <v>-7.5</v>
      </c>
      <c r="W18">
        <v>0</v>
      </c>
      <c r="X18">
        <v>0</v>
      </c>
      <c r="Y18">
        <v>-7.5</v>
      </c>
      <c r="Z18">
        <v>0</v>
      </c>
    </row>
    <row r="19" spans="7:26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U19" s="73">
        <v>0</v>
      </c>
      <c r="V19" s="74">
        <v>-7.5</v>
      </c>
      <c r="W19">
        <v>0</v>
      </c>
      <c r="X19">
        <v>0</v>
      </c>
      <c r="Y19">
        <v>-7.5</v>
      </c>
      <c r="Z19">
        <v>0</v>
      </c>
    </row>
    <row r="20" spans="7:26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U20" s="73">
        <v>0</v>
      </c>
      <c r="V20" s="74">
        <v>-7.5</v>
      </c>
      <c r="W20">
        <v>0</v>
      </c>
      <c r="X20">
        <v>0</v>
      </c>
      <c r="Y20">
        <v>-7.5</v>
      </c>
      <c r="Z20">
        <v>0</v>
      </c>
    </row>
    <row r="21" spans="7:26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0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U21" s="73">
        <v>0</v>
      </c>
      <c r="V21" s="74">
        <v>-7.5</v>
      </c>
      <c r="W21">
        <v>0</v>
      </c>
      <c r="X21">
        <v>0</v>
      </c>
      <c r="Y21">
        <v>-7.5</v>
      </c>
      <c r="Z21">
        <v>0</v>
      </c>
    </row>
    <row r="22" spans="7:26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0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U22" s="73">
        <v>0</v>
      </c>
      <c r="V22" s="74">
        <v>-7.5</v>
      </c>
      <c r="W22">
        <v>0</v>
      </c>
      <c r="X22">
        <v>0</v>
      </c>
      <c r="Y22">
        <v>-7.5</v>
      </c>
      <c r="Z22">
        <v>0</v>
      </c>
    </row>
    <row r="23" spans="7:26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0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U23" s="73">
        <v>0</v>
      </c>
      <c r="V23" s="74">
        <v>-7.5</v>
      </c>
      <c r="W23">
        <v>0</v>
      </c>
      <c r="X23">
        <v>0</v>
      </c>
      <c r="Y23">
        <v>-7.5</v>
      </c>
      <c r="Z23">
        <v>0</v>
      </c>
    </row>
    <row r="24" spans="7:26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0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U24" s="73">
        <v>0</v>
      </c>
      <c r="V24" s="74">
        <v>-7.5</v>
      </c>
      <c r="W24">
        <v>0</v>
      </c>
      <c r="X24">
        <v>0</v>
      </c>
      <c r="Y24">
        <v>-7.5</v>
      </c>
      <c r="Z24">
        <v>0</v>
      </c>
    </row>
    <row r="25" spans="7:26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0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U25" s="73">
        <v>0</v>
      </c>
      <c r="V25" s="74">
        <v>-7.5</v>
      </c>
      <c r="W25">
        <v>0</v>
      </c>
      <c r="X25">
        <v>0</v>
      </c>
      <c r="Y25">
        <v>-7.5</v>
      </c>
      <c r="Z25">
        <v>0</v>
      </c>
    </row>
    <row r="26" spans="7:26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0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U26" s="73">
        <v>0</v>
      </c>
      <c r="V26" s="74">
        <v>-7.5</v>
      </c>
      <c r="W26">
        <v>0</v>
      </c>
      <c r="X26">
        <v>0</v>
      </c>
      <c r="Y26">
        <v>-7.5</v>
      </c>
      <c r="Z26">
        <v>0</v>
      </c>
    </row>
    <row r="27" spans="7:26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0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U27" s="73">
        <v>0</v>
      </c>
      <c r="V27" s="74">
        <v>-7.5</v>
      </c>
      <c r="W27">
        <v>0</v>
      </c>
      <c r="X27">
        <v>0</v>
      </c>
      <c r="Y27">
        <v>-7.5</v>
      </c>
      <c r="Z27">
        <v>0</v>
      </c>
    </row>
    <row r="28" spans="7:26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0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U28" s="73">
        <v>0</v>
      </c>
      <c r="V28" s="74">
        <v>-7.5</v>
      </c>
      <c r="W28">
        <v>0</v>
      </c>
      <c r="X28">
        <v>0</v>
      </c>
      <c r="Y28">
        <v>-7.5</v>
      </c>
      <c r="Z28">
        <v>0</v>
      </c>
    </row>
    <row r="29" spans="7:26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0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>
        <v>0</v>
      </c>
      <c r="V29" s="74">
        <v>-7.5</v>
      </c>
      <c r="W29">
        <v>0</v>
      </c>
      <c r="X29">
        <v>0</v>
      </c>
      <c r="Y29">
        <v>-7.5</v>
      </c>
      <c r="Z29">
        <v>0</v>
      </c>
    </row>
    <row r="30" spans="7:26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0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>
        <v>0</v>
      </c>
      <c r="V30" s="74">
        <v>-7.5</v>
      </c>
      <c r="W30">
        <v>0</v>
      </c>
      <c r="X30">
        <v>0</v>
      </c>
      <c r="Y30">
        <v>-7.5</v>
      </c>
      <c r="Z30">
        <v>0</v>
      </c>
    </row>
    <row r="31" spans="7:26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0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>
        <v>0</v>
      </c>
      <c r="V31" s="74">
        <v>-7.5</v>
      </c>
      <c r="W31">
        <v>0</v>
      </c>
      <c r="X31">
        <v>0</v>
      </c>
      <c r="Y31">
        <v>-7.5</v>
      </c>
      <c r="Z31">
        <v>0</v>
      </c>
    </row>
    <row r="32" spans="7:26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0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>
        <v>0</v>
      </c>
      <c r="V32" s="74">
        <v>-7.5</v>
      </c>
      <c r="W32">
        <v>0</v>
      </c>
      <c r="X32">
        <v>0</v>
      </c>
      <c r="Y32">
        <v>-7.5</v>
      </c>
      <c r="Z32">
        <v>0</v>
      </c>
    </row>
    <row r="33" spans="7:26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0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>
        <v>0</v>
      </c>
      <c r="V33" s="74">
        <v>-7.5</v>
      </c>
      <c r="W33">
        <v>0</v>
      </c>
      <c r="X33">
        <v>0</v>
      </c>
      <c r="Y33">
        <v>-7.5</v>
      </c>
      <c r="Z33">
        <v>0</v>
      </c>
    </row>
    <row r="34" spans="7:26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0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>
        <v>0</v>
      </c>
      <c r="V34" s="74">
        <v>-7.5</v>
      </c>
      <c r="W34">
        <v>0</v>
      </c>
      <c r="X34">
        <v>0</v>
      </c>
      <c r="Y34">
        <v>-7.5</v>
      </c>
      <c r="Z34">
        <v>0</v>
      </c>
    </row>
    <row r="35" spans="7:26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0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>
        <v>0</v>
      </c>
      <c r="V35" s="74">
        <v>-7.5</v>
      </c>
      <c r="W35">
        <v>0</v>
      </c>
      <c r="X35">
        <v>0</v>
      </c>
      <c r="Y35">
        <v>-7.5</v>
      </c>
      <c r="Z35">
        <v>0</v>
      </c>
    </row>
    <row r="36" spans="7:26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0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>
        <v>0</v>
      </c>
      <c r="V36" s="74">
        <v>-7.5</v>
      </c>
      <c r="W36">
        <v>0</v>
      </c>
      <c r="X36">
        <v>0</v>
      </c>
      <c r="Y36">
        <v>-7.5</v>
      </c>
      <c r="Z36">
        <v>0</v>
      </c>
    </row>
    <row r="37" spans="7:26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0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>
        <v>0</v>
      </c>
      <c r="V37" s="74">
        <v>-7.5</v>
      </c>
      <c r="W37">
        <v>0</v>
      </c>
      <c r="X37">
        <v>0</v>
      </c>
      <c r="Y37">
        <v>-7.5</v>
      </c>
      <c r="Z37">
        <v>0</v>
      </c>
    </row>
    <row r="38" spans="7:26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0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>
        <v>0</v>
      </c>
      <c r="V38" s="74">
        <v>-7.5</v>
      </c>
      <c r="W38">
        <v>0</v>
      </c>
      <c r="X38">
        <v>0</v>
      </c>
      <c r="Y38">
        <v>-7.5</v>
      </c>
      <c r="Z38">
        <v>0</v>
      </c>
    </row>
    <row r="39" spans="7:26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0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>
        <v>0</v>
      </c>
      <c r="V39" s="74">
        <v>-7.5</v>
      </c>
      <c r="W39">
        <v>0</v>
      </c>
      <c r="X39">
        <v>0</v>
      </c>
      <c r="Y39">
        <v>-7.5</v>
      </c>
      <c r="Z39">
        <v>0</v>
      </c>
    </row>
    <row r="40" spans="7:26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0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>
        <v>0</v>
      </c>
      <c r="V40" s="74">
        <v>-7.5</v>
      </c>
      <c r="W40">
        <v>0</v>
      </c>
      <c r="X40">
        <v>0</v>
      </c>
      <c r="Y40">
        <v>-7.5</v>
      </c>
      <c r="Z40">
        <v>0</v>
      </c>
    </row>
    <row r="41" spans="7:26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0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>
        <v>0</v>
      </c>
      <c r="V41" s="74">
        <v>-7.5</v>
      </c>
      <c r="W41">
        <v>0</v>
      </c>
      <c r="X41">
        <v>0</v>
      </c>
      <c r="Y41">
        <v>-7.5</v>
      </c>
      <c r="Z41">
        <v>0</v>
      </c>
    </row>
    <row r="42" spans="7:26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0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>
        <v>0</v>
      </c>
      <c r="V42" s="74">
        <v>-7.5</v>
      </c>
      <c r="W42">
        <v>0</v>
      </c>
      <c r="X42">
        <v>0</v>
      </c>
      <c r="Y42">
        <v>-7.5</v>
      </c>
      <c r="Z42">
        <v>0</v>
      </c>
    </row>
    <row r="43" spans="7:26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0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>
        <v>0</v>
      </c>
      <c r="V43" s="74">
        <v>-7.5</v>
      </c>
      <c r="W43">
        <v>0</v>
      </c>
      <c r="X43">
        <v>0</v>
      </c>
      <c r="Y43">
        <v>-7.5</v>
      </c>
      <c r="Z43">
        <v>0</v>
      </c>
    </row>
    <row r="44" spans="7:26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>
        <v>0</v>
      </c>
      <c r="V44" s="74">
        <v>-7.5</v>
      </c>
      <c r="W44">
        <v>0</v>
      </c>
      <c r="X44">
        <v>0</v>
      </c>
      <c r="Y44">
        <v>-7.5</v>
      </c>
      <c r="Z44">
        <v>0</v>
      </c>
    </row>
    <row r="45" spans="7:26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>
        <v>0</v>
      </c>
      <c r="V45" s="74">
        <v>-7.5</v>
      </c>
      <c r="W45">
        <v>0</v>
      </c>
      <c r="X45">
        <v>0</v>
      </c>
      <c r="Y45">
        <v>-7.5</v>
      </c>
      <c r="Z45">
        <v>0</v>
      </c>
    </row>
    <row r="46" spans="7:26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>
        <v>0</v>
      </c>
      <c r="V46" s="74">
        <v>-7.5</v>
      </c>
      <c r="W46">
        <v>0</v>
      </c>
      <c r="X46">
        <v>0</v>
      </c>
      <c r="Y46">
        <v>-7.5</v>
      </c>
      <c r="Z46">
        <v>0</v>
      </c>
    </row>
    <row r="47" spans="7:26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>
        <v>0</v>
      </c>
      <c r="V47" s="74">
        <v>-7.5</v>
      </c>
      <c r="W47">
        <v>0</v>
      </c>
      <c r="X47">
        <v>0</v>
      </c>
      <c r="Y47">
        <v>-7.5</v>
      </c>
      <c r="Z47">
        <v>0</v>
      </c>
    </row>
    <row r="48" spans="7:26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>
        <v>0</v>
      </c>
      <c r="V48" s="74">
        <v>-7.5</v>
      </c>
      <c r="W48">
        <v>0</v>
      </c>
      <c r="X48">
        <v>0</v>
      </c>
      <c r="Y48">
        <v>-7.5</v>
      </c>
      <c r="Z48">
        <v>0</v>
      </c>
    </row>
    <row r="49" spans="7:26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>
        <v>0</v>
      </c>
      <c r="V49" s="74">
        <v>-7.5</v>
      </c>
      <c r="W49">
        <v>0</v>
      </c>
      <c r="X49">
        <v>0</v>
      </c>
      <c r="Y49">
        <v>-7.5</v>
      </c>
      <c r="Z49">
        <v>0</v>
      </c>
    </row>
    <row r="50" spans="7:26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>
        <v>0</v>
      </c>
      <c r="V50" s="74">
        <v>-7.5</v>
      </c>
      <c r="W50">
        <v>0</v>
      </c>
      <c r="X50">
        <v>0</v>
      </c>
      <c r="Y50">
        <v>-7.5</v>
      </c>
      <c r="Z50">
        <v>0</v>
      </c>
    </row>
    <row r="51" spans="7:26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>
        <v>0</v>
      </c>
      <c r="V51" s="74">
        <v>-7.5</v>
      </c>
      <c r="W51">
        <v>0</v>
      </c>
      <c r="X51">
        <v>0</v>
      </c>
      <c r="Y51">
        <v>-7.5</v>
      </c>
      <c r="Z51">
        <v>0</v>
      </c>
    </row>
    <row r="52" spans="7:26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>
        <v>0</v>
      </c>
      <c r="V52" s="74">
        <v>-7.5</v>
      </c>
      <c r="W52">
        <v>0</v>
      </c>
      <c r="X52">
        <v>0</v>
      </c>
      <c r="Y52">
        <v>-7.5</v>
      </c>
      <c r="Z52">
        <v>0</v>
      </c>
    </row>
    <row r="53" spans="7:26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>
        <v>0</v>
      </c>
      <c r="V53" s="74">
        <v>-7.5</v>
      </c>
      <c r="W53">
        <v>0</v>
      </c>
      <c r="X53">
        <v>0</v>
      </c>
      <c r="Y53">
        <v>-7.5</v>
      </c>
      <c r="Z53">
        <v>0</v>
      </c>
    </row>
    <row r="54" spans="7:26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0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>
        <v>0</v>
      </c>
      <c r="V54" s="74">
        <v>-7.5</v>
      </c>
      <c r="W54">
        <v>0</v>
      </c>
      <c r="X54">
        <v>0</v>
      </c>
      <c r="Y54">
        <v>-7.5</v>
      </c>
      <c r="Z54">
        <v>0</v>
      </c>
    </row>
    <row r="55" spans="7:26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0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>
        <v>0</v>
      </c>
      <c r="V55" s="74">
        <v>-7.5</v>
      </c>
      <c r="W55">
        <v>0</v>
      </c>
      <c r="X55">
        <v>0</v>
      </c>
      <c r="Y55">
        <v>-7.5</v>
      </c>
      <c r="Z55">
        <v>0</v>
      </c>
    </row>
    <row r="56" spans="7:26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0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>
        <v>0</v>
      </c>
      <c r="V56" s="74">
        <v>-7.5</v>
      </c>
      <c r="W56">
        <v>0</v>
      </c>
      <c r="X56">
        <v>0</v>
      </c>
      <c r="Y56">
        <v>-7.5</v>
      </c>
      <c r="Z56">
        <v>0</v>
      </c>
    </row>
    <row r="57" spans="7:26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0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>
        <v>0</v>
      </c>
      <c r="V57" s="74">
        <v>-7.5</v>
      </c>
      <c r="W57">
        <v>0</v>
      </c>
      <c r="X57">
        <v>0</v>
      </c>
      <c r="Y57">
        <v>-7.5</v>
      </c>
      <c r="Z57">
        <v>0</v>
      </c>
    </row>
    <row r="58" spans="7:26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0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>
        <v>0</v>
      </c>
      <c r="V58" s="74">
        <v>-7.5</v>
      </c>
      <c r="W58">
        <v>0</v>
      </c>
      <c r="X58">
        <v>0</v>
      </c>
      <c r="Y58">
        <v>-7.5</v>
      </c>
      <c r="Z58">
        <v>0</v>
      </c>
    </row>
    <row r="59" spans="7:26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0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>
        <v>0</v>
      </c>
      <c r="V59" s="74">
        <v>-7.5</v>
      </c>
      <c r="W59">
        <v>0</v>
      </c>
      <c r="X59">
        <v>0</v>
      </c>
      <c r="Y59">
        <v>-7.5</v>
      </c>
      <c r="Z59">
        <v>0</v>
      </c>
    </row>
    <row r="60" spans="7:26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0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>
        <v>0</v>
      </c>
      <c r="V60" s="74">
        <v>-7.5</v>
      </c>
      <c r="W60">
        <v>0</v>
      </c>
      <c r="X60">
        <v>0</v>
      </c>
      <c r="Y60">
        <v>-7.5</v>
      </c>
      <c r="Z60">
        <v>0</v>
      </c>
    </row>
    <row r="61" spans="7:26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0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>
        <v>0</v>
      </c>
      <c r="V61" s="74">
        <v>-7.5</v>
      </c>
      <c r="W61">
        <v>0</v>
      </c>
      <c r="X61">
        <v>0</v>
      </c>
      <c r="Y61">
        <v>-7.5</v>
      </c>
      <c r="Z61">
        <v>0</v>
      </c>
    </row>
    <row r="62" spans="7:26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>
        <v>0</v>
      </c>
      <c r="V62" s="74">
        <v>-7.5</v>
      </c>
      <c r="W62">
        <v>0</v>
      </c>
      <c r="X62">
        <v>0</v>
      </c>
      <c r="Y62">
        <v>-7.5</v>
      </c>
      <c r="Z62">
        <v>0</v>
      </c>
    </row>
    <row r="63" spans="7:26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>
        <v>0</v>
      </c>
      <c r="V63" s="74">
        <v>-7.5</v>
      </c>
      <c r="W63">
        <v>0</v>
      </c>
      <c r="X63">
        <v>0</v>
      </c>
      <c r="Y63">
        <v>-7.5</v>
      </c>
      <c r="Z63">
        <v>0</v>
      </c>
    </row>
    <row r="64" spans="7:26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>
        <v>0</v>
      </c>
      <c r="V64" s="74">
        <v>-7.5</v>
      </c>
      <c r="W64">
        <v>0</v>
      </c>
      <c r="X64">
        <v>0</v>
      </c>
      <c r="Y64">
        <v>-7.5</v>
      </c>
      <c r="Z64">
        <v>0</v>
      </c>
    </row>
    <row r="65" spans="7:26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>
        <v>0</v>
      </c>
      <c r="V65" s="74">
        <v>-7.5</v>
      </c>
      <c r="W65">
        <v>0</v>
      </c>
      <c r="X65">
        <v>0</v>
      </c>
      <c r="Y65">
        <v>-7.5</v>
      </c>
      <c r="Z65">
        <v>0</v>
      </c>
    </row>
    <row r="66" spans="7:26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0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>
        <v>0</v>
      </c>
      <c r="V66" s="74">
        <v>-7.5</v>
      </c>
      <c r="W66">
        <v>0</v>
      </c>
      <c r="X66">
        <v>0</v>
      </c>
      <c r="Y66">
        <v>-7.5</v>
      </c>
      <c r="Z66">
        <v>0</v>
      </c>
    </row>
    <row r="67" spans="7:26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0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>
        <v>0</v>
      </c>
      <c r="V67" s="74">
        <v>-7.5</v>
      </c>
      <c r="W67">
        <v>0</v>
      </c>
      <c r="X67">
        <v>0</v>
      </c>
      <c r="Y67">
        <v>-7.5</v>
      </c>
      <c r="Z67">
        <v>0</v>
      </c>
    </row>
    <row r="68" spans="7:26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>
        <v>0</v>
      </c>
      <c r="V68" s="74">
        <v>-7.5</v>
      </c>
      <c r="W68">
        <v>0</v>
      </c>
      <c r="X68">
        <v>0</v>
      </c>
      <c r="Y68">
        <v>-7.5</v>
      </c>
      <c r="Z68">
        <v>0</v>
      </c>
    </row>
    <row r="69" spans="7:26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0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>
        <v>0</v>
      </c>
      <c r="V69" s="74">
        <v>-7.5</v>
      </c>
      <c r="W69">
        <v>0</v>
      </c>
      <c r="X69">
        <v>0</v>
      </c>
      <c r="Y69">
        <v>-7.5</v>
      </c>
      <c r="Z69">
        <v>0</v>
      </c>
    </row>
    <row r="70" spans="7:26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0</v>
      </c>
      <c r="M70" s="74">
        <v>0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>
        <v>0</v>
      </c>
      <c r="V70" s="74">
        <v>-7.5</v>
      </c>
      <c r="W70">
        <v>0</v>
      </c>
      <c r="X70">
        <v>0</v>
      </c>
      <c r="Y70">
        <v>-7.5</v>
      </c>
      <c r="Z70">
        <v>0</v>
      </c>
    </row>
    <row r="71" spans="7:26">
      <c r="G71" t="s">
        <v>113</v>
      </c>
      <c r="H71" s="73">
        <v>0</v>
      </c>
      <c r="I71" s="46">
        <v>0</v>
      </c>
      <c r="J71" s="46">
        <v>0</v>
      </c>
      <c r="K71" s="46">
        <v>0</v>
      </c>
      <c r="L71" s="46">
        <v>0</v>
      </c>
      <c r="M71" s="74">
        <v>0.49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>
        <v>0.49</v>
      </c>
      <c r="V71" s="74">
        <v>-7.5</v>
      </c>
      <c r="W71">
        <v>0</v>
      </c>
      <c r="X71">
        <v>0</v>
      </c>
      <c r="Y71">
        <v>-7.5</v>
      </c>
      <c r="Z71">
        <v>0.49</v>
      </c>
    </row>
    <row r="72" spans="7:26">
      <c r="G72" t="s">
        <v>114</v>
      </c>
      <c r="H72" s="73">
        <v>0</v>
      </c>
      <c r="I72" s="46">
        <v>0</v>
      </c>
      <c r="J72" s="46">
        <v>0</v>
      </c>
      <c r="K72" s="46">
        <v>0</v>
      </c>
      <c r="L72" s="46">
        <v>0</v>
      </c>
      <c r="M72" s="74">
        <v>0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>
        <v>0</v>
      </c>
      <c r="V72" s="74">
        <v>-7.5</v>
      </c>
      <c r="W72">
        <v>0</v>
      </c>
      <c r="X72">
        <v>0</v>
      </c>
      <c r="Y72">
        <v>-7.5</v>
      </c>
      <c r="Z72">
        <v>0</v>
      </c>
    </row>
    <row r="73" spans="7:26">
      <c r="G73" t="s">
        <v>115</v>
      </c>
      <c r="H73" s="73">
        <v>0</v>
      </c>
      <c r="I73" s="46">
        <v>24.16</v>
      </c>
      <c r="J73" s="46">
        <v>0</v>
      </c>
      <c r="K73" s="46">
        <v>0</v>
      </c>
      <c r="L73" s="46">
        <v>0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>
        <v>24.16</v>
      </c>
      <c r="V73" s="74">
        <v>-7.5</v>
      </c>
      <c r="W73">
        <v>0</v>
      </c>
      <c r="X73">
        <v>24.16</v>
      </c>
      <c r="Y73">
        <v>-7.5</v>
      </c>
      <c r="Z73">
        <v>0</v>
      </c>
    </row>
    <row r="74" spans="7:26">
      <c r="G74" t="s">
        <v>116</v>
      </c>
      <c r="H74" s="73">
        <v>0</v>
      </c>
      <c r="I74" s="46">
        <v>38.65</v>
      </c>
      <c r="J74" s="46">
        <v>0</v>
      </c>
      <c r="K74" s="46">
        <v>0</v>
      </c>
      <c r="L74" s="46">
        <v>0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>
        <v>38.65</v>
      </c>
      <c r="V74" s="74">
        <v>-7.5</v>
      </c>
      <c r="W74">
        <v>0</v>
      </c>
      <c r="X74">
        <v>38.65</v>
      </c>
      <c r="Y74">
        <v>-7.5</v>
      </c>
      <c r="Z74">
        <v>0</v>
      </c>
    </row>
    <row r="75" spans="7:26">
      <c r="G75" t="s">
        <v>117</v>
      </c>
      <c r="H75" s="73">
        <v>0</v>
      </c>
      <c r="I75" s="46">
        <v>53.15</v>
      </c>
      <c r="J75" s="46">
        <v>0</v>
      </c>
      <c r="K75" s="46">
        <v>0</v>
      </c>
      <c r="L75" s="46">
        <v>0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>
        <v>53.15</v>
      </c>
      <c r="V75" s="74">
        <v>-7.5</v>
      </c>
      <c r="W75">
        <v>0</v>
      </c>
      <c r="X75">
        <v>53.15</v>
      </c>
      <c r="Y75">
        <v>-7.5</v>
      </c>
      <c r="Z75">
        <v>0</v>
      </c>
    </row>
    <row r="76" spans="7:26">
      <c r="G76" t="s">
        <v>118</v>
      </c>
      <c r="H76" s="73">
        <v>60.23</v>
      </c>
      <c r="I76" s="46">
        <v>48.32</v>
      </c>
      <c r="J76" s="46">
        <v>0</v>
      </c>
      <c r="K76" s="46">
        <v>0</v>
      </c>
      <c r="L76" s="46">
        <v>0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>
        <v>108.55</v>
      </c>
      <c r="V76" s="74">
        <v>-7.5</v>
      </c>
      <c r="W76">
        <v>60.23</v>
      </c>
      <c r="X76">
        <v>48.32</v>
      </c>
      <c r="Y76">
        <v>-7.5</v>
      </c>
      <c r="Z76">
        <v>0</v>
      </c>
    </row>
    <row r="77" spans="7:26">
      <c r="G77" t="s">
        <v>119</v>
      </c>
      <c r="H77" s="73">
        <v>69.739999999999995</v>
      </c>
      <c r="I77" s="46">
        <v>38.65</v>
      </c>
      <c r="J77" s="46">
        <v>0</v>
      </c>
      <c r="K77" s="46">
        <v>0</v>
      </c>
      <c r="L77" s="46">
        <v>0</v>
      </c>
      <c r="M77" s="74">
        <v>0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>
        <v>108.39</v>
      </c>
      <c r="V77" s="74">
        <v>-7.5</v>
      </c>
      <c r="W77">
        <v>69.739999999999995</v>
      </c>
      <c r="X77">
        <v>38.65</v>
      </c>
      <c r="Y77">
        <v>-7.5</v>
      </c>
      <c r="Z77">
        <v>0</v>
      </c>
    </row>
    <row r="78" spans="7:26">
      <c r="G78" t="s">
        <v>120</v>
      </c>
      <c r="H78" s="73">
        <v>66.09</v>
      </c>
      <c r="I78" s="46">
        <v>28.99</v>
      </c>
      <c r="J78" s="46">
        <v>0</v>
      </c>
      <c r="K78" s="46">
        <v>0</v>
      </c>
      <c r="L78" s="46">
        <v>0</v>
      </c>
      <c r="M78" s="74">
        <v>0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>
        <v>95.08</v>
      </c>
      <c r="V78" s="74">
        <v>-7.5</v>
      </c>
      <c r="W78">
        <v>66.09</v>
      </c>
      <c r="X78">
        <v>28.99</v>
      </c>
      <c r="Y78">
        <v>-7.5</v>
      </c>
      <c r="Z78">
        <v>0</v>
      </c>
    </row>
    <row r="79" spans="7:26">
      <c r="G79" t="s">
        <v>121</v>
      </c>
      <c r="H79" s="73">
        <v>27.73</v>
      </c>
      <c r="I79" s="46">
        <v>0</v>
      </c>
      <c r="J79" s="46">
        <v>0</v>
      </c>
      <c r="K79" s="46">
        <v>0</v>
      </c>
      <c r="L79" s="46">
        <v>0</v>
      </c>
      <c r="M79" s="74">
        <v>0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>
        <v>27.73</v>
      </c>
      <c r="V79" s="74">
        <v>-7.5</v>
      </c>
      <c r="W79">
        <v>27.73</v>
      </c>
      <c r="X79">
        <v>0</v>
      </c>
      <c r="Y79">
        <v>-7.5</v>
      </c>
      <c r="Z79">
        <v>0</v>
      </c>
    </row>
    <row r="80" spans="7:26">
      <c r="G80" t="s">
        <v>122</v>
      </c>
      <c r="H80" s="73">
        <v>25.61</v>
      </c>
      <c r="I80" s="46">
        <v>0</v>
      </c>
      <c r="J80" s="46">
        <v>0</v>
      </c>
      <c r="K80" s="46">
        <v>0</v>
      </c>
      <c r="L80" s="46">
        <v>0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>
        <v>25.61</v>
      </c>
      <c r="V80" s="74">
        <v>-7.5</v>
      </c>
      <c r="W80">
        <v>25.61</v>
      </c>
      <c r="X80">
        <v>0</v>
      </c>
      <c r="Y80">
        <v>-7.5</v>
      </c>
      <c r="Z80">
        <v>0</v>
      </c>
    </row>
    <row r="81" spans="7:26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0</v>
      </c>
      <c r="M81" s="74">
        <v>0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>
        <v>0</v>
      </c>
      <c r="V81" s="74">
        <v>-7.5</v>
      </c>
      <c r="W81">
        <v>0</v>
      </c>
      <c r="X81">
        <v>0</v>
      </c>
      <c r="Y81">
        <v>-7.5</v>
      </c>
      <c r="Z81">
        <v>0</v>
      </c>
    </row>
    <row r="82" spans="7:26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0</v>
      </c>
      <c r="M82" s="74">
        <v>0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>
        <v>0</v>
      </c>
      <c r="V82" s="74">
        <v>-7.5</v>
      </c>
      <c r="W82">
        <v>0</v>
      </c>
      <c r="X82">
        <v>0</v>
      </c>
      <c r="Y82">
        <v>-7.5</v>
      </c>
      <c r="Z82">
        <v>0</v>
      </c>
    </row>
    <row r="83" spans="7:26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0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>
        <v>0</v>
      </c>
      <c r="V83" s="74">
        <v>-7.5</v>
      </c>
      <c r="W83">
        <v>0</v>
      </c>
      <c r="X83">
        <v>0</v>
      </c>
      <c r="Y83">
        <v>-7.5</v>
      </c>
      <c r="Z83">
        <v>0</v>
      </c>
    </row>
    <row r="84" spans="7:26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0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>
        <v>0</v>
      </c>
      <c r="V84" s="74">
        <v>-7.5</v>
      </c>
      <c r="W84">
        <v>0</v>
      </c>
      <c r="X84">
        <v>0</v>
      </c>
      <c r="Y84">
        <v>-7.5</v>
      </c>
      <c r="Z84">
        <v>0</v>
      </c>
    </row>
    <row r="85" spans="7:26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0.17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>
        <v>0.17</v>
      </c>
      <c r="V85" s="74">
        <v>-7.5</v>
      </c>
      <c r="W85">
        <v>0</v>
      </c>
      <c r="X85">
        <v>0</v>
      </c>
      <c r="Y85">
        <v>-7.5</v>
      </c>
      <c r="Z85">
        <v>0.17</v>
      </c>
    </row>
    <row r="86" spans="7:26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</v>
      </c>
      <c r="M86" s="74">
        <v>0.18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>
        <v>0.18</v>
      </c>
      <c r="V86" s="74">
        <v>-7.5</v>
      </c>
      <c r="W86">
        <v>0</v>
      </c>
      <c r="X86">
        <v>0</v>
      </c>
      <c r="Y86">
        <v>-7.5</v>
      </c>
      <c r="Z86">
        <v>0.18</v>
      </c>
    </row>
    <row r="87" spans="7:26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0.09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>
        <v>0.09</v>
      </c>
      <c r="V87" s="74">
        <v>-7.5</v>
      </c>
      <c r="W87">
        <v>0</v>
      </c>
      <c r="X87">
        <v>0</v>
      </c>
      <c r="Y87">
        <v>-7.5</v>
      </c>
      <c r="Z87">
        <v>0.09</v>
      </c>
    </row>
    <row r="88" spans="7:26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</v>
      </c>
      <c r="M88" s="74">
        <v>0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>
        <v>0</v>
      </c>
      <c r="V88" s="74">
        <v>-7.5</v>
      </c>
      <c r="W88">
        <v>0</v>
      </c>
      <c r="X88">
        <v>0</v>
      </c>
      <c r="Y88">
        <v>-7.5</v>
      </c>
      <c r="Z88">
        <v>0</v>
      </c>
    </row>
    <row r="89" spans="7:26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0</v>
      </c>
      <c r="M89" s="74">
        <v>0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>
        <v>0</v>
      </c>
      <c r="V89" s="74">
        <v>-7.5</v>
      </c>
      <c r="W89">
        <v>0</v>
      </c>
      <c r="X89">
        <v>0</v>
      </c>
      <c r="Y89">
        <v>-7.5</v>
      </c>
      <c r="Z89">
        <v>0</v>
      </c>
    </row>
    <row r="90" spans="7:26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0</v>
      </c>
      <c r="M90" s="74">
        <v>0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>
        <v>0</v>
      </c>
      <c r="V90" s="74">
        <v>-7.5</v>
      </c>
      <c r="W90">
        <v>0</v>
      </c>
      <c r="X90">
        <v>0</v>
      </c>
      <c r="Y90">
        <v>-7.5</v>
      </c>
      <c r="Z90">
        <v>0</v>
      </c>
    </row>
    <row r="91" spans="7:26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0</v>
      </c>
      <c r="M91" s="74">
        <v>0.47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>
        <v>0.47</v>
      </c>
      <c r="V91" s="74">
        <v>-7.5</v>
      </c>
      <c r="W91">
        <v>0</v>
      </c>
      <c r="X91">
        <v>0</v>
      </c>
      <c r="Y91">
        <v>-7.5</v>
      </c>
      <c r="Z91">
        <v>0.47</v>
      </c>
    </row>
    <row r="92" spans="7:26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0</v>
      </c>
      <c r="M92" s="74">
        <v>0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>
        <v>0</v>
      </c>
      <c r="V92" s="74">
        <v>-7.5</v>
      </c>
      <c r="W92">
        <v>0</v>
      </c>
      <c r="X92">
        <v>0</v>
      </c>
      <c r="Y92">
        <v>-7.5</v>
      </c>
      <c r="Z92">
        <v>0</v>
      </c>
    </row>
    <row r="93" spans="7:26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0</v>
      </c>
      <c r="M93" s="74">
        <v>0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>
        <v>0</v>
      </c>
      <c r="V93" s="74">
        <v>-7.5</v>
      </c>
      <c r="W93">
        <v>0</v>
      </c>
      <c r="X93">
        <v>0</v>
      </c>
      <c r="Y93">
        <v>-7.5</v>
      </c>
      <c r="Z93">
        <v>0</v>
      </c>
    </row>
    <row r="94" spans="7:26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0</v>
      </c>
      <c r="M94" s="74">
        <v>0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>
        <v>0</v>
      </c>
      <c r="V94" s="74">
        <v>-7.5</v>
      </c>
      <c r="W94">
        <v>0</v>
      </c>
      <c r="X94">
        <v>0</v>
      </c>
      <c r="Y94">
        <v>-7.5</v>
      </c>
      <c r="Z94">
        <v>0</v>
      </c>
    </row>
    <row r="95" spans="7:26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0</v>
      </c>
      <c r="M95" s="74">
        <v>0.12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>
        <v>0.12</v>
      </c>
      <c r="V95" s="74">
        <v>-7.5</v>
      </c>
      <c r="W95">
        <v>0</v>
      </c>
      <c r="X95">
        <v>0</v>
      </c>
      <c r="Y95">
        <v>-7.5</v>
      </c>
      <c r="Z95">
        <v>0.12</v>
      </c>
    </row>
    <row r="96" spans="7:26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0</v>
      </c>
      <c r="M96" s="74">
        <v>0.08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>
        <v>0.08</v>
      </c>
      <c r="V96" s="74">
        <v>-7.5</v>
      </c>
      <c r="W96">
        <v>0</v>
      </c>
      <c r="X96">
        <v>0</v>
      </c>
      <c r="Y96">
        <v>-7.5</v>
      </c>
      <c r="Z96">
        <v>0.08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0</v>
      </c>
      <c r="M97" s="74">
        <v>0.52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>
        <v>0.52</v>
      </c>
      <c r="V97" s="74">
        <v>-7.5</v>
      </c>
      <c r="W97">
        <v>0</v>
      </c>
      <c r="X97">
        <v>0</v>
      </c>
      <c r="Y97">
        <v>-7.5</v>
      </c>
      <c r="Z97">
        <v>0.52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</v>
      </c>
      <c r="M98" s="74">
        <v>0.31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>
        <v>0.31</v>
      </c>
      <c r="V98" s="74">
        <v>-7.5</v>
      </c>
      <c r="W98">
        <v>0</v>
      </c>
      <c r="X98">
        <v>0</v>
      </c>
      <c r="Y98">
        <v>-7.5</v>
      </c>
      <c r="Z98">
        <v>0.31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6.2349999999999996E-2</v>
      </c>
      <c r="I99" s="69">
        <f t="shared" ref="I99:BQ99" si="1">SUM(I3:I98)/4000</f>
        <v>5.7980000000000004E-2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6.0750000000000008E-4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0.1209375</v>
      </c>
      <c r="V99" s="70">
        <f t="shared" si="1"/>
        <v>-0.18</v>
      </c>
      <c r="W99">
        <f t="shared" si="1"/>
        <v>6.2349999999999996E-2</v>
      </c>
      <c r="X99">
        <f t="shared" si="1"/>
        <v>5.7980000000000004E-2</v>
      </c>
      <c r="Y99">
        <f t="shared" si="1"/>
        <v>-0.18</v>
      </c>
      <c r="Z99">
        <f t="shared" si="1"/>
        <v>6.0750000000000008E-4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7" sqref="C7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6" t="s">
        <v>223</v>
      </c>
      <c r="B1" s="216"/>
      <c r="C1" s="216"/>
      <c r="D1" s="216"/>
      <c r="E1" s="148"/>
      <c r="F1" s="148"/>
      <c r="G1" s="216" t="s">
        <v>44</v>
      </c>
      <c r="H1" s="217" t="s">
        <v>224</v>
      </c>
      <c r="I1" s="218"/>
      <c r="J1" s="218"/>
      <c r="K1" s="218"/>
      <c r="L1" s="218"/>
      <c r="M1" s="219"/>
      <c r="N1" s="217" t="s">
        <v>225</v>
      </c>
      <c r="O1" s="218"/>
      <c r="P1" s="218"/>
      <c r="Q1" s="218"/>
      <c r="R1" s="218"/>
      <c r="S1" s="219"/>
      <c r="T1">
        <v>3</v>
      </c>
      <c r="U1" s="220" t="s">
        <v>317</v>
      </c>
      <c r="V1" s="221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6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45204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I54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192">
        <f>Allocation_SG!A1</f>
        <v>45204</v>
      </c>
      <c r="B1" s="224"/>
      <c r="C1" s="224"/>
      <c r="D1" s="229" t="s">
        <v>437</v>
      </c>
      <c r="E1" s="216" t="s">
        <v>188</v>
      </c>
      <c r="F1" s="216" t="s">
        <v>189</v>
      </c>
      <c r="G1" s="216" t="s">
        <v>186</v>
      </c>
      <c r="H1" s="216" t="s">
        <v>187</v>
      </c>
      <c r="I1" s="216" t="s">
        <v>190</v>
      </c>
      <c r="J1" s="216" t="s">
        <v>192</v>
      </c>
      <c r="K1" s="216" t="s">
        <v>281</v>
      </c>
      <c r="L1" s="224" t="s">
        <v>196</v>
      </c>
      <c r="M1" s="224" t="s">
        <v>197</v>
      </c>
      <c r="N1" s="224" t="s">
        <v>198</v>
      </c>
      <c r="O1" s="224" t="s">
        <v>193</v>
      </c>
      <c r="P1" s="225" t="s">
        <v>143</v>
      </c>
      <c r="Q1" s="225" t="s">
        <v>144</v>
      </c>
      <c r="R1" s="228" t="s">
        <v>314</v>
      </c>
      <c r="S1" s="228" t="s">
        <v>455</v>
      </c>
      <c r="T1" s="40" t="s">
        <v>282</v>
      </c>
      <c r="U1" s="226" t="s">
        <v>283</v>
      </c>
      <c r="V1" s="65" t="s">
        <v>295</v>
      </c>
      <c r="W1" s="65" t="s">
        <v>282</v>
      </c>
      <c r="X1" s="216" t="s">
        <v>313</v>
      </c>
      <c r="Y1" s="223" t="s">
        <v>218</v>
      </c>
      <c r="Z1" s="223" t="s">
        <v>219</v>
      </c>
      <c r="AA1" s="227" t="s">
        <v>194</v>
      </c>
      <c r="AB1" s="227" t="s">
        <v>195</v>
      </c>
      <c r="AC1" s="25" t="s">
        <v>185</v>
      </c>
      <c r="AD1" s="216" t="s">
        <v>142</v>
      </c>
      <c r="AG1" s="216" t="s">
        <v>272</v>
      </c>
      <c r="AI1" s="223" t="s">
        <v>352</v>
      </c>
      <c r="AJ1" s="223" t="s">
        <v>373</v>
      </c>
      <c r="AK1" s="223" t="s">
        <v>354</v>
      </c>
      <c r="AL1" s="223" t="s">
        <v>355</v>
      </c>
      <c r="AM1" s="223" t="s">
        <v>356</v>
      </c>
      <c r="AN1" s="223" t="s">
        <v>357</v>
      </c>
      <c r="AO1" s="222" t="s">
        <v>374</v>
      </c>
      <c r="AP1" s="222" t="s">
        <v>375</v>
      </c>
      <c r="AQ1" s="222" t="s">
        <v>376</v>
      </c>
      <c r="AR1" s="222" t="s">
        <v>377</v>
      </c>
      <c r="AT1" s="153" t="s">
        <v>145</v>
      </c>
    </row>
    <row r="2" spans="1:47">
      <c r="A2" s="25" t="s">
        <v>44</v>
      </c>
      <c r="B2" s="224"/>
      <c r="C2" s="224"/>
      <c r="D2" s="229"/>
      <c r="E2" s="216"/>
      <c r="F2" s="216"/>
      <c r="G2" s="216"/>
      <c r="H2" s="216"/>
      <c r="I2" s="216"/>
      <c r="J2" s="216"/>
      <c r="K2" s="216"/>
      <c r="L2" s="224"/>
      <c r="M2" s="224"/>
      <c r="N2" s="224"/>
      <c r="O2" s="224"/>
      <c r="P2" s="225"/>
      <c r="Q2" s="225"/>
      <c r="R2" s="228"/>
      <c r="S2" s="228"/>
      <c r="T2" s="40" t="s">
        <v>294</v>
      </c>
      <c r="U2" s="226"/>
      <c r="V2" s="65" t="s">
        <v>284</v>
      </c>
      <c r="W2" s="65" t="s">
        <v>284</v>
      </c>
      <c r="X2" s="216"/>
      <c r="Y2" s="223"/>
      <c r="Z2" s="223"/>
      <c r="AA2" s="227"/>
      <c r="AB2" s="227"/>
      <c r="AC2" s="25">
        <f>Losses!B3</f>
        <v>8.8000000000000005E-3</v>
      </c>
      <c r="AD2" s="216"/>
      <c r="AE2" t="s">
        <v>270</v>
      </c>
      <c r="AG2" s="216"/>
      <c r="AI2" s="223"/>
      <c r="AJ2" s="223"/>
      <c r="AK2" s="223"/>
      <c r="AL2" s="223"/>
      <c r="AM2" s="223"/>
      <c r="AN2" s="223"/>
      <c r="AO2" s="222"/>
      <c r="AP2" s="222"/>
      <c r="AQ2" s="222"/>
      <c r="AR2" s="222"/>
      <c r="AT2" s="153" t="s">
        <v>148</v>
      </c>
    </row>
    <row r="3" spans="1:47">
      <c r="A3" t="s">
        <v>45</v>
      </c>
      <c r="D3">
        <f>TWEPL!P3</f>
        <v>10.0128</v>
      </c>
      <c r="E3">
        <f>GT_NG!P3</f>
        <v>15.184893267651889</v>
      </c>
      <c r="F3">
        <f>GT_Spot!P3</f>
        <v>0</v>
      </c>
      <c r="G3">
        <f>PPCL_NG!P3</f>
        <v>44.54</v>
      </c>
      <c r="H3">
        <f>PPCL_Spot!P3</f>
        <v>0</v>
      </c>
      <c r="I3">
        <f>Bawana_NG!P3</f>
        <v>99.61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BRPL_ISGS_exbus!DM3</f>
        <v>987.40256062219692</v>
      </c>
      <c r="P3" s="36">
        <v>78.565482925146597</v>
      </c>
      <c r="Q3" s="36">
        <v>31.405608221476513</v>
      </c>
      <c r="R3" s="38">
        <v>0</v>
      </c>
      <c r="S3" s="38">
        <v>0</v>
      </c>
      <c r="T3" s="37">
        <f>SUMPRODUCT(LTA!J3:AN3,LTA!J$101:AN$101,LTA!J$103:AN$103)</f>
        <v>53.51</v>
      </c>
      <c r="U3" s="37">
        <f>SUMPRODUCT(LTA!J3:AN3,LTA!J$102:AN$102,LTA!J$103:AN$103)</f>
        <v>111.2</v>
      </c>
      <c r="V3" s="66">
        <f>SUMPRODUCT(MTOA!B3:G3,MTOA!B$102:G$102,MTOA!B$103:G$103)</f>
        <v>0</v>
      </c>
      <c r="W3" s="66">
        <f>SUMPRODUCT(MTOA!B3:G3,MTOA!B$101:G$101,MTOA!B$103:G$103)</f>
        <v>0</v>
      </c>
      <c r="X3">
        <v>0</v>
      </c>
      <c r="Y3" s="34">
        <f>IEX!H3</f>
        <v>223.22</v>
      </c>
      <c r="Z3" s="34">
        <f>IEX!N3</f>
        <v>0</v>
      </c>
      <c r="AA3" s="75">
        <f>STOA!H3</f>
        <v>64.87</v>
      </c>
      <c r="AB3" s="75">
        <f>-STOA!N3</f>
        <v>0</v>
      </c>
      <c r="AC3">
        <f>SUMIF(B3:AB3,"&gt;0")*$AC$2-SUMIF(B3:AB3,"&lt;0")*($AC$2/(1-$AC$2))+SUMIF(AI3:AR3,"&gt;0")*$AC$2-SUMIF(AI3:AR3,"&lt;0")*($AC$2/(1-$AC$2))</f>
        <v>15.616491836320957</v>
      </c>
      <c r="AD3">
        <f>SUM(B3:AB3,AI3:AR3)-AC3</f>
        <v>1758.9848532001513</v>
      </c>
      <c r="AE3">
        <f>'IDT-1'!B3</f>
        <v>58.607999999999997</v>
      </c>
      <c r="AF3" s="24"/>
      <c r="AG3">
        <f>SUM(AD3:AF3)+AT3</f>
        <v>1817.5928532001512</v>
      </c>
      <c r="AI3" s="34">
        <f>PXIL!H3</f>
        <v>0</v>
      </c>
      <c r="AJ3" s="34">
        <f>PXIL!N3</f>
        <v>0</v>
      </c>
      <c r="AK3" s="34">
        <f>RTM_IEX!H3</f>
        <v>55.08</v>
      </c>
      <c r="AL3" s="34">
        <f>RTM_IEX!N3</f>
        <v>0</v>
      </c>
      <c r="AM3" s="34">
        <f>RTM_PXI!H3</f>
        <v>0</v>
      </c>
      <c r="AN3" s="34">
        <f>RTM_PXI!N3</f>
        <v>0</v>
      </c>
      <c r="AO3" s="149">
        <f>GDAM_IEX!H3</f>
        <v>0</v>
      </c>
      <c r="AP3" s="149">
        <f>GDAM_IEX!N3</f>
        <v>0</v>
      </c>
      <c r="AQ3" s="149">
        <f>GDAM_PXI!H3</f>
        <v>0</v>
      </c>
      <c r="AR3" s="149">
        <f>GDAM_PXI!N3</f>
        <v>0</v>
      </c>
      <c r="AU3">
        <v>1</v>
      </c>
    </row>
    <row r="4" spans="1:47">
      <c r="A4" t="s">
        <v>46</v>
      </c>
      <c r="D4">
        <f>TWEPL!P4</f>
        <v>10.0128</v>
      </c>
      <c r="E4">
        <f>GT_NG!P4</f>
        <v>15.184893267651889</v>
      </c>
      <c r="F4">
        <f>GT_Spot!P4</f>
        <v>0</v>
      </c>
      <c r="G4">
        <f>PPCL_NG!P4</f>
        <v>44.54</v>
      </c>
      <c r="H4">
        <f>PPCL_Spot!P4</f>
        <v>0</v>
      </c>
      <c r="I4">
        <f>Bawana_NG!P4</f>
        <v>99.61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BRPL_ISGS_exbus!DM4</f>
        <v>977.27496358219685</v>
      </c>
      <c r="P4" s="36">
        <v>78.565482925146597</v>
      </c>
      <c r="Q4" s="36">
        <v>31.405608221476513</v>
      </c>
      <c r="R4" s="38">
        <v>0</v>
      </c>
      <c r="S4" s="38">
        <v>0</v>
      </c>
      <c r="T4" s="37">
        <f>SUMPRODUCT(LTA!J4:AN4,LTA!J$101:AN$101,LTA!J$103:AN$103)</f>
        <v>54</v>
      </c>
      <c r="U4" s="37">
        <f>SUMPRODUCT(LTA!J4:AN4,LTA!J$102:AN$102,LTA!J$103:AN$103)</f>
        <v>109.9</v>
      </c>
      <c r="V4" s="66">
        <f>SUMPRODUCT(MTOA!B4:G4,MTOA!B$102:G$102,MTOA!B$103:G$103)</f>
        <v>0</v>
      </c>
      <c r="W4" s="66">
        <f>SUMPRODUCT(MTOA!B4:G4,MTOA!B$101:G$101,MTOA!B$103:G$103)</f>
        <v>0</v>
      </c>
      <c r="X4">
        <v>0</v>
      </c>
      <c r="Y4" s="34">
        <f>IEX!H4</f>
        <v>197.13</v>
      </c>
      <c r="Z4" s="34">
        <f>IEX!N4</f>
        <v>0</v>
      </c>
      <c r="AA4" s="75">
        <f>STOA!H4</f>
        <v>64.87</v>
      </c>
      <c r="AB4" s="75">
        <f>-STOA!N4</f>
        <v>0</v>
      </c>
      <c r="AC4">
        <f t="shared" ref="AC4:AC67" si="0">SUMIF(B4:AB4,"&gt;0")*$AC$2-SUMIF(B4:AB4,"&lt;0")*($AC$2/(1-$AC$2))+SUMIF(AI4:AR4,"&gt;0")*$AC$2-SUMIF(AI4:AR4,"&lt;0")*($AC$2/(1-$AC$2))</f>
        <v>15.248144982368954</v>
      </c>
      <c r="AD4">
        <f t="shared" ref="AD4:AD67" si="1">SUM(B4:AB4,AI4:AR4)-AC4</f>
        <v>1717.4956030141029</v>
      </c>
      <c r="AE4">
        <f>'IDT-1'!B4</f>
        <v>74.072000000000003</v>
      </c>
      <c r="AF4" s="24"/>
      <c r="AG4">
        <f t="shared" ref="AG4:AG67" si="2">SUM(AD4:AF4)+AT4</f>
        <v>1791.567603014103</v>
      </c>
      <c r="AI4" s="34">
        <f>PXIL!H4</f>
        <v>0</v>
      </c>
      <c r="AJ4" s="34">
        <f>PXIL!N4</f>
        <v>0</v>
      </c>
      <c r="AK4" s="34">
        <f>RTM_IEX!H4</f>
        <v>50.25</v>
      </c>
      <c r="AL4" s="34">
        <f>RTM_IEX!N4</f>
        <v>0</v>
      </c>
      <c r="AM4" s="34">
        <f>RTM_PXI!H4</f>
        <v>0</v>
      </c>
      <c r="AN4" s="34">
        <f>RTM_PXI!N4</f>
        <v>0</v>
      </c>
      <c r="AO4" s="149">
        <f>GDAM_IEX!H4</f>
        <v>0</v>
      </c>
      <c r="AP4" s="149">
        <f>GDAM_IEX!N4</f>
        <v>0</v>
      </c>
      <c r="AQ4" s="149">
        <f>GDAM_PXI!H4</f>
        <v>0</v>
      </c>
      <c r="AR4" s="149">
        <f>GDAM_PXI!N4</f>
        <v>0</v>
      </c>
      <c r="AU4">
        <v>2</v>
      </c>
    </row>
    <row r="5" spans="1:47">
      <c r="A5" t="s">
        <v>47</v>
      </c>
      <c r="D5">
        <f>TWEPL!P5</f>
        <v>10.0128</v>
      </c>
      <c r="E5">
        <f>GT_NG!P5</f>
        <v>15.184893267651889</v>
      </c>
      <c r="F5">
        <f>GT_Spot!P5</f>
        <v>0</v>
      </c>
      <c r="G5">
        <f>PPCL_NG!P5</f>
        <v>44.54</v>
      </c>
      <c r="H5">
        <f>PPCL_Spot!P5</f>
        <v>0</v>
      </c>
      <c r="I5">
        <f>Bawana_NG!P5</f>
        <v>99.61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BRPL_ISGS_exbus!DM5</f>
        <v>967.14728440067472</v>
      </c>
      <c r="P5" s="36">
        <v>78.565482925146597</v>
      </c>
      <c r="Q5" s="36">
        <v>31.405608221476513</v>
      </c>
      <c r="R5" s="38">
        <v>0</v>
      </c>
      <c r="S5" s="38">
        <v>0</v>
      </c>
      <c r="T5" s="37">
        <f>SUMPRODUCT(LTA!J5:AN5,LTA!J$101:AN$101,LTA!J$103:AN$103)</f>
        <v>54.75</v>
      </c>
      <c r="U5" s="37">
        <f>SUMPRODUCT(LTA!J5:AN5,LTA!J$102:AN$102,LTA!J$103:AN$103)</f>
        <v>108.74</v>
      </c>
      <c r="V5" s="66">
        <f>SUMPRODUCT(MTOA!B5:G5,MTOA!B$102:G$102,MTOA!B$103:G$103)</f>
        <v>0</v>
      </c>
      <c r="W5" s="66">
        <f>SUMPRODUCT(MTOA!B5:G5,MTOA!B$101:G$101,MTOA!B$103:G$103)</f>
        <v>0</v>
      </c>
      <c r="X5">
        <v>0</v>
      </c>
      <c r="Y5" s="34">
        <f>IEX!H5</f>
        <v>183.6</v>
      </c>
      <c r="Z5" s="34">
        <f>IEX!N5</f>
        <v>0</v>
      </c>
      <c r="AA5" s="75">
        <f>STOA!H5</f>
        <v>64.87</v>
      </c>
      <c r="AB5" s="75">
        <f>-STOA!N5</f>
        <v>0</v>
      </c>
      <c r="AC5">
        <f t="shared" si="0"/>
        <v>14.594149405571558</v>
      </c>
      <c r="AD5">
        <f t="shared" si="1"/>
        <v>1643.8319194093781</v>
      </c>
      <c r="AE5">
        <f>'IDT-1'!B5</f>
        <v>85.43</v>
      </c>
      <c r="AF5" s="24"/>
      <c r="AG5">
        <f t="shared" si="2"/>
        <v>1729.2619194093782</v>
      </c>
      <c r="AI5" s="34">
        <f>PXIL!H5</f>
        <v>0</v>
      </c>
      <c r="AJ5" s="34">
        <f>PXIL!N5</f>
        <v>0</v>
      </c>
      <c r="AK5" s="34">
        <f>RTM_IEX!H5</f>
        <v>0</v>
      </c>
      <c r="AL5" s="34">
        <f>RTM_IEX!N5</f>
        <v>0</v>
      </c>
      <c r="AM5" s="34">
        <f>RTM_PXI!H5</f>
        <v>0</v>
      </c>
      <c r="AN5" s="34">
        <f>RTM_PXI!N5</f>
        <v>0</v>
      </c>
      <c r="AO5" s="149">
        <f>GDAM_IEX!H5</f>
        <v>0</v>
      </c>
      <c r="AP5" s="149">
        <f>GDAM_IEX!N5</f>
        <v>0</v>
      </c>
      <c r="AQ5" s="149">
        <f>GDAM_PXI!H5</f>
        <v>0</v>
      </c>
      <c r="AR5" s="149">
        <f>GDAM_PXI!N5</f>
        <v>0</v>
      </c>
      <c r="AU5">
        <v>3</v>
      </c>
    </row>
    <row r="6" spans="1:47">
      <c r="A6" t="s">
        <v>48</v>
      </c>
      <c r="D6">
        <f>TWEPL!P6</f>
        <v>10.0128</v>
      </c>
      <c r="E6">
        <f>GT_NG!P6</f>
        <v>15.184893267651889</v>
      </c>
      <c r="F6">
        <f>GT_Spot!P6</f>
        <v>0</v>
      </c>
      <c r="G6">
        <f>PPCL_NG!P6</f>
        <v>44.54</v>
      </c>
      <c r="H6">
        <f>PPCL_Spot!P6</f>
        <v>0</v>
      </c>
      <c r="I6">
        <f>Bawana_NG!P6</f>
        <v>99.61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BRPL_ISGS_exbus!DM6</f>
        <v>957.01968736067465</v>
      </c>
      <c r="P6" s="36">
        <v>78.565482925146597</v>
      </c>
      <c r="Q6" s="36">
        <v>31.405608221476513</v>
      </c>
      <c r="R6" s="38">
        <v>0</v>
      </c>
      <c r="S6" s="38">
        <v>0</v>
      </c>
      <c r="T6" s="37">
        <f>SUMPRODUCT(LTA!J6:AN6,LTA!J$101:AN$101,LTA!J$103:AN$103)</f>
        <v>64.47</v>
      </c>
      <c r="U6" s="37">
        <f>SUMPRODUCT(LTA!J6:AN6,LTA!J$102:AN$102,LTA!J$103:AN$103)</f>
        <v>94.08</v>
      </c>
      <c r="V6" s="66">
        <f>SUMPRODUCT(MTOA!B6:G6,MTOA!B$102:G$102,MTOA!B$103:G$103)</f>
        <v>0</v>
      </c>
      <c r="W6" s="66">
        <f>SUMPRODUCT(MTOA!B6:G6,MTOA!B$101:G$101,MTOA!B$103:G$103)</f>
        <v>0</v>
      </c>
      <c r="X6">
        <v>0</v>
      </c>
      <c r="Y6" s="34">
        <f>IEX!H6</f>
        <v>224.18</v>
      </c>
      <c r="Z6" s="34">
        <f>IEX!N6</f>
        <v>0</v>
      </c>
      <c r="AA6" s="75">
        <f>STOA!H6</f>
        <v>64.87</v>
      </c>
      <c r="AB6" s="75">
        <f>-STOA!N6</f>
        <v>0</v>
      </c>
      <c r="AC6">
        <f t="shared" si="0"/>
        <v>14.81865855161956</v>
      </c>
      <c r="AD6">
        <f t="shared" si="1"/>
        <v>1669.1198132233303</v>
      </c>
      <c r="AE6">
        <f>'IDT-1'!B6</f>
        <v>23.343</v>
      </c>
      <c r="AF6" s="24"/>
      <c r="AG6">
        <f t="shared" si="2"/>
        <v>1692.4628132233304</v>
      </c>
      <c r="AI6" s="34">
        <f>PXIL!H6</f>
        <v>0</v>
      </c>
      <c r="AJ6" s="34">
        <f>PXIL!N6</f>
        <v>0</v>
      </c>
      <c r="AK6" s="34">
        <f>RTM_IEX!H6</f>
        <v>0</v>
      </c>
      <c r="AL6" s="34">
        <f>RTM_IEX!N6</f>
        <v>0</v>
      </c>
      <c r="AM6" s="34">
        <f>RTM_PXI!H6</f>
        <v>0</v>
      </c>
      <c r="AN6" s="34">
        <f>RTM_PXI!N6</f>
        <v>0</v>
      </c>
      <c r="AO6" s="149">
        <f>GDAM_IEX!H6</f>
        <v>0</v>
      </c>
      <c r="AP6" s="149">
        <f>GDAM_IEX!N6</f>
        <v>0</v>
      </c>
      <c r="AQ6" s="149">
        <f>GDAM_PXI!H6</f>
        <v>0</v>
      </c>
      <c r="AR6" s="149">
        <f>GDAM_PXI!N6</f>
        <v>0</v>
      </c>
      <c r="AU6">
        <v>4</v>
      </c>
    </row>
    <row r="7" spans="1:47">
      <c r="A7" t="s">
        <v>49</v>
      </c>
      <c r="D7">
        <f>TWEPL!P7</f>
        <v>10.0128</v>
      </c>
      <c r="E7">
        <f>GT_NG!P7</f>
        <v>15.184893267651889</v>
      </c>
      <c r="F7">
        <f>GT_Spot!P7</f>
        <v>0</v>
      </c>
      <c r="G7">
        <f>PPCL_NG!P7</f>
        <v>44.54</v>
      </c>
      <c r="H7">
        <f>PPCL_Spot!P7</f>
        <v>0</v>
      </c>
      <c r="I7">
        <f>Bawana_NG!P7</f>
        <v>99.61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BRPL_ISGS_exbus!DM7</f>
        <v>935.00080296143983</v>
      </c>
      <c r="P7" s="36">
        <v>78.565482925146597</v>
      </c>
      <c r="Q7" s="36">
        <v>31.405608221476513</v>
      </c>
      <c r="R7" s="38">
        <v>0</v>
      </c>
      <c r="S7" s="38">
        <v>0</v>
      </c>
      <c r="T7" s="37">
        <f>SUMPRODUCT(LTA!J7:AN7,LTA!J$101:AN$101,LTA!J$103:AN$103)</f>
        <v>64.899999999999991</v>
      </c>
      <c r="U7" s="37">
        <f>SUMPRODUCT(LTA!J7:AN7,LTA!J$102:AN$102,LTA!J$103:AN$103)</f>
        <v>93.11</v>
      </c>
      <c r="V7" s="66">
        <f>SUMPRODUCT(MTOA!B7:G7,MTOA!B$102:G$102,MTOA!B$103:G$103)</f>
        <v>0</v>
      </c>
      <c r="W7" s="66">
        <f>SUMPRODUCT(MTOA!B7:G7,MTOA!B$101:G$101,MTOA!B$103:G$103)</f>
        <v>0</v>
      </c>
      <c r="X7">
        <v>0</v>
      </c>
      <c r="Y7" s="34">
        <f>IEX!H7</f>
        <v>181.66</v>
      </c>
      <c r="Z7" s="34">
        <f>IEX!N7</f>
        <v>0</v>
      </c>
      <c r="AA7" s="75">
        <f>STOA!H7</f>
        <v>64.819999999999993</v>
      </c>
      <c r="AB7" s="75">
        <f>-STOA!N7</f>
        <v>0</v>
      </c>
      <c r="AC7">
        <f t="shared" si="0"/>
        <v>14.245524368906292</v>
      </c>
      <c r="AD7">
        <f t="shared" si="1"/>
        <v>1604.5640630068087</v>
      </c>
      <c r="AE7">
        <f>'IDT-1'!B7</f>
        <v>44</v>
      </c>
      <c r="AF7" s="24"/>
      <c r="AG7">
        <f t="shared" si="2"/>
        <v>1648.5640630068087</v>
      </c>
      <c r="AI7" s="34">
        <f>PXIL!H7</f>
        <v>0</v>
      </c>
      <c r="AJ7" s="34">
        <f>PXIL!N7</f>
        <v>0</v>
      </c>
      <c r="AK7" s="34">
        <f>RTM_IEX!H7</f>
        <v>0</v>
      </c>
      <c r="AL7" s="34">
        <f>RTM_IEX!N7</f>
        <v>0</v>
      </c>
      <c r="AM7" s="34">
        <f>RTM_PXI!H7</f>
        <v>0</v>
      </c>
      <c r="AN7" s="34">
        <f>RTM_PXI!N7</f>
        <v>0</v>
      </c>
      <c r="AO7" s="149">
        <f>GDAM_IEX!H7</f>
        <v>0</v>
      </c>
      <c r="AP7" s="149">
        <f>GDAM_IEX!N7</f>
        <v>0</v>
      </c>
      <c r="AQ7" s="149">
        <f>GDAM_PXI!H7</f>
        <v>0</v>
      </c>
      <c r="AR7" s="149">
        <f>GDAM_PXI!N7</f>
        <v>0</v>
      </c>
      <c r="AU7">
        <v>5</v>
      </c>
    </row>
    <row r="8" spans="1:47">
      <c r="A8" t="s">
        <v>50</v>
      </c>
      <c r="D8">
        <f>TWEPL!P8</f>
        <v>10.221399999999999</v>
      </c>
      <c r="E8">
        <f>GT_NG!P8</f>
        <v>15.184893267651889</v>
      </c>
      <c r="F8">
        <f>GT_Spot!P8</f>
        <v>0</v>
      </c>
      <c r="G8">
        <f>PPCL_NG!P8</f>
        <v>44.82</v>
      </c>
      <c r="H8">
        <f>PPCL_Spot!P8</f>
        <v>0</v>
      </c>
      <c r="I8">
        <f>Bawana_NG!P8</f>
        <v>99.61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BRPL_ISGS_exbus!DM8</f>
        <v>950.3609144838781</v>
      </c>
      <c r="P8" s="36">
        <v>78.565482925146597</v>
      </c>
      <c r="Q8" s="36">
        <v>31.405608221476513</v>
      </c>
      <c r="R8" s="38">
        <v>0</v>
      </c>
      <c r="S8" s="38">
        <v>0</v>
      </c>
      <c r="T8" s="37">
        <f>SUMPRODUCT(LTA!J8:AN8,LTA!J$101:AN$101,LTA!J$103:AN$103)</f>
        <v>65.039999999999992</v>
      </c>
      <c r="U8" s="37">
        <f>SUMPRODUCT(LTA!J8:AN8,LTA!J$102:AN$102,LTA!J$103:AN$103)</f>
        <v>91.25</v>
      </c>
      <c r="V8" s="66">
        <f>SUMPRODUCT(MTOA!B8:G8,MTOA!B$102:G$102,MTOA!B$103:G$103)</f>
        <v>0</v>
      </c>
      <c r="W8" s="66">
        <f>SUMPRODUCT(MTOA!B8:G8,MTOA!B$101:G$101,MTOA!B$103:G$103)</f>
        <v>0</v>
      </c>
      <c r="X8">
        <v>0</v>
      </c>
      <c r="Y8" s="34">
        <f>IEX!H8</f>
        <v>151.71</v>
      </c>
      <c r="Z8" s="34">
        <f>IEX!N8</f>
        <v>0</v>
      </c>
      <c r="AA8" s="75">
        <f>STOA!H8</f>
        <v>64.819999999999993</v>
      </c>
      <c r="AB8" s="75">
        <f>-STOA!N8</f>
        <v>0</v>
      </c>
      <c r="AC8">
        <f t="shared" si="0"/>
        <v>14.248347070658873</v>
      </c>
      <c r="AD8">
        <f t="shared" si="1"/>
        <v>1572.7399518274942</v>
      </c>
      <c r="AE8">
        <f>'IDT-1'!B8</f>
        <v>54</v>
      </c>
      <c r="AF8" s="24"/>
      <c r="AG8">
        <f t="shared" si="2"/>
        <v>1626.7399518274942</v>
      </c>
      <c r="AI8" s="34">
        <f>PXIL!H8</f>
        <v>0</v>
      </c>
      <c r="AJ8" s="34">
        <f>PXIL!N8</f>
        <v>0</v>
      </c>
      <c r="AK8" s="34">
        <f>RTM_IEX!H8</f>
        <v>0</v>
      </c>
      <c r="AL8" s="34">
        <f>RTM_IEX!N8</f>
        <v>-16</v>
      </c>
      <c r="AM8" s="34">
        <f>RTM_PXI!H8</f>
        <v>0</v>
      </c>
      <c r="AN8" s="34">
        <f>RTM_PXI!N8</f>
        <v>0</v>
      </c>
      <c r="AO8" s="149">
        <f>GDAM_IEX!H8</f>
        <v>0</v>
      </c>
      <c r="AP8" s="149">
        <f>GDAM_IEX!N8</f>
        <v>0</v>
      </c>
      <c r="AQ8" s="149">
        <f>GDAM_PXI!H8</f>
        <v>0</v>
      </c>
      <c r="AR8" s="149">
        <f>GDAM_PXI!N8</f>
        <v>0</v>
      </c>
      <c r="AU8">
        <v>6</v>
      </c>
    </row>
    <row r="9" spans="1:47">
      <c r="A9" t="s">
        <v>51</v>
      </c>
      <c r="D9">
        <f>TWEPL!P9</f>
        <v>10.221399999999999</v>
      </c>
      <c r="E9">
        <f>GT_NG!P9</f>
        <v>15.184893267651889</v>
      </c>
      <c r="F9">
        <f>GT_Spot!P9</f>
        <v>0</v>
      </c>
      <c r="G9">
        <f>PPCL_NG!P9</f>
        <v>45.1</v>
      </c>
      <c r="H9">
        <f>PPCL_Spot!P9</f>
        <v>0</v>
      </c>
      <c r="I9">
        <f>Bawana_NG!P9</f>
        <v>99.61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BRPL_ISGS_exbus!DM9</f>
        <v>957.80450888730377</v>
      </c>
      <c r="P9" s="36">
        <v>75.945483199524233</v>
      </c>
      <c r="Q9" s="36">
        <v>31.405608221476513</v>
      </c>
      <c r="R9" s="38">
        <v>0</v>
      </c>
      <c r="S9" s="38">
        <v>0</v>
      </c>
      <c r="T9" s="37">
        <f>SUMPRODUCT(LTA!J9:AN9,LTA!J$101:AN$101,LTA!J$103:AN$103)</f>
        <v>66.91</v>
      </c>
      <c r="U9" s="37">
        <f>SUMPRODUCT(LTA!J9:AN9,LTA!J$102:AN$102,LTA!J$103:AN$103)</f>
        <v>89.91</v>
      </c>
      <c r="V9" s="66">
        <f>SUMPRODUCT(MTOA!B9:G9,MTOA!B$102:G$102,MTOA!B$103:G$103)</f>
        <v>0</v>
      </c>
      <c r="W9" s="66">
        <f>SUMPRODUCT(MTOA!B9:G9,MTOA!B$101:G$101,MTOA!B$103:G$103)</f>
        <v>0</v>
      </c>
      <c r="X9">
        <v>0</v>
      </c>
      <c r="Y9" s="34">
        <f>IEX!H9</f>
        <v>136.24</v>
      </c>
      <c r="Z9" s="34">
        <f>IEX!N9</f>
        <v>0</v>
      </c>
      <c r="AA9" s="75">
        <f>STOA!H9</f>
        <v>64.819999999999993</v>
      </c>
      <c r="AB9" s="75">
        <f>-STOA!N9</f>
        <v>0</v>
      </c>
      <c r="AC9">
        <f t="shared" si="0"/>
        <v>14.01973666346842</v>
      </c>
      <c r="AD9">
        <f t="shared" si="1"/>
        <v>1579.1321569124882</v>
      </c>
      <c r="AE9">
        <f>'IDT-1'!B9</f>
        <v>54</v>
      </c>
      <c r="AF9" s="24"/>
      <c r="AG9">
        <f t="shared" si="2"/>
        <v>1633.1321569124882</v>
      </c>
      <c r="AI9" s="34">
        <f>PXIL!H9</f>
        <v>0</v>
      </c>
      <c r="AJ9" s="34">
        <f>PXIL!N9</f>
        <v>0</v>
      </c>
      <c r="AK9" s="34">
        <f>RTM_IEX!H9</f>
        <v>0</v>
      </c>
      <c r="AL9" s="34">
        <f>RTM_IEX!N9</f>
        <v>0</v>
      </c>
      <c r="AM9" s="34">
        <f>RTM_PXI!H9</f>
        <v>0</v>
      </c>
      <c r="AN9" s="34">
        <f>RTM_PXI!N9</f>
        <v>0</v>
      </c>
      <c r="AO9" s="149">
        <f>GDAM_IEX!H9</f>
        <v>0</v>
      </c>
      <c r="AP9" s="149">
        <f>GDAM_IEX!N9</f>
        <v>0</v>
      </c>
      <c r="AQ9" s="149">
        <f>GDAM_PXI!H9</f>
        <v>0</v>
      </c>
      <c r="AR9" s="149">
        <f>GDAM_PXI!N9</f>
        <v>0</v>
      </c>
      <c r="AU9">
        <v>7</v>
      </c>
    </row>
    <row r="10" spans="1:47">
      <c r="A10" t="s">
        <v>52</v>
      </c>
      <c r="D10">
        <f>TWEPL!P10</f>
        <v>10.221399999999999</v>
      </c>
      <c r="E10">
        <f>GT_NG!P10</f>
        <v>15.184893267651889</v>
      </c>
      <c r="F10">
        <f>GT_Spot!P10</f>
        <v>0</v>
      </c>
      <c r="G10">
        <f>PPCL_NG!P10</f>
        <v>45.1</v>
      </c>
      <c r="H10">
        <f>PPCL_Spot!P10</f>
        <v>0</v>
      </c>
      <c r="I10">
        <f>Bawana_NG!P10</f>
        <v>99.61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BRPL_ISGS_exbus!DM10</f>
        <v>936.9957642653186</v>
      </c>
      <c r="P10" s="36">
        <v>75.945483199524233</v>
      </c>
      <c r="Q10" s="36">
        <v>31.405608221476513</v>
      </c>
      <c r="R10" s="38">
        <v>0</v>
      </c>
      <c r="S10" s="38">
        <v>0</v>
      </c>
      <c r="T10" s="37">
        <f>SUMPRODUCT(LTA!J10:AN10,LTA!J$101:AN$101,LTA!J$103:AN$103)</f>
        <v>70.760000000000005</v>
      </c>
      <c r="U10" s="37">
        <f>SUMPRODUCT(LTA!J10:AN10,LTA!J$102:AN$102,LTA!J$103:AN$103)</f>
        <v>87.9</v>
      </c>
      <c r="V10" s="66">
        <f>SUMPRODUCT(MTOA!B10:G10,MTOA!B$102:G$102,MTOA!B$103:G$103)</f>
        <v>0</v>
      </c>
      <c r="W10" s="66">
        <f>SUMPRODUCT(MTOA!B10:G10,MTOA!B$101:G$101,MTOA!B$103:G$103)</f>
        <v>0</v>
      </c>
      <c r="X10">
        <v>0</v>
      </c>
      <c r="Y10" s="34">
        <f>IEX!H10</f>
        <v>108.23</v>
      </c>
      <c r="Z10" s="34">
        <f>IEX!N10</f>
        <v>0</v>
      </c>
      <c r="AA10" s="75">
        <f>STOA!H10</f>
        <v>64.819999999999993</v>
      </c>
      <c r="AB10" s="75">
        <f>-STOA!N10</f>
        <v>0</v>
      </c>
      <c r="AC10">
        <f t="shared" si="0"/>
        <v>13.793411710794947</v>
      </c>
      <c r="AD10">
        <f t="shared" si="1"/>
        <v>1553.6397372431763</v>
      </c>
      <c r="AE10">
        <f>'IDT-1'!B10</f>
        <v>63</v>
      </c>
      <c r="AF10" s="24"/>
      <c r="AG10">
        <f t="shared" si="2"/>
        <v>1616.6397372431763</v>
      </c>
      <c r="AI10" s="34">
        <f>PXIL!H10</f>
        <v>0</v>
      </c>
      <c r="AJ10" s="34">
        <f>PXIL!N10</f>
        <v>0</v>
      </c>
      <c r="AK10" s="34">
        <f>RTM_IEX!H10</f>
        <v>21.26</v>
      </c>
      <c r="AL10" s="34">
        <f>RTM_IEX!N10</f>
        <v>0</v>
      </c>
      <c r="AM10" s="34">
        <f>RTM_PXI!H10</f>
        <v>0</v>
      </c>
      <c r="AN10" s="34">
        <f>RTM_PXI!N10</f>
        <v>0</v>
      </c>
      <c r="AO10" s="149">
        <f>GDAM_IEX!H10</f>
        <v>0</v>
      </c>
      <c r="AP10" s="149">
        <f>GDAM_IEX!N10</f>
        <v>0</v>
      </c>
      <c r="AQ10" s="149">
        <f>GDAM_PXI!H10</f>
        <v>0</v>
      </c>
      <c r="AR10" s="149">
        <f>GDAM_PXI!N10</f>
        <v>0</v>
      </c>
      <c r="AU10">
        <v>8</v>
      </c>
    </row>
    <row r="11" spans="1:47">
      <c r="A11" t="s">
        <v>53</v>
      </c>
      <c r="D11">
        <f>TWEPL!P11</f>
        <v>10.221399999999999</v>
      </c>
      <c r="E11">
        <f>GT_NG!P11</f>
        <v>15.184893267651889</v>
      </c>
      <c r="F11">
        <f>GT_Spot!P11</f>
        <v>0</v>
      </c>
      <c r="G11">
        <f>PPCL_NG!P11</f>
        <v>45.1</v>
      </c>
      <c r="H11">
        <f>PPCL_Spot!P11</f>
        <v>0</v>
      </c>
      <c r="I11">
        <f>Bawana_NG!P11</f>
        <v>99.61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BRPL_ISGS_exbus!DM11</f>
        <v>934.45546930447415</v>
      </c>
      <c r="P11" s="36">
        <v>75.945483199524233</v>
      </c>
      <c r="Q11" s="36">
        <v>31.405608221476513</v>
      </c>
      <c r="R11" s="38">
        <v>0</v>
      </c>
      <c r="S11" s="38">
        <v>0</v>
      </c>
      <c r="T11" s="37">
        <f>SUMPRODUCT(LTA!J11:AN11,LTA!J$101:AN$101,LTA!J$103:AN$103)</f>
        <v>70.63</v>
      </c>
      <c r="U11" s="37">
        <f>SUMPRODUCT(LTA!J11:AN11,LTA!J$102:AN$102,LTA!J$103:AN$103)</f>
        <v>94.350000000000009</v>
      </c>
      <c r="V11" s="66">
        <f>SUMPRODUCT(MTOA!B11:G11,MTOA!B$102:G$102,MTOA!B$103:G$103)</f>
        <v>0</v>
      </c>
      <c r="W11" s="66">
        <f>SUMPRODUCT(MTOA!B11:G11,MTOA!B$101:G$101,MTOA!B$103:G$103)</f>
        <v>0</v>
      </c>
      <c r="X11">
        <v>0</v>
      </c>
      <c r="Y11" s="34">
        <f>IEX!H11</f>
        <v>77.31</v>
      </c>
      <c r="Z11" s="34">
        <f>IEX!N11</f>
        <v>0</v>
      </c>
      <c r="AA11" s="75">
        <f>STOA!H11</f>
        <v>64.819999999999993</v>
      </c>
      <c r="AB11" s="75">
        <f>-STOA!N11</f>
        <v>0</v>
      </c>
      <c r="AC11">
        <f t="shared" si="0"/>
        <v>13.580097115139516</v>
      </c>
      <c r="AD11">
        <f t="shared" si="1"/>
        <v>1529.6127568779873</v>
      </c>
      <c r="AE11">
        <f>'IDT-1'!B11</f>
        <v>78</v>
      </c>
      <c r="AF11" s="24"/>
      <c r="AG11">
        <f t="shared" si="2"/>
        <v>1607.6127568779873</v>
      </c>
      <c r="AI11" s="34">
        <f>PXIL!H11</f>
        <v>0</v>
      </c>
      <c r="AJ11" s="34">
        <f>PXIL!N11</f>
        <v>0</v>
      </c>
      <c r="AK11" s="34">
        <f>RTM_IEX!H11</f>
        <v>24.16</v>
      </c>
      <c r="AL11" s="34">
        <f>RTM_IEX!N11</f>
        <v>0</v>
      </c>
      <c r="AM11" s="34">
        <f>RTM_PXI!H11</f>
        <v>0</v>
      </c>
      <c r="AN11" s="34">
        <f>RTM_PXI!N11</f>
        <v>0</v>
      </c>
      <c r="AO11" s="149">
        <f>GDAM_IEX!H11</f>
        <v>0</v>
      </c>
      <c r="AP11" s="149">
        <f>GDAM_IEX!N11</f>
        <v>0</v>
      </c>
      <c r="AQ11" s="149">
        <f>GDAM_PXI!H11</f>
        <v>0</v>
      </c>
      <c r="AR11" s="149">
        <f>GDAM_PXI!N11</f>
        <v>0</v>
      </c>
      <c r="AU11">
        <v>9</v>
      </c>
    </row>
    <row r="12" spans="1:47">
      <c r="A12" t="s">
        <v>54</v>
      </c>
      <c r="D12">
        <f>TWEPL!P12</f>
        <v>10.221399999999999</v>
      </c>
      <c r="E12">
        <f>GT_NG!P12</f>
        <v>15.184893267651889</v>
      </c>
      <c r="F12">
        <f>GT_Spot!P12</f>
        <v>0</v>
      </c>
      <c r="G12">
        <f>PPCL_NG!P12</f>
        <v>45.1</v>
      </c>
      <c r="H12">
        <f>PPCL_Spot!P12</f>
        <v>0</v>
      </c>
      <c r="I12">
        <f>Bawana_NG!P12</f>
        <v>99.61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BRPL_ISGS_exbus!DM12</f>
        <v>934.45546930447415</v>
      </c>
      <c r="P12" s="36">
        <v>75.945483199524233</v>
      </c>
      <c r="Q12" s="36">
        <v>31.405608221476513</v>
      </c>
      <c r="R12" s="38">
        <v>0</v>
      </c>
      <c r="S12" s="38">
        <v>0</v>
      </c>
      <c r="T12" s="37">
        <f>SUMPRODUCT(LTA!J12:AN12,LTA!J$101:AN$101,LTA!J$103:AN$103)</f>
        <v>70.33</v>
      </c>
      <c r="U12" s="37">
        <f>SUMPRODUCT(LTA!J12:AN12,LTA!J$102:AN$102,LTA!J$103:AN$103)</f>
        <v>93.9</v>
      </c>
      <c r="V12" s="66">
        <f>SUMPRODUCT(MTOA!B12:G12,MTOA!B$102:G$102,MTOA!B$103:G$103)</f>
        <v>0</v>
      </c>
      <c r="W12" s="66">
        <f>SUMPRODUCT(MTOA!B12:G12,MTOA!B$101:G$101,MTOA!B$103:G$103)</f>
        <v>0</v>
      </c>
      <c r="X12">
        <v>0</v>
      </c>
      <c r="Y12" s="34">
        <f>IEX!H12</f>
        <v>47.35</v>
      </c>
      <c r="Z12" s="34">
        <f>IEX!N12</f>
        <v>0</v>
      </c>
      <c r="AA12" s="75">
        <f>STOA!H12</f>
        <v>64.819999999999993</v>
      </c>
      <c r="AB12" s="75">
        <f>-STOA!N12</f>
        <v>0</v>
      </c>
      <c r="AC12">
        <f t="shared" si="0"/>
        <v>13.309849115139516</v>
      </c>
      <c r="AD12">
        <f t="shared" si="1"/>
        <v>1499.1730048779873</v>
      </c>
      <c r="AE12">
        <f>'IDT-1'!B12</f>
        <v>88</v>
      </c>
      <c r="AF12" s="24"/>
      <c r="AG12">
        <f t="shared" si="2"/>
        <v>1587.1730048779873</v>
      </c>
      <c r="AI12" s="34">
        <f>PXIL!H12</f>
        <v>0</v>
      </c>
      <c r="AJ12" s="34">
        <f>PXIL!N12</f>
        <v>0</v>
      </c>
      <c r="AK12" s="34">
        <f>RTM_IEX!H12</f>
        <v>24.16</v>
      </c>
      <c r="AL12" s="34">
        <f>RTM_IEX!N12</f>
        <v>0</v>
      </c>
      <c r="AM12" s="34">
        <f>RTM_PXI!H12</f>
        <v>0</v>
      </c>
      <c r="AN12" s="34">
        <f>RTM_PXI!N12</f>
        <v>0</v>
      </c>
      <c r="AO12" s="149">
        <f>GDAM_IEX!H12</f>
        <v>0</v>
      </c>
      <c r="AP12" s="149">
        <f>GDAM_IEX!N12</f>
        <v>0</v>
      </c>
      <c r="AQ12" s="149">
        <f>GDAM_PXI!H12</f>
        <v>0</v>
      </c>
      <c r="AR12" s="149">
        <f>GDAM_PXI!N12</f>
        <v>0</v>
      </c>
      <c r="AU12">
        <v>10</v>
      </c>
    </row>
    <row r="13" spans="1:47">
      <c r="A13" t="s">
        <v>55</v>
      </c>
      <c r="D13">
        <f>TWEPL!P13</f>
        <v>10.221399999999999</v>
      </c>
      <c r="E13">
        <f>GT_NG!P13</f>
        <v>15.184893267651889</v>
      </c>
      <c r="F13">
        <f>GT_Spot!P13</f>
        <v>0</v>
      </c>
      <c r="G13">
        <f>PPCL_NG!P13</f>
        <v>45.1</v>
      </c>
      <c r="H13">
        <f>PPCL_Spot!P13</f>
        <v>0</v>
      </c>
      <c r="I13">
        <f>Bawana_NG!P13</f>
        <v>99.605642797777875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BRPL_ISGS_exbus!DM13</f>
        <v>933.13461472422455</v>
      </c>
      <c r="P13" s="36">
        <v>75.945483199524233</v>
      </c>
      <c r="Q13" s="36">
        <v>31.405608221476513</v>
      </c>
      <c r="R13" s="38">
        <v>0</v>
      </c>
      <c r="S13" s="38">
        <v>0</v>
      </c>
      <c r="T13" s="37">
        <f>SUMPRODUCT(LTA!J13:AN13,LTA!J$101:AN$101,LTA!J$103:AN$103)</f>
        <v>69.150000000000006</v>
      </c>
      <c r="U13" s="37">
        <f>SUMPRODUCT(LTA!J13:AN13,LTA!J$102:AN$102,LTA!J$103:AN$103)</f>
        <v>92.55</v>
      </c>
      <c r="V13" s="66">
        <f>SUMPRODUCT(MTOA!B13:G13,MTOA!B$102:G$102,MTOA!B$103:G$103)</f>
        <v>0</v>
      </c>
      <c r="W13" s="66">
        <f>SUMPRODUCT(MTOA!B13:G13,MTOA!B$101:G$101,MTOA!B$103:G$103)</f>
        <v>0</v>
      </c>
      <c r="X13">
        <v>0</v>
      </c>
      <c r="Y13" s="34">
        <f>IEX!H13</f>
        <v>0</v>
      </c>
      <c r="Z13" s="34">
        <f>IEX!N13</f>
        <v>0</v>
      </c>
      <c r="AA13" s="75">
        <f>STOA!H13</f>
        <v>64.819999999999993</v>
      </c>
      <c r="AB13" s="75">
        <f>-STOA!N13</f>
        <v>0</v>
      </c>
      <c r="AC13">
        <f t="shared" si="0"/>
        <v>12.842259251453765</v>
      </c>
      <c r="AD13">
        <f t="shared" si="1"/>
        <v>1446.5053829592014</v>
      </c>
      <c r="AE13">
        <f>'IDT-1'!B13</f>
        <v>101</v>
      </c>
      <c r="AF13" s="24"/>
      <c r="AG13">
        <f t="shared" si="2"/>
        <v>1547.5053829592014</v>
      </c>
      <c r="AI13" s="34">
        <f>PXIL!H13</f>
        <v>0</v>
      </c>
      <c r="AJ13" s="34">
        <f>PXIL!N13</f>
        <v>0</v>
      </c>
      <c r="AK13" s="34">
        <f>RTM_IEX!H13</f>
        <v>22.23</v>
      </c>
      <c r="AL13" s="34">
        <f>RTM_IEX!N13</f>
        <v>0</v>
      </c>
      <c r="AM13" s="34">
        <f>RTM_PXI!H13</f>
        <v>0</v>
      </c>
      <c r="AN13" s="34">
        <f>RTM_PXI!N13</f>
        <v>0</v>
      </c>
      <c r="AO13" s="149">
        <f>GDAM_IEX!H13</f>
        <v>0</v>
      </c>
      <c r="AP13" s="149">
        <f>GDAM_IEX!N13</f>
        <v>0</v>
      </c>
      <c r="AQ13" s="149">
        <f>GDAM_PXI!H13</f>
        <v>0</v>
      </c>
      <c r="AR13" s="149">
        <f>GDAM_PXI!N13</f>
        <v>0</v>
      </c>
      <c r="AU13">
        <v>11</v>
      </c>
    </row>
    <row r="14" spans="1:47">
      <c r="A14" t="s">
        <v>56</v>
      </c>
      <c r="D14">
        <f>TWEPL!P14</f>
        <v>10.221399999999999</v>
      </c>
      <c r="E14">
        <f>GT_NG!P14</f>
        <v>15.184893267651889</v>
      </c>
      <c r="F14">
        <f>GT_Spot!P14</f>
        <v>0</v>
      </c>
      <c r="G14">
        <f>PPCL_NG!P14</f>
        <v>45.1</v>
      </c>
      <c r="H14">
        <f>PPCL_Spot!P14</f>
        <v>0</v>
      </c>
      <c r="I14">
        <f>Bawana_NG!P14</f>
        <v>99.605642797777875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BRPL_ISGS_exbus!DM14</f>
        <v>923.38402957288258</v>
      </c>
      <c r="P14" s="36">
        <v>75.945483199524233</v>
      </c>
      <c r="Q14" s="36">
        <v>31.405608221476513</v>
      </c>
      <c r="R14" s="38">
        <v>0</v>
      </c>
      <c r="S14" s="38">
        <v>0</v>
      </c>
      <c r="T14" s="37">
        <f>SUMPRODUCT(LTA!J14:AN14,LTA!J$101:AN$101,LTA!J$103:AN$103)</f>
        <v>67.349999999999994</v>
      </c>
      <c r="U14" s="37">
        <f>SUMPRODUCT(LTA!J14:AN14,LTA!J$102:AN$102,LTA!J$103:AN$103)</f>
        <v>92.100000000000009</v>
      </c>
      <c r="V14" s="66">
        <f>SUMPRODUCT(MTOA!B14:G14,MTOA!B$102:G$102,MTOA!B$103:G$103)</f>
        <v>0</v>
      </c>
      <c r="W14" s="66">
        <f>SUMPRODUCT(MTOA!B14:G14,MTOA!B$101:G$101,MTOA!B$103:G$103)</f>
        <v>0</v>
      </c>
      <c r="X14">
        <v>0</v>
      </c>
      <c r="Y14" s="34">
        <f>IEX!H14</f>
        <v>0</v>
      </c>
      <c r="Z14" s="34">
        <f>IEX!N14</f>
        <v>0</v>
      </c>
      <c r="AA14" s="75">
        <f>STOA!H14</f>
        <v>64.819999999999993</v>
      </c>
      <c r="AB14" s="75">
        <f>-STOA!N14</f>
        <v>0</v>
      </c>
      <c r="AC14">
        <f t="shared" si="0"/>
        <v>12.991678102121954</v>
      </c>
      <c r="AD14">
        <f t="shared" si="1"/>
        <v>1463.3353789571909</v>
      </c>
      <c r="AE14">
        <f>'IDT-1'!B14</f>
        <v>63</v>
      </c>
      <c r="AF14" s="24"/>
      <c r="AG14">
        <f t="shared" si="2"/>
        <v>1526.3353789571909</v>
      </c>
      <c r="AI14" s="34">
        <f>PXIL!H14</f>
        <v>0</v>
      </c>
      <c r="AJ14" s="34">
        <f>PXIL!N14</f>
        <v>0</v>
      </c>
      <c r="AK14" s="34">
        <f>RTM_IEX!H14</f>
        <v>51.21</v>
      </c>
      <c r="AL14" s="34">
        <f>RTM_IEX!N14</f>
        <v>0</v>
      </c>
      <c r="AM14" s="34">
        <f>RTM_PXI!H14</f>
        <v>0</v>
      </c>
      <c r="AN14" s="34">
        <f>RTM_PXI!N14</f>
        <v>0</v>
      </c>
      <c r="AO14" s="149">
        <f>GDAM_IEX!H14</f>
        <v>0</v>
      </c>
      <c r="AP14" s="149">
        <f>GDAM_IEX!N14</f>
        <v>0</v>
      </c>
      <c r="AQ14" s="149">
        <f>GDAM_PXI!H14</f>
        <v>0</v>
      </c>
      <c r="AR14" s="149">
        <f>GDAM_PXI!N14</f>
        <v>0</v>
      </c>
      <c r="AU14">
        <v>12</v>
      </c>
    </row>
    <row r="15" spans="1:47">
      <c r="A15" t="s">
        <v>57</v>
      </c>
      <c r="D15">
        <f>TWEPL!P15</f>
        <v>10.221399999999999</v>
      </c>
      <c r="E15">
        <f>GT_NG!P15</f>
        <v>15.699227284838795</v>
      </c>
      <c r="F15">
        <f>GT_Spot!P15</f>
        <v>0</v>
      </c>
      <c r="G15">
        <f>PPCL_NG!P15</f>
        <v>45.1</v>
      </c>
      <c r="H15">
        <f>PPCL_Spot!P15</f>
        <v>0</v>
      </c>
      <c r="I15">
        <f>Bawana_NG!P15</f>
        <v>99.605642797777875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BRPL_ISGS_exbus!DM15</f>
        <v>926.01732261979384</v>
      </c>
      <c r="P15" s="36">
        <v>75.945483199524233</v>
      </c>
      <c r="Q15" s="36">
        <v>31.405608221476513</v>
      </c>
      <c r="R15" s="38">
        <v>0</v>
      </c>
      <c r="S15" s="38">
        <v>0</v>
      </c>
      <c r="T15" s="37">
        <f>SUMPRODUCT(LTA!J15:AN15,LTA!J$101:AN$101,LTA!J$103:AN$103)</f>
        <v>67.16</v>
      </c>
      <c r="U15" s="37">
        <f>SUMPRODUCT(LTA!J15:AN15,LTA!J$102:AN$102,LTA!J$103:AN$103)</f>
        <v>90.75</v>
      </c>
      <c r="V15" s="66">
        <f>SUMPRODUCT(MTOA!B15:G15,MTOA!B$102:G$102,MTOA!B$103:G$103)</f>
        <v>0</v>
      </c>
      <c r="W15" s="66">
        <f>SUMPRODUCT(MTOA!B15:G15,MTOA!B$101:G$101,MTOA!B$103:G$103)</f>
        <v>0</v>
      </c>
      <c r="X15">
        <v>0</v>
      </c>
      <c r="Y15" s="34">
        <f>IEX!H15</f>
        <v>0</v>
      </c>
      <c r="Z15" s="34">
        <f>IEX!N15</f>
        <v>0</v>
      </c>
      <c r="AA15" s="75">
        <f>STOA!H15</f>
        <v>64.819999999999993</v>
      </c>
      <c r="AB15" s="75">
        <f>-STOA!N15</f>
        <v>0</v>
      </c>
      <c r="AC15">
        <f t="shared" si="0"/>
        <v>12.946337220286019</v>
      </c>
      <c r="AD15">
        <f t="shared" si="1"/>
        <v>1458.2283469031252</v>
      </c>
      <c r="AE15">
        <f>'IDT-1'!B15</f>
        <v>44</v>
      </c>
      <c r="AF15" s="24"/>
      <c r="AG15">
        <f t="shared" si="2"/>
        <v>1502.2283469031252</v>
      </c>
      <c r="AI15" s="34">
        <f>PXIL!H15</f>
        <v>0</v>
      </c>
      <c r="AJ15" s="34">
        <f>PXIL!N15</f>
        <v>0</v>
      </c>
      <c r="AK15" s="34">
        <f>RTM_IEX!H15</f>
        <v>44.45</v>
      </c>
      <c r="AL15" s="34">
        <f>RTM_IEX!N15</f>
        <v>0</v>
      </c>
      <c r="AM15" s="34">
        <f>RTM_PXI!H15</f>
        <v>0</v>
      </c>
      <c r="AN15" s="34">
        <f>RTM_PXI!N15</f>
        <v>0</v>
      </c>
      <c r="AO15" s="149">
        <f>GDAM_IEX!H15</f>
        <v>0</v>
      </c>
      <c r="AP15" s="149">
        <f>GDAM_IEX!N15</f>
        <v>0</v>
      </c>
      <c r="AQ15" s="149">
        <f>GDAM_PXI!H15</f>
        <v>0</v>
      </c>
      <c r="AR15" s="149">
        <f>GDAM_PXI!N15</f>
        <v>0</v>
      </c>
      <c r="AU15">
        <v>13</v>
      </c>
    </row>
    <row r="16" spans="1:47">
      <c r="A16" t="s">
        <v>58</v>
      </c>
      <c r="D16">
        <f>TWEPL!P16</f>
        <v>10.221399999999999</v>
      </c>
      <c r="E16">
        <f>GT_NG!P16</f>
        <v>15.699227284838795</v>
      </c>
      <c r="F16">
        <f>GT_Spot!P16</f>
        <v>0</v>
      </c>
      <c r="G16">
        <f>PPCL_NG!P16</f>
        <v>45.1</v>
      </c>
      <c r="H16">
        <f>PPCL_Spot!P16</f>
        <v>0</v>
      </c>
      <c r="I16">
        <f>Bawana_NG!P16</f>
        <v>99.605642797777875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BRPL_ISGS_exbus!DM16</f>
        <v>926.01732261979384</v>
      </c>
      <c r="P16" s="36">
        <v>75.945483199524233</v>
      </c>
      <c r="Q16" s="36">
        <v>31.405608221476513</v>
      </c>
      <c r="R16" s="38">
        <v>0</v>
      </c>
      <c r="S16" s="38">
        <v>0</v>
      </c>
      <c r="T16" s="37">
        <f>SUMPRODUCT(LTA!J16:AN16,LTA!J$101:AN$101,LTA!J$103:AN$103)</f>
        <v>65.69</v>
      </c>
      <c r="U16" s="37">
        <f>SUMPRODUCT(LTA!J16:AN16,LTA!J$102:AN$102,LTA!J$103:AN$103)</f>
        <v>89.850000000000009</v>
      </c>
      <c r="V16" s="66">
        <f>SUMPRODUCT(MTOA!B16:G16,MTOA!B$102:G$102,MTOA!B$103:G$103)</f>
        <v>0</v>
      </c>
      <c r="W16" s="66">
        <f>SUMPRODUCT(MTOA!B16:G16,MTOA!B$101:G$101,MTOA!B$103:G$103)</f>
        <v>0</v>
      </c>
      <c r="X16">
        <v>0</v>
      </c>
      <c r="Y16" s="34">
        <f>IEX!H16</f>
        <v>0</v>
      </c>
      <c r="Z16" s="34">
        <f>IEX!N16</f>
        <v>0</v>
      </c>
      <c r="AA16" s="75">
        <f>STOA!H16</f>
        <v>64.819999999999993</v>
      </c>
      <c r="AB16" s="75">
        <f>-STOA!N16</f>
        <v>0</v>
      </c>
      <c r="AC16">
        <f t="shared" si="0"/>
        <v>12.942465220286017</v>
      </c>
      <c r="AD16">
        <f t="shared" si="1"/>
        <v>1457.7922189031251</v>
      </c>
      <c r="AE16">
        <f>'IDT-1'!B16</f>
        <v>28</v>
      </c>
      <c r="AF16" s="24"/>
      <c r="AG16">
        <f t="shared" si="2"/>
        <v>1485.7922189031251</v>
      </c>
      <c r="AI16" s="34">
        <f>PXIL!H16</f>
        <v>0</v>
      </c>
      <c r="AJ16" s="34">
        <f>PXIL!N16</f>
        <v>0</v>
      </c>
      <c r="AK16" s="34">
        <f>RTM_IEX!H16</f>
        <v>46.38</v>
      </c>
      <c r="AL16" s="34">
        <f>RTM_IEX!N16</f>
        <v>0</v>
      </c>
      <c r="AM16" s="34">
        <f>RTM_PXI!H16</f>
        <v>0</v>
      </c>
      <c r="AN16" s="34">
        <f>RTM_PXI!N16</f>
        <v>0</v>
      </c>
      <c r="AO16" s="149">
        <f>GDAM_IEX!H16</f>
        <v>0</v>
      </c>
      <c r="AP16" s="149">
        <f>GDAM_IEX!N16</f>
        <v>0</v>
      </c>
      <c r="AQ16" s="149">
        <f>GDAM_PXI!H16</f>
        <v>0</v>
      </c>
      <c r="AR16" s="149">
        <f>GDAM_PXI!N16</f>
        <v>0</v>
      </c>
      <c r="AU16">
        <v>14</v>
      </c>
    </row>
    <row r="17" spans="1:47">
      <c r="A17" t="s">
        <v>59</v>
      </c>
      <c r="D17">
        <f>TWEPL!P17</f>
        <v>10.221399999999999</v>
      </c>
      <c r="E17">
        <f>GT_NG!P17</f>
        <v>15.699227284838795</v>
      </c>
      <c r="F17">
        <f>GT_Spot!P17</f>
        <v>0</v>
      </c>
      <c r="G17">
        <f>PPCL_NG!P17</f>
        <v>45.1</v>
      </c>
      <c r="H17">
        <f>PPCL_Spot!P17</f>
        <v>0</v>
      </c>
      <c r="I17">
        <f>Bawana_NG!P17</f>
        <v>99.605642797777875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BRPL_ISGS_exbus!DM17</f>
        <v>951.54816771344883</v>
      </c>
      <c r="P17" s="36">
        <v>75.945483199524233</v>
      </c>
      <c r="Q17" s="36">
        <v>31.405608221476513</v>
      </c>
      <c r="R17" s="38">
        <v>0</v>
      </c>
      <c r="S17" s="38">
        <v>0</v>
      </c>
      <c r="T17" s="37">
        <f>SUMPRODUCT(LTA!J17:AN17,LTA!J$101:AN$101,LTA!J$103:AN$103)</f>
        <v>65.259999999999991</v>
      </c>
      <c r="U17" s="37">
        <f>SUMPRODUCT(LTA!J17:AN17,LTA!J$102:AN$102,LTA!J$103:AN$103)</f>
        <v>89.4</v>
      </c>
      <c r="V17" s="66">
        <f>SUMPRODUCT(MTOA!B17:G17,MTOA!B$102:G$102,MTOA!B$103:G$103)</f>
        <v>0</v>
      </c>
      <c r="W17" s="66">
        <f>SUMPRODUCT(MTOA!B17:G17,MTOA!B$101:G$101,MTOA!B$103:G$103)</f>
        <v>0</v>
      </c>
      <c r="X17">
        <v>0</v>
      </c>
      <c r="Y17" s="34">
        <f>IEX!H17</f>
        <v>0</v>
      </c>
      <c r="Z17" s="34">
        <f>IEX!N17</f>
        <v>0</v>
      </c>
      <c r="AA17" s="75">
        <f>STOA!H17</f>
        <v>64.819999999999993</v>
      </c>
      <c r="AB17" s="75">
        <f>-STOA!N17</f>
        <v>0</v>
      </c>
      <c r="AC17">
        <f t="shared" si="0"/>
        <v>12.955320657110184</v>
      </c>
      <c r="AD17">
        <f t="shared" si="1"/>
        <v>1459.240208559956</v>
      </c>
      <c r="AE17">
        <f>'IDT-1'!B17</f>
        <v>0</v>
      </c>
      <c r="AF17" s="24"/>
      <c r="AG17">
        <f t="shared" si="2"/>
        <v>1459.240208559956</v>
      </c>
      <c r="AI17" s="34">
        <f>PXIL!H17</f>
        <v>0</v>
      </c>
      <c r="AJ17" s="34">
        <f>PXIL!N17</f>
        <v>0</v>
      </c>
      <c r="AK17" s="34">
        <f>RTM_IEX!H17</f>
        <v>23.19</v>
      </c>
      <c r="AL17" s="34">
        <f>RTM_IEX!N17</f>
        <v>0</v>
      </c>
      <c r="AM17" s="34">
        <f>RTM_PXI!H17</f>
        <v>0</v>
      </c>
      <c r="AN17" s="34">
        <f>RTM_PXI!N17</f>
        <v>0</v>
      </c>
      <c r="AO17" s="149">
        <f>GDAM_IEX!H17</f>
        <v>0</v>
      </c>
      <c r="AP17" s="149">
        <f>GDAM_IEX!N17</f>
        <v>0</v>
      </c>
      <c r="AQ17" s="149">
        <f>GDAM_PXI!H17</f>
        <v>0</v>
      </c>
      <c r="AR17" s="149">
        <f>GDAM_PXI!N17</f>
        <v>0</v>
      </c>
      <c r="AU17">
        <v>15</v>
      </c>
    </row>
    <row r="18" spans="1:47">
      <c r="A18" t="s">
        <v>60</v>
      </c>
      <c r="D18">
        <f>TWEPL!P18</f>
        <v>10.221399999999999</v>
      </c>
      <c r="E18">
        <f>GT_NG!P18</f>
        <v>15.699227284838795</v>
      </c>
      <c r="F18">
        <f>GT_Spot!P18</f>
        <v>0</v>
      </c>
      <c r="G18">
        <f>PPCL_NG!P18</f>
        <v>45.1</v>
      </c>
      <c r="H18">
        <f>PPCL_Spot!P18</f>
        <v>0</v>
      </c>
      <c r="I18">
        <f>Bawana_NG!P18</f>
        <v>99.605642797777875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BRPL_ISGS_exbus!DM18</f>
        <v>979.55084599966494</v>
      </c>
      <c r="P18" s="36">
        <v>75.945483199524233</v>
      </c>
      <c r="Q18" s="36">
        <v>31.405608221476513</v>
      </c>
      <c r="R18" s="38">
        <v>0</v>
      </c>
      <c r="S18" s="38">
        <v>0</v>
      </c>
      <c r="T18" s="37">
        <f>SUMPRODUCT(LTA!J18:AN18,LTA!J$101:AN$101,LTA!J$103:AN$103)</f>
        <v>63.6</v>
      </c>
      <c r="U18" s="37">
        <f>SUMPRODUCT(LTA!J18:AN18,LTA!J$102:AN$102,LTA!J$103:AN$103)</f>
        <v>88.05</v>
      </c>
      <c r="V18" s="66">
        <f>SUMPRODUCT(MTOA!B18:G18,MTOA!B$102:G$102,MTOA!B$103:G$103)</f>
        <v>0</v>
      </c>
      <c r="W18" s="66">
        <f>SUMPRODUCT(MTOA!B18:G18,MTOA!B$101:G$101,MTOA!B$103:G$103)</f>
        <v>0</v>
      </c>
      <c r="X18">
        <v>0</v>
      </c>
      <c r="Y18" s="34">
        <f>IEX!H18</f>
        <v>0</v>
      </c>
      <c r="Z18" s="34">
        <f>IEX!N18</f>
        <v>0</v>
      </c>
      <c r="AA18" s="75">
        <f>STOA!H18</f>
        <v>64.819999999999993</v>
      </c>
      <c r="AB18" s="75">
        <f>-STOA!N18</f>
        <v>0</v>
      </c>
      <c r="AC18">
        <f t="shared" si="0"/>
        <v>13.228649924172547</v>
      </c>
      <c r="AD18">
        <f t="shared" si="1"/>
        <v>1431.7695575791097</v>
      </c>
      <c r="AE18">
        <f>'IDT-1'!B18</f>
        <v>12</v>
      </c>
      <c r="AF18" s="24"/>
      <c r="AG18">
        <f t="shared" si="2"/>
        <v>1443.7695575791097</v>
      </c>
      <c r="AI18" s="34">
        <f>PXIL!H18</f>
        <v>0</v>
      </c>
      <c r="AJ18" s="34">
        <f>PXIL!N18</f>
        <v>0</v>
      </c>
      <c r="AK18" s="34">
        <f>RTM_IEX!H18</f>
        <v>0</v>
      </c>
      <c r="AL18" s="34">
        <f>RTM_IEX!N18</f>
        <v>-29</v>
      </c>
      <c r="AM18" s="34">
        <f>RTM_PXI!H18</f>
        <v>0</v>
      </c>
      <c r="AN18" s="34">
        <f>RTM_PXI!N18</f>
        <v>0</v>
      </c>
      <c r="AO18" s="149">
        <f>GDAM_IEX!H18</f>
        <v>0</v>
      </c>
      <c r="AP18" s="149">
        <f>GDAM_IEX!N18</f>
        <v>0</v>
      </c>
      <c r="AQ18" s="149">
        <f>GDAM_PXI!H18</f>
        <v>0</v>
      </c>
      <c r="AR18" s="149">
        <f>GDAM_PXI!N18</f>
        <v>0</v>
      </c>
      <c r="AU18">
        <v>16</v>
      </c>
    </row>
    <row r="19" spans="1:47">
      <c r="A19" t="s">
        <v>61</v>
      </c>
      <c r="D19">
        <f>TWEPL!P19</f>
        <v>10.221399999999999</v>
      </c>
      <c r="E19">
        <f>GT_NG!P19</f>
        <v>15.699227284838795</v>
      </c>
      <c r="F19">
        <f>GT_Spot!P19</f>
        <v>0</v>
      </c>
      <c r="G19">
        <f>PPCL_NG!P19</f>
        <v>45.1</v>
      </c>
      <c r="H19">
        <f>PPCL_Spot!P19</f>
        <v>0</v>
      </c>
      <c r="I19">
        <f>Bawana_NG!P19</f>
        <v>99.61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BRPL_ISGS_exbus!DM19</f>
        <v>975.68237984856728</v>
      </c>
      <c r="P19" s="36">
        <v>75.945483199524233</v>
      </c>
      <c r="Q19" s="36">
        <v>31.405608221476513</v>
      </c>
      <c r="R19" s="38">
        <v>0</v>
      </c>
      <c r="S19" s="38">
        <v>0</v>
      </c>
      <c r="T19" s="37">
        <f>SUMPRODUCT(LTA!J19:AN19,LTA!J$101:AN$101,LTA!J$103:AN$103)</f>
        <v>68.95</v>
      </c>
      <c r="U19" s="37">
        <f>SUMPRODUCT(LTA!J19:AN19,LTA!J$102:AN$102,LTA!J$103:AN$103)</f>
        <v>87.15</v>
      </c>
      <c r="V19" s="66">
        <f>SUMPRODUCT(MTOA!B19:G19,MTOA!B$102:G$102,MTOA!B$103:G$103)</f>
        <v>0</v>
      </c>
      <c r="W19" s="66">
        <f>SUMPRODUCT(MTOA!B19:G19,MTOA!B$101:G$101,MTOA!B$103:G$103)</f>
        <v>0</v>
      </c>
      <c r="X19">
        <v>0</v>
      </c>
      <c r="Y19" s="34">
        <f>IEX!H19</f>
        <v>0</v>
      </c>
      <c r="Z19" s="34">
        <f>IEX!N19</f>
        <v>0</v>
      </c>
      <c r="AA19" s="75">
        <f>STOA!H19</f>
        <v>64.819999999999993</v>
      </c>
      <c r="AB19" s="75">
        <f>-STOA!N19</f>
        <v>0</v>
      </c>
      <c r="AC19">
        <f t="shared" si="0"/>
        <v>13.340343295688788</v>
      </c>
      <c r="AD19">
        <f t="shared" si="1"/>
        <v>1420.243755258718</v>
      </c>
      <c r="AE19">
        <f>'IDT-1'!B19</f>
        <v>24</v>
      </c>
      <c r="AF19" s="24"/>
      <c r="AG19">
        <f t="shared" si="2"/>
        <v>1444.243755258718</v>
      </c>
      <c r="AI19" s="34">
        <f>PXIL!H19</f>
        <v>0</v>
      </c>
      <c r="AJ19" s="34">
        <f>PXIL!N19</f>
        <v>0</v>
      </c>
      <c r="AK19" s="34">
        <f>RTM_IEX!H19</f>
        <v>0</v>
      </c>
      <c r="AL19" s="34">
        <f>RTM_IEX!N19</f>
        <v>-41</v>
      </c>
      <c r="AM19" s="34">
        <f>RTM_PXI!H19</f>
        <v>0</v>
      </c>
      <c r="AN19" s="34">
        <f>RTM_PXI!N19</f>
        <v>0</v>
      </c>
      <c r="AO19" s="149">
        <f>GDAM_IEX!H19</f>
        <v>0</v>
      </c>
      <c r="AP19" s="149">
        <f>GDAM_IEX!N19</f>
        <v>0</v>
      </c>
      <c r="AQ19" s="149">
        <f>GDAM_PXI!H19</f>
        <v>0</v>
      </c>
      <c r="AR19" s="149">
        <f>GDAM_PXI!N19</f>
        <v>0</v>
      </c>
      <c r="AU19">
        <v>17</v>
      </c>
    </row>
    <row r="20" spans="1:47">
      <c r="A20" t="s">
        <v>62</v>
      </c>
      <c r="D20">
        <f>TWEPL!P20</f>
        <v>10.221399999999999</v>
      </c>
      <c r="E20">
        <f>GT_NG!P20</f>
        <v>15.699227284838795</v>
      </c>
      <c r="F20">
        <f>GT_Spot!P20</f>
        <v>0</v>
      </c>
      <c r="G20">
        <f>PPCL_NG!P20</f>
        <v>44.25</v>
      </c>
      <c r="H20">
        <f>PPCL_Spot!P20</f>
        <v>0</v>
      </c>
      <c r="I20">
        <f>Bawana_NG!P20</f>
        <v>99.61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BRPL_ISGS_exbus!DM20</f>
        <v>975.68237984856728</v>
      </c>
      <c r="P20" s="36">
        <v>75.945483199524233</v>
      </c>
      <c r="Q20" s="36">
        <v>31.405608221476513</v>
      </c>
      <c r="R20" s="38">
        <v>0</v>
      </c>
      <c r="S20" s="38">
        <v>0</v>
      </c>
      <c r="T20" s="37">
        <f>SUMPRODUCT(LTA!J20:AN20,LTA!J$101:AN$101,LTA!J$103:AN$103)</f>
        <v>66.62</v>
      </c>
      <c r="U20" s="37">
        <f>SUMPRODUCT(LTA!J20:AN20,LTA!J$102:AN$102,LTA!J$103:AN$103)</f>
        <v>87.25</v>
      </c>
      <c r="V20" s="66">
        <f>SUMPRODUCT(MTOA!B20:G20,MTOA!B$102:G$102,MTOA!B$103:G$103)</f>
        <v>0</v>
      </c>
      <c r="W20" s="66">
        <f>SUMPRODUCT(MTOA!B20:G20,MTOA!B$101:G$101,MTOA!B$103:G$103)</f>
        <v>0</v>
      </c>
      <c r="X20">
        <v>0</v>
      </c>
      <c r="Y20" s="34">
        <f>IEX!H20</f>
        <v>0</v>
      </c>
      <c r="Z20" s="34">
        <f>IEX!N20</f>
        <v>0</v>
      </c>
      <c r="AA20" s="75">
        <f>STOA!H20</f>
        <v>64.819999999999993</v>
      </c>
      <c r="AB20" s="75">
        <f>-STOA!N20</f>
        <v>0</v>
      </c>
      <c r="AC20">
        <f t="shared" si="0"/>
        <v>13.304361168166592</v>
      </c>
      <c r="AD20">
        <f t="shared" si="1"/>
        <v>1418.19973738624</v>
      </c>
      <c r="AE20">
        <f>'IDT-1'!B20</f>
        <v>24</v>
      </c>
      <c r="AF20" s="24"/>
      <c r="AG20">
        <f t="shared" si="2"/>
        <v>1442.19973738624</v>
      </c>
      <c r="AI20" s="34">
        <f>PXIL!H20</f>
        <v>0</v>
      </c>
      <c r="AJ20" s="34">
        <f>PXIL!N20</f>
        <v>0</v>
      </c>
      <c r="AK20" s="34">
        <f>RTM_IEX!H20</f>
        <v>0</v>
      </c>
      <c r="AL20" s="34">
        <f>RTM_IEX!N20</f>
        <v>-40</v>
      </c>
      <c r="AM20" s="34">
        <f>RTM_PXI!H20</f>
        <v>0</v>
      </c>
      <c r="AN20" s="34">
        <f>RTM_PXI!N20</f>
        <v>0</v>
      </c>
      <c r="AO20" s="149">
        <f>GDAM_IEX!H20</f>
        <v>0</v>
      </c>
      <c r="AP20" s="149">
        <f>GDAM_IEX!N20</f>
        <v>0</v>
      </c>
      <c r="AQ20" s="149">
        <f>GDAM_PXI!H20</f>
        <v>0</v>
      </c>
      <c r="AR20" s="149">
        <f>GDAM_PXI!N20</f>
        <v>0</v>
      </c>
      <c r="AU20">
        <v>18</v>
      </c>
    </row>
    <row r="21" spans="1:47">
      <c r="A21" t="s">
        <v>63</v>
      </c>
      <c r="D21">
        <f>TWEPL!P21</f>
        <v>10.221399999999999</v>
      </c>
      <c r="E21">
        <f>GT_NG!P21</f>
        <v>15.699227284838795</v>
      </c>
      <c r="F21">
        <f>GT_Spot!P21</f>
        <v>0</v>
      </c>
      <c r="G21">
        <f>PPCL_NG!P21</f>
        <v>44.25</v>
      </c>
      <c r="H21">
        <f>PPCL_Spot!P21</f>
        <v>0</v>
      </c>
      <c r="I21">
        <f>Bawana_NG!P21</f>
        <v>99.61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BRPL_ISGS_exbus!DM21</f>
        <v>975.68237984856728</v>
      </c>
      <c r="P21" s="36">
        <v>75.945483199524233</v>
      </c>
      <c r="Q21" s="36">
        <v>31.405608221476513</v>
      </c>
      <c r="R21" s="38">
        <v>0</v>
      </c>
      <c r="S21" s="38">
        <v>0</v>
      </c>
      <c r="T21" s="37">
        <f>SUMPRODUCT(LTA!J21:AN21,LTA!J$101:AN$101,LTA!J$103:AN$103)</f>
        <v>65.570000000000007</v>
      </c>
      <c r="U21" s="37">
        <f>SUMPRODUCT(LTA!J21:AN21,LTA!J$102:AN$102,LTA!J$103:AN$103)</f>
        <v>89.4</v>
      </c>
      <c r="V21" s="66">
        <f>SUMPRODUCT(MTOA!B21:G21,MTOA!B$102:G$102,MTOA!B$103:G$103)</f>
        <v>0</v>
      </c>
      <c r="W21" s="66">
        <f>SUMPRODUCT(MTOA!B21:G21,MTOA!B$101:G$101,MTOA!B$103:G$103)</f>
        <v>0</v>
      </c>
      <c r="X21">
        <v>0</v>
      </c>
      <c r="Y21" s="34">
        <f>IEX!H21</f>
        <v>0</v>
      </c>
      <c r="Z21" s="34">
        <f>IEX!N21</f>
        <v>0</v>
      </c>
      <c r="AA21" s="75">
        <f>STOA!H21</f>
        <v>64.819999999999993</v>
      </c>
      <c r="AB21" s="75">
        <f>-STOA!N21</f>
        <v>0</v>
      </c>
      <c r="AC21">
        <f t="shared" si="0"/>
        <v>13.216381765422444</v>
      </c>
      <c r="AD21">
        <f t="shared" si="1"/>
        <v>1430.3877167889843</v>
      </c>
      <c r="AE21">
        <f>'IDT-1'!B21</f>
        <v>21</v>
      </c>
      <c r="AF21" s="24"/>
      <c r="AG21">
        <f t="shared" si="2"/>
        <v>1451.3877167889843</v>
      </c>
      <c r="AI21" s="34">
        <f>PXIL!H21</f>
        <v>0</v>
      </c>
      <c r="AJ21" s="34">
        <f>PXIL!N21</f>
        <v>0</v>
      </c>
      <c r="AK21" s="34">
        <f>RTM_IEX!H21</f>
        <v>0</v>
      </c>
      <c r="AL21" s="34">
        <f>RTM_IEX!N21</f>
        <v>-29</v>
      </c>
      <c r="AM21" s="34">
        <f>RTM_PXI!H21</f>
        <v>0</v>
      </c>
      <c r="AN21" s="34">
        <f>RTM_PXI!N21</f>
        <v>0</v>
      </c>
      <c r="AO21" s="149">
        <f>GDAM_IEX!H21</f>
        <v>0</v>
      </c>
      <c r="AP21" s="149">
        <f>GDAM_IEX!N21</f>
        <v>0</v>
      </c>
      <c r="AQ21" s="149">
        <f>GDAM_PXI!H21</f>
        <v>0</v>
      </c>
      <c r="AR21" s="149">
        <f>GDAM_PXI!N21</f>
        <v>0</v>
      </c>
      <c r="AU21">
        <v>19</v>
      </c>
    </row>
    <row r="22" spans="1:47">
      <c r="A22" t="s">
        <v>64</v>
      </c>
      <c r="D22">
        <f>TWEPL!P22</f>
        <v>10.221399999999999</v>
      </c>
      <c r="E22">
        <f>GT_NG!P22</f>
        <v>15.699227284838795</v>
      </c>
      <c r="F22">
        <f>GT_Spot!P22</f>
        <v>0</v>
      </c>
      <c r="G22">
        <f>PPCL_NG!P22</f>
        <v>44.25</v>
      </c>
      <c r="H22">
        <f>PPCL_Spot!P22</f>
        <v>0</v>
      </c>
      <c r="I22">
        <f>Bawana_NG!P22</f>
        <v>99.61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BRPL_ISGS_exbus!DM22</f>
        <v>960.05455727205958</v>
      </c>
      <c r="P22" s="36">
        <v>75.945483199524233</v>
      </c>
      <c r="Q22" s="36">
        <v>31.405608221476513</v>
      </c>
      <c r="R22" s="38">
        <v>0</v>
      </c>
      <c r="S22" s="38">
        <v>0</v>
      </c>
      <c r="T22" s="37">
        <f>SUMPRODUCT(LTA!J22:AN22,LTA!J$101:AN$101,LTA!J$103:AN$103)</f>
        <v>53.53</v>
      </c>
      <c r="U22" s="37">
        <f>SUMPRODUCT(LTA!J22:AN22,LTA!J$102:AN$102,LTA!J$103:AN$103)</f>
        <v>87.9</v>
      </c>
      <c r="V22" s="66">
        <f>SUMPRODUCT(MTOA!B22:G22,MTOA!B$102:G$102,MTOA!B$103:G$103)</f>
        <v>0</v>
      </c>
      <c r="W22" s="66">
        <f>SUMPRODUCT(MTOA!B22:G22,MTOA!B$101:G$101,MTOA!B$103:G$103)</f>
        <v>0</v>
      </c>
      <c r="X22">
        <v>0</v>
      </c>
      <c r="Y22" s="34">
        <f>IEX!H22</f>
        <v>0</v>
      </c>
      <c r="Z22" s="34">
        <f>IEX!N22</f>
        <v>0</v>
      </c>
      <c r="AA22" s="75">
        <f>STOA!H22</f>
        <v>64.819999999999993</v>
      </c>
      <c r="AB22" s="75">
        <f>-STOA!N22</f>
        <v>0</v>
      </c>
      <c r="AC22">
        <f t="shared" si="0"/>
        <v>12.773264248783077</v>
      </c>
      <c r="AD22">
        <f t="shared" si="1"/>
        <v>1422.6630117291161</v>
      </c>
      <c r="AE22">
        <f>'IDT-1'!B22</f>
        <v>22</v>
      </c>
      <c r="AF22" s="24"/>
      <c r="AG22">
        <f t="shared" si="2"/>
        <v>1444.6630117291161</v>
      </c>
      <c r="AI22" s="34">
        <f>PXIL!H22</f>
        <v>0</v>
      </c>
      <c r="AJ22" s="34">
        <f>PXIL!N22</f>
        <v>0</v>
      </c>
      <c r="AK22" s="34">
        <f>RTM_IEX!H22</f>
        <v>0</v>
      </c>
      <c r="AL22" s="34">
        <f>RTM_IEX!N22</f>
        <v>-8</v>
      </c>
      <c r="AM22" s="34">
        <f>RTM_PXI!H22</f>
        <v>0</v>
      </c>
      <c r="AN22" s="34">
        <f>RTM_PXI!N22</f>
        <v>0</v>
      </c>
      <c r="AO22" s="149">
        <f>GDAM_IEX!H22</f>
        <v>0</v>
      </c>
      <c r="AP22" s="149">
        <f>GDAM_IEX!N22</f>
        <v>0</v>
      </c>
      <c r="AQ22" s="149">
        <f>GDAM_PXI!H22</f>
        <v>0</v>
      </c>
      <c r="AR22" s="149">
        <f>GDAM_PXI!N22</f>
        <v>0</v>
      </c>
      <c r="AU22">
        <v>20</v>
      </c>
    </row>
    <row r="23" spans="1:47">
      <c r="A23" t="s">
        <v>65</v>
      </c>
      <c r="D23">
        <f>TWEPL!P23</f>
        <v>10.221399999999999</v>
      </c>
      <c r="E23">
        <f>GT_NG!P23</f>
        <v>15.699227284838795</v>
      </c>
      <c r="F23">
        <f>GT_Spot!P23</f>
        <v>0</v>
      </c>
      <c r="G23">
        <f>PPCL_NG!P23</f>
        <v>44.25</v>
      </c>
      <c r="H23">
        <f>PPCL_Spot!P23</f>
        <v>0</v>
      </c>
      <c r="I23">
        <f>Bawana_NG!P23</f>
        <v>99.61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BRPL_ISGS_exbus!DM23</f>
        <v>946.41858093013991</v>
      </c>
      <c r="P23" s="36">
        <v>75.945483199524233</v>
      </c>
      <c r="Q23" s="36">
        <v>31.405608221476513</v>
      </c>
      <c r="R23" s="38">
        <v>0</v>
      </c>
      <c r="S23" s="38">
        <v>0</v>
      </c>
      <c r="T23" s="37">
        <f>SUMPRODUCT(LTA!J23:AN23,LTA!J$101:AN$101,LTA!J$103:AN$103)</f>
        <v>51.300000000000004</v>
      </c>
      <c r="U23" s="37">
        <f>SUMPRODUCT(LTA!J23:AN23,LTA!J$102:AN$102,LTA!J$103:AN$103)</f>
        <v>85.9</v>
      </c>
      <c r="V23" s="66">
        <f>SUMPRODUCT(MTOA!B23:G23,MTOA!B$102:G$102,MTOA!B$103:G$103)</f>
        <v>0</v>
      </c>
      <c r="W23" s="66">
        <f>SUMPRODUCT(MTOA!B23:G23,MTOA!B$101:G$101,MTOA!B$103:G$103)</f>
        <v>0</v>
      </c>
      <c r="X23">
        <v>0</v>
      </c>
      <c r="Y23" s="34">
        <f>IEX!H23</f>
        <v>0</v>
      </c>
      <c r="Z23" s="34">
        <f>IEX!N23</f>
        <v>0</v>
      </c>
      <c r="AA23" s="75">
        <f>STOA!H23</f>
        <v>64.819999999999993</v>
      </c>
      <c r="AB23" s="75">
        <f>-STOA!N23</f>
        <v>0</v>
      </c>
      <c r="AC23">
        <f t="shared" si="0"/>
        <v>12.613042636796619</v>
      </c>
      <c r="AD23">
        <f t="shared" si="1"/>
        <v>1420.6872569991829</v>
      </c>
      <c r="AE23">
        <f>'IDT-1'!B23</f>
        <v>23</v>
      </c>
      <c r="AF23" s="24"/>
      <c r="AG23">
        <f t="shared" si="2"/>
        <v>1443.6872569991829</v>
      </c>
      <c r="AI23" s="34">
        <f>PXIL!H23</f>
        <v>0</v>
      </c>
      <c r="AJ23" s="34">
        <f>PXIL!N23</f>
        <v>0</v>
      </c>
      <c r="AK23" s="34">
        <f>RTM_IEX!H23</f>
        <v>7.73</v>
      </c>
      <c r="AL23" s="34">
        <f>RTM_IEX!N23</f>
        <v>0</v>
      </c>
      <c r="AM23" s="34">
        <f>RTM_PXI!H23</f>
        <v>0</v>
      </c>
      <c r="AN23" s="34">
        <f>RTM_PXI!N23</f>
        <v>0</v>
      </c>
      <c r="AO23" s="149">
        <f>GDAM_IEX!H23</f>
        <v>0</v>
      </c>
      <c r="AP23" s="149">
        <f>GDAM_IEX!N23</f>
        <v>0</v>
      </c>
      <c r="AQ23" s="149">
        <f>GDAM_PXI!H23</f>
        <v>0</v>
      </c>
      <c r="AR23" s="149">
        <f>GDAM_PXI!N23</f>
        <v>0</v>
      </c>
      <c r="AU23">
        <v>21</v>
      </c>
    </row>
    <row r="24" spans="1:47">
      <c r="A24" t="s">
        <v>66</v>
      </c>
      <c r="D24">
        <f>TWEPL!P24</f>
        <v>10.221399999999999</v>
      </c>
      <c r="E24">
        <f>GT_NG!P24</f>
        <v>15.699227284838795</v>
      </c>
      <c r="F24">
        <f>GT_Spot!P24</f>
        <v>0</v>
      </c>
      <c r="G24">
        <f>PPCL_NG!P24</f>
        <v>44.25</v>
      </c>
      <c r="H24">
        <f>PPCL_Spot!P24</f>
        <v>0</v>
      </c>
      <c r="I24">
        <f>Bawana_NG!P24</f>
        <v>99.61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BRPL_ISGS_exbus!DM24</f>
        <v>952.62947253331777</v>
      </c>
      <c r="P24" s="36">
        <v>75.945483199524233</v>
      </c>
      <c r="Q24" s="36">
        <v>31.405608221476513</v>
      </c>
      <c r="R24" s="38">
        <v>0</v>
      </c>
      <c r="S24" s="38">
        <v>0</v>
      </c>
      <c r="T24" s="37">
        <f>SUMPRODUCT(LTA!J24:AN24,LTA!J$101:AN$101,LTA!J$103:AN$103)</f>
        <v>49.61</v>
      </c>
      <c r="U24" s="37">
        <f>SUMPRODUCT(LTA!J24:AN24,LTA!J$102:AN$102,LTA!J$103:AN$103)</f>
        <v>87.05</v>
      </c>
      <c r="V24" s="66">
        <f>SUMPRODUCT(MTOA!B24:G24,MTOA!B$102:G$102,MTOA!B$103:G$103)</f>
        <v>0</v>
      </c>
      <c r="W24" s="66">
        <f>SUMPRODUCT(MTOA!B24:G24,MTOA!B$101:G$101,MTOA!B$103:G$103)</f>
        <v>0</v>
      </c>
      <c r="X24">
        <v>0</v>
      </c>
      <c r="Y24" s="34">
        <f>IEX!H24</f>
        <v>0</v>
      </c>
      <c r="Z24" s="34">
        <f>IEX!N24</f>
        <v>0</v>
      </c>
      <c r="AA24" s="75">
        <f>STOA!H24</f>
        <v>64.819999999999993</v>
      </c>
      <c r="AB24" s="75">
        <f>-STOA!N24</f>
        <v>0</v>
      </c>
      <c r="AC24">
        <f t="shared" si="0"/>
        <v>12.628978482904584</v>
      </c>
      <c r="AD24">
        <f t="shared" si="1"/>
        <v>1422.4822127562525</v>
      </c>
      <c r="AE24">
        <f>'IDT-1'!B24</f>
        <v>36</v>
      </c>
      <c r="AF24" s="24"/>
      <c r="AG24">
        <f t="shared" si="2"/>
        <v>1458.4822127562525</v>
      </c>
      <c r="AI24" s="34">
        <f>PXIL!H24</f>
        <v>0</v>
      </c>
      <c r="AJ24" s="34">
        <f>PXIL!N24</f>
        <v>0</v>
      </c>
      <c r="AK24" s="34">
        <f>RTM_IEX!H24</f>
        <v>3.87</v>
      </c>
      <c r="AL24" s="34">
        <f>RTM_IEX!N24</f>
        <v>0</v>
      </c>
      <c r="AM24" s="34">
        <f>RTM_PXI!H24</f>
        <v>0</v>
      </c>
      <c r="AN24" s="34">
        <f>RTM_PXI!N24</f>
        <v>0</v>
      </c>
      <c r="AO24" s="149">
        <f>GDAM_IEX!H24</f>
        <v>0</v>
      </c>
      <c r="AP24" s="149">
        <f>GDAM_IEX!N24</f>
        <v>0</v>
      </c>
      <c r="AQ24" s="149">
        <f>GDAM_PXI!H24</f>
        <v>0</v>
      </c>
      <c r="AR24" s="149">
        <f>GDAM_PXI!N24</f>
        <v>0</v>
      </c>
      <c r="AU24">
        <v>22</v>
      </c>
    </row>
    <row r="25" spans="1:47">
      <c r="A25" t="s">
        <v>67</v>
      </c>
      <c r="D25">
        <f>TWEPL!P25</f>
        <v>10.221399999999999</v>
      </c>
      <c r="E25">
        <f>GT_NG!P25</f>
        <v>15.699227284838795</v>
      </c>
      <c r="F25">
        <f>GT_Spot!P25</f>
        <v>0</v>
      </c>
      <c r="G25">
        <f>PPCL_NG!P25</f>
        <v>44.25</v>
      </c>
      <c r="H25">
        <f>PPCL_Spot!P25</f>
        <v>0</v>
      </c>
      <c r="I25">
        <f>Bawana_NG!P25</f>
        <v>99.61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BRPL_ISGS_exbus!DM25</f>
        <v>967.76799528460685</v>
      </c>
      <c r="P25" s="36">
        <v>75.945483199524233</v>
      </c>
      <c r="Q25" s="36">
        <v>31.405608221476513</v>
      </c>
      <c r="R25" s="38">
        <v>0</v>
      </c>
      <c r="S25" s="38">
        <v>0</v>
      </c>
      <c r="T25" s="37">
        <f>SUMPRODUCT(LTA!J25:AN25,LTA!J$101:AN$101,LTA!J$103:AN$103)</f>
        <v>46.5</v>
      </c>
      <c r="U25" s="37">
        <f>SUMPRODUCT(LTA!J25:AN25,LTA!J$102:AN$102,LTA!J$103:AN$103)</f>
        <v>84.14</v>
      </c>
      <c r="V25" s="66">
        <f>SUMPRODUCT(MTOA!B25:G25,MTOA!B$102:G$102,MTOA!B$103:G$103)</f>
        <v>0</v>
      </c>
      <c r="W25" s="66">
        <f>SUMPRODUCT(MTOA!B25:G25,MTOA!B$101:G$101,MTOA!B$103:G$103)</f>
        <v>0</v>
      </c>
      <c r="X25">
        <v>0</v>
      </c>
      <c r="Y25" s="34">
        <f>IEX!H25</f>
        <v>0</v>
      </c>
      <c r="Z25" s="34">
        <f>IEX!N25</f>
        <v>0</v>
      </c>
      <c r="AA25" s="75">
        <f>STOA!H25</f>
        <v>64.819999999999993</v>
      </c>
      <c r="AB25" s="75">
        <f>-STOA!N25</f>
        <v>0</v>
      </c>
      <c r="AC25">
        <f t="shared" si="0"/>
        <v>12.84384990603764</v>
      </c>
      <c r="AD25">
        <f t="shared" si="1"/>
        <v>1408.5158640844088</v>
      </c>
      <c r="AE25">
        <f>'IDT-1'!B25</f>
        <v>43</v>
      </c>
      <c r="AF25" s="24"/>
      <c r="AG25">
        <f t="shared" si="2"/>
        <v>1451.5158640844088</v>
      </c>
      <c r="AI25" s="34">
        <f>PXIL!H25</f>
        <v>0</v>
      </c>
      <c r="AJ25" s="34">
        <f>PXIL!N25</f>
        <v>0</v>
      </c>
      <c r="AK25" s="34">
        <f>RTM_IEX!H25</f>
        <v>0</v>
      </c>
      <c r="AL25" s="34">
        <f>RTM_IEX!N25</f>
        <v>-19</v>
      </c>
      <c r="AM25" s="34">
        <f>RTM_PXI!H25</f>
        <v>0</v>
      </c>
      <c r="AN25" s="34">
        <f>RTM_PXI!N25</f>
        <v>0</v>
      </c>
      <c r="AO25" s="149">
        <f>GDAM_IEX!H25</f>
        <v>0</v>
      </c>
      <c r="AP25" s="149">
        <f>GDAM_IEX!N25</f>
        <v>0</v>
      </c>
      <c r="AQ25" s="149">
        <f>GDAM_PXI!H25</f>
        <v>0</v>
      </c>
      <c r="AR25" s="149">
        <f>GDAM_PXI!N25</f>
        <v>0</v>
      </c>
      <c r="AU25">
        <v>23</v>
      </c>
    </row>
    <row r="26" spans="1:47">
      <c r="A26" t="s">
        <v>68</v>
      </c>
      <c r="D26">
        <f>TWEPL!P26</f>
        <v>10.221399999999999</v>
      </c>
      <c r="E26">
        <f>GT_NG!P26</f>
        <v>15.699227284838795</v>
      </c>
      <c r="F26">
        <f>GT_Spot!P26</f>
        <v>0</v>
      </c>
      <c r="G26">
        <f>PPCL_NG!P26</f>
        <v>44.25</v>
      </c>
      <c r="H26">
        <f>PPCL_Spot!P26</f>
        <v>0</v>
      </c>
      <c r="I26">
        <f>Bawana_NG!P26</f>
        <v>99.61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BRPL_ISGS_exbus!DM26</f>
        <v>1005.6676741300329</v>
      </c>
      <c r="P26" s="36">
        <v>75.945483199524233</v>
      </c>
      <c r="Q26" s="36">
        <v>31.405608221476513</v>
      </c>
      <c r="R26" s="38">
        <v>0</v>
      </c>
      <c r="S26" s="38">
        <v>0</v>
      </c>
      <c r="T26" s="37">
        <f>SUMPRODUCT(LTA!J26:AN26,LTA!J$101:AN$101,LTA!J$103:AN$103)</f>
        <v>44.67</v>
      </c>
      <c r="U26" s="37">
        <f>SUMPRODUCT(LTA!J26:AN26,LTA!J$102:AN$102,LTA!J$103:AN$103)</f>
        <v>82.53</v>
      </c>
      <c r="V26" s="66">
        <f>SUMPRODUCT(MTOA!B26:G26,MTOA!B$102:G$102,MTOA!B$103:G$103)</f>
        <v>0</v>
      </c>
      <c r="W26" s="66">
        <f>SUMPRODUCT(MTOA!B26:G26,MTOA!B$101:G$101,MTOA!B$103:G$103)</f>
        <v>0</v>
      </c>
      <c r="X26">
        <v>0</v>
      </c>
      <c r="Y26" s="34">
        <f>IEX!H26</f>
        <v>0</v>
      </c>
      <c r="Z26" s="34">
        <f>IEX!N26</f>
        <v>0</v>
      </c>
      <c r="AA26" s="75">
        <f>STOA!H26</f>
        <v>64.819999999999993</v>
      </c>
      <c r="AB26" s="75">
        <f>-STOA!N26</f>
        <v>0</v>
      </c>
      <c r="AC26">
        <f t="shared" si="0"/>
        <v>13.404560778021054</v>
      </c>
      <c r="AD26">
        <f t="shared" si="1"/>
        <v>1413.4148320578513</v>
      </c>
      <c r="AE26">
        <f>'IDT-1'!B26</f>
        <v>60</v>
      </c>
      <c r="AF26" s="24"/>
      <c r="AG26">
        <f t="shared" si="2"/>
        <v>1473.4148320578513</v>
      </c>
      <c r="AI26" s="34">
        <f>PXIL!H26</f>
        <v>0</v>
      </c>
      <c r="AJ26" s="34">
        <f>PXIL!N26</f>
        <v>0</v>
      </c>
      <c r="AK26" s="34">
        <f>RTM_IEX!H26</f>
        <v>0</v>
      </c>
      <c r="AL26" s="34">
        <f>RTM_IEX!N26</f>
        <v>-48</v>
      </c>
      <c r="AM26" s="34">
        <f>RTM_PXI!H26</f>
        <v>0</v>
      </c>
      <c r="AN26" s="34">
        <f>RTM_PXI!N26</f>
        <v>0</v>
      </c>
      <c r="AO26" s="149">
        <f>GDAM_IEX!H26</f>
        <v>0</v>
      </c>
      <c r="AP26" s="149">
        <f>GDAM_IEX!N26</f>
        <v>0</v>
      </c>
      <c r="AQ26" s="149">
        <f>GDAM_PXI!H26</f>
        <v>0</v>
      </c>
      <c r="AR26" s="149">
        <f>GDAM_PXI!N26</f>
        <v>0</v>
      </c>
      <c r="AU26">
        <v>24</v>
      </c>
    </row>
    <row r="27" spans="1:47">
      <c r="A27" t="s">
        <v>69</v>
      </c>
      <c r="D27">
        <f>TWEPL!P27</f>
        <v>10.221399999999999</v>
      </c>
      <c r="E27">
        <f>GT_NG!P27</f>
        <v>15.699227284838795</v>
      </c>
      <c r="F27">
        <f>GT_Spot!P27</f>
        <v>0</v>
      </c>
      <c r="G27">
        <f>PPCL_NG!P27</f>
        <v>44.25</v>
      </c>
      <c r="H27">
        <f>PPCL_Spot!P27</f>
        <v>0</v>
      </c>
      <c r="I27">
        <f>Bawana_NG!P27</f>
        <v>99.61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BRPL_ISGS_exbus!DM27</f>
        <v>1008.6447734873993</v>
      </c>
      <c r="P27" s="36">
        <v>75.945483199524233</v>
      </c>
      <c r="Q27" s="36">
        <v>31.405608221476513</v>
      </c>
      <c r="R27" s="38">
        <v>1.2762626262626264</v>
      </c>
      <c r="S27" s="38">
        <v>0</v>
      </c>
      <c r="T27" s="37">
        <f>SUMPRODUCT(LTA!J27:AN27,LTA!J$101:AN$101,LTA!J$103:AN$103)</f>
        <v>43.480000000000004</v>
      </c>
      <c r="U27" s="37">
        <f>SUMPRODUCT(LTA!J27:AN27,LTA!J$102:AN$102,LTA!J$103:AN$103)</f>
        <v>81.7</v>
      </c>
      <c r="V27" s="66">
        <f>SUMPRODUCT(MTOA!B27:G27,MTOA!B$102:G$102,MTOA!B$103:G$103)</f>
        <v>0</v>
      </c>
      <c r="W27" s="66">
        <f>SUMPRODUCT(MTOA!B27:G27,MTOA!B$101:G$101,MTOA!B$103:G$103)</f>
        <v>0</v>
      </c>
      <c r="X27">
        <v>0</v>
      </c>
      <c r="Y27" s="34">
        <f>IEX!H27</f>
        <v>0</v>
      </c>
      <c r="Z27" s="34">
        <f>IEX!N27</f>
        <v>0</v>
      </c>
      <c r="AA27" s="75">
        <f>STOA!H27</f>
        <v>10.76</v>
      </c>
      <c r="AB27" s="75">
        <f>-STOA!N27</f>
        <v>0</v>
      </c>
      <c r="AC27">
        <f t="shared" si="0"/>
        <v>12.691020665333326</v>
      </c>
      <c r="AD27">
        <f t="shared" si="1"/>
        <v>1391.3017341541683</v>
      </c>
      <c r="AE27">
        <f>'IDT-1'!B27</f>
        <v>129</v>
      </c>
      <c r="AF27" s="24"/>
      <c r="AG27">
        <f t="shared" si="2"/>
        <v>1520.3017341541683</v>
      </c>
      <c r="AI27" s="34">
        <f>PXIL!H27</f>
        <v>0</v>
      </c>
      <c r="AJ27" s="34">
        <f>PXIL!N27</f>
        <v>0</v>
      </c>
      <c r="AK27" s="34">
        <f>RTM_IEX!H27</f>
        <v>0</v>
      </c>
      <c r="AL27" s="34">
        <f>RTM_IEX!N27</f>
        <v>-19</v>
      </c>
      <c r="AM27" s="34">
        <f>RTM_PXI!H27</f>
        <v>0</v>
      </c>
      <c r="AN27" s="34">
        <f>RTM_PXI!N27</f>
        <v>0</v>
      </c>
      <c r="AO27" s="149">
        <f>GDAM_IEX!H27</f>
        <v>0</v>
      </c>
      <c r="AP27" s="149">
        <f>GDAM_IEX!N27</f>
        <v>0</v>
      </c>
      <c r="AQ27" s="149">
        <f>GDAM_PXI!H27</f>
        <v>0</v>
      </c>
      <c r="AR27" s="149">
        <f>GDAM_PXI!N27</f>
        <v>0</v>
      </c>
      <c r="AU27">
        <v>25</v>
      </c>
    </row>
    <row r="28" spans="1:47">
      <c r="A28" t="s">
        <v>70</v>
      </c>
      <c r="D28">
        <f>TWEPL!P28</f>
        <v>10.221399999999999</v>
      </c>
      <c r="E28">
        <f>GT_NG!P28</f>
        <v>15.699227284838795</v>
      </c>
      <c r="F28">
        <f>GT_Spot!P28</f>
        <v>0</v>
      </c>
      <c r="G28">
        <f>PPCL_NG!P28</f>
        <v>45.1</v>
      </c>
      <c r="H28">
        <f>PPCL_Spot!P28</f>
        <v>0</v>
      </c>
      <c r="I28">
        <f>Bawana_NG!P28</f>
        <v>99.61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BRPL_ISGS_exbus!DM28</f>
        <v>1016.0638668153916</v>
      </c>
      <c r="P28" s="36">
        <v>75.945483199524233</v>
      </c>
      <c r="Q28" s="36">
        <v>31.405608221476513</v>
      </c>
      <c r="R28" s="38">
        <v>4.0590909090909095</v>
      </c>
      <c r="S28" s="38">
        <v>0</v>
      </c>
      <c r="T28" s="37">
        <f>SUMPRODUCT(LTA!J28:AN28,LTA!J$101:AN$101,LTA!J$103:AN$103)</f>
        <v>42.370000000000005</v>
      </c>
      <c r="U28" s="37">
        <f>SUMPRODUCT(LTA!J28:AN28,LTA!J$102:AN$102,LTA!J$103:AN$103)</f>
        <v>80.900000000000006</v>
      </c>
      <c r="V28" s="66">
        <f>SUMPRODUCT(MTOA!B28:G28,MTOA!B$102:G$102,MTOA!B$103:G$103)</f>
        <v>0</v>
      </c>
      <c r="W28" s="66">
        <f>SUMPRODUCT(MTOA!B28:G28,MTOA!B$101:G$101,MTOA!B$103:G$103)</f>
        <v>0</v>
      </c>
      <c r="X28">
        <v>0</v>
      </c>
      <c r="Y28" s="34">
        <f>IEX!H28</f>
        <v>16.43</v>
      </c>
      <c r="Z28" s="34">
        <f>IEX!N28</f>
        <v>0</v>
      </c>
      <c r="AA28" s="75">
        <f>STOA!H28</f>
        <v>10.76</v>
      </c>
      <c r="AB28" s="75">
        <f>-STOA!N28</f>
        <v>0</v>
      </c>
      <c r="AC28">
        <f t="shared" si="0"/>
        <v>12.80063791772001</v>
      </c>
      <c r="AD28">
        <f t="shared" si="1"/>
        <v>1429.7640385126024</v>
      </c>
      <c r="AE28">
        <f>'IDT-1'!B28</f>
        <v>119</v>
      </c>
      <c r="AF28" s="24"/>
      <c r="AG28">
        <f t="shared" si="2"/>
        <v>1548.7640385126024</v>
      </c>
      <c r="AI28" s="34">
        <f>PXIL!H28</f>
        <v>0</v>
      </c>
      <c r="AJ28" s="34">
        <f>PXIL!N28</f>
        <v>0</v>
      </c>
      <c r="AK28" s="34">
        <f>RTM_IEX!H28</f>
        <v>0</v>
      </c>
      <c r="AL28" s="34">
        <f>RTM_IEX!N28</f>
        <v>-6</v>
      </c>
      <c r="AM28" s="34">
        <f>RTM_PXI!H28</f>
        <v>0</v>
      </c>
      <c r="AN28" s="34">
        <f>RTM_PXI!N28</f>
        <v>0</v>
      </c>
      <c r="AO28" s="149">
        <f>GDAM_IEX!H28</f>
        <v>0</v>
      </c>
      <c r="AP28" s="149">
        <f>GDAM_IEX!N28</f>
        <v>0</v>
      </c>
      <c r="AQ28" s="149">
        <f>GDAM_PXI!H28</f>
        <v>0</v>
      </c>
      <c r="AR28" s="149">
        <f>GDAM_PXI!N28</f>
        <v>0</v>
      </c>
      <c r="AU28">
        <v>26</v>
      </c>
    </row>
    <row r="29" spans="1:47">
      <c r="A29" t="s">
        <v>71</v>
      </c>
      <c r="D29">
        <f>TWEPL!P29</f>
        <v>10.0128</v>
      </c>
      <c r="E29">
        <f>GT_NG!P29</f>
        <v>15.699227284838795</v>
      </c>
      <c r="F29">
        <f>GT_Spot!P29</f>
        <v>0</v>
      </c>
      <c r="G29">
        <f>PPCL_NG!P29</f>
        <v>45.1</v>
      </c>
      <c r="H29">
        <f>PPCL_Spot!P29</f>
        <v>0</v>
      </c>
      <c r="I29">
        <f>Bawana_NG!P29</f>
        <v>99.61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BRPL_ISGS_exbus!DM29</f>
        <v>1011.7013006536697</v>
      </c>
      <c r="P29" s="36">
        <v>75.945483199524233</v>
      </c>
      <c r="Q29" s="36">
        <v>31.405608221476513</v>
      </c>
      <c r="R29" s="38">
        <v>10.747474747474747</v>
      </c>
      <c r="S29" s="38">
        <v>0</v>
      </c>
      <c r="T29" s="37">
        <f>SUMPRODUCT(LTA!J29:AN29,LTA!J$101:AN$101,LTA!J$103:AN$103)</f>
        <v>44.029999999999994</v>
      </c>
      <c r="U29" s="37">
        <f>SUMPRODUCT(LTA!J29:AN29,LTA!J$102:AN$102,LTA!J$103:AN$103)</f>
        <v>71.63000000000001</v>
      </c>
      <c r="V29" s="66">
        <f>SUMPRODUCT(MTOA!B29:G29,MTOA!B$102:G$102,MTOA!B$103:G$103)</f>
        <v>0</v>
      </c>
      <c r="W29" s="66">
        <f>SUMPRODUCT(MTOA!B29:G29,MTOA!B$101:G$101,MTOA!B$103:G$103)</f>
        <v>0</v>
      </c>
      <c r="X29">
        <v>0</v>
      </c>
      <c r="Y29" s="34">
        <f>IEX!H29</f>
        <v>0</v>
      </c>
      <c r="Z29" s="34">
        <f>IEX!N29</f>
        <v>0</v>
      </c>
      <c r="AA29" s="75">
        <f>STOA!H29</f>
        <v>10.76</v>
      </c>
      <c r="AB29" s="75">
        <f>-STOA!N29</f>
        <v>0</v>
      </c>
      <c r="AC29">
        <f t="shared" si="0"/>
        <v>12.732296668141462</v>
      </c>
      <c r="AD29">
        <f t="shared" si="1"/>
        <v>1434.1195974388427</v>
      </c>
      <c r="AE29">
        <f>'IDT-1'!B29</f>
        <v>128</v>
      </c>
      <c r="AF29" s="24"/>
      <c r="AG29">
        <f t="shared" si="2"/>
        <v>1562.1195974388427</v>
      </c>
      <c r="AI29" s="34">
        <f>PXIL!H29</f>
        <v>0</v>
      </c>
      <c r="AJ29" s="34">
        <f>PXIL!N29</f>
        <v>0</v>
      </c>
      <c r="AK29" s="34">
        <f>RTM_IEX!H29</f>
        <v>20.21</v>
      </c>
      <c r="AL29" s="34">
        <f>RTM_IEX!N29</f>
        <v>0</v>
      </c>
      <c r="AM29" s="34">
        <f>RTM_PXI!H29</f>
        <v>0</v>
      </c>
      <c r="AN29" s="34">
        <f>RTM_PXI!N29</f>
        <v>0</v>
      </c>
      <c r="AO29" s="149">
        <f>GDAM_IEX!H29</f>
        <v>0</v>
      </c>
      <c r="AP29" s="149">
        <f>GDAM_IEX!N29</f>
        <v>0</v>
      </c>
      <c r="AQ29" s="149">
        <f>GDAM_PXI!H29</f>
        <v>0</v>
      </c>
      <c r="AR29" s="149">
        <f>GDAM_PXI!N29</f>
        <v>0</v>
      </c>
      <c r="AU29">
        <v>27</v>
      </c>
    </row>
    <row r="30" spans="1:47">
      <c r="A30" t="s">
        <v>72</v>
      </c>
      <c r="D30">
        <f>TWEPL!P30</f>
        <v>10.0128</v>
      </c>
      <c r="E30">
        <f>GT_NG!P30</f>
        <v>15.699227284838795</v>
      </c>
      <c r="F30">
        <f>GT_Spot!P30</f>
        <v>0</v>
      </c>
      <c r="G30">
        <f>PPCL_NG!P30</f>
        <v>45.1</v>
      </c>
      <c r="H30">
        <f>PPCL_Spot!P30</f>
        <v>0</v>
      </c>
      <c r="I30">
        <f>Bawana_NG!P30</f>
        <v>99.61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BRPL_ISGS_exbus!DM30</f>
        <v>1003.0169214324385</v>
      </c>
      <c r="P30" s="36">
        <v>75.945483199524233</v>
      </c>
      <c r="Q30" s="36">
        <v>31.405608221476513</v>
      </c>
      <c r="R30" s="38">
        <v>22.133080808080805</v>
      </c>
      <c r="S30" s="38">
        <v>0</v>
      </c>
      <c r="T30" s="37">
        <f>SUMPRODUCT(LTA!J30:AN30,LTA!J$101:AN$101,LTA!J$103:AN$103)</f>
        <v>52.620000000000005</v>
      </c>
      <c r="U30" s="37">
        <f>SUMPRODUCT(LTA!J30:AN30,LTA!J$102:AN$102,LTA!J$103:AN$103)</f>
        <v>70.510000000000005</v>
      </c>
      <c r="V30" s="66">
        <f>SUMPRODUCT(MTOA!B30:G30,MTOA!B$102:G$102,MTOA!B$103:G$103)</f>
        <v>0</v>
      </c>
      <c r="W30" s="66">
        <f>SUMPRODUCT(MTOA!B30:G30,MTOA!B$101:G$101,MTOA!B$103:G$103)</f>
        <v>0</v>
      </c>
      <c r="X30">
        <v>0</v>
      </c>
      <c r="Y30" s="34">
        <f>IEX!H30</f>
        <v>0</v>
      </c>
      <c r="Z30" s="34">
        <f>IEX!N30</f>
        <v>0</v>
      </c>
      <c r="AA30" s="75">
        <f>STOA!H30</f>
        <v>10.76</v>
      </c>
      <c r="AB30" s="75">
        <f>-STOA!N30</f>
        <v>0</v>
      </c>
      <c r="AC30">
        <f t="shared" si="0"/>
        <v>13.002643464327962</v>
      </c>
      <c r="AD30">
        <f t="shared" si="1"/>
        <v>1464.570477482031</v>
      </c>
      <c r="AE30">
        <f>'IDT-1'!B30</f>
        <v>94</v>
      </c>
      <c r="AF30" s="24"/>
      <c r="AG30">
        <f t="shared" si="2"/>
        <v>1558.570477482031</v>
      </c>
      <c r="AI30" s="34">
        <f>PXIL!H30</f>
        <v>0</v>
      </c>
      <c r="AJ30" s="34">
        <f>PXIL!N30</f>
        <v>0</v>
      </c>
      <c r="AK30" s="34">
        <f>RTM_IEX!H30</f>
        <v>40.76</v>
      </c>
      <c r="AL30" s="34">
        <f>RTM_IEX!N30</f>
        <v>0</v>
      </c>
      <c r="AM30" s="34">
        <f>RTM_PXI!H30</f>
        <v>0</v>
      </c>
      <c r="AN30" s="34">
        <f>RTM_PXI!N30</f>
        <v>0</v>
      </c>
      <c r="AO30" s="149">
        <f>GDAM_IEX!H30</f>
        <v>0</v>
      </c>
      <c r="AP30" s="149">
        <f>GDAM_IEX!N30</f>
        <v>0</v>
      </c>
      <c r="AQ30" s="149">
        <f>GDAM_PXI!H30</f>
        <v>0</v>
      </c>
      <c r="AR30" s="149">
        <f>GDAM_PXI!N30</f>
        <v>0</v>
      </c>
      <c r="AU30">
        <v>28</v>
      </c>
    </row>
    <row r="31" spans="1:47">
      <c r="A31" t="s">
        <v>73</v>
      </c>
      <c r="D31">
        <f>TWEPL!P31</f>
        <v>10.0128</v>
      </c>
      <c r="E31">
        <f>GT_NG!P31</f>
        <v>15.699227284838795</v>
      </c>
      <c r="F31">
        <f>GT_Spot!P31</f>
        <v>0</v>
      </c>
      <c r="G31">
        <f>PPCL_NG!P31</f>
        <v>45.1</v>
      </c>
      <c r="H31">
        <f>PPCL_Spot!P31</f>
        <v>0</v>
      </c>
      <c r="I31">
        <f>Bawana_NG!P31</f>
        <v>99.61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BRPL_ISGS_exbus!DM31</f>
        <v>985.49733226115438</v>
      </c>
      <c r="P31" s="36">
        <v>75.945483199524233</v>
      </c>
      <c r="Q31" s="36">
        <v>31.405608221476513</v>
      </c>
      <c r="R31" s="38">
        <v>37.457828282828281</v>
      </c>
      <c r="S31" s="38">
        <v>0</v>
      </c>
      <c r="T31" s="37">
        <f>SUMPRODUCT(LTA!J31:AN31,LTA!J$101:AN$101,LTA!J$103:AN$103)</f>
        <v>71.5</v>
      </c>
      <c r="U31" s="37">
        <f>SUMPRODUCT(LTA!J31:AN31,LTA!J$102:AN$102,LTA!J$103:AN$103)</f>
        <v>70.89</v>
      </c>
      <c r="V31" s="66">
        <f>SUMPRODUCT(MTOA!B31:G31,MTOA!B$102:G$102,MTOA!B$103:G$103)</f>
        <v>0</v>
      </c>
      <c r="W31" s="66">
        <f>SUMPRODUCT(MTOA!B31:G31,MTOA!B$101:G$101,MTOA!B$103:G$103)</f>
        <v>0</v>
      </c>
      <c r="X31">
        <v>0</v>
      </c>
      <c r="Y31" s="34">
        <f>IEX!H31</f>
        <v>0</v>
      </c>
      <c r="Z31" s="34">
        <f>IEX!N31</f>
        <v>0</v>
      </c>
      <c r="AA31" s="75">
        <f>STOA!H31</f>
        <v>10.86</v>
      </c>
      <c r="AB31" s="75">
        <f>-STOA!N31</f>
        <v>0</v>
      </c>
      <c r="AC31">
        <f t="shared" si="0"/>
        <v>13.342368857398437</v>
      </c>
      <c r="AD31">
        <f t="shared" si="1"/>
        <v>1502.835910392424</v>
      </c>
      <c r="AE31">
        <f>'IDT-1'!B31</f>
        <v>71</v>
      </c>
      <c r="AF31" s="24"/>
      <c r="AG31">
        <f t="shared" si="2"/>
        <v>1573.835910392424</v>
      </c>
      <c r="AI31" s="34">
        <f>PXIL!H31</f>
        <v>0</v>
      </c>
      <c r="AJ31" s="34">
        <f>PXIL!N31</f>
        <v>0</v>
      </c>
      <c r="AK31" s="34">
        <f>RTM_IEX!H31</f>
        <v>62.2</v>
      </c>
      <c r="AL31" s="34">
        <f>RTM_IEX!N31</f>
        <v>0</v>
      </c>
      <c r="AM31" s="34">
        <f>RTM_PXI!H31</f>
        <v>0</v>
      </c>
      <c r="AN31" s="34">
        <f>RTM_PXI!N31</f>
        <v>0</v>
      </c>
      <c r="AO31" s="149">
        <f>GDAM_IEX!H31</f>
        <v>0</v>
      </c>
      <c r="AP31" s="149">
        <f>GDAM_IEX!N31</f>
        <v>0</v>
      </c>
      <c r="AQ31" s="149">
        <f>GDAM_PXI!H31</f>
        <v>0</v>
      </c>
      <c r="AR31" s="149">
        <f>GDAM_PXI!N31</f>
        <v>0</v>
      </c>
      <c r="AU31">
        <v>29</v>
      </c>
    </row>
    <row r="32" spans="1:47">
      <c r="A32" t="s">
        <v>74</v>
      </c>
      <c r="D32">
        <f>TWEPL!P32</f>
        <v>10.0128</v>
      </c>
      <c r="E32">
        <f>GT_NG!P32</f>
        <v>15.599781061850029</v>
      </c>
      <c r="F32">
        <f>GT_Spot!P32</f>
        <v>0</v>
      </c>
      <c r="G32">
        <f>PPCL_NG!P32</f>
        <v>45.1</v>
      </c>
      <c r="H32">
        <f>PPCL_Spot!P32</f>
        <v>0</v>
      </c>
      <c r="I32">
        <f>Bawana_NG!P32</f>
        <v>99.61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BRPL_ISGS_exbus!DM32</f>
        <v>953.64426961773006</v>
      </c>
      <c r="P32" s="36">
        <v>75.945483199524233</v>
      </c>
      <c r="Q32" s="36">
        <v>31.405608221476513</v>
      </c>
      <c r="R32" s="38">
        <v>41.23863636363636</v>
      </c>
      <c r="S32" s="38">
        <v>0</v>
      </c>
      <c r="T32" s="37">
        <f>SUMPRODUCT(LTA!J32:AN32,LTA!J$101:AN$101,LTA!J$103:AN$103)</f>
        <v>96.6</v>
      </c>
      <c r="U32" s="37">
        <f>SUMPRODUCT(LTA!J32:AN32,LTA!J$102:AN$102,LTA!J$103:AN$103)</f>
        <v>71.09</v>
      </c>
      <c r="V32" s="66">
        <f>SUMPRODUCT(MTOA!B32:G32,MTOA!B$102:G$102,MTOA!B$103:G$103)</f>
        <v>0</v>
      </c>
      <c r="W32" s="66">
        <f>SUMPRODUCT(MTOA!B32:G32,MTOA!B$101:G$101,MTOA!B$103:G$103)</f>
        <v>0</v>
      </c>
      <c r="X32">
        <v>0</v>
      </c>
      <c r="Y32" s="34">
        <f>IEX!H32</f>
        <v>0</v>
      </c>
      <c r="Z32" s="34">
        <f>IEX!N32</f>
        <v>0</v>
      </c>
      <c r="AA32" s="75">
        <f>STOA!H32</f>
        <v>10.86</v>
      </c>
      <c r="AB32" s="75">
        <f>-STOA!N32</f>
        <v>0</v>
      </c>
      <c r="AC32">
        <f t="shared" si="0"/>
        <v>13.488521890485108</v>
      </c>
      <c r="AD32">
        <f t="shared" si="1"/>
        <v>1519.2980565737319</v>
      </c>
      <c r="AE32">
        <f>'IDT-1'!B32</f>
        <v>44</v>
      </c>
      <c r="AF32" s="24"/>
      <c r="AG32">
        <f t="shared" si="2"/>
        <v>1563.2980565737319</v>
      </c>
      <c r="AI32" s="34">
        <f>PXIL!H32</f>
        <v>0</v>
      </c>
      <c r="AJ32" s="34">
        <f>PXIL!N32</f>
        <v>0</v>
      </c>
      <c r="AK32" s="34">
        <f>RTM_IEX!H32</f>
        <v>81.680000000000007</v>
      </c>
      <c r="AL32" s="34">
        <f>RTM_IEX!N32</f>
        <v>0</v>
      </c>
      <c r="AM32" s="34">
        <f>RTM_PXI!H32</f>
        <v>0</v>
      </c>
      <c r="AN32" s="34">
        <f>RTM_PXI!N32</f>
        <v>0</v>
      </c>
      <c r="AO32" s="149">
        <f>GDAM_IEX!H32</f>
        <v>0</v>
      </c>
      <c r="AP32" s="149">
        <f>GDAM_IEX!N32</f>
        <v>0</v>
      </c>
      <c r="AQ32" s="149">
        <f>GDAM_PXI!H32</f>
        <v>0</v>
      </c>
      <c r="AR32" s="149">
        <f>GDAM_PXI!N32</f>
        <v>0</v>
      </c>
      <c r="AU32">
        <v>30</v>
      </c>
    </row>
    <row r="33" spans="1:47">
      <c r="A33" t="s">
        <v>75</v>
      </c>
      <c r="D33">
        <f>TWEPL!P33</f>
        <v>10.0128</v>
      </c>
      <c r="E33">
        <f>GT_NG!P33</f>
        <v>15.599781061850029</v>
      </c>
      <c r="F33">
        <f>GT_Spot!P33</f>
        <v>0</v>
      </c>
      <c r="G33">
        <f>PPCL_NG!P33</f>
        <v>45.1</v>
      </c>
      <c r="H33">
        <f>PPCL_Spot!P33</f>
        <v>0</v>
      </c>
      <c r="I33">
        <f>Bawana_NG!P33</f>
        <v>99.61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BRPL_ISGS_exbus!DM33</f>
        <v>959.5491214438523</v>
      </c>
      <c r="P33" s="36">
        <v>75.945483199524233</v>
      </c>
      <c r="Q33" s="36">
        <v>31.405608221476513</v>
      </c>
      <c r="R33" s="38">
        <v>43.421717171717169</v>
      </c>
      <c r="S33" s="38">
        <v>0</v>
      </c>
      <c r="T33" s="37">
        <f>SUMPRODUCT(LTA!J33:AN33,LTA!J$101:AN$101,LTA!J$103:AN$103)</f>
        <v>135.57</v>
      </c>
      <c r="U33" s="37">
        <f>SUMPRODUCT(LTA!J33:AN33,LTA!J$102:AN$102,LTA!J$103:AN$103)</f>
        <v>69.069999999999993</v>
      </c>
      <c r="V33" s="66">
        <f>SUMPRODUCT(MTOA!B33:G33,MTOA!B$102:G$102,MTOA!B$103:G$103)</f>
        <v>0</v>
      </c>
      <c r="W33" s="66">
        <f>SUMPRODUCT(MTOA!B33:G33,MTOA!B$101:G$101,MTOA!B$103:G$103)</f>
        <v>0</v>
      </c>
      <c r="X33">
        <v>0</v>
      </c>
      <c r="Y33" s="34">
        <f>IEX!H33</f>
        <v>0</v>
      </c>
      <c r="Z33" s="34">
        <f>IEX!N33</f>
        <v>0</v>
      </c>
      <c r="AA33" s="75">
        <f>STOA!H33</f>
        <v>10.86</v>
      </c>
      <c r="AB33" s="75">
        <f>-STOA!N33</f>
        <v>0</v>
      </c>
      <c r="AC33">
        <f t="shared" si="0"/>
        <v>13.472223697666099</v>
      </c>
      <c r="AD33">
        <f t="shared" si="1"/>
        <v>1517.4622874007539</v>
      </c>
      <c r="AE33">
        <f>'IDT-1'!B33</f>
        <v>0</v>
      </c>
      <c r="AF33" s="24"/>
      <c r="AG33">
        <f t="shared" si="2"/>
        <v>1517.4622874007539</v>
      </c>
      <c r="AI33" s="34">
        <f>PXIL!H33</f>
        <v>0</v>
      </c>
      <c r="AJ33" s="34">
        <f>PXIL!N33</f>
        <v>0</v>
      </c>
      <c r="AK33" s="34">
        <f>RTM_IEX!H33</f>
        <v>34.79</v>
      </c>
      <c r="AL33" s="34">
        <f>RTM_IEX!N33</f>
        <v>0</v>
      </c>
      <c r="AM33" s="34">
        <f>RTM_PXI!H33</f>
        <v>0</v>
      </c>
      <c r="AN33" s="34">
        <f>RTM_PXI!N33</f>
        <v>0</v>
      </c>
      <c r="AO33" s="149">
        <f>GDAM_IEX!H33</f>
        <v>0</v>
      </c>
      <c r="AP33" s="149">
        <f>GDAM_IEX!N33</f>
        <v>0</v>
      </c>
      <c r="AQ33" s="149">
        <f>GDAM_PXI!H33</f>
        <v>0</v>
      </c>
      <c r="AR33" s="149">
        <f>GDAM_PXI!N33</f>
        <v>0</v>
      </c>
      <c r="AU33">
        <v>31</v>
      </c>
    </row>
    <row r="34" spans="1:47">
      <c r="A34" t="s">
        <v>76</v>
      </c>
      <c r="D34">
        <f>TWEPL!P34</f>
        <v>10.0128</v>
      </c>
      <c r="E34">
        <f>GT_NG!P34</f>
        <v>15.599781061850029</v>
      </c>
      <c r="F34">
        <f>GT_Spot!P34</f>
        <v>0</v>
      </c>
      <c r="G34">
        <f>PPCL_NG!P34</f>
        <v>45.1</v>
      </c>
      <c r="H34">
        <f>PPCL_Spot!P34</f>
        <v>0</v>
      </c>
      <c r="I34">
        <f>Bawana_NG!P34</f>
        <v>99.61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BRPL_ISGS_exbus!DM34</f>
        <v>954.38753112996585</v>
      </c>
      <c r="P34" s="36">
        <v>75.945483199524233</v>
      </c>
      <c r="Q34" s="36">
        <v>31.405608221476513</v>
      </c>
      <c r="R34" s="38">
        <v>44.141414141414138</v>
      </c>
      <c r="S34" s="38">
        <v>0</v>
      </c>
      <c r="T34" s="37">
        <f>SUMPRODUCT(LTA!J34:AN34,LTA!J$101:AN$101,LTA!J$103:AN$103)</f>
        <v>180.31</v>
      </c>
      <c r="U34" s="37">
        <f>SUMPRODUCT(LTA!J34:AN34,LTA!J$102:AN$102,LTA!J$103:AN$103)</f>
        <v>69.429999999999993</v>
      </c>
      <c r="V34" s="66">
        <f>SUMPRODUCT(MTOA!B34:G34,MTOA!B$102:G$102,MTOA!B$103:G$103)</f>
        <v>0</v>
      </c>
      <c r="W34" s="66">
        <f>SUMPRODUCT(MTOA!B34:G34,MTOA!B$101:G$101,MTOA!B$103:G$103)</f>
        <v>0</v>
      </c>
      <c r="X34">
        <v>0</v>
      </c>
      <c r="Y34" s="34">
        <f>IEX!H34</f>
        <v>0</v>
      </c>
      <c r="Z34" s="34">
        <f>IEX!N34</f>
        <v>0</v>
      </c>
      <c r="AA34" s="75">
        <f>STOA!H34</f>
        <v>10.86</v>
      </c>
      <c r="AB34" s="75">
        <f>-STOA!N34</f>
        <v>0</v>
      </c>
      <c r="AC34">
        <f t="shared" si="0"/>
        <v>13.62152243898138</v>
      </c>
      <c r="AD34">
        <f t="shared" si="1"/>
        <v>1512.1810953152492</v>
      </c>
      <c r="AE34">
        <f>'IDT-1'!B34</f>
        <v>0</v>
      </c>
      <c r="AF34" s="24"/>
      <c r="AG34">
        <f t="shared" si="2"/>
        <v>1512.1810953152492</v>
      </c>
      <c r="AI34" s="34">
        <f>PXIL!H34</f>
        <v>0</v>
      </c>
      <c r="AJ34" s="34">
        <f>PXIL!N34</f>
        <v>0</v>
      </c>
      <c r="AK34" s="34">
        <f>RTM_IEX!H34</f>
        <v>0</v>
      </c>
      <c r="AL34" s="34">
        <f>RTM_IEX!N34</f>
        <v>-11</v>
      </c>
      <c r="AM34" s="34">
        <f>RTM_PXI!H34</f>
        <v>0</v>
      </c>
      <c r="AN34" s="34">
        <f>RTM_PXI!N34</f>
        <v>0</v>
      </c>
      <c r="AO34" s="149">
        <f>GDAM_IEX!H34</f>
        <v>0</v>
      </c>
      <c r="AP34" s="149">
        <f>GDAM_IEX!N34</f>
        <v>0</v>
      </c>
      <c r="AQ34" s="149">
        <f>GDAM_PXI!H34</f>
        <v>0</v>
      </c>
      <c r="AR34" s="149">
        <f>GDAM_PXI!N34</f>
        <v>0</v>
      </c>
      <c r="AU34">
        <v>32</v>
      </c>
    </row>
    <row r="35" spans="1:47">
      <c r="A35" t="s">
        <v>77</v>
      </c>
      <c r="D35">
        <f>TWEPL!P35</f>
        <v>10.0128</v>
      </c>
      <c r="E35">
        <f>GT_NG!P35</f>
        <v>15.184893267651889</v>
      </c>
      <c r="F35">
        <f>GT_Spot!P35</f>
        <v>0</v>
      </c>
      <c r="G35">
        <f>PPCL_NG!P35</f>
        <v>45.1</v>
      </c>
      <c r="H35">
        <f>PPCL_Spot!P35</f>
        <v>0</v>
      </c>
      <c r="I35">
        <f>Bawana_NG!P35</f>
        <v>78.710000000000008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BRPL_ISGS_exbus!DM35</f>
        <v>940.461873162149</v>
      </c>
      <c r="P35" s="36">
        <v>75.945483199524233</v>
      </c>
      <c r="Q35" s="36">
        <v>31.405608221476513</v>
      </c>
      <c r="R35" s="38">
        <v>45.820707070707073</v>
      </c>
      <c r="S35" s="38">
        <v>0</v>
      </c>
      <c r="T35" s="37">
        <f>SUMPRODUCT(LTA!J35:AN35,LTA!J$101:AN$101,LTA!J$103:AN$103)</f>
        <v>205.92000000000002</v>
      </c>
      <c r="U35" s="37">
        <f>SUMPRODUCT(LTA!J35:AN35,LTA!J$102:AN$102,LTA!J$103:AN$103)</f>
        <v>64.47</v>
      </c>
      <c r="V35" s="66">
        <f>SUMPRODUCT(MTOA!B35:G35,MTOA!B$102:G$102,MTOA!B$103:G$103)</f>
        <v>0</v>
      </c>
      <c r="W35" s="66">
        <f>SUMPRODUCT(MTOA!B35:G35,MTOA!B$101:G$101,MTOA!B$103:G$103)</f>
        <v>0</v>
      </c>
      <c r="X35">
        <v>0</v>
      </c>
      <c r="Y35" s="34">
        <f>IEX!H35</f>
        <v>0</v>
      </c>
      <c r="Z35" s="34">
        <f>IEX!N35</f>
        <v>0</v>
      </c>
      <c r="AA35" s="75">
        <f>STOA!H35</f>
        <v>11.149999999999999</v>
      </c>
      <c r="AB35" s="75">
        <f>-STOA!N35</f>
        <v>0</v>
      </c>
      <c r="AC35">
        <f t="shared" si="0"/>
        <v>13.429780011309282</v>
      </c>
      <c r="AD35">
        <f t="shared" si="1"/>
        <v>1512.6815849101999</v>
      </c>
      <c r="AE35">
        <f>'IDT-1'!B35</f>
        <v>0</v>
      </c>
      <c r="AF35" s="24"/>
      <c r="AG35">
        <f t="shared" si="2"/>
        <v>1512.6815849101999</v>
      </c>
      <c r="AI35" s="34">
        <f>PXIL!H35</f>
        <v>0</v>
      </c>
      <c r="AJ35" s="34">
        <f>PXIL!N35</f>
        <v>0</v>
      </c>
      <c r="AK35" s="34">
        <f>RTM_IEX!H35</f>
        <v>1.93</v>
      </c>
      <c r="AL35" s="34">
        <f>RTM_IEX!N35</f>
        <v>0</v>
      </c>
      <c r="AM35" s="34">
        <f>RTM_PXI!H35</f>
        <v>0</v>
      </c>
      <c r="AN35" s="34">
        <f>RTM_PXI!N35</f>
        <v>0</v>
      </c>
      <c r="AO35" s="149">
        <f>GDAM_IEX!H35</f>
        <v>0</v>
      </c>
      <c r="AP35" s="149">
        <f>GDAM_IEX!N35</f>
        <v>0</v>
      </c>
      <c r="AQ35" s="149">
        <f>GDAM_PXI!H35</f>
        <v>0</v>
      </c>
      <c r="AR35" s="149">
        <f>GDAM_PXI!N35</f>
        <v>0</v>
      </c>
      <c r="AU35">
        <v>33</v>
      </c>
    </row>
    <row r="36" spans="1:47">
      <c r="A36" t="s">
        <v>78</v>
      </c>
      <c r="D36">
        <f>TWEPL!P36</f>
        <v>10.0128</v>
      </c>
      <c r="E36">
        <f>GT_NG!P36</f>
        <v>15.184893267651889</v>
      </c>
      <c r="F36">
        <f>GT_Spot!P36</f>
        <v>0</v>
      </c>
      <c r="G36">
        <f>PPCL_NG!P36</f>
        <v>45.1</v>
      </c>
      <c r="H36">
        <f>PPCL_Spot!P36</f>
        <v>0</v>
      </c>
      <c r="I36">
        <f>Bawana_NG!P36</f>
        <v>82.253887602212032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BRPL_ISGS_exbus!DM36</f>
        <v>886.57961592155687</v>
      </c>
      <c r="P36" s="36">
        <v>75.945483199524233</v>
      </c>
      <c r="Q36" s="36">
        <v>31.405608221476513</v>
      </c>
      <c r="R36" s="38">
        <v>46.300505050505052</v>
      </c>
      <c r="S36" s="38">
        <v>0</v>
      </c>
      <c r="T36" s="37">
        <f>SUMPRODUCT(LTA!J36:AN36,LTA!J$101:AN$101,LTA!J$103:AN$103)</f>
        <v>250.57999999999998</v>
      </c>
      <c r="U36" s="37">
        <f>SUMPRODUCT(LTA!J36:AN36,LTA!J$102:AN$102,LTA!J$103:AN$103)</f>
        <v>62.97</v>
      </c>
      <c r="V36" s="66">
        <f>SUMPRODUCT(MTOA!B36:G36,MTOA!B$102:G$102,MTOA!B$103:G$103)</f>
        <v>0</v>
      </c>
      <c r="W36" s="66">
        <f>SUMPRODUCT(MTOA!B36:G36,MTOA!B$101:G$101,MTOA!B$103:G$103)</f>
        <v>0</v>
      </c>
      <c r="X36">
        <v>0</v>
      </c>
      <c r="Y36" s="34">
        <f>IEX!H36</f>
        <v>0</v>
      </c>
      <c r="Z36" s="34">
        <f>IEX!N36</f>
        <v>0</v>
      </c>
      <c r="AA36" s="75">
        <f>STOA!H36</f>
        <v>11.149999999999999</v>
      </c>
      <c r="AB36" s="75">
        <f>-STOA!N36</f>
        <v>0</v>
      </c>
      <c r="AC36">
        <f t="shared" si="0"/>
        <v>13.626032580713755</v>
      </c>
      <c r="AD36">
        <f t="shared" si="1"/>
        <v>1534.7867606822128</v>
      </c>
      <c r="AE36">
        <f>'IDT-1'!B36</f>
        <v>0</v>
      </c>
      <c r="AF36" s="24"/>
      <c r="AG36">
        <f t="shared" si="2"/>
        <v>1534.7867606822128</v>
      </c>
      <c r="AI36" s="34">
        <f>PXIL!H36</f>
        <v>0</v>
      </c>
      <c r="AJ36" s="34">
        <f>PXIL!N36</f>
        <v>0</v>
      </c>
      <c r="AK36" s="34">
        <f>RTM_IEX!H36</f>
        <v>30.93</v>
      </c>
      <c r="AL36" s="34">
        <f>RTM_IEX!N36</f>
        <v>0</v>
      </c>
      <c r="AM36" s="34">
        <f>RTM_PXI!H36</f>
        <v>0</v>
      </c>
      <c r="AN36" s="34">
        <f>RTM_PXI!N36</f>
        <v>0</v>
      </c>
      <c r="AO36" s="149">
        <f>GDAM_IEX!H36</f>
        <v>0</v>
      </c>
      <c r="AP36" s="149">
        <f>GDAM_IEX!N36</f>
        <v>0</v>
      </c>
      <c r="AQ36" s="149">
        <f>GDAM_PXI!H36</f>
        <v>0</v>
      </c>
      <c r="AR36" s="149">
        <f>GDAM_PXI!N36</f>
        <v>0</v>
      </c>
      <c r="AU36">
        <v>34</v>
      </c>
    </row>
    <row r="37" spans="1:47">
      <c r="A37" t="s">
        <v>79</v>
      </c>
      <c r="D37">
        <f>TWEPL!P37</f>
        <v>10.0128</v>
      </c>
      <c r="E37">
        <f>GT_NG!P37</f>
        <v>15.184893267651889</v>
      </c>
      <c r="F37">
        <f>GT_Spot!P37</f>
        <v>0</v>
      </c>
      <c r="G37">
        <f>PPCL_NG!P37</f>
        <v>45.1</v>
      </c>
      <c r="H37">
        <f>PPCL_Spot!P37</f>
        <v>0</v>
      </c>
      <c r="I37">
        <f>Bawana_NG!P37</f>
        <v>82.253887602212032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BRPL_ISGS_exbus!DM37</f>
        <v>886.28193465246648</v>
      </c>
      <c r="P37" s="36">
        <v>75.945483199524233</v>
      </c>
      <c r="Q37" s="36">
        <v>31.405608221476513</v>
      </c>
      <c r="R37" s="38">
        <v>46.300505050505052</v>
      </c>
      <c r="S37" s="38">
        <v>0</v>
      </c>
      <c r="T37" s="37">
        <f>SUMPRODUCT(LTA!J37:AN37,LTA!J$101:AN$101,LTA!J$103:AN$103)</f>
        <v>298.5</v>
      </c>
      <c r="U37" s="37">
        <f>SUMPRODUCT(LTA!J37:AN37,LTA!J$102:AN$102,LTA!J$103:AN$103)</f>
        <v>62.47</v>
      </c>
      <c r="V37" s="66">
        <f>SUMPRODUCT(MTOA!B37:G37,MTOA!B$102:G$102,MTOA!B$103:G$103)</f>
        <v>0</v>
      </c>
      <c r="W37" s="66">
        <f>SUMPRODUCT(MTOA!B37:G37,MTOA!B$101:G$101,MTOA!B$103:G$103)</f>
        <v>0</v>
      </c>
      <c r="X37">
        <v>0</v>
      </c>
      <c r="Y37" s="34">
        <f>IEX!H37</f>
        <v>0</v>
      </c>
      <c r="Z37" s="34">
        <f>IEX!N37</f>
        <v>0</v>
      </c>
      <c r="AA37" s="75">
        <f>STOA!H37</f>
        <v>11.149999999999999</v>
      </c>
      <c r="AB37" s="75">
        <f>-STOA!N37</f>
        <v>0</v>
      </c>
      <c r="AC37">
        <f t="shared" si="0"/>
        <v>13.910575025900885</v>
      </c>
      <c r="AD37">
        <f t="shared" si="1"/>
        <v>1534.6945369679354</v>
      </c>
      <c r="AE37">
        <f>'IDT-1'!B37</f>
        <v>0</v>
      </c>
      <c r="AF37" s="24"/>
      <c r="AG37">
        <f t="shared" si="2"/>
        <v>1534.6945369679354</v>
      </c>
      <c r="AI37" s="34">
        <f>PXIL!H37</f>
        <v>0</v>
      </c>
      <c r="AJ37" s="34">
        <f>PXIL!N37</f>
        <v>0</v>
      </c>
      <c r="AK37" s="34">
        <f>RTM_IEX!H37</f>
        <v>0</v>
      </c>
      <c r="AL37" s="34">
        <f>RTM_IEX!N37</f>
        <v>-16</v>
      </c>
      <c r="AM37" s="34">
        <f>RTM_PXI!H37</f>
        <v>0</v>
      </c>
      <c r="AN37" s="34">
        <f>RTM_PXI!N37</f>
        <v>0</v>
      </c>
      <c r="AO37" s="149">
        <f>GDAM_IEX!H37</f>
        <v>0</v>
      </c>
      <c r="AP37" s="149">
        <f>GDAM_IEX!N37</f>
        <v>0</v>
      </c>
      <c r="AQ37" s="149">
        <f>GDAM_PXI!H37</f>
        <v>0</v>
      </c>
      <c r="AR37" s="149">
        <f>GDAM_PXI!N37</f>
        <v>0</v>
      </c>
      <c r="AU37">
        <v>35</v>
      </c>
    </row>
    <row r="38" spans="1:47">
      <c r="A38" t="s">
        <v>80</v>
      </c>
      <c r="D38">
        <f>TWEPL!P38</f>
        <v>10.0128</v>
      </c>
      <c r="E38">
        <f>GT_NG!P38</f>
        <v>15.184893267651889</v>
      </c>
      <c r="F38">
        <f>GT_Spot!P38</f>
        <v>0</v>
      </c>
      <c r="G38">
        <f>PPCL_NG!P38</f>
        <v>45.1</v>
      </c>
      <c r="H38">
        <f>PPCL_Spot!P38</f>
        <v>0</v>
      </c>
      <c r="I38">
        <f>Bawana_NG!P38</f>
        <v>82.253887602212032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BRPL_ISGS_exbus!DM38</f>
        <v>876.46342416640096</v>
      </c>
      <c r="P38" s="36">
        <v>75.945483199524233</v>
      </c>
      <c r="Q38" s="36">
        <v>31.405608221476513</v>
      </c>
      <c r="R38" s="38">
        <v>46.300505050505052</v>
      </c>
      <c r="S38" s="38">
        <v>0</v>
      </c>
      <c r="T38" s="37">
        <f>SUMPRODUCT(LTA!J38:AN38,LTA!J$101:AN$101,LTA!J$103:AN$103)</f>
        <v>342.95000000000005</v>
      </c>
      <c r="U38" s="37">
        <f>SUMPRODUCT(LTA!J38:AN38,LTA!J$102:AN$102,LTA!J$103:AN$103)</f>
        <v>61.97</v>
      </c>
      <c r="V38" s="66">
        <f>SUMPRODUCT(MTOA!B38:G38,MTOA!B$102:G$102,MTOA!B$103:G$103)</f>
        <v>0</v>
      </c>
      <c r="W38" s="66">
        <f>SUMPRODUCT(MTOA!B38:G38,MTOA!B$101:G$101,MTOA!B$103:G$103)</f>
        <v>0</v>
      </c>
      <c r="X38">
        <v>0</v>
      </c>
      <c r="Y38" s="34">
        <f>IEX!H38</f>
        <v>0</v>
      </c>
      <c r="Z38" s="34">
        <f>IEX!N38</f>
        <v>0</v>
      </c>
      <c r="AA38" s="75">
        <f>STOA!H38</f>
        <v>11.149999999999999</v>
      </c>
      <c r="AB38" s="75">
        <f>-STOA!N38</f>
        <v>0</v>
      </c>
      <c r="AC38">
        <f t="shared" si="0"/>
        <v>14.34410404645644</v>
      </c>
      <c r="AD38">
        <f t="shared" si="1"/>
        <v>1553.3924974613144</v>
      </c>
      <c r="AE38">
        <f>'IDT-1'!B38</f>
        <v>0</v>
      </c>
      <c r="AF38" s="24"/>
      <c r="AG38">
        <f t="shared" si="2"/>
        <v>1553.3924974613144</v>
      </c>
      <c r="AI38" s="34">
        <f>PXIL!H38</f>
        <v>0</v>
      </c>
      <c r="AJ38" s="34">
        <f>PXIL!N38</f>
        <v>0</v>
      </c>
      <c r="AK38" s="34">
        <f>RTM_IEX!H38</f>
        <v>0</v>
      </c>
      <c r="AL38" s="34">
        <f>RTM_IEX!N38</f>
        <v>-31</v>
      </c>
      <c r="AM38" s="34">
        <f>RTM_PXI!H38</f>
        <v>0</v>
      </c>
      <c r="AN38" s="34">
        <f>RTM_PXI!N38</f>
        <v>0</v>
      </c>
      <c r="AO38" s="149">
        <f>GDAM_IEX!H38</f>
        <v>0</v>
      </c>
      <c r="AP38" s="149">
        <f>GDAM_IEX!N38</f>
        <v>0</v>
      </c>
      <c r="AQ38" s="149">
        <f>GDAM_PXI!H38</f>
        <v>0</v>
      </c>
      <c r="AR38" s="149">
        <f>GDAM_PXI!N38</f>
        <v>0</v>
      </c>
      <c r="AU38">
        <v>36</v>
      </c>
    </row>
    <row r="39" spans="1:47">
      <c r="A39" t="s">
        <v>81</v>
      </c>
      <c r="D39">
        <f>TWEPL!P39</f>
        <v>10.0128</v>
      </c>
      <c r="E39">
        <f>GT_NG!P39</f>
        <v>15.060426929392445</v>
      </c>
      <c r="F39">
        <f>GT_Spot!P39</f>
        <v>0</v>
      </c>
      <c r="G39">
        <f>PPCL_NG!P39</f>
        <v>45.1</v>
      </c>
      <c r="H39">
        <f>PPCL_Spot!P39</f>
        <v>0</v>
      </c>
      <c r="I39">
        <f>Bawana_NG!P39</f>
        <v>82.253887602212032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BRPL_ISGS_exbus!DM39</f>
        <v>841.47960288300578</v>
      </c>
      <c r="P39" s="36">
        <v>75.945483199524233</v>
      </c>
      <c r="Q39" s="36">
        <v>31.405608221476513</v>
      </c>
      <c r="R39" s="38">
        <v>46.540404040404042</v>
      </c>
      <c r="S39" s="38">
        <v>0</v>
      </c>
      <c r="T39" s="37">
        <f>SUMPRODUCT(LTA!J39:AN39,LTA!J$101:AN$101,LTA!J$103:AN$103)</f>
        <v>395.83000000000004</v>
      </c>
      <c r="U39" s="37">
        <f>SUMPRODUCT(LTA!J39:AN39,LTA!J$102:AN$102,LTA!J$103:AN$103)</f>
        <v>62.519999999999996</v>
      </c>
      <c r="V39" s="66">
        <f>SUMPRODUCT(MTOA!B39:G39,MTOA!B$102:G$102,MTOA!B$103:G$103)</f>
        <v>0</v>
      </c>
      <c r="W39" s="66">
        <f>SUMPRODUCT(MTOA!B39:G39,MTOA!B$101:G$101,MTOA!B$103:G$103)</f>
        <v>0</v>
      </c>
      <c r="X39">
        <v>0</v>
      </c>
      <c r="Y39" s="34">
        <f>IEX!H39</f>
        <v>0</v>
      </c>
      <c r="Z39" s="34">
        <f>IEX!N39</f>
        <v>0</v>
      </c>
      <c r="AA39" s="75">
        <f>STOA!H39</f>
        <v>11.149999999999999</v>
      </c>
      <c r="AB39" s="75">
        <f>-STOA!N39</f>
        <v>0</v>
      </c>
      <c r="AC39">
        <f t="shared" si="0"/>
        <v>14.613983756763332</v>
      </c>
      <c r="AD39">
        <f t="shared" si="1"/>
        <v>1559.6842291192515</v>
      </c>
      <c r="AE39">
        <f>'IDT-1'!B39</f>
        <v>0</v>
      </c>
      <c r="AF39" s="24"/>
      <c r="AG39">
        <f t="shared" si="2"/>
        <v>1559.6842291192515</v>
      </c>
      <c r="AI39" s="34">
        <f>PXIL!H39</f>
        <v>0</v>
      </c>
      <c r="AJ39" s="34">
        <f>PXIL!N39</f>
        <v>0</v>
      </c>
      <c r="AK39" s="34">
        <f>RTM_IEX!H39</f>
        <v>0</v>
      </c>
      <c r="AL39" s="34">
        <f>RTM_IEX!N39</f>
        <v>-43</v>
      </c>
      <c r="AM39" s="34">
        <f>RTM_PXI!H39</f>
        <v>0</v>
      </c>
      <c r="AN39" s="34">
        <f>RTM_PXI!N39</f>
        <v>0</v>
      </c>
      <c r="AO39" s="149">
        <f>GDAM_IEX!H39</f>
        <v>0</v>
      </c>
      <c r="AP39" s="149">
        <f>GDAM_IEX!N39</f>
        <v>0</v>
      </c>
      <c r="AQ39" s="149">
        <f>GDAM_PXI!H39</f>
        <v>0</v>
      </c>
      <c r="AR39" s="149">
        <f>GDAM_PXI!N39</f>
        <v>0</v>
      </c>
      <c r="AU39">
        <v>37</v>
      </c>
    </row>
    <row r="40" spans="1:47">
      <c r="A40" t="s">
        <v>82</v>
      </c>
      <c r="D40">
        <f>TWEPL!P40</f>
        <v>10.0128</v>
      </c>
      <c r="E40">
        <f>GT_NG!P40</f>
        <v>14.356459330143538</v>
      </c>
      <c r="F40">
        <f>GT_Spot!P40</f>
        <v>0</v>
      </c>
      <c r="G40">
        <f>PPCL_NG!P40</f>
        <v>45.1</v>
      </c>
      <c r="H40">
        <f>PPCL_Spot!P40</f>
        <v>0</v>
      </c>
      <c r="I40">
        <f>Bawana_NG!P40</f>
        <v>82.253887602212032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BRPL_ISGS_exbus!DM40</f>
        <v>837.63204379170713</v>
      </c>
      <c r="P40" s="36">
        <v>75.945483199524233</v>
      </c>
      <c r="Q40" s="36">
        <v>31.405608221476513</v>
      </c>
      <c r="R40" s="38">
        <v>46.540404040404042</v>
      </c>
      <c r="S40" s="38">
        <v>0</v>
      </c>
      <c r="T40" s="37">
        <f>SUMPRODUCT(LTA!J40:AN40,LTA!J$101:AN$101,LTA!J$103:AN$103)</f>
        <v>429.34</v>
      </c>
      <c r="U40" s="37">
        <f>SUMPRODUCT(LTA!J40:AN40,LTA!J$102:AN$102,LTA!J$103:AN$103)</f>
        <v>63.230000000000004</v>
      </c>
      <c r="V40" s="66">
        <f>SUMPRODUCT(MTOA!B40:G40,MTOA!B$102:G$102,MTOA!B$103:G$103)</f>
        <v>0</v>
      </c>
      <c r="W40" s="66">
        <f>SUMPRODUCT(MTOA!B40:G40,MTOA!B$101:G$101,MTOA!B$103:G$103)</f>
        <v>0</v>
      </c>
      <c r="X40">
        <v>0</v>
      </c>
      <c r="Y40" s="34">
        <f>IEX!H40</f>
        <v>0</v>
      </c>
      <c r="Z40" s="34">
        <f>IEX!N40</f>
        <v>0</v>
      </c>
      <c r="AA40" s="75">
        <f>STOA!H40</f>
        <v>11.149999999999999</v>
      </c>
      <c r="AB40" s="75">
        <f>-STOA!N40</f>
        <v>0</v>
      </c>
      <c r="AC40">
        <f t="shared" si="0"/>
        <v>14.644235006309437</v>
      </c>
      <c r="AD40">
        <f t="shared" si="1"/>
        <v>1615.3224511791584</v>
      </c>
      <c r="AE40">
        <f>'IDT-1'!B40</f>
        <v>0</v>
      </c>
      <c r="AF40" s="24"/>
      <c r="AG40">
        <f t="shared" si="2"/>
        <v>1615.3224511791584</v>
      </c>
      <c r="AI40" s="34">
        <f>PXIL!H40</f>
        <v>0</v>
      </c>
      <c r="AJ40" s="34">
        <f>PXIL!N40</f>
        <v>0</v>
      </c>
      <c r="AK40" s="34">
        <f>RTM_IEX!H40</f>
        <v>0</v>
      </c>
      <c r="AL40" s="34">
        <f>RTM_IEX!N40</f>
        <v>-17</v>
      </c>
      <c r="AM40" s="34">
        <f>RTM_PXI!H40</f>
        <v>0</v>
      </c>
      <c r="AN40" s="34">
        <f>RTM_PXI!N40</f>
        <v>0</v>
      </c>
      <c r="AO40" s="149">
        <f>GDAM_IEX!H40</f>
        <v>0</v>
      </c>
      <c r="AP40" s="149">
        <f>GDAM_IEX!N40</f>
        <v>0</v>
      </c>
      <c r="AQ40" s="149">
        <f>GDAM_PXI!H40</f>
        <v>0</v>
      </c>
      <c r="AR40" s="149">
        <f>GDAM_PXI!N40</f>
        <v>0</v>
      </c>
      <c r="AU40">
        <v>38</v>
      </c>
    </row>
    <row r="41" spans="1:47">
      <c r="A41" t="s">
        <v>83</v>
      </c>
      <c r="D41">
        <f>TWEPL!P41</f>
        <v>10.0128</v>
      </c>
      <c r="E41">
        <f>GT_NG!P41</f>
        <v>14.356459330143538</v>
      </c>
      <c r="F41">
        <f>GT_Spot!P41</f>
        <v>0</v>
      </c>
      <c r="G41">
        <f>PPCL_NG!P41</f>
        <v>45.1</v>
      </c>
      <c r="H41">
        <f>PPCL_Spot!P41</f>
        <v>0</v>
      </c>
      <c r="I41">
        <f>Bawana_NG!P41</f>
        <v>82.253887602212032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BRPL_ISGS_exbus!DM41</f>
        <v>874.51754305237353</v>
      </c>
      <c r="P41" s="36">
        <v>75.945483199524233</v>
      </c>
      <c r="Q41" s="36">
        <v>31.405608221476513</v>
      </c>
      <c r="R41" s="38">
        <v>46.535606060606057</v>
      </c>
      <c r="S41" s="38">
        <v>0</v>
      </c>
      <c r="T41" s="37">
        <f>SUMPRODUCT(LTA!J41:AN41,LTA!J$101:AN$101,LTA!J$103:AN$103)</f>
        <v>480.46</v>
      </c>
      <c r="U41" s="37">
        <f>SUMPRODUCT(LTA!J41:AN41,LTA!J$102:AN$102,LTA!J$103:AN$103)</f>
        <v>81.22</v>
      </c>
      <c r="V41" s="66">
        <f>SUMPRODUCT(MTOA!B41:G41,MTOA!B$102:G$102,MTOA!B$103:G$103)</f>
        <v>0</v>
      </c>
      <c r="W41" s="66">
        <f>SUMPRODUCT(MTOA!B41:G41,MTOA!B$101:G$101,MTOA!B$103:G$103)</f>
        <v>0</v>
      </c>
      <c r="X41">
        <v>0</v>
      </c>
      <c r="Y41" s="34">
        <f>IEX!H41</f>
        <v>0</v>
      </c>
      <c r="Z41" s="34">
        <f>IEX!N41</f>
        <v>0</v>
      </c>
      <c r="AA41" s="75">
        <f>STOA!H41</f>
        <v>11.149999999999999</v>
      </c>
      <c r="AB41" s="75">
        <f>-STOA!N41</f>
        <v>0</v>
      </c>
      <c r="AC41">
        <f t="shared" si="0"/>
        <v>15.923200150946698</v>
      </c>
      <c r="AD41">
        <f t="shared" si="1"/>
        <v>1681.0341873153895</v>
      </c>
      <c r="AE41">
        <f>'IDT-1'!B41</f>
        <v>0</v>
      </c>
      <c r="AF41" s="24"/>
      <c r="AG41">
        <f t="shared" si="2"/>
        <v>1681.0341873153895</v>
      </c>
      <c r="AI41" s="34">
        <f>PXIL!H41</f>
        <v>0</v>
      </c>
      <c r="AJ41" s="34">
        <f>PXIL!N41</f>
        <v>0</v>
      </c>
      <c r="AK41" s="34">
        <f>RTM_IEX!H41</f>
        <v>0</v>
      </c>
      <c r="AL41" s="34">
        <f>RTM_IEX!N41</f>
        <v>-56</v>
      </c>
      <c r="AM41" s="34">
        <f>RTM_PXI!H41</f>
        <v>0</v>
      </c>
      <c r="AN41" s="34">
        <f>RTM_PXI!N41</f>
        <v>0</v>
      </c>
      <c r="AO41" s="149">
        <f>GDAM_IEX!H41</f>
        <v>0</v>
      </c>
      <c r="AP41" s="149">
        <f>GDAM_IEX!N41</f>
        <v>0</v>
      </c>
      <c r="AQ41" s="149">
        <f>GDAM_PXI!H41</f>
        <v>0</v>
      </c>
      <c r="AR41" s="149">
        <f>GDAM_PXI!N41</f>
        <v>0</v>
      </c>
      <c r="AU41">
        <v>39</v>
      </c>
    </row>
    <row r="42" spans="1:47">
      <c r="A42" t="s">
        <v>84</v>
      </c>
      <c r="D42">
        <f>TWEPL!P42</f>
        <v>10.0128</v>
      </c>
      <c r="E42">
        <f>GT_NG!P42</f>
        <v>14.356459330143538</v>
      </c>
      <c r="F42">
        <f>GT_Spot!P42</f>
        <v>0</v>
      </c>
      <c r="G42">
        <f>PPCL_NG!P42</f>
        <v>45.1</v>
      </c>
      <c r="H42">
        <f>PPCL_Spot!P42</f>
        <v>0</v>
      </c>
      <c r="I42">
        <f>Bawana_NG!P42</f>
        <v>82.253887602212032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BRPL_ISGS_exbus!DM42</f>
        <v>866.06722113509716</v>
      </c>
      <c r="P42" s="36">
        <v>75.945483199524233</v>
      </c>
      <c r="Q42" s="36">
        <v>31.405608221476513</v>
      </c>
      <c r="R42" s="38">
        <v>46.535606060606057</v>
      </c>
      <c r="S42" s="38">
        <v>0</v>
      </c>
      <c r="T42" s="37">
        <f>SUMPRODUCT(LTA!J42:AN42,LTA!J$101:AN$101,LTA!J$103:AN$103)</f>
        <v>512.04</v>
      </c>
      <c r="U42" s="37">
        <f>SUMPRODUCT(LTA!J42:AN42,LTA!J$102:AN$102,LTA!J$103:AN$103)</f>
        <v>83.65</v>
      </c>
      <c r="V42" s="66">
        <f>SUMPRODUCT(MTOA!B42:G42,MTOA!B$102:G$102,MTOA!B$103:G$103)</f>
        <v>0</v>
      </c>
      <c r="W42" s="66">
        <f>SUMPRODUCT(MTOA!B42:G42,MTOA!B$101:G$101,MTOA!B$103:G$103)</f>
        <v>0</v>
      </c>
      <c r="X42">
        <v>0</v>
      </c>
      <c r="Y42" s="34">
        <f>IEX!H42</f>
        <v>0</v>
      </c>
      <c r="Z42" s="34">
        <f>IEX!N42</f>
        <v>0</v>
      </c>
      <c r="AA42" s="75">
        <f>STOA!H42</f>
        <v>11.149999999999999</v>
      </c>
      <c r="AB42" s="75">
        <f>-STOA!N42</f>
        <v>0</v>
      </c>
      <c r="AC42">
        <f t="shared" si="0"/>
        <v>15.97056276763076</v>
      </c>
      <c r="AD42">
        <f t="shared" si="1"/>
        <v>1726.5465027814291</v>
      </c>
      <c r="AE42">
        <f>'IDT-1'!B42</f>
        <v>0</v>
      </c>
      <c r="AF42" s="24"/>
      <c r="AG42">
        <f t="shared" si="2"/>
        <v>1726.5465027814291</v>
      </c>
      <c r="AI42" s="34">
        <f>PXIL!H42</f>
        <v>0</v>
      </c>
      <c r="AJ42" s="34">
        <f>PXIL!N42</f>
        <v>0</v>
      </c>
      <c r="AK42" s="34">
        <f>RTM_IEX!H42</f>
        <v>0</v>
      </c>
      <c r="AL42" s="34">
        <f>RTM_IEX!N42</f>
        <v>-36</v>
      </c>
      <c r="AM42" s="34">
        <f>RTM_PXI!H42</f>
        <v>0</v>
      </c>
      <c r="AN42" s="34">
        <f>RTM_PXI!N42</f>
        <v>0</v>
      </c>
      <c r="AO42" s="149">
        <f>GDAM_IEX!H42</f>
        <v>0</v>
      </c>
      <c r="AP42" s="149">
        <f>GDAM_IEX!N42</f>
        <v>0</v>
      </c>
      <c r="AQ42" s="149">
        <f>GDAM_PXI!H42</f>
        <v>0</v>
      </c>
      <c r="AR42" s="149">
        <f>GDAM_PXI!N42</f>
        <v>0</v>
      </c>
      <c r="AU42">
        <v>40</v>
      </c>
    </row>
    <row r="43" spans="1:47">
      <c r="A43" t="s">
        <v>85</v>
      </c>
      <c r="D43">
        <f>TWEPL!P43</f>
        <v>10.0128</v>
      </c>
      <c r="E43">
        <f>GT_NG!P43</f>
        <v>13.360411236605847</v>
      </c>
      <c r="F43">
        <f>GT_Spot!P43</f>
        <v>0</v>
      </c>
      <c r="G43">
        <f>PPCL_NG!P43</f>
        <v>44.25</v>
      </c>
      <c r="H43">
        <f>PPCL_Spot!P43</f>
        <v>0</v>
      </c>
      <c r="I43">
        <f>Bawana_NG!P43</f>
        <v>82.253887602212032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BRPL_ISGS_exbus!DM43</f>
        <v>863.70177825105111</v>
      </c>
      <c r="P43" s="36">
        <v>75.945483199524233</v>
      </c>
      <c r="Q43" s="36">
        <v>31.405608221476513</v>
      </c>
      <c r="R43" s="38">
        <v>45.096212121212119</v>
      </c>
      <c r="S43" s="38">
        <v>0</v>
      </c>
      <c r="T43" s="37">
        <f>SUMPRODUCT(LTA!J43:AN43,LTA!J$101:AN$101,LTA!J$103:AN$103)</f>
        <v>542.12</v>
      </c>
      <c r="U43" s="37">
        <f>SUMPRODUCT(LTA!J43:AN43,LTA!J$102:AN$102,LTA!J$103:AN$103)</f>
        <v>84.15</v>
      </c>
      <c r="V43" s="66">
        <f>SUMPRODUCT(MTOA!B43:G43,MTOA!B$102:G$102,MTOA!B$103:G$103)</f>
        <v>0</v>
      </c>
      <c r="W43" s="66">
        <f>SUMPRODUCT(MTOA!B43:G43,MTOA!B$101:G$101,MTOA!B$103:G$103)</f>
        <v>0</v>
      </c>
      <c r="X43">
        <v>0</v>
      </c>
      <c r="Y43" s="34">
        <f>IEX!H43</f>
        <v>0</v>
      </c>
      <c r="Z43" s="34">
        <f>IEX!N43</f>
        <v>0</v>
      </c>
      <c r="AA43" s="75">
        <f>STOA!H43</f>
        <v>11.149999999999999</v>
      </c>
      <c r="AB43" s="75">
        <f>-STOA!N43</f>
        <v>0</v>
      </c>
      <c r="AC43">
        <f t="shared" si="0"/>
        <v>16.252085873016721</v>
      </c>
      <c r="AD43">
        <f t="shared" si="1"/>
        <v>1744.1940947590651</v>
      </c>
      <c r="AE43">
        <f>'IDT-1'!B43</f>
        <v>0</v>
      </c>
      <c r="AF43" s="24"/>
      <c r="AG43">
        <f t="shared" si="2"/>
        <v>1744.1940947590651</v>
      </c>
      <c r="AI43" s="34">
        <f>PXIL!H43</f>
        <v>0</v>
      </c>
      <c r="AJ43" s="34">
        <f>PXIL!N43</f>
        <v>0</v>
      </c>
      <c r="AK43" s="34">
        <f>RTM_IEX!H43</f>
        <v>0</v>
      </c>
      <c r="AL43" s="34">
        <f>RTM_IEX!N43</f>
        <v>-43</v>
      </c>
      <c r="AM43" s="34">
        <f>RTM_PXI!H43</f>
        <v>0</v>
      </c>
      <c r="AN43" s="34">
        <f>RTM_PXI!N43</f>
        <v>0</v>
      </c>
      <c r="AO43" s="149">
        <f>GDAM_IEX!H43</f>
        <v>0</v>
      </c>
      <c r="AP43" s="149">
        <f>GDAM_IEX!N43</f>
        <v>0</v>
      </c>
      <c r="AQ43" s="149">
        <f>GDAM_PXI!H43</f>
        <v>0</v>
      </c>
      <c r="AR43" s="149">
        <f>GDAM_PXI!N43</f>
        <v>0</v>
      </c>
      <c r="AU43">
        <v>41</v>
      </c>
    </row>
    <row r="44" spans="1:47">
      <c r="A44" t="s">
        <v>86</v>
      </c>
      <c r="D44">
        <f>TWEPL!P44</f>
        <v>10.0128</v>
      </c>
      <c r="E44">
        <f>GT_NG!P44</f>
        <v>13.360411236605847</v>
      </c>
      <c r="F44">
        <f>GT_Spot!P44</f>
        <v>0</v>
      </c>
      <c r="G44">
        <f>PPCL_NG!P44</f>
        <v>44.25</v>
      </c>
      <c r="H44">
        <f>PPCL_Spot!P44</f>
        <v>0</v>
      </c>
      <c r="I44">
        <f>Bawana_NG!P44</f>
        <v>82.253887602212032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BRPL_ISGS_exbus!DM44</f>
        <v>853.76386233985238</v>
      </c>
      <c r="P44" s="36">
        <v>75.945483199524233</v>
      </c>
      <c r="Q44" s="36">
        <v>31.405608221476513</v>
      </c>
      <c r="R44" s="38">
        <v>45.096212121212119</v>
      </c>
      <c r="S44" s="38">
        <v>0</v>
      </c>
      <c r="T44" s="37">
        <f>SUMPRODUCT(LTA!J44:AN44,LTA!J$101:AN$101,LTA!J$103:AN$103)</f>
        <v>563.97</v>
      </c>
      <c r="U44" s="37">
        <f>SUMPRODUCT(LTA!J44:AN44,LTA!J$102:AN$102,LTA!J$103:AN$103)</f>
        <v>85.15</v>
      </c>
      <c r="V44" s="66">
        <f>SUMPRODUCT(MTOA!B44:G44,MTOA!B$102:G$102,MTOA!B$103:G$103)</f>
        <v>0</v>
      </c>
      <c r="W44" s="66">
        <f>SUMPRODUCT(MTOA!B44:G44,MTOA!B$101:G$101,MTOA!B$103:G$103)</f>
        <v>0</v>
      </c>
      <c r="X44">
        <v>0</v>
      </c>
      <c r="Y44" s="34">
        <f>IEX!H44</f>
        <v>0</v>
      </c>
      <c r="Z44" s="34">
        <f>IEX!N44</f>
        <v>0</v>
      </c>
      <c r="AA44" s="75">
        <f>STOA!H44</f>
        <v>11.149999999999999</v>
      </c>
      <c r="AB44" s="75">
        <f>-STOA!N44</f>
        <v>0</v>
      </c>
      <c r="AC44">
        <f t="shared" si="0"/>
        <v>16.347955957953783</v>
      </c>
      <c r="AD44">
        <f t="shared" si="1"/>
        <v>1759.0103087629298</v>
      </c>
      <c r="AE44">
        <f>'IDT-1'!B44</f>
        <v>0</v>
      </c>
      <c r="AF44" s="24"/>
      <c r="AG44">
        <f t="shared" si="2"/>
        <v>1759.0103087629298</v>
      </c>
      <c r="AI44" s="34">
        <f>PXIL!H44</f>
        <v>0</v>
      </c>
      <c r="AJ44" s="34">
        <f>PXIL!N44</f>
        <v>0</v>
      </c>
      <c r="AK44" s="34">
        <f>RTM_IEX!H44</f>
        <v>0</v>
      </c>
      <c r="AL44" s="34">
        <f>RTM_IEX!N44</f>
        <v>-41</v>
      </c>
      <c r="AM44" s="34">
        <f>RTM_PXI!H44</f>
        <v>0</v>
      </c>
      <c r="AN44" s="34">
        <f>RTM_PXI!N44</f>
        <v>0</v>
      </c>
      <c r="AO44" s="149">
        <f>GDAM_IEX!H44</f>
        <v>0</v>
      </c>
      <c r="AP44" s="149">
        <f>GDAM_IEX!N44</f>
        <v>0</v>
      </c>
      <c r="AQ44" s="149">
        <f>GDAM_PXI!H44</f>
        <v>0</v>
      </c>
      <c r="AR44" s="149">
        <f>GDAM_PXI!N44</f>
        <v>0</v>
      </c>
      <c r="AU44">
        <v>42</v>
      </c>
    </row>
    <row r="45" spans="1:47">
      <c r="A45" t="s">
        <v>87</v>
      </c>
      <c r="D45">
        <f>TWEPL!P45</f>
        <v>10.0128</v>
      </c>
      <c r="E45">
        <f>GT_NG!P45</f>
        <v>13.360411236605847</v>
      </c>
      <c r="F45">
        <f>GT_Spot!P45</f>
        <v>0</v>
      </c>
      <c r="G45">
        <f>PPCL_NG!P45</f>
        <v>44.25</v>
      </c>
      <c r="H45">
        <f>PPCL_Spot!P45</f>
        <v>0</v>
      </c>
      <c r="I45">
        <f>Bawana_NG!P45</f>
        <v>82.253887602212032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BRPL_ISGS_exbus!DM45</f>
        <v>850.12972232912671</v>
      </c>
      <c r="P45" s="36">
        <v>75.945483199524233</v>
      </c>
      <c r="Q45" s="36">
        <v>31.405608221476513</v>
      </c>
      <c r="R45" s="38">
        <v>42.222222222222221</v>
      </c>
      <c r="S45" s="38">
        <v>0</v>
      </c>
      <c r="T45" s="37">
        <f>SUMPRODUCT(LTA!J45:AN45,LTA!J$101:AN$101,LTA!J$103:AN$103)</f>
        <v>573.68000000000006</v>
      </c>
      <c r="U45" s="37">
        <f>SUMPRODUCT(LTA!J45:AN45,LTA!J$102:AN$102,LTA!J$103:AN$103)</f>
        <v>75.97</v>
      </c>
      <c r="V45" s="66">
        <f>SUMPRODUCT(MTOA!B45:G45,MTOA!B$102:G$102,MTOA!B$103:G$103)</f>
        <v>0</v>
      </c>
      <c r="W45" s="66">
        <f>SUMPRODUCT(MTOA!B45:G45,MTOA!B$101:G$101,MTOA!B$103:G$103)</f>
        <v>0</v>
      </c>
      <c r="X45">
        <v>0</v>
      </c>
      <c r="Y45" s="34">
        <f>IEX!H45</f>
        <v>0</v>
      </c>
      <c r="Z45" s="34">
        <f>IEX!N45</f>
        <v>0</v>
      </c>
      <c r="AA45" s="75">
        <f>STOA!H45</f>
        <v>11.149999999999999</v>
      </c>
      <c r="AB45" s="75">
        <f>-STOA!N45</f>
        <v>0</v>
      </c>
      <c r="AC45">
        <f t="shared" si="0"/>
        <v>16.242079649615114</v>
      </c>
      <c r="AD45">
        <f t="shared" si="1"/>
        <v>1759.1380551615525</v>
      </c>
      <c r="AE45">
        <f>'IDT-1'!B45</f>
        <v>0</v>
      </c>
      <c r="AF45" s="24"/>
      <c r="AG45">
        <f t="shared" si="2"/>
        <v>1759.1380551615525</v>
      </c>
      <c r="AI45" s="34">
        <f>PXIL!H45</f>
        <v>0</v>
      </c>
      <c r="AJ45" s="34">
        <f>PXIL!N45</f>
        <v>0</v>
      </c>
      <c r="AK45" s="34">
        <f>RTM_IEX!H45</f>
        <v>0</v>
      </c>
      <c r="AL45" s="34">
        <f>RTM_IEX!N45</f>
        <v>-35</v>
      </c>
      <c r="AM45" s="34">
        <f>RTM_PXI!H45</f>
        <v>0</v>
      </c>
      <c r="AN45" s="34">
        <f>RTM_PXI!N45</f>
        <v>0</v>
      </c>
      <c r="AO45" s="149">
        <f>GDAM_IEX!H45</f>
        <v>0</v>
      </c>
      <c r="AP45" s="149">
        <f>GDAM_IEX!N45</f>
        <v>0</v>
      </c>
      <c r="AQ45" s="149">
        <f>GDAM_PXI!H45</f>
        <v>0</v>
      </c>
      <c r="AR45" s="149">
        <f>GDAM_PXI!N45</f>
        <v>0</v>
      </c>
      <c r="AU45">
        <v>43</v>
      </c>
    </row>
    <row r="46" spans="1:47">
      <c r="A46" t="s">
        <v>88</v>
      </c>
      <c r="D46">
        <f>TWEPL!P46</f>
        <v>10.0128</v>
      </c>
      <c r="E46">
        <f>GT_NG!P46</f>
        <v>13.360411236605847</v>
      </c>
      <c r="F46">
        <f>GT_Spot!P46</f>
        <v>0</v>
      </c>
      <c r="G46">
        <f>PPCL_NG!P46</f>
        <v>44.25</v>
      </c>
      <c r="H46">
        <f>PPCL_Spot!P46</f>
        <v>0</v>
      </c>
      <c r="I46">
        <f>Bawana_NG!P46</f>
        <v>82.253887602212032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BRPL_ISGS_exbus!DM46</f>
        <v>869.44941540531704</v>
      </c>
      <c r="P46" s="36">
        <v>75.945483199524233</v>
      </c>
      <c r="Q46" s="36">
        <v>31.405608221476513</v>
      </c>
      <c r="R46" s="38">
        <v>42.702020202020201</v>
      </c>
      <c r="S46" s="38">
        <v>0</v>
      </c>
      <c r="T46" s="37">
        <f>SUMPRODUCT(LTA!J46:AN46,LTA!J$101:AN$101,LTA!J$103:AN$103)</f>
        <v>583.96</v>
      </c>
      <c r="U46" s="37">
        <f>SUMPRODUCT(LTA!J46:AN46,LTA!J$102:AN$102,LTA!J$103:AN$103)</f>
        <v>76.73</v>
      </c>
      <c r="V46" s="66">
        <f>SUMPRODUCT(MTOA!B46:G46,MTOA!B$102:G$102,MTOA!B$103:G$103)</f>
        <v>0</v>
      </c>
      <c r="W46" s="66">
        <f>SUMPRODUCT(MTOA!B46:G46,MTOA!B$101:G$101,MTOA!B$103:G$103)</f>
        <v>0</v>
      </c>
      <c r="X46">
        <v>0</v>
      </c>
      <c r="Y46" s="34">
        <f>IEX!H46</f>
        <v>0</v>
      </c>
      <c r="Z46" s="34">
        <f>IEX!N46</f>
        <v>0</v>
      </c>
      <c r="AA46" s="75">
        <f>STOA!H46</f>
        <v>11.149999999999999</v>
      </c>
      <c r="AB46" s="75">
        <f>-STOA!N46</f>
        <v>0</v>
      </c>
      <c r="AC46">
        <f t="shared" si="0"/>
        <v>16.566735936040981</v>
      </c>
      <c r="AD46">
        <f t="shared" si="1"/>
        <v>1783.6528899311149</v>
      </c>
      <c r="AE46">
        <f>'IDT-1'!B46</f>
        <v>0</v>
      </c>
      <c r="AF46" s="24"/>
      <c r="AG46">
        <f t="shared" si="2"/>
        <v>1783.6528899311149</v>
      </c>
      <c r="AI46" s="34">
        <f>PXIL!H46</f>
        <v>0</v>
      </c>
      <c r="AJ46" s="34">
        <f>PXIL!N46</f>
        <v>0</v>
      </c>
      <c r="AK46" s="34">
        <f>RTM_IEX!H46</f>
        <v>0</v>
      </c>
      <c r="AL46" s="34">
        <f>RTM_IEX!N46</f>
        <v>-41</v>
      </c>
      <c r="AM46" s="34">
        <f>RTM_PXI!H46</f>
        <v>0</v>
      </c>
      <c r="AN46" s="34">
        <f>RTM_PXI!N46</f>
        <v>0</v>
      </c>
      <c r="AO46" s="149">
        <f>GDAM_IEX!H46</f>
        <v>0</v>
      </c>
      <c r="AP46" s="149">
        <f>GDAM_IEX!N46</f>
        <v>0</v>
      </c>
      <c r="AQ46" s="149">
        <f>GDAM_PXI!H46</f>
        <v>0</v>
      </c>
      <c r="AR46" s="149">
        <f>GDAM_PXI!N46</f>
        <v>0</v>
      </c>
      <c r="AU46">
        <v>44</v>
      </c>
    </row>
    <row r="47" spans="1:47">
      <c r="A47" t="s">
        <v>89</v>
      </c>
      <c r="D47">
        <f>TWEPL!P47</f>
        <v>10.0128</v>
      </c>
      <c r="E47">
        <f>GT_NG!P47</f>
        <v>13.360411236605847</v>
      </c>
      <c r="F47">
        <f>GT_Spot!P47</f>
        <v>0</v>
      </c>
      <c r="G47">
        <f>PPCL_NG!P47</f>
        <v>44.25</v>
      </c>
      <c r="H47">
        <f>PPCL_Spot!P47</f>
        <v>0</v>
      </c>
      <c r="I47">
        <f>Bawana_NG!P47</f>
        <v>82.253887602212032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BRPL_ISGS_exbus!DM47</f>
        <v>858.85278160211101</v>
      </c>
      <c r="P47" s="36">
        <v>75.945483199524233</v>
      </c>
      <c r="Q47" s="36">
        <v>31.405608221476513</v>
      </c>
      <c r="R47" s="38">
        <v>42.702020202020201</v>
      </c>
      <c r="S47" s="38">
        <v>0</v>
      </c>
      <c r="T47" s="37">
        <f>SUMPRODUCT(LTA!J47:AN47,LTA!J$101:AN$101,LTA!J$103:AN$103)</f>
        <v>585.11</v>
      </c>
      <c r="U47" s="37">
        <f>SUMPRODUCT(LTA!J47:AN47,LTA!J$102:AN$102,LTA!J$103:AN$103)</f>
        <v>77.67</v>
      </c>
      <c r="V47" s="66">
        <f>SUMPRODUCT(MTOA!B47:G47,MTOA!B$102:G$102,MTOA!B$103:G$103)</f>
        <v>0</v>
      </c>
      <c r="W47" s="66">
        <f>SUMPRODUCT(MTOA!B47:G47,MTOA!B$101:G$101,MTOA!B$103:G$103)</f>
        <v>0</v>
      </c>
      <c r="X47">
        <v>0</v>
      </c>
      <c r="Y47" s="34">
        <f>IEX!H47</f>
        <v>0</v>
      </c>
      <c r="Z47" s="34">
        <f>IEX!N47</f>
        <v>0</v>
      </c>
      <c r="AA47" s="75">
        <f>STOA!H47</f>
        <v>11.149999999999999</v>
      </c>
      <c r="AB47" s="75">
        <f>-STOA!N47</f>
        <v>0</v>
      </c>
      <c r="AC47">
        <f t="shared" si="0"/>
        <v>16.554024451228138</v>
      </c>
      <c r="AD47">
        <f t="shared" si="1"/>
        <v>1768.1589676127219</v>
      </c>
      <c r="AE47">
        <f>'IDT-1'!B47</f>
        <v>0</v>
      </c>
      <c r="AF47" s="24"/>
      <c r="AG47">
        <f t="shared" si="2"/>
        <v>1768.1589676127219</v>
      </c>
      <c r="AI47" s="34">
        <f>PXIL!H47</f>
        <v>0</v>
      </c>
      <c r="AJ47" s="34">
        <f>PXIL!N47</f>
        <v>0</v>
      </c>
      <c r="AK47" s="34">
        <f>RTM_IEX!H47</f>
        <v>0</v>
      </c>
      <c r="AL47" s="34">
        <f>RTM_IEX!N47</f>
        <v>-48</v>
      </c>
      <c r="AM47" s="34">
        <f>RTM_PXI!H47</f>
        <v>0</v>
      </c>
      <c r="AN47" s="34">
        <f>RTM_PXI!N47</f>
        <v>0</v>
      </c>
      <c r="AO47" s="149">
        <f>GDAM_IEX!H47</f>
        <v>0</v>
      </c>
      <c r="AP47" s="149">
        <f>GDAM_IEX!N47</f>
        <v>0</v>
      </c>
      <c r="AQ47" s="149">
        <f>GDAM_PXI!H47</f>
        <v>0</v>
      </c>
      <c r="AR47" s="149">
        <f>GDAM_PXI!N47</f>
        <v>0</v>
      </c>
      <c r="AU47">
        <v>45</v>
      </c>
    </row>
    <row r="48" spans="1:47">
      <c r="A48" t="s">
        <v>90</v>
      </c>
      <c r="D48">
        <f>TWEPL!P48</f>
        <v>10.0128</v>
      </c>
      <c r="E48">
        <f>GT_NG!P48</f>
        <v>12.735908141962419</v>
      </c>
      <c r="F48">
        <f>GT_Spot!P48</f>
        <v>0</v>
      </c>
      <c r="G48">
        <f>PPCL_NG!P48</f>
        <v>44.25</v>
      </c>
      <c r="H48">
        <f>PPCL_Spot!P48</f>
        <v>0</v>
      </c>
      <c r="I48">
        <f>Bawana_NG!P48</f>
        <v>82.253887602212032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BRPL_ISGS_exbus!DM48</f>
        <v>873.71829414457102</v>
      </c>
      <c r="P48" s="36">
        <v>75.945483199524233</v>
      </c>
      <c r="Q48" s="36">
        <v>31.405608221476513</v>
      </c>
      <c r="R48" s="38">
        <v>42.702020202020201</v>
      </c>
      <c r="S48" s="38">
        <v>0</v>
      </c>
      <c r="T48" s="37">
        <f>SUMPRODUCT(LTA!J48:AN48,LTA!J$101:AN$101,LTA!J$103:AN$103)</f>
        <v>573.80999999999995</v>
      </c>
      <c r="U48" s="37">
        <f>SUMPRODUCT(LTA!J48:AN48,LTA!J$102:AN$102,LTA!J$103:AN$103)</f>
        <v>78.400000000000006</v>
      </c>
      <c r="V48" s="66">
        <f>SUMPRODUCT(MTOA!B48:G48,MTOA!B$102:G$102,MTOA!B$103:G$103)</f>
        <v>0</v>
      </c>
      <c r="W48" s="66">
        <f>SUMPRODUCT(MTOA!B48:G48,MTOA!B$101:G$101,MTOA!B$103:G$103)</f>
        <v>0</v>
      </c>
      <c r="X48">
        <v>0</v>
      </c>
      <c r="Y48" s="34">
        <f>IEX!H48</f>
        <v>0</v>
      </c>
      <c r="Z48" s="34">
        <f>IEX!N48</f>
        <v>0</v>
      </c>
      <c r="AA48" s="75">
        <f>STOA!H48</f>
        <v>11.149999999999999</v>
      </c>
      <c r="AB48" s="75">
        <f>-STOA!N48</f>
        <v>0</v>
      </c>
      <c r="AC48">
        <f t="shared" si="0"/>
        <v>16.683988737113072</v>
      </c>
      <c r="AD48">
        <f t="shared" si="1"/>
        <v>1760.7000127746533</v>
      </c>
      <c r="AE48">
        <f>'IDT-1'!B48</f>
        <v>0</v>
      </c>
      <c r="AF48" s="24"/>
      <c r="AG48">
        <f t="shared" si="2"/>
        <v>1760.7000127746533</v>
      </c>
      <c r="AI48" s="34">
        <f>PXIL!H48</f>
        <v>0</v>
      </c>
      <c r="AJ48" s="34">
        <f>PXIL!N48</f>
        <v>0</v>
      </c>
      <c r="AK48" s="34">
        <f>RTM_IEX!H48</f>
        <v>0</v>
      </c>
      <c r="AL48" s="34">
        <f>RTM_IEX!N48</f>
        <v>-59</v>
      </c>
      <c r="AM48" s="34">
        <f>RTM_PXI!H48</f>
        <v>0</v>
      </c>
      <c r="AN48" s="34">
        <f>RTM_PXI!N48</f>
        <v>0</v>
      </c>
      <c r="AO48" s="149">
        <f>GDAM_IEX!H48</f>
        <v>0</v>
      </c>
      <c r="AP48" s="149">
        <f>GDAM_IEX!N48</f>
        <v>0</v>
      </c>
      <c r="AQ48" s="149">
        <f>GDAM_PXI!H48</f>
        <v>0</v>
      </c>
      <c r="AR48" s="149">
        <f>GDAM_PXI!N48</f>
        <v>0</v>
      </c>
      <c r="AU48">
        <v>46</v>
      </c>
    </row>
    <row r="49" spans="1:47">
      <c r="A49" t="s">
        <v>91</v>
      </c>
      <c r="D49">
        <f>TWEPL!P49</f>
        <v>10.0128</v>
      </c>
      <c r="E49">
        <f>GT_NG!P49</f>
        <v>12.364598866686547</v>
      </c>
      <c r="F49">
        <f>GT_Spot!P49</f>
        <v>0</v>
      </c>
      <c r="G49">
        <f>PPCL_NG!P49</f>
        <v>44.25</v>
      </c>
      <c r="H49">
        <f>PPCL_Spot!P49</f>
        <v>0</v>
      </c>
      <c r="I49">
        <f>Bawana_NG!P49</f>
        <v>82.253887602212032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BRPL_ISGS_exbus!DM49</f>
        <v>892.01439696144575</v>
      </c>
      <c r="P49" s="36">
        <v>75.945483199524233</v>
      </c>
      <c r="Q49" s="36">
        <v>31.405608221476513</v>
      </c>
      <c r="R49" s="38">
        <v>42.702020202020201</v>
      </c>
      <c r="S49" s="38">
        <v>0</v>
      </c>
      <c r="T49" s="37">
        <f>SUMPRODUCT(LTA!J49:AN49,LTA!J$101:AN$101,LTA!J$103:AN$103)</f>
        <v>577.69000000000005</v>
      </c>
      <c r="U49" s="37">
        <f>SUMPRODUCT(LTA!J49:AN49,LTA!J$102:AN$102,LTA!J$103:AN$103)</f>
        <v>90.12</v>
      </c>
      <c r="V49" s="66">
        <f>SUMPRODUCT(MTOA!B49:G49,MTOA!B$102:G$102,MTOA!B$103:G$103)</f>
        <v>0</v>
      </c>
      <c r="W49" s="66">
        <f>SUMPRODUCT(MTOA!B49:G49,MTOA!B$101:G$101,MTOA!B$103:G$103)</f>
        <v>0</v>
      </c>
      <c r="X49">
        <v>0</v>
      </c>
      <c r="Y49" s="34">
        <f>IEX!H49</f>
        <v>0</v>
      </c>
      <c r="Z49" s="34">
        <f>IEX!N49</f>
        <v>0</v>
      </c>
      <c r="AA49" s="75">
        <f>STOA!H49</f>
        <v>11.149999999999999</v>
      </c>
      <c r="AB49" s="75">
        <f>-STOA!N49</f>
        <v>0</v>
      </c>
      <c r="AC49">
        <f t="shared" si="0"/>
        <v>16.925738155145968</v>
      </c>
      <c r="AD49">
        <f t="shared" si="1"/>
        <v>1799.9830568982193</v>
      </c>
      <c r="AE49">
        <f>'IDT-1'!B49</f>
        <v>0</v>
      </c>
      <c r="AF49" s="24"/>
      <c r="AG49">
        <f t="shared" si="2"/>
        <v>1799.9830568982193</v>
      </c>
      <c r="AI49" s="34">
        <f>PXIL!H49</f>
        <v>0</v>
      </c>
      <c r="AJ49" s="34">
        <f>PXIL!N49</f>
        <v>0</v>
      </c>
      <c r="AK49" s="34">
        <f>RTM_IEX!H49</f>
        <v>0</v>
      </c>
      <c r="AL49" s="34">
        <f>RTM_IEX!N49</f>
        <v>-53</v>
      </c>
      <c r="AM49" s="34">
        <f>RTM_PXI!H49</f>
        <v>0</v>
      </c>
      <c r="AN49" s="34">
        <f>RTM_PXI!N49</f>
        <v>0</v>
      </c>
      <c r="AO49" s="149">
        <f>GDAM_IEX!H49</f>
        <v>0</v>
      </c>
      <c r="AP49" s="149">
        <f>GDAM_IEX!N49</f>
        <v>0</v>
      </c>
      <c r="AQ49" s="149">
        <f>GDAM_PXI!H49</f>
        <v>0</v>
      </c>
      <c r="AR49" s="149">
        <f>GDAM_PXI!N49</f>
        <v>0</v>
      </c>
      <c r="AU49">
        <v>47</v>
      </c>
    </row>
    <row r="50" spans="1:47">
      <c r="A50" t="s">
        <v>92</v>
      </c>
      <c r="D50">
        <f>TWEPL!P50</f>
        <v>10.0128</v>
      </c>
      <c r="E50">
        <f>GT_NG!P50</f>
        <v>12.364598866686547</v>
      </c>
      <c r="F50">
        <f>GT_Spot!P50</f>
        <v>0</v>
      </c>
      <c r="G50">
        <f>PPCL_NG!P50</f>
        <v>44.25</v>
      </c>
      <c r="H50">
        <f>PPCL_Spot!P50</f>
        <v>0</v>
      </c>
      <c r="I50">
        <f>Bawana_NG!P50</f>
        <v>82.253887602212032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BRPL_ISGS_exbus!DM50</f>
        <v>885.74502690384998</v>
      </c>
      <c r="P50" s="36">
        <v>75.945483199524233</v>
      </c>
      <c r="Q50" s="36">
        <v>31.405608221476513</v>
      </c>
      <c r="R50" s="38">
        <v>42.702020202020201</v>
      </c>
      <c r="S50" s="38">
        <v>0</v>
      </c>
      <c r="T50" s="37">
        <f>SUMPRODUCT(LTA!J50:AN50,LTA!J$101:AN$101,LTA!J$103:AN$103)</f>
        <v>578.06999999999994</v>
      </c>
      <c r="U50" s="37">
        <f>SUMPRODUCT(LTA!J50:AN50,LTA!J$102:AN$102,LTA!J$103:AN$103)</f>
        <v>91.12</v>
      </c>
      <c r="V50" s="66">
        <f>SUMPRODUCT(MTOA!B50:G50,MTOA!B$102:G$102,MTOA!B$103:G$103)</f>
        <v>0</v>
      </c>
      <c r="W50" s="66">
        <f>SUMPRODUCT(MTOA!B50:G50,MTOA!B$101:G$101,MTOA!B$103:G$103)</f>
        <v>0</v>
      </c>
      <c r="X50">
        <v>0</v>
      </c>
      <c r="Y50" s="34">
        <f>IEX!H50</f>
        <v>0</v>
      </c>
      <c r="Z50" s="34">
        <f>IEX!N50</f>
        <v>0</v>
      </c>
      <c r="AA50" s="75">
        <f>STOA!H50</f>
        <v>11.149999999999999</v>
      </c>
      <c r="AB50" s="75">
        <f>-STOA!N50</f>
        <v>0</v>
      </c>
      <c r="AC50">
        <f t="shared" si="0"/>
        <v>16.77617416837278</v>
      </c>
      <c r="AD50">
        <f t="shared" si="1"/>
        <v>1807.2432508273967</v>
      </c>
      <c r="AE50">
        <f>'IDT-1'!B50</f>
        <v>0</v>
      </c>
      <c r="AF50" s="24"/>
      <c r="AG50">
        <f t="shared" si="2"/>
        <v>1807.2432508273967</v>
      </c>
      <c r="AI50" s="34">
        <f>PXIL!H50</f>
        <v>0</v>
      </c>
      <c r="AJ50" s="34">
        <f>PXIL!N50</f>
        <v>0</v>
      </c>
      <c r="AK50" s="34">
        <f>RTM_IEX!H50</f>
        <v>0</v>
      </c>
      <c r="AL50" s="34">
        <f>RTM_IEX!N50</f>
        <v>-41</v>
      </c>
      <c r="AM50" s="34">
        <f>RTM_PXI!H50</f>
        <v>0</v>
      </c>
      <c r="AN50" s="34">
        <f>RTM_PXI!N50</f>
        <v>0</v>
      </c>
      <c r="AO50" s="149">
        <f>GDAM_IEX!H50</f>
        <v>0</v>
      </c>
      <c r="AP50" s="149">
        <f>GDAM_IEX!N50</f>
        <v>0</v>
      </c>
      <c r="AQ50" s="149">
        <f>GDAM_PXI!H50</f>
        <v>0</v>
      </c>
      <c r="AR50" s="149">
        <f>GDAM_PXI!N50</f>
        <v>0</v>
      </c>
      <c r="AU50">
        <v>48</v>
      </c>
    </row>
    <row r="51" spans="1:47">
      <c r="A51" t="s">
        <v>93</v>
      </c>
      <c r="D51">
        <f>TWEPL!P51</f>
        <v>10.0128</v>
      </c>
      <c r="E51">
        <f>GT_NG!P51</f>
        <v>12.364598866686547</v>
      </c>
      <c r="F51">
        <f>GT_Spot!P51</f>
        <v>0</v>
      </c>
      <c r="G51">
        <f>PPCL_NG!P51</f>
        <v>43.6</v>
      </c>
      <c r="H51">
        <f>PPCL_Spot!P51</f>
        <v>0</v>
      </c>
      <c r="I51">
        <f>Bawana_NG!P51</f>
        <v>79.930000000000007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BRPL_ISGS_exbus!DM51</f>
        <v>908.39750893690371</v>
      </c>
      <c r="P51" s="36">
        <v>75.945483199524233</v>
      </c>
      <c r="Q51" s="36">
        <v>31.405608221476513</v>
      </c>
      <c r="R51" s="38">
        <v>42.702020202020201</v>
      </c>
      <c r="S51" s="38">
        <v>0</v>
      </c>
      <c r="T51" s="37">
        <f>SUMPRODUCT(LTA!J51:AN51,LTA!J$101:AN$101,LTA!J$103:AN$103)</f>
        <v>571.89</v>
      </c>
      <c r="U51" s="37">
        <f>SUMPRODUCT(LTA!J51:AN51,LTA!J$102:AN$102,LTA!J$103:AN$103)</f>
        <v>91.12</v>
      </c>
      <c r="V51" s="66">
        <f>SUMPRODUCT(MTOA!B51:G51,MTOA!B$102:G$102,MTOA!B$103:G$103)</f>
        <v>0</v>
      </c>
      <c r="W51" s="66">
        <f>SUMPRODUCT(MTOA!B51:G51,MTOA!B$101:G$101,MTOA!B$103:G$103)</f>
        <v>0</v>
      </c>
      <c r="X51">
        <v>0</v>
      </c>
      <c r="Y51" s="34">
        <f>IEX!H51</f>
        <v>0</v>
      </c>
      <c r="Z51" s="34">
        <f>IEX!N51</f>
        <v>0</v>
      </c>
      <c r="AA51" s="75">
        <f>STOA!H51</f>
        <v>11.149999999999999</v>
      </c>
      <c r="AB51" s="75">
        <f>-STOA!N51</f>
        <v>0</v>
      </c>
      <c r="AC51">
        <f t="shared" si="0"/>
        <v>17.028133712197114</v>
      </c>
      <c r="AD51">
        <f t="shared" si="1"/>
        <v>1805.4898857144137</v>
      </c>
      <c r="AE51">
        <f>'IDT-1'!B51</f>
        <v>0</v>
      </c>
      <c r="AF51" s="24"/>
      <c r="AG51">
        <f t="shared" si="2"/>
        <v>1805.4898857144137</v>
      </c>
      <c r="AI51" s="34">
        <f>PXIL!H51</f>
        <v>0</v>
      </c>
      <c r="AJ51" s="34">
        <f>PXIL!N51</f>
        <v>0</v>
      </c>
      <c r="AK51" s="34">
        <f>RTM_IEX!H51</f>
        <v>0</v>
      </c>
      <c r="AL51" s="34">
        <f>RTM_IEX!N51</f>
        <v>-56</v>
      </c>
      <c r="AM51" s="34">
        <f>RTM_PXI!H51</f>
        <v>0</v>
      </c>
      <c r="AN51" s="34">
        <f>RTM_PXI!N51</f>
        <v>0</v>
      </c>
      <c r="AO51" s="149">
        <f>GDAM_IEX!H51</f>
        <v>0</v>
      </c>
      <c r="AP51" s="149">
        <f>GDAM_IEX!N51</f>
        <v>0</v>
      </c>
      <c r="AQ51" s="149">
        <f>GDAM_PXI!H51</f>
        <v>0</v>
      </c>
      <c r="AR51" s="149">
        <f>GDAM_PXI!N51</f>
        <v>0</v>
      </c>
      <c r="AU51">
        <v>49</v>
      </c>
    </row>
    <row r="52" spans="1:47">
      <c r="A52" t="s">
        <v>94</v>
      </c>
      <c r="D52">
        <f>TWEPL!P52</f>
        <v>10.0128</v>
      </c>
      <c r="E52">
        <f>GT_NG!P52</f>
        <v>12.364598866686547</v>
      </c>
      <c r="F52">
        <f>GT_Spot!P52</f>
        <v>0</v>
      </c>
      <c r="G52">
        <f>PPCL_NG!P52</f>
        <v>42.55</v>
      </c>
      <c r="H52">
        <f>PPCL_Spot!P52</f>
        <v>0</v>
      </c>
      <c r="I52">
        <f>Bawana_NG!P52</f>
        <v>79.930000000000007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BRPL_ISGS_exbus!DM52</f>
        <v>898.73264122037847</v>
      </c>
      <c r="P52" s="36">
        <v>75.945483199524233</v>
      </c>
      <c r="Q52" s="36">
        <v>31.405608221476513</v>
      </c>
      <c r="R52" s="38">
        <v>45.585606060606061</v>
      </c>
      <c r="S52" s="38">
        <v>0</v>
      </c>
      <c r="T52" s="37">
        <f>SUMPRODUCT(LTA!J52:AN52,LTA!J$101:AN$101,LTA!J$103:AN$103)</f>
        <v>571.2700000000001</v>
      </c>
      <c r="U52" s="37">
        <f>SUMPRODUCT(LTA!J52:AN52,LTA!J$102:AN$102,LTA!J$103:AN$103)</f>
        <v>91.29</v>
      </c>
      <c r="V52" s="66">
        <f>SUMPRODUCT(MTOA!B52:G52,MTOA!B$102:G$102,MTOA!B$103:G$103)</f>
        <v>0</v>
      </c>
      <c r="W52" s="66">
        <f>SUMPRODUCT(MTOA!B52:G52,MTOA!B$101:G$101,MTOA!B$103:G$103)</f>
        <v>0</v>
      </c>
      <c r="X52">
        <v>0</v>
      </c>
      <c r="Y52" s="34">
        <f>IEX!H52</f>
        <v>0</v>
      </c>
      <c r="Z52" s="34">
        <f>IEX!N52</f>
        <v>0</v>
      </c>
      <c r="AA52" s="75">
        <f>STOA!H52</f>
        <v>11.149999999999999</v>
      </c>
      <c r="AB52" s="75">
        <f>-STOA!N52</f>
        <v>0</v>
      </c>
      <c r="AC52">
        <f t="shared" si="0"/>
        <v>16.839842774058717</v>
      </c>
      <c r="AD52">
        <f t="shared" si="1"/>
        <v>1810.3968947946134</v>
      </c>
      <c r="AE52">
        <f>'IDT-1'!B52</f>
        <v>0</v>
      </c>
      <c r="AF52" s="24"/>
      <c r="AG52">
        <f t="shared" si="2"/>
        <v>1810.3968947946134</v>
      </c>
      <c r="AI52" s="34">
        <f>PXIL!H52</f>
        <v>0</v>
      </c>
      <c r="AJ52" s="34">
        <f>PXIL!N52</f>
        <v>0</v>
      </c>
      <c r="AK52" s="34">
        <f>RTM_IEX!H52</f>
        <v>0</v>
      </c>
      <c r="AL52" s="34">
        <f>RTM_IEX!N52</f>
        <v>-43</v>
      </c>
      <c r="AM52" s="34">
        <f>RTM_PXI!H52</f>
        <v>0</v>
      </c>
      <c r="AN52" s="34">
        <f>RTM_PXI!N52</f>
        <v>0</v>
      </c>
      <c r="AO52" s="149">
        <f>GDAM_IEX!H52</f>
        <v>0</v>
      </c>
      <c r="AP52" s="149">
        <f>GDAM_IEX!N52</f>
        <v>0</v>
      </c>
      <c r="AQ52" s="149">
        <f>GDAM_PXI!H52</f>
        <v>0</v>
      </c>
      <c r="AR52" s="149">
        <f>GDAM_PXI!N52</f>
        <v>0</v>
      </c>
      <c r="AU52">
        <v>50</v>
      </c>
    </row>
    <row r="53" spans="1:47">
      <c r="A53" t="s">
        <v>95</v>
      </c>
      <c r="D53">
        <f>TWEPL!P53</f>
        <v>10.0128</v>
      </c>
      <c r="E53">
        <f>GT_NG!P53</f>
        <v>12.364598866686547</v>
      </c>
      <c r="F53">
        <f>GT_Spot!P53</f>
        <v>0</v>
      </c>
      <c r="G53">
        <f>PPCL_NG!P53</f>
        <v>42.55</v>
      </c>
      <c r="H53">
        <f>PPCL_Spot!P53</f>
        <v>0</v>
      </c>
      <c r="I53">
        <f>Bawana_NG!P53</f>
        <v>79.930000000000007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BRPL_ISGS_exbus!DM53</f>
        <v>862.79431978979028</v>
      </c>
      <c r="P53" s="36">
        <v>75.945483199524233</v>
      </c>
      <c r="Q53" s="36">
        <v>31.405608221476513</v>
      </c>
      <c r="R53" s="38">
        <v>45.585606060606061</v>
      </c>
      <c r="S53" s="38">
        <v>0</v>
      </c>
      <c r="T53" s="37">
        <f>SUMPRODUCT(LTA!J53:AN53,LTA!J$101:AN$101,LTA!J$103:AN$103)</f>
        <v>570.65000000000009</v>
      </c>
      <c r="U53" s="37">
        <f>SUMPRODUCT(LTA!J53:AN53,LTA!J$102:AN$102,LTA!J$103:AN$103)</f>
        <v>96.13000000000001</v>
      </c>
      <c r="V53" s="66">
        <f>SUMPRODUCT(MTOA!B53:G53,MTOA!B$102:G$102,MTOA!B$103:G$103)</f>
        <v>0</v>
      </c>
      <c r="W53" s="66">
        <f>SUMPRODUCT(MTOA!B53:G53,MTOA!B$101:G$101,MTOA!B$103:G$103)</f>
        <v>0</v>
      </c>
      <c r="X53">
        <v>0</v>
      </c>
      <c r="Y53" s="34">
        <f>IEX!H53</f>
        <v>0</v>
      </c>
      <c r="Z53" s="34">
        <f>IEX!N53</f>
        <v>0</v>
      </c>
      <c r="AA53" s="75">
        <f>STOA!H53</f>
        <v>11.149999999999999</v>
      </c>
      <c r="AB53" s="75">
        <f>-STOA!N53</f>
        <v>0</v>
      </c>
      <c r="AC53">
        <f t="shared" si="0"/>
        <v>16.294377719803677</v>
      </c>
      <c r="AD53">
        <f t="shared" si="1"/>
        <v>1809.2240384182803</v>
      </c>
      <c r="AE53">
        <f>'IDT-1'!B53</f>
        <v>0</v>
      </c>
      <c r="AF53" s="24"/>
      <c r="AG53">
        <f t="shared" si="2"/>
        <v>1809.2240384182803</v>
      </c>
      <c r="AI53" s="34">
        <f>PXIL!H53</f>
        <v>0</v>
      </c>
      <c r="AJ53" s="34">
        <f>PXIL!N53</f>
        <v>0</v>
      </c>
      <c r="AK53" s="34">
        <f>RTM_IEX!H53</f>
        <v>0</v>
      </c>
      <c r="AL53" s="34">
        <f>RTM_IEX!N53</f>
        <v>-13</v>
      </c>
      <c r="AM53" s="34">
        <f>RTM_PXI!H53</f>
        <v>0</v>
      </c>
      <c r="AN53" s="34">
        <f>RTM_PXI!N53</f>
        <v>0</v>
      </c>
      <c r="AO53" s="149">
        <f>GDAM_IEX!H53</f>
        <v>0</v>
      </c>
      <c r="AP53" s="149">
        <f>GDAM_IEX!N53</f>
        <v>0</v>
      </c>
      <c r="AQ53" s="149">
        <f>GDAM_PXI!H53</f>
        <v>0</v>
      </c>
      <c r="AR53" s="149">
        <f>GDAM_PXI!N53</f>
        <v>0</v>
      </c>
      <c r="AU53">
        <v>51</v>
      </c>
    </row>
    <row r="54" spans="1:47">
      <c r="A54" t="s">
        <v>96</v>
      </c>
      <c r="D54">
        <f>TWEPL!P54</f>
        <v>10.0128</v>
      </c>
      <c r="E54">
        <f>GT_NG!P54</f>
        <v>12.364598866686547</v>
      </c>
      <c r="F54">
        <f>GT_Spot!P54</f>
        <v>0</v>
      </c>
      <c r="G54">
        <f>PPCL_NG!P54</f>
        <v>42.55</v>
      </c>
      <c r="H54">
        <f>PPCL_Spot!P54</f>
        <v>0</v>
      </c>
      <c r="I54">
        <f>Bawana_NG!P54</f>
        <v>79.930000000000007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BRPL_ISGS_exbus!DM54</f>
        <v>851.99037057653811</v>
      </c>
      <c r="P54" s="36">
        <v>75.945483199524233</v>
      </c>
      <c r="Q54" s="36">
        <v>31.405608221476513</v>
      </c>
      <c r="R54" s="38">
        <v>45.585606060606061</v>
      </c>
      <c r="S54" s="38">
        <v>0</v>
      </c>
      <c r="T54" s="37">
        <f>SUMPRODUCT(LTA!J54:AN54,LTA!J$101:AN$101,LTA!J$103:AN$103)</f>
        <v>570.57999999999993</v>
      </c>
      <c r="U54" s="37">
        <f>SUMPRODUCT(LTA!J54:AN54,LTA!J$102:AN$102,LTA!J$103:AN$103)</f>
        <v>96.83</v>
      </c>
      <c r="V54" s="66">
        <f>SUMPRODUCT(MTOA!B54:G54,MTOA!B$102:G$102,MTOA!B$103:G$103)</f>
        <v>0</v>
      </c>
      <c r="W54" s="66">
        <f>SUMPRODUCT(MTOA!B54:G54,MTOA!B$101:G$101,MTOA!B$103:G$103)</f>
        <v>0</v>
      </c>
      <c r="X54">
        <v>0</v>
      </c>
      <c r="Y54" s="34">
        <f>IEX!H54</f>
        <v>0</v>
      </c>
      <c r="Z54" s="34">
        <f>IEX!N54</f>
        <v>0</v>
      </c>
      <c r="AA54" s="75">
        <f>STOA!H54</f>
        <v>11.149999999999999</v>
      </c>
      <c r="AB54" s="75">
        <f>-STOA!N54</f>
        <v>0</v>
      </c>
      <c r="AC54">
        <f t="shared" si="0"/>
        <v>16.089431308938519</v>
      </c>
      <c r="AD54">
        <f t="shared" si="1"/>
        <v>1812.2550356158929</v>
      </c>
      <c r="AE54">
        <f>'IDT-1'!B54</f>
        <v>0</v>
      </c>
      <c r="AF54" s="24"/>
      <c r="AG54">
        <f t="shared" si="2"/>
        <v>1812.2550356158929</v>
      </c>
      <c r="AI54" s="34">
        <f>PXIL!H54</f>
        <v>0</v>
      </c>
      <c r="AJ54" s="34">
        <f>PXIL!N54</f>
        <v>0</v>
      </c>
      <c r="AK54" s="34">
        <f>RTM_IEX!H54</f>
        <v>0</v>
      </c>
      <c r="AL54" s="34">
        <f>RTM_IEX!N54</f>
        <v>0</v>
      </c>
      <c r="AM54" s="34">
        <f>RTM_PXI!H54</f>
        <v>0</v>
      </c>
      <c r="AN54" s="34">
        <f>RTM_PXI!N54</f>
        <v>0</v>
      </c>
      <c r="AO54" s="149">
        <f>GDAM_IEX!H54</f>
        <v>0</v>
      </c>
      <c r="AP54" s="149">
        <f>GDAM_IEX!N54</f>
        <v>0</v>
      </c>
      <c r="AQ54" s="149">
        <f>GDAM_PXI!H54</f>
        <v>0</v>
      </c>
      <c r="AR54" s="149">
        <f>GDAM_PXI!N54</f>
        <v>0</v>
      </c>
      <c r="AU54">
        <v>52</v>
      </c>
    </row>
    <row r="55" spans="1:47">
      <c r="A55" t="s">
        <v>97</v>
      </c>
      <c r="D55">
        <f>TWEPL!P55</f>
        <v>10.0128</v>
      </c>
      <c r="E55">
        <f>GT_NG!P55</f>
        <v>12.364598866686547</v>
      </c>
      <c r="F55">
        <f>GT_Spot!P55</f>
        <v>0</v>
      </c>
      <c r="G55">
        <f>PPCL_NG!P55</f>
        <v>42.55</v>
      </c>
      <c r="H55">
        <f>PPCL_Spot!P55</f>
        <v>0</v>
      </c>
      <c r="I55">
        <f>Bawana_NG!P55</f>
        <v>82.253887602212032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BRPL_ISGS_exbus!DM55</f>
        <v>813.48899340793059</v>
      </c>
      <c r="P55" s="36">
        <v>75.945483199524233</v>
      </c>
      <c r="Q55" s="36">
        <v>31.405608221476513</v>
      </c>
      <c r="R55" s="38">
        <v>45.585606060606061</v>
      </c>
      <c r="S55" s="38">
        <v>0</v>
      </c>
      <c r="T55" s="37">
        <f>SUMPRODUCT(LTA!J55:AN55,LTA!J$101:AN$101,LTA!J$103:AN$103)</f>
        <v>572.42999999999995</v>
      </c>
      <c r="U55" s="37">
        <f>SUMPRODUCT(LTA!J55:AN55,LTA!J$102:AN$102,LTA!J$103:AN$103)</f>
        <v>98.710000000000008</v>
      </c>
      <c r="V55" s="66">
        <f>SUMPRODUCT(MTOA!B55:G55,MTOA!B$102:G$102,MTOA!B$103:G$103)</f>
        <v>0</v>
      </c>
      <c r="W55" s="66">
        <f>SUMPRODUCT(MTOA!B55:G55,MTOA!B$101:G$101,MTOA!B$103:G$103)</f>
        <v>0</v>
      </c>
      <c r="X55">
        <v>0</v>
      </c>
      <c r="Y55" s="34">
        <f>IEX!H55</f>
        <v>0</v>
      </c>
      <c r="Z55" s="34">
        <f>IEX!N55</f>
        <v>0</v>
      </c>
      <c r="AA55" s="75">
        <f>STOA!H55</f>
        <v>11.149999999999999</v>
      </c>
      <c r="AB55" s="75">
        <f>-STOA!N55</f>
        <v>0</v>
      </c>
      <c r="AC55">
        <f t="shared" si="0"/>
        <v>15.803893400754241</v>
      </c>
      <c r="AD55">
        <f t="shared" si="1"/>
        <v>1780.093083957682</v>
      </c>
      <c r="AE55">
        <f>'IDT-1'!B55</f>
        <v>0</v>
      </c>
      <c r="AF55" s="24"/>
      <c r="AG55">
        <f t="shared" si="2"/>
        <v>1780.093083957682</v>
      </c>
      <c r="AI55" s="34">
        <f>PXIL!H55</f>
        <v>0</v>
      </c>
      <c r="AJ55" s="34">
        <f>PXIL!N55</f>
        <v>0</v>
      </c>
      <c r="AK55" s="34">
        <f>RTM_IEX!H55</f>
        <v>0</v>
      </c>
      <c r="AL55" s="34">
        <f>RTM_IEX!N55</f>
        <v>0</v>
      </c>
      <c r="AM55" s="34">
        <f>RTM_PXI!H55</f>
        <v>0</v>
      </c>
      <c r="AN55" s="34">
        <f>RTM_PXI!N55</f>
        <v>0</v>
      </c>
      <c r="AO55" s="149">
        <f>GDAM_IEX!H55</f>
        <v>0</v>
      </c>
      <c r="AP55" s="149">
        <f>GDAM_IEX!N55</f>
        <v>0</v>
      </c>
      <c r="AQ55" s="149">
        <f>GDAM_PXI!H55</f>
        <v>0</v>
      </c>
      <c r="AR55" s="149">
        <f>GDAM_PXI!N55</f>
        <v>0</v>
      </c>
      <c r="AU55">
        <v>53</v>
      </c>
    </row>
    <row r="56" spans="1:47">
      <c r="A56" t="s">
        <v>98</v>
      </c>
      <c r="D56">
        <f>TWEPL!P56</f>
        <v>10.0128</v>
      </c>
      <c r="E56">
        <f>GT_NG!P56</f>
        <v>12.364598866686547</v>
      </c>
      <c r="F56">
        <f>GT_Spot!P56</f>
        <v>0</v>
      </c>
      <c r="G56">
        <f>PPCL_NG!P56</f>
        <v>42.55</v>
      </c>
      <c r="H56">
        <f>PPCL_Spot!P56</f>
        <v>0</v>
      </c>
      <c r="I56">
        <f>Bawana_NG!P56</f>
        <v>82.253887602212032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BRPL_ISGS_exbus!DM56</f>
        <v>800.76358077655414</v>
      </c>
      <c r="P56" s="36">
        <v>75.945483199524233</v>
      </c>
      <c r="Q56" s="36">
        <v>31.405608221476513</v>
      </c>
      <c r="R56" s="38">
        <v>45.585606060606061</v>
      </c>
      <c r="S56" s="38">
        <v>0</v>
      </c>
      <c r="T56" s="37">
        <f>SUMPRODUCT(LTA!J56:AN56,LTA!J$101:AN$101,LTA!J$103:AN$103)</f>
        <v>572.26</v>
      </c>
      <c r="U56" s="37">
        <f>SUMPRODUCT(LTA!J56:AN56,LTA!J$102:AN$102,LTA!J$103:AN$103)</f>
        <v>106.36</v>
      </c>
      <c r="V56" s="66">
        <f>SUMPRODUCT(MTOA!B56:G56,MTOA!B$102:G$102,MTOA!B$103:G$103)</f>
        <v>0</v>
      </c>
      <c r="W56" s="66">
        <f>SUMPRODUCT(MTOA!B56:G56,MTOA!B$101:G$101,MTOA!B$103:G$103)</f>
        <v>0</v>
      </c>
      <c r="X56">
        <v>0</v>
      </c>
      <c r="Y56" s="34">
        <f>IEX!H56</f>
        <v>0</v>
      </c>
      <c r="Z56" s="34">
        <f>IEX!N56</f>
        <v>0</v>
      </c>
      <c r="AA56" s="75">
        <f>STOA!H56</f>
        <v>11.149999999999999</v>
      </c>
      <c r="AB56" s="75">
        <f>-STOA!N56</f>
        <v>0</v>
      </c>
      <c r="AC56">
        <f t="shared" si="0"/>
        <v>15.757733769598126</v>
      </c>
      <c r="AD56">
        <f t="shared" si="1"/>
        <v>1774.8938309574614</v>
      </c>
      <c r="AE56">
        <f>'IDT-1'!B56</f>
        <v>0</v>
      </c>
      <c r="AF56" s="24"/>
      <c r="AG56">
        <f t="shared" si="2"/>
        <v>1774.8938309574614</v>
      </c>
      <c r="AI56" s="34">
        <f>PXIL!H56</f>
        <v>0</v>
      </c>
      <c r="AJ56" s="34">
        <f>PXIL!N56</f>
        <v>0</v>
      </c>
      <c r="AK56" s="34">
        <f>RTM_IEX!H56</f>
        <v>0</v>
      </c>
      <c r="AL56" s="34">
        <f>RTM_IEX!N56</f>
        <v>0</v>
      </c>
      <c r="AM56" s="34">
        <f>RTM_PXI!H56</f>
        <v>0</v>
      </c>
      <c r="AN56" s="34">
        <f>RTM_PXI!N56</f>
        <v>0</v>
      </c>
      <c r="AO56" s="149">
        <f>GDAM_IEX!H56</f>
        <v>0</v>
      </c>
      <c r="AP56" s="149">
        <f>GDAM_IEX!N56</f>
        <v>0</v>
      </c>
      <c r="AQ56" s="149">
        <f>GDAM_PXI!H56</f>
        <v>0</v>
      </c>
      <c r="AR56" s="149">
        <f>GDAM_PXI!N56</f>
        <v>0</v>
      </c>
      <c r="AU56">
        <v>54</v>
      </c>
    </row>
    <row r="57" spans="1:47">
      <c r="A57" t="s">
        <v>99</v>
      </c>
      <c r="D57">
        <f>TWEPL!P57</f>
        <v>10.0128</v>
      </c>
      <c r="E57">
        <f>GT_NG!P57</f>
        <v>11.36904395942207</v>
      </c>
      <c r="F57">
        <f>GT_Spot!P57</f>
        <v>0</v>
      </c>
      <c r="G57">
        <f>PPCL_NG!P57</f>
        <v>42.55</v>
      </c>
      <c r="H57">
        <f>PPCL_Spot!P57</f>
        <v>0</v>
      </c>
      <c r="I57">
        <f>Bawana_NG!P57</f>
        <v>82.253887602212032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BRPL_ISGS_exbus!DM57</f>
        <v>816.38038846281609</v>
      </c>
      <c r="P57" s="36">
        <v>75.945483199524233</v>
      </c>
      <c r="Q57" s="36">
        <v>30.554391891891889</v>
      </c>
      <c r="R57" s="38">
        <v>45.585606060606061</v>
      </c>
      <c r="S57" s="38">
        <v>0</v>
      </c>
      <c r="T57" s="37">
        <f>SUMPRODUCT(LTA!J57:AN57,LTA!J$101:AN$101,LTA!J$103:AN$103)</f>
        <v>575.63</v>
      </c>
      <c r="U57" s="37">
        <f>SUMPRODUCT(LTA!J57:AN57,LTA!J$102:AN$102,LTA!J$103:AN$103)</f>
        <v>111.65</v>
      </c>
      <c r="V57" s="66">
        <f>SUMPRODUCT(MTOA!B57:G57,MTOA!B$102:G$102,MTOA!B$103:G$103)</f>
        <v>0</v>
      </c>
      <c r="W57" s="66">
        <f>SUMPRODUCT(MTOA!B57:G57,MTOA!B$101:G$101,MTOA!B$103:G$103)</f>
        <v>0</v>
      </c>
      <c r="X57">
        <v>0</v>
      </c>
      <c r="Y57" s="34">
        <f>IEX!H57</f>
        <v>0</v>
      </c>
      <c r="Z57" s="34">
        <f>IEX!N57</f>
        <v>0</v>
      </c>
      <c r="AA57" s="75">
        <f>STOA!H57</f>
        <v>11.149999999999999</v>
      </c>
      <c r="AB57" s="75">
        <f>-STOA!N57</f>
        <v>0</v>
      </c>
      <c r="AC57">
        <f t="shared" si="0"/>
        <v>15.955118090352958</v>
      </c>
      <c r="AD57">
        <f t="shared" si="1"/>
        <v>1797.1264830861194</v>
      </c>
      <c r="AE57">
        <f>'IDT-1'!B57</f>
        <v>0</v>
      </c>
      <c r="AF57" s="24"/>
      <c r="AG57">
        <f t="shared" si="2"/>
        <v>1797.1264830861194</v>
      </c>
      <c r="AI57" s="34">
        <f>PXIL!H57</f>
        <v>0</v>
      </c>
      <c r="AJ57" s="34">
        <f>PXIL!N57</f>
        <v>0</v>
      </c>
      <c r="AK57" s="34">
        <f>RTM_IEX!H57</f>
        <v>0</v>
      </c>
      <c r="AL57" s="34">
        <f>RTM_IEX!N57</f>
        <v>0</v>
      </c>
      <c r="AM57" s="34">
        <f>RTM_PXI!H57</f>
        <v>0</v>
      </c>
      <c r="AN57" s="34">
        <f>RTM_PXI!N57</f>
        <v>0</v>
      </c>
      <c r="AO57" s="149">
        <f>GDAM_IEX!H57</f>
        <v>0</v>
      </c>
      <c r="AP57" s="149">
        <f>GDAM_IEX!N57</f>
        <v>0</v>
      </c>
      <c r="AQ57" s="149">
        <f>GDAM_PXI!H57</f>
        <v>0</v>
      </c>
      <c r="AR57" s="149">
        <f>GDAM_PXI!N57</f>
        <v>0</v>
      </c>
      <c r="AU57">
        <v>55</v>
      </c>
    </row>
    <row r="58" spans="1:47">
      <c r="A58" t="s">
        <v>100</v>
      </c>
      <c r="D58">
        <f>TWEPL!P58</f>
        <v>10.0128</v>
      </c>
      <c r="E58">
        <f>GT_NG!P58</f>
        <v>11.36904395942207</v>
      </c>
      <c r="F58">
        <f>GT_Spot!P58</f>
        <v>0</v>
      </c>
      <c r="G58">
        <f>PPCL_NG!P58</f>
        <v>42.55</v>
      </c>
      <c r="H58">
        <f>PPCL_Spot!P58</f>
        <v>0</v>
      </c>
      <c r="I58">
        <f>Bawana_NG!P58</f>
        <v>82.253887602212032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BRPL_ISGS_exbus!DM58</f>
        <v>877.75367198327262</v>
      </c>
      <c r="P58" s="36">
        <v>75.945483199524233</v>
      </c>
      <c r="Q58" s="36">
        <v>30.554391891891889</v>
      </c>
      <c r="R58" s="38">
        <v>45.585606060606061</v>
      </c>
      <c r="S58" s="38">
        <v>0</v>
      </c>
      <c r="T58" s="37">
        <f>SUMPRODUCT(LTA!J58:AN58,LTA!J$101:AN$101,LTA!J$103:AN$103)</f>
        <v>574.26</v>
      </c>
      <c r="U58" s="37">
        <f>SUMPRODUCT(LTA!J58:AN58,LTA!J$102:AN$102,LTA!J$103:AN$103)</f>
        <v>111.21000000000001</v>
      </c>
      <c r="V58" s="66">
        <f>SUMPRODUCT(MTOA!B58:G58,MTOA!B$102:G$102,MTOA!B$103:G$103)</f>
        <v>0</v>
      </c>
      <c r="W58" s="66">
        <f>SUMPRODUCT(MTOA!B58:G58,MTOA!B$101:G$101,MTOA!B$103:G$103)</f>
        <v>0</v>
      </c>
      <c r="X58">
        <v>0</v>
      </c>
      <c r="Y58" s="34">
        <f>IEX!H58</f>
        <v>0</v>
      </c>
      <c r="Z58" s="34">
        <f>IEX!N58</f>
        <v>0</v>
      </c>
      <c r="AA58" s="75">
        <f>STOA!H58</f>
        <v>11.149999999999999</v>
      </c>
      <c r="AB58" s="75">
        <f>-STOA!N58</f>
        <v>0</v>
      </c>
      <c r="AC58">
        <f t="shared" si="0"/>
        <v>16.798887576132007</v>
      </c>
      <c r="AD58">
        <f t="shared" si="1"/>
        <v>1819.8459971207969</v>
      </c>
      <c r="AE58">
        <f>'IDT-1'!B58</f>
        <v>0</v>
      </c>
      <c r="AF58" s="24"/>
      <c r="AG58">
        <f t="shared" si="2"/>
        <v>1819.8459971207969</v>
      </c>
      <c r="AI58" s="34">
        <f>PXIL!H58</f>
        <v>0</v>
      </c>
      <c r="AJ58" s="34">
        <f>PXIL!N58</f>
        <v>0</v>
      </c>
      <c r="AK58" s="34">
        <f>RTM_IEX!H58</f>
        <v>0</v>
      </c>
      <c r="AL58" s="34">
        <f>RTM_IEX!N58</f>
        <v>-36</v>
      </c>
      <c r="AM58" s="34">
        <f>RTM_PXI!H58</f>
        <v>0</v>
      </c>
      <c r="AN58" s="34">
        <f>RTM_PXI!N58</f>
        <v>0</v>
      </c>
      <c r="AO58" s="149">
        <f>GDAM_IEX!H58</f>
        <v>0</v>
      </c>
      <c r="AP58" s="149">
        <f>GDAM_IEX!N58</f>
        <v>0</v>
      </c>
      <c r="AQ58" s="149">
        <f>GDAM_PXI!H58</f>
        <v>0</v>
      </c>
      <c r="AR58" s="149">
        <f>GDAM_PXI!N58</f>
        <v>0</v>
      </c>
      <c r="AU58">
        <v>56</v>
      </c>
    </row>
    <row r="59" spans="1:47">
      <c r="A59" t="s">
        <v>101</v>
      </c>
      <c r="D59">
        <f>TWEPL!P59</f>
        <v>10.0128</v>
      </c>
      <c r="E59">
        <f>GT_NG!P59</f>
        <v>11.36904395942207</v>
      </c>
      <c r="F59">
        <f>GT_Spot!P59</f>
        <v>0</v>
      </c>
      <c r="G59">
        <f>PPCL_NG!P59</f>
        <v>41.75</v>
      </c>
      <c r="H59">
        <f>PPCL_Spot!P59</f>
        <v>0</v>
      </c>
      <c r="I59">
        <f>Bawana_NG!P59</f>
        <v>75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BRPL_ISGS_exbus!DM59</f>
        <v>936.86783877591847</v>
      </c>
      <c r="P59" s="36">
        <v>75.945483199524233</v>
      </c>
      <c r="Q59" s="36">
        <v>30.554391891891889</v>
      </c>
      <c r="R59" s="38">
        <v>45.585606060606061</v>
      </c>
      <c r="S59" s="38">
        <v>0</v>
      </c>
      <c r="T59" s="37">
        <f>SUMPRODUCT(LTA!J59:AN59,LTA!J$101:AN$101,LTA!J$103:AN$103)</f>
        <v>569.93000000000006</v>
      </c>
      <c r="U59" s="37">
        <f>SUMPRODUCT(LTA!J59:AN59,LTA!J$102:AN$102,LTA!J$103:AN$103)</f>
        <v>112.58</v>
      </c>
      <c r="V59" s="66">
        <f>SUMPRODUCT(MTOA!B59:G59,MTOA!B$102:G$102,MTOA!B$103:G$103)</f>
        <v>0</v>
      </c>
      <c r="W59" s="66">
        <f>SUMPRODUCT(MTOA!B59:G59,MTOA!B$101:G$101,MTOA!B$103:G$103)</f>
        <v>0</v>
      </c>
      <c r="X59">
        <v>0</v>
      </c>
      <c r="Y59" s="34">
        <f>IEX!H59</f>
        <v>0</v>
      </c>
      <c r="Z59" s="34">
        <f>IEX!N59</f>
        <v>0</v>
      </c>
      <c r="AA59" s="75">
        <f>STOA!H59</f>
        <v>11.149999999999999</v>
      </c>
      <c r="AB59" s="75">
        <f>-STOA!N59</f>
        <v>0</v>
      </c>
      <c r="AC59">
        <f t="shared" si="0"/>
        <v>17.541782623806856</v>
      </c>
      <c r="AD59">
        <f t="shared" si="1"/>
        <v>1831.2033812635557</v>
      </c>
      <c r="AE59">
        <f>'IDT-1'!B59</f>
        <v>0</v>
      </c>
      <c r="AF59" s="24"/>
      <c r="AG59">
        <f t="shared" si="2"/>
        <v>1831.2033812635557</v>
      </c>
      <c r="AI59" s="34">
        <f>PXIL!H59</f>
        <v>0</v>
      </c>
      <c r="AJ59" s="34">
        <f>PXIL!N59</f>
        <v>0</v>
      </c>
      <c r="AK59" s="34">
        <f>RTM_IEX!H59</f>
        <v>0</v>
      </c>
      <c r="AL59" s="34">
        <f>RTM_IEX!N59</f>
        <v>-72</v>
      </c>
      <c r="AM59" s="34">
        <f>RTM_PXI!H59</f>
        <v>0</v>
      </c>
      <c r="AN59" s="34">
        <f>RTM_PXI!N59</f>
        <v>0</v>
      </c>
      <c r="AO59" s="149">
        <f>GDAM_IEX!H59</f>
        <v>0</v>
      </c>
      <c r="AP59" s="149">
        <f>GDAM_IEX!N59</f>
        <v>0</v>
      </c>
      <c r="AQ59" s="149">
        <f>GDAM_PXI!H59</f>
        <v>0</v>
      </c>
      <c r="AR59" s="149">
        <f>GDAM_PXI!N59</f>
        <v>0</v>
      </c>
      <c r="AU59">
        <v>57</v>
      </c>
    </row>
    <row r="60" spans="1:47">
      <c r="A60" t="s">
        <v>102</v>
      </c>
      <c r="D60">
        <f>TWEPL!P60</f>
        <v>10.0128</v>
      </c>
      <c r="E60">
        <f>GT_NG!P60</f>
        <v>11.36904395942207</v>
      </c>
      <c r="F60">
        <f>GT_Spot!P60</f>
        <v>0</v>
      </c>
      <c r="G60">
        <f>PPCL_NG!P60</f>
        <v>41.75</v>
      </c>
      <c r="H60">
        <f>PPCL_Spot!P60</f>
        <v>0</v>
      </c>
      <c r="I60">
        <f>Bawana_NG!P60</f>
        <v>75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BRPL_ISGS_exbus!DM60</f>
        <v>951.97483835957269</v>
      </c>
      <c r="P60" s="36">
        <v>75.945483199524233</v>
      </c>
      <c r="Q60" s="36">
        <v>30.554391891891889</v>
      </c>
      <c r="R60" s="38">
        <v>45.585606060606061</v>
      </c>
      <c r="S60" s="38">
        <v>0</v>
      </c>
      <c r="T60" s="37">
        <f>SUMPRODUCT(LTA!J60:AN60,LTA!J$101:AN$101,LTA!J$103:AN$103)</f>
        <v>566.04</v>
      </c>
      <c r="U60" s="37">
        <f>SUMPRODUCT(LTA!J60:AN60,LTA!J$102:AN$102,LTA!J$103:AN$103)</f>
        <v>113.25</v>
      </c>
      <c r="V60" s="66">
        <f>SUMPRODUCT(MTOA!B60:G60,MTOA!B$102:G$102,MTOA!B$103:G$103)</f>
        <v>0</v>
      </c>
      <c r="W60" s="66">
        <f>SUMPRODUCT(MTOA!B60:G60,MTOA!B$101:G$101,MTOA!B$103:G$103)</f>
        <v>0</v>
      </c>
      <c r="X60">
        <v>0</v>
      </c>
      <c r="Y60" s="34">
        <f>IEX!H60</f>
        <v>0</v>
      </c>
      <c r="Z60" s="34">
        <f>IEX!N60</f>
        <v>0</v>
      </c>
      <c r="AA60" s="75">
        <f>STOA!H60</f>
        <v>11.149999999999999</v>
      </c>
      <c r="AB60" s="75">
        <f>-STOA!N60</f>
        <v>0</v>
      </c>
      <c r="AC60">
        <f t="shared" si="0"/>
        <v>17.522094434832276</v>
      </c>
      <c r="AD60">
        <f t="shared" si="1"/>
        <v>1857.1100690361845</v>
      </c>
      <c r="AE60">
        <f>'IDT-1'!B60</f>
        <v>0</v>
      </c>
      <c r="AF60" s="24"/>
      <c r="AG60">
        <f t="shared" si="2"/>
        <v>1857.1100690361845</v>
      </c>
      <c r="AI60" s="34">
        <f>PXIL!H60</f>
        <v>0</v>
      </c>
      <c r="AJ60" s="34">
        <f>PXIL!N60</f>
        <v>0</v>
      </c>
      <c r="AK60" s="34">
        <f>RTM_IEX!H60</f>
        <v>0</v>
      </c>
      <c r="AL60" s="34">
        <f>RTM_IEX!N60</f>
        <v>-58</v>
      </c>
      <c r="AM60" s="34">
        <f>RTM_PXI!H60</f>
        <v>0</v>
      </c>
      <c r="AN60" s="34">
        <f>RTM_PXI!N60</f>
        <v>0</v>
      </c>
      <c r="AO60" s="149">
        <f>GDAM_IEX!H60</f>
        <v>0</v>
      </c>
      <c r="AP60" s="149">
        <f>GDAM_IEX!N60</f>
        <v>0</v>
      </c>
      <c r="AQ60" s="149">
        <f>GDAM_PXI!H60</f>
        <v>0</v>
      </c>
      <c r="AR60" s="149">
        <f>GDAM_PXI!N60</f>
        <v>0</v>
      </c>
      <c r="AU60">
        <v>58</v>
      </c>
    </row>
    <row r="61" spans="1:47">
      <c r="A61" t="s">
        <v>103</v>
      </c>
      <c r="D61">
        <f>TWEPL!P61</f>
        <v>10.0128</v>
      </c>
      <c r="E61">
        <f>GT_NG!P61</f>
        <v>11.36904395942207</v>
      </c>
      <c r="F61">
        <f>GT_Spot!P61</f>
        <v>0</v>
      </c>
      <c r="G61">
        <f>PPCL_NG!P61</f>
        <v>41.75</v>
      </c>
      <c r="H61">
        <f>PPCL_Spot!P61</f>
        <v>0</v>
      </c>
      <c r="I61">
        <f>Bawana_NG!P61</f>
        <v>75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BRPL_ISGS_exbus!DM61</f>
        <v>954.74214451584544</v>
      </c>
      <c r="P61" s="36">
        <v>75.945483199524233</v>
      </c>
      <c r="Q61" s="36">
        <v>30.554391891891889</v>
      </c>
      <c r="R61" s="38">
        <v>45.585606060606061</v>
      </c>
      <c r="S61" s="38">
        <v>0</v>
      </c>
      <c r="T61" s="37">
        <f>SUMPRODUCT(LTA!J61:AN61,LTA!J$101:AN$101,LTA!J$103:AN$103)</f>
        <v>553.49</v>
      </c>
      <c r="U61" s="37">
        <f>SUMPRODUCT(LTA!J61:AN61,LTA!J$102:AN$102,LTA!J$103:AN$103)</f>
        <v>115.66</v>
      </c>
      <c r="V61" s="66">
        <f>SUMPRODUCT(MTOA!B61:G61,MTOA!B$102:G$102,MTOA!B$103:G$103)</f>
        <v>0</v>
      </c>
      <c r="W61" s="66">
        <f>SUMPRODUCT(MTOA!B61:G61,MTOA!B$101:G$101,MTOA!B$103:G$103)</f>
        <v>0</v>
      </c>
      <c r="X61">
        <v>0</v>
      </c>
      <c r="Y61" s="34">
        <f>IEX!H61</f>
        <v>0</v>
      </c>
      <c r="Z61" s="34">
        <f>IEX!N61</f>
        <v>0</v>
      </c>
      <c r="AA61" s="75">
        <f>STOA!H61</f>
        <v>11.149999999999999</v>
      </c>
      <c r="AB61" s="75">
        <f>-STOA!N61</f>
        <v>0</v>
      </c>
      <c r="AC61">
        <f t="shared" si="0"/>
        <v>17.119845883164057</v>
      </c>
      <c r="AD61">
        <f t="shared" si="1"/>
        <v>1888.1396237441256</v>
      </c>
      <c r="AE61">
        <f>'IDT-1'!B61</f>
        <v>0</v>
      </c>
      <c r="AF61" s="24"/>
      <c r="AG61">
        <f t="shared" si="2"/>
        <v>1888.1396237441256</v>
      </c>
      <c r="AI61" s="34">
        <f>PXIL!H61</f>
        <v>0</v>
      </c>
      <c r="AJ61" s="34">
        <f>PXIL!N61</f>
        <v>0</v>
      </c>
      <c r="AK61" s="34">
        <f>RTM_IEX!H61</f>
        <v>0</v>
      </c>
      <c r="AL61" s="34">
        <f>RTM_IEX!N61</f>
        <v>-20</v>
      </c>
      <c r="AM61" s="34">
        <f>RTM_PXI!H61</f>
        <v>0</v>
      </c>
      <c r="AN61" s="34">
        <f>RTM_PXI!N61</f>
        <v>0</v>
      </c>
      <c r="AO61" s="149">
        <f>GDAM_IEX!H61</f>
        <v>0</v>
      </c>
      <c r="AP61" s="149">
        <f>GDAM_IEX!N61</f>
        <v>0</v>
      </c>
      <c r="AQ61" s="149">
        <f>GDAM_PXI!H61</f>
        <v>0</v>
      </c>
      <c r="AR61" s="149">
        <f>GDAM_PXI!N61</f>
        <v>0</v>
      </c>
      <c r="AU61">
        <v>59</v>
      </c>
    </row>
    <row r="62" spans="1:47">
      <c r="A62" t="s">
        <v>104</v>
      </c>
      <c r="D62">
        <f>TWEPL!P62</f>
        <v>10.0128</v>
      </c>
      <c r="E62">
        <f>GT_NG!P62</f>
        <v>11.36904395942207</v>
      </c>
      <c r="F62">
        <f>GT_Spot!P62</f>
        <v>0</v>
      </c>
      <c r="G62">
        <f>PPCL_NG!P62</f>
        <v>41.75</v>
      </c>
      <c r="H62">
        <f>PPCL_Spot!P62</f>
        <v>0</v>
      </c>
      <c r="I62">
        <f>Bawana_NG!P62</f>
        <v>75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BRPL_ISGS_exbus!DM62</f>
        <v>954.74214451584544</v>
      </c>
      <c r="P62" s="36">
        <v>75.945483199524233</v>
      </c>
      <c r="Q62" s="36">
        <v>30.554391891891889</v>
      </c>
      <c r="R62" s="38">
        <v>45.585606060606061</v>
      </c>
      <c r="S62" s="38">
        <v>0</v>
      </c>
      <c r="T62" s="37">
        <f>SUMPRODUCT(LTA!J62:AN62,LTA!J$101:AN$101,LTA!J$103:AN$103)</f>
        <v>539.52</v>
      </c>
      <c r="U62" s="37">
        <f>SUMPRODUCT(LTA!J62:AN62,LTA!J$102:AN$102,LTA!J$103:AN$103)</f>
        <v>114.24</v>
      </c>
      <c r="V62" s="66">
        <f>SUMPRODUCT(MTOA!B62:G62,MTOA!B$102:G$102,MTOA!B$103:G$103)</f>
        <v>0</v>
      </c>
      <c r="W62" s="66">
        <f>SUMPRODUCT(MTOA!B62:G62,MTOA!B$101:G$101,MTOA!B$103:G$103)</f>
        <v>0</v>
      </c>
      <c r="X62">
        <v>0</v>
      </c>
      <c r="Y62" s="34">
        <f>IEX!H62</f>
        <v>0</v>
      </c>
      <c r="Z62" s="34">
        <f>IEX!N62</f>
        <v>0</v>
      </c>
      <c r="AA62" s="75">
        <f>STOA!H62</f>
        <v>11.149999999999999</v>
      </c>
      <c r="AB62" s="75">
        <f>-STOA!N62</f>
        <v>0</v>
      </c>
      <c r="AC62">
        <f t="shared" si="0"/>
        <v>16.966657628119666</v>
      </c>
      <c r="AD62">
        <f t="shared" si="1"/>
        <v>1874.9028119991699</v>
      </c>
      <c r="AE62">
        <f>'IDT-1'!B62</f>
        <v>27</v>
      </c>
      <c r="AF62" s="24"/>
      <c r="AG62">
        <f t="shared" si="2"/>
        <v>1901.9028119991699</v>
      </c>
      <c r="AI62" s="34">
        <f>PXIL!H62</f>
        <v>0</v>
      </c>
      <c r="AJ62" s="34">
        <f>PXIL!N62</f>
        <v>0</v>
      </c>
      <c r="AK62" s="34">
        <f>RTM_IEX!H62</f>
        <v>0</v>
      </c>
      <c r="AL62" s="34">
        <f>RTM_IEX!N62</f>
        <v>-18</v>
      </c>
      <c r="AM62" s="34">
        <f>RTM_PXI!H62</f>
        <v>0</v>
      </c>
      <c r="AN62" s="34">
        <f>RTM_PXI!N62</f>
        <v>0</v>
      </c>
      <c r="AO62" s="149">
        <f>GDAM_IEX!H62</f>
        <v>0</v>
      </c>
      <c r="AP62" s="149">
        <f>GDAM_IEX!N62</f>
        <v>0</v>
      </c>
      <c r="AQ62" s="149">
        <f>GDAM_PXI!H62</f>
        <v>0</v>
      </c>
      <c r="AR62" s="149">
        <f>GDAM_PXI!N62</f>
        <v>0</v>
      </c>
      <c r="AU62">
        <v>60</v>
      </c>
    </row>
    <row r="63" spans="1:47">
      <c r="A63" t="s">
        <v>105</v>
      </c>
      <c r="D63">
        <f>TWEPL!P63</f>
        <v>10.0128</v>
      </c>
      <c r="E63">
        <f>GT_NG!P63</f>
        <v>11.36904395942207</v>
      </c>
      <c r="F63">
        <f>GT_Spot!P63</f>
        <v>0</v>
      </c>
      <c r="G63">
        <f>PPCL_NG!P63</f>
        <v>41.75</v>
      </c>
      <c r="H63">
        <f>PPCL_Spot!P63</f>
        <v>0</v>
      </c>
      <c r="I63">
        <f>Bawana_NG!P63</f>
        <v>75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BRPL_ISGS_exbus!DM63</f>
        <v>955.96366901928184</v>
      </c>
      <c r="P63" s="36">
        <v>75.945483199524233</v>
      </c>
      <c r="Q63" s="36">
        <v>30.554391891891889</v>
      </c>
      <c r="R63" s="38">
        <v>45.585606060606061</v>
      </c>
      <c r="S63" s="38">
        <v>0</v>
      </c>
      <c r="T63" s="37">
        <f>SUMPRODUCT(LTA!J63:AN63,LTA!J$101:AN$101,LTA!J$103:AN$103)</f>
        <v>506.2</v>
      </c>
      <c r="U63" s="37">
        <f>SUMPRODUCT(LTA!J63:AN63,LTA!J$102:AN$102,LTA!J$103:AN$103)</f>
        <v>110.36</v>
      </c>
      <c r="V63" s="66">
        <f>SUMPRODUCT(MTOA!B63:G63,MTOA!B$102:G$102,MTOA!B$103:G$103)</f>
        <v>0</v>
      </c>
      <c r="W63" s="66">
        <f>SUMPRODUCT(MTOA!B63:G63,MTOA!B$101:G$101,MTOA!B$103:G$103)</f>
        <v>0</v>
      </c>
      <c r="X63">
        <v>0</v>
      </c>
      <c r="Y63" s="34">
        <f>IEX!H63</f>
        <v>20.29</v>
      </c>
      <c r="Z63" s="34">
        <f>IEX!N63</f>
        <v>0</v>
      </c>
      <c r="AA63" s="75">
        <f>STOA!H63</f>
        <v>11.149999999999999</v>
      </c>
      <c r="AB63" s="75">
        <f>-STOA!N63</f>
        <v>0</v>
      </c>
      <c r="AC63">
        <f t="shared" si="0"/>
        <v>16.890745936405274</v>
      </c>
      <c r="AD63">
        <f t="shared" si="1"/>
        <v>1852.2902481943208</v>
      </c>
      <c r="AE63">
        <f>'IDT-1'!B63</f>
        <v>40.673999999999999</v>
      </c>
      <c r="AF63" s="24"/>
      <c r="AG63">
        <f t="shared" si="2"/>
        <v>1892.9642481943208</v>
      </c>
      <c r="AI63" s="34">
        <f>PXIL!H63</f>
        <v>0</v>
      </c>
      <c r="AJ63" s="34">
        <f>PXIL!N63</f>
        <v>0</v>
      </c>
      <c r="AK63" s="34">
        <f>RTM_IEX!H63</f>
        <v>0</v>
      </c>
      <c r="AL63" s="34">
        <f>RTM_IEX!N63</f>
        <v>-25</v>
      </c>
      <c r="AM63" s="34">
        <f>RTM_PXI!H63</f>
        <v>0</v>
      </c>
      <c r="AN63" s="34">
        <f>RTM_PXI!N63</f>
        <v>0</v>
      </c>
      <c r="AO63" s="149">
        <f>GDAM_IEX!H63</f>
        <v>0</v>
      </c>
      <c r="AP63" s="149">
        <f>GDAM_IEX!N63</f>
        <v>0</v>
      </c>
      <c r="AQ63" s="149">
        <f>GDAM_PXI!H63</f>
        <v>0</v>
      </c>
      <c r="AR63" s="149">
        <f>GDAM_PXI!N63</f>
        <v>0</v>
      </c>
      <c r="AU63">
        <v>61</v>
      </c>
    </row>
    <row r="64" spans="1:47">
      <c r="A64" t="s">
        <v>106</v>
      </c>
      <c r="D64">
        <f>TWEPL!P64</f>
        <v>10.0128</v>
      </c>
      <c r="E64">
        <f>GT_NG!P64</f>
        <v>11.36904395942207</v>
      </c>
      <c r="F64">
        <f>GT_Spot!P64</f>
        <v>0</v>
      </c>
      <c r="G64">
        <f>PPCL_NG!P64</f>
        <v>41.75</v>
      </c>
      <c r="H64">
        <f>PPCL_Spot!P64</f>
        <v>0</v>
      </c>
      <c r="I64">
        <f>Bawana_NG!P64</f>
        <v>75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BRPL_ISGS_exbus!DM64</f>
        <v>955.91349034857376</v>
      </c>
      <c r="P64" s="36">
        <v>75.945483199524233</v>
      </c>
      <c r="Q64" s="36">
        <v>30.554391891891889</v>
      </c>
      <c r="R64" s="38">
        <v>45.585606060606061</v>
      </c>
      <c r="S64" s="38">
        <v>0</v>
      </c>
      <c r="T64" s="37">
        <f>SUMPRODUCT(LTA!J64:AN64,LTA!J$101:AN$101,LTA!J$103:AN$103)</f>
        <v>476.69</v>
      </c>
      <c r="U64" s="37">
        <f>SUMPRODUCT(LTA!J64:AN64,LTA!J$102:AN$102,LTA!J$103:AN$103)</f>
        <v>110.78</v>
      </c>
      <c r="V64" s="66">
        <f>SUMPRODUCT(MTOA!B64:G64,MTOA!B$102:G$102,MTOA!B$103:G$103)</f>
        <v>0</v>
      </c>
      <c r="W64" s="66">
        <f>SUMPRODUCT(MTOA!B64:G64,MTOA!B$101:G$101,MTOA!B$103:G$103)</f>
        <v>0</v>
      </c>
      <c r="X64">
        <v>0</v>
      </c>
      <c r="Y64" s="34">
        <f>IEX!H64</f>
        <v>68.61</v>
      </c>
      <c r="Z64" s="34">
        <f>IEX!N64</f>
        <v>0</v>
      </c>
      <c r="AA64" s="75">
        <f>STOA!H64</f>
        <v>11.149999999999999</v>
      </c>
      <c r="AB64" s="75">
        <f>-STOA!N64</f>
        <v>0</v>
      </c>
      <c r="AC64">
        <f t="shared" si="0"/>
        <v>17.006259598969869</v>
      </c>
      <c r="AD64">
        <f t="shared" si="1"/>
        <v>1877.3545558610481</v>
      </c>
      <c r="AE64">
        <f>'IDT-1'!B64</f>
        <v>24.405000000000001</v>
      </c>
      <c r="AF64" s="24"/>
      <c r="AG64">
        <f t="shared" si="2"/>
        <v>1901.7595558610481</v>
      </c>
      <c r="AI64" s="34">
        <f>PXIL!H64</f>
        <v>0</v>
      </c>
      <c r="AJ64" s="34">
        <f>PXIL!N64</f>
        <v>0</v>
      </c>
      <c r="AK64" s="34">
        <f>RTM_IEX!H64</f>
        <v>0</v>
      </c>
      <c r="AL64" s="34">
        <f>RTM_IEX!N64</f>
        <v>-19</v>
      </c>
      <c r="AM64" s="34">
        <f>RTM_PXI!H64</f>
        <v>0</v>
      </c>
      <c r="AN64" s="34">
        <f>RTM_PXI!N64</f>
        <v>0</v>
      </c>
      <c r="AO64" s="149">
        <f>GDAM_IEX!H64</f>
        <v>0</v>
      </c>
      <c r="AP64" s="149">
        <f>GDAM_IEX!N64</f>
        <v>0</v>
      </c>
      <c r="AQ64" s="149">
        <f>GDAM_PXI!H64</f>
        <v>0</v>
      </c>
      <c r="AR64" s="149">
        <f>GDAM_PXI!N64</f>
        <v>0</v>
      </c>
      <c r="AU64">
        <v>62</v>
      </c>
    </row>
    <row r="65" spans="1:47">
      <c r="A65" t="s">
        <v>107</v>
      </c>
      <c r="D65">
        <f>TWEPL!P65</f>
        <v>10.0128</v>
      </c>
      <c r="E65">
        <f>GT_NG!P65</f>
        <v>11.36904395942207</v>
      </c>
      <c r="F65">
        <f>GT_Spot!P65</f>
        <v>0</v>
      </c>
      <c r="G65">
        <f>PPCL_NG!P65</f>
        <v>41.75</v>
      </c>
      <c r="H65">
        <f>PPCL_Spot!P65</f>
        <v>0</v>
      </c>
      <c r="I65">
        <f>Bawana_NG!P65</f>
        <v>75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BRPL_ISGS_exbus!DM65</f>
        <v>942.9019439120359</v>
      </c>
      <c r="P65" s="36">
        <v>75.945483199524233</v>
      </c>
      <c r="Q65" s="36">
        <v>30.554391891891889</v>
      </c>
      <c r="R65" s="38">
        <v>45.585606060606061</v>
      </c>
      <c r="S65" s="38">
        <v>0</v>
      </c>
      <c r="T65" s="37">
        <f>SUMPRODUCT(LTA!J65:AN65,LTA!J$101:AN$101,LTA!J$103:AN$103)</f>
        <v>442.02</v>
      </c>
      <c r="U65" s="37">
        <f>SUMPRODUCT(LTA!J65:AN65,LTA!J$102:AN$102,LTA!J$103:AN$103)</f>
        <v>107.73</v>
      </c>
      <c r="V65" s="66">
        <f>SUMPRODUCT(MTOA!B65:G65,MTOA!B$102:G$102,MTOA!B$103:G$103)</f>
        <v>0</v>
      </c>
      <c r="W65" s="66">
        <f>SUMPRODUCT(MTOA!B65:G65,MTOA!B$101:G$101,MTOA!B$103:G$103)</f>
        <v>0</v>
      </c>
      <c r="X65">
        <v>0</v>
      </c>
      <c r="Y65" s="34">
        <f>IEX!H65</f>
        <v>115.96</v>
      </c>
      <c r="Z65" s="34">
        <f>IEX!N65</f>
        <v>0</v>
      </c>
      <c r="AA65" s="75">
        <f>STOA!H65</f>
        <v>11.149999999999999</v>
      </c>
      <c r="AB65" s="75">
        <f>-STOA!N65</f>
        <v>0</v>
      </c>
      <c r="AC65">
        <f t="shared" si="0"/>
        <v>16.841873567406626</v>
      </c>
      <c r="AD65">
        <f t="shared" si="1"/>
        <v>1897.0073954560735</v>
      </c>
      <c r="AE65">
        <f>'IDT-1'!B65</f>
        <v>17.896999999999998</v>
      </c>
      <c r="AF65" s="24"/>
      <c r="AG65">
        <f t="shared" si="2"/>
        <v>1914.9043954560734</v>
      </c>
      <c r="AI65" s="34">
        <f>PXIL!H65</f>
        <v>0</v>
      </c>
      <c r="AJ65" s="34">
        <f>PXIL!N65</f>
        <v>0</v>
      </c>
      <c r="AK65" s="34">
        <f>RTM_IEX!H65</f>
        <v>3.87</v>
      </c>
      <c r="AL65" s="34">
        <f>RTM_IEX!N65</f>
        <v>0</v>
      </c>
      <c r="AM65" s="34">
        <f>RTM_PXI!H65</f>
        <v>0</v>
      </c>
      <c r="AN65" s="34">
        <f>RTM_PXI!N65</f>
        <v>0</v>
      </c>
      <c r="AO65" s="149">
        <f>GDAM_IEX!H65</f>
        <v>0</v>
      </c>
      <c r="AP65" s="149">
        <f>GDAM_IEX!N65</f>
        <v>0</v>
      </c>
      <c r="AQ65" s="149">
        <f>GDAM_PXI!H65</f>
        <v>0</v>
      </c>
      <c r="AR65" s="149">
        <f>GDAM_PXI!N65</f>
        <v>0</v>
      </c>
      <c r="AU65">
        <v>63</v>
      </c>
    </row>
    <row r="66" spans="1:47">
      <c r="A66" t="s">
        <v>108</v>
      </c>
      <c r="D66">
        <f>TWEPL!P66</f>
        <v>10.0128</v>
      </c>
      <c r="E66">
        <f>GT_NG!P66</f>
        <v>11.36904395942207</v>
      </c>
      <c r="F66">
        <f>GT_Spot!P66</f>
        <v>0</v>
      </c>
      <c r="G66">
        <f>PPCL_NG!P66</f>
        <v>41.75</v>
      </c>
      <c r="H66">
        <f>PPCL_Spot!P66</f>
        <v>0</v>
      </c>
      <c r="I66">
        <f>Bawana_NG!P66</f>
        <v>75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BRPL_ISGS_exbus!DM66</f>
        <v>942.9016931298612</v>
      </c>
      <c r="P66" s="36">
        <v>75.945483199524233</v>
      </c>
      <c r="Q66" s="36">
        <v>30.554391891891889</v>
      </c>
      <c r="R66" s="38">
        <v>45.585606060606061</v>
      </c>
      <c r="S66" s="38">
        <v>0</v>
      </c>
      <c r="T66" s="37">
        <f>SUMPRODUCT(LTA!J66:AN66,LTA!J$101:AN$101,LTA!J$103:AN$103)</f>
        <v>408.59000000000003</v>
      </c>
      <c r="U66" s="37">
        <f>SUMPRODUCT(LTA!J66:AN66,LTA!J$102:AN$102,LTA!J$103:AN$103)</f>
        <v>107.89</v>
      </c>
      <c r="V66" s="66">
        <f>SUMPRODUCT(MTOA!B66:G66,MTOA!B$102:G$102,MTOA!B$103:G$103)</f>
        <v>0</v>
      </c>
      <c r="W66" s="66">
        <f>SUMPRODUCT(MTOA!B66:G66,MTOA!B$101:G$101,MTOA!B$103:G$103)</f>
        <v>0</v>
      </c>
      <c r="X66">
        <v>0</v>
      </c>
      <c r="Y66" s="34">
        <f>IEX!H66</f>
        <v>143.97999999999999</v>
      </c>
      <c r="Z66" s="34">
        <f>IEX!N66</f>
        <v>0</v>
      </c>
      <c r="AA66" s="75">
        <f>STOA!H66</f>
        <v>11.149999999999999</v>
      </c>
      <c r="AB66" s="75">
        <f>-STOA!N66</f>
        <v>0</v>
      </c>
      <c r="AC66">
        <f t="shared" si="0"/>
        <v>16.846623360523488</v>
      </c>
      <c r="AD66">
        <f t="shared" si="1"/>
        <v>1897.5423948807822</v>
      </c>
      <c r="AE66">
        <f>'IDT-1'!B66</f>
        <v>15.185</v>
      </c>
      <c r="AF66" s="24"/>
      <c r="AG66">
        <f t="shared" si="2"/>
        <v>1912.7273948807822</v>
      </c>
      <c r="AI66" s="34">
        <f>PXIL!H66</f>
        <v>0</v>
      </c>
      <c r="AJ66" s="34">
        <f>PXIL!N66</f>
        <v>0</v>
      </c>
      <c r="AK66" s="34">
        <f>RTM_IEX!H66</f>
        <v>9.66</v>
      </c>
      <c r="AL66" s="34">
        <f>RTM_IEX!N66</f>
        <v>0</v>
      </c>
      <c r="AM66" s="34">
        <f>RTM_PXI!H66</f>
        <v>0</v>
      </c>
      <c r="AN66" s="34">
        <f>RTM_PXI!N66</f>
        <v>0</v>
      </c>
      <c r="AO66" s="149">
        <f>GDAM_IEX!H66</f>
        <v>0</v>
      </c>
      <c r="AP66" s="149">
        <f>GDAM_IEX!N66</f>
        <v>0</v>
      </c>
      <c r="AQ66" s="149">
        <f>GDAM_PXI!H66</f>
        <v>0</v>
      </c>
      <c r="AR66" s="149">
        <f>GDAM_PXI!N66</f>
        <v>0</v>
      </c>
      <c r="AU66">
        <v>64</v>
      </c>
    </row>
    <row r="67" spans="1:47">
      <c r="A67" t="s">
        <v>109</v>
      </c>
      <c r="D67">
        <f>TWEPL!P67</f>
        <v>10.0128</v>
      </c>
      <c r="E67">
        <f>GT_NG!P67</f>
        <v>11.36904395942207</v>
      </c>
      <c r="F67">
        <f>GT_Spot!P67</f>
        <v>0</v>
      </c>
      <c r="G67">
        <f>PPCL_NG!P67</f>
        <v>41.75</v>
      </c>
      <c r="H67">
        <f>PPCL_Spot!P67</f>
        <v>0</v>
      </c>
      <c r="I67">
        <f>Bawana_NG!P67</f>
        <v>99.61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BRPL_ISGS_exbus!DM67</f>
        <v>942.95071646069414</v>
      </c>
      <c r="P67" s="36">
        <v>75.945483199524233</v>
      </c>
      <c r="Q67" s="36">
        <v>31.405608221476513</v>
      </c>
      <c r="R67" s="38">
        <v>45.585606060606061</v>
      </c>
      <c r="S67" s="38">
        <v>0</v>
      </c>
      <c r="T67" s="37">
        <f>SUMPRODUCT(LTA!J67:AN67,LTA!J$101:AN$101,LTA!J$103:AN$103)</f>
        <v>369.59000000000003</v>
      </c>
      <c r="U67" s="37">
        <f>SUMPRODUCT(LTA!J67:AN67,LTA!J$102:AN$102,LTA!J$103:AN$103)</f>
        <v>102.5</v>
      </c>
      <c r="V67" s="66">
        <f>SUMPRODUCT(MTOA!B67:G67,MTOA!B$102:G$102,MTOA!B$103:G$103)</f>
        <v>0</v>
      </c>
      <c r="W67" s="66">
        <f>SUMPRODUCT(MTOA!B67:G67,MTOA!B$101:G$101,MTOA!B$103:G$103)</f>
        <v>0</v>
      </c>
      <c r="X67">
        <v>0</v>
      </c>
      <c r="Y67" s="34">
        <f>IEX!H67</f>
        <v>194.22</v>
      </c>
      <c r="Z67" s="34">
        <f>IEX!N67</f>
        <v>0</v>
      </c>
      <c r="AA67" s="75">
        <f>STOA!H67</f>
        <v>11.05</v>
      </c>
      <c r="AB67" s="75">
        <f>-STOA!N67</f>
        <v>0</v>
      </c>
      <c r="AC67">
        <f t="shared" si="0"/>
        <v>17.036705469535164</v>
      </c>
      <c r="AD67">
        <f t="shared" si="1"/>
        <v>1918.952552432188</v>
      </c>
      <c r="AE67">
        <f>'IDT-1'!B67</f>
        <v>4.3390000000000004</v>
      </c>
      <c r="AF67" s="24"/>
      <c r="AG67">
        <f t="shared" si="2"/>
        <v>1923.2915524321879</v>
      </c>
      <c r="AI67" s="34">
        <f>PXIL!H67</f>
        <v>0</v>
      </c>
      <c r="AJ67" s="34">
        <f>PXIL!N67</f>
        <v>0</v>
      </c>
      <c r="AK67" s="34">
        <f>RTM_IEX!H67</f>
        <v>0</v>
      </c>
      <c r="AL67" s="34">
        <f>RTM_IEX!N67</f>
        <v>0</v>
      </c>
      <c r="AM67" s="34">
        <f>RTM_PXI!H67</f>
        <v>0</v>
      </c>
      <c r="AN67" s="34">
        <f>RTM_PXI!N67</f>
        <v>0</v>
      </c>
      <c r="AO67" s="149">
        <f>GDAM_IEX!H67</f>
        <v>0</v>
      </c>
      <c r="AP67" s="149">
        <f>GDAM_IEX!N67</f>
        <v>0</v>
      </c>
      <c r="AQ67" s="149">
        <f>GDAM_PXI!H67</f>
        <v>0</v>
      </c>
      <c r="AR67" s="149">
        <f>GDAM_PXI!N67</f>
        <v>0</v>
      </c>
      <c r="AU67">
        <v>65</v>
      </c>
    </row>
    <row r="68" spans="1:47">
      <c r="A68" t="s">
        <v>110</v>
      </c>
      <c r="D68">
        <f>TWEPL!P68</f>
        <v>10.0128</v>
      </c>
      <c r="E68">
        <f>GT_NG!P68</f>
        <v>11.36904395942207</v>
      </c>
      <c r="F68">
        <f>GT_Spot!P68</f>
        <v>0</v>
      </c>
      <c r="G68">
        <f>PPCL_NG!P68</f>
        <v>41.75</v>
      </c>
      <c r="H68">
        <f>PPCL_Spot!P68</f>
        <v>0</v>
      </c>
      <c r="I68">
        <f>Bawana_NG!P68</f>
        <v>99.61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BRPL_ISGS_exbus!DM68</f>
        <v>940.18341030442139</v>
      </c>
      <c r="P68" s="36">
        <v>75.945483199524233</v>
      </c>
      <c r="Q68" s="36">
        <v>31.405608221476513</v>
      </c>
      <c r="R68" s="38">
        <v>45.585606060606061</v>
      </c>
      <c r="S68" s="38">
        <v>0</v>
      </c>
      <c r="T68" s="37">
        <f>SUMPRODUCT(LTA!J68:AN68,LTA!J$101:AN$101,LTA!J$103:AN$103)</f>
        <v>329.69000000000005</v>
      </c>
      <c r="U68" s="37">
        <f>SUMPRODUCT(LTA!J68:AN68,LTA!J$102:AN$102,LTA!J$103:AN$103)</f>
        <v>102.77</v>
      </c>
      <c r="V68" s="66">
        <f>SUMPRODUCT(MTOA!B68:G68,MTOA!B$102:G$102,MTOA!B$103:G$103)</f>
        <v>0</v>
      </c>
      <c r="W68" s="66">
        <f>SUMPRODUCT(MTOA!B68:G68,MTOA!B$101:G$101,MTOA!B$103:G$103)</f>
        <v>0</v>
      </c>
      <c r="X68">
        <v>0</v>
      </c>
      <c r="Y68" s="34">
        <f>IEX!H68</f>
        <v>229.01</v>
      </c>
      <c r="Z68" s="34">
        <f>IEX!N68</f>
        <v>0</v>
      </c>
      <c r="AA68" s="75">
        <f>STOA!H68</f>
        <v>11.05</v>
      </c>
      <c r="AB68" s="75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16.969761175359963</v>
      </c>
      <c r="AD68">
        <f t="shared" ref="AD68:AD98" si="4">SUM(B68:AB68,AI68:AR68)-AC68</f>
        <v>1911.4121905700904</v>
      </c>
      <c r="AE68">
        <f>'IDT-1'!B68</f>
        <v>0</v>
      </c>
      <c r="AF68" s="24"/>
      <c r="AG68">
        <f t="shared" ref="AG68:AG98" si="5">SUM(AD68:AF68)+AT68</f>
        <v>1911.4121905700904</v>
      </c>
      <c r="AI68" s="34">
        <f>PXIL!H68</f>
        <v>0</v>
      </c>
      <c r="AJ68" s="34">
        <f>PXIL!N68</f>
        <v>0</v>
      </c>
      <c r="AK68" s="34">
        <f>RTM_IEX!H68</f>
        <v>0</v>
      </c>
      <c r="AL68" s="34">
        <f>RTM_IEX!N68</f>
        <v>0</v>
      </c>
      <c r="AM68" s="34">
        <f>RTM_PXI!H68</f>
        <v>0</v>
      </c>
      <c r="AN68" s="34">
        <f>RTM_PXI!N68</f>
        <v>0</v>
      </c>
      <c r="AO68" s="149">
        <f>GDAM_IEX!H68</f>
        <v>0</v>
      </c>
      <c r="AP68" s="149">
        <f>GDAM_IEX!N68</f>
        <v>0</v>
      </c>
      <c r="AQ68" s="149">
        <f>GDAM_PXI!H68</f>
        <v>0</v>
      </c>
      <c r="AR68" s="149">
        <f>GDAM_PXI!N68</f>
        <v>0</v>
      </c>
      <c r="AU68">
        <v>66</v>
      </c>
    </row>
    <row r="69" spans="1:47">
      <c r="A69" t="s">
        <v>111</v>
      </c>
      <c r="D69">
        <f>TWEPL!P69</f>
        <v>10.0128</v>
      </c>
      <c r="E69">
        <f>GT_NG!P69</f>
        <v>7.7805087342935959</v>
      </c>
      <c r="F69">
        <f>GT_Spot!P69</f>
        <v>0</v>
      </c>
      <c r="G69">
        <f>PPCL_NG!P69</f>
        <v>36.79</v>
      </c>
      <c r="H69">
        <f>PPCL_Spot!P69</f>
        <v>0</v>
      </c>
      <c r="I69">
        <f>Bawana_NG!P69</f>
        <v>94.939999999999984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BRPL_ISGS_exbus!DM69</f>
        <v>972.12521321743611</v>
      </c>
      <c r="P69" s="36">
        <v>75.945483199524233</v>
      </c>
      <c r="Q69" s="36">
        <v>31.405608221476513</v>
      </c>
      <c r="R69" s="38">
        <v>45.585606060606061</v>
      </c>
      <c r="S69" s="38">
        <v>0</v>
      </c>
      <c r="T69" s="37">
        <f>SUMPRODUCT(LTA!J69:AN69,LTA!J$101:AN$101,LTA!J$103:AN$103)</f>
        <v>288.93999999999994</v>
      </c>
      <c r="U69" s="37">
        <f>SUMPRODUCT(LTA!J69:AN69,LTA!J$102:AN$102,LTA!J$103:AN$103)</f>
        <v>103.17</v>
      </c>
      <c r="V69" s="66">
        <f>SUMPRODUCT(MTOA!B69:G69,MTOA!B$102:G$102,MTOA!B$103:G$103)</f>
        <v>0</v>
      </c>
      <c r="W69" s="66">
        <f>SUMPRODUCT(MTOA!B69:G69,MTOA!B$101:G$101,MTOA!B$103:G$103)</f>
        <v>0</v>
      </c>
      <c r="X69">
        <v>0</v>
      </c>
      <c r="Y69" s="34">
        <f>IEX!H69</f>
        <v>259.94</v>
      </c>
      <c r="Z69" s="34">
        <f>IEX!N69</f>
        <v>0</v>
      </c>
      <c r="AA69" s="75">
        <f>STOA!H69</f>
        <v>11.05</v>
      </c>
      <c r="AB69" s="75">
        <f>-STOA!N69</f>
        <v>0</v>
      </c>
      <c r="AC69">
        <f t="shared" si="3"/>
        <v>17.353486266768002</v>
      </c>
      <c r="AD69">
        <f t="shared" si="4"/>
        <v>1886.3317331665687</v>
      </c>
      <c r="AE69">
        <f>'IDT-1'!B69</f>
        <v>0</v>
      </c>
      <c r="AF69" s="24"/>
      <c r="AG69">
        <f t="shared" si="5"/>
        <v>1886.3317331665687</v>
      </c>
      <c r="AI69" s="34">
        <f>PXIL!H69</f>
        <v>0</v>
      </c>
      <c r="AJ69" s="34">
        <f>PXIL!N69</f>
        <v>0</v>
      </c>
      <c r="AK69" s="34">
        <f>RTM_IEX!H69</f>
        <v>0</v>
      </c>
      <c r="AL69" s="34">
        <f>RTM_IEX!N69</f>
        <v>-34</v>
      </c>
      <c r="AM69" s="34">
        <f>RTM_PXI!H69</f>
        <v>0</v>
      </c>
      <c r="AN69" s="34">
        <f>RTM_PXI!N69</f>
        <v>0</v>
      </c>
      <c r="AO69" s="149">
        <f>GDAM_IEX!H69</f>
        <v>0</v>
      </c>
      <c r="AP69" s="149">
        <f>GDAM_IEX!N69</f>
        <v>0</v>
      </c>
      <c r="AQ69" s="149">
        <f>GDAM_PXI!H69</f>
        <v>0</v>
      </c>
      <c r="AR69" s="149">
        <f>GDAM_PXI!N69</f>
        <v>0</v>
      </c>
      <c r="AU69">
        <v>67</v>
      </c>
    </row>
    <row r="70" spans="1:47">
      <c r="A70" t="s">
        <v>112</v>
      </c>
      <c r="D70">
        <f>TWEPL!P70</f>
        <v>10.0128</v>
      </c>
      <c r="E70">
        <f>GT_NG!P70</f>
        <v>7.7805087342935959</v>
      </c>
      <c r="F70">
        <f>GT_Spot!P70</f>
        <v>0</v>
      </c>
      <c r="G70">
        <f>PPCL_NG!P70</f>
        <v>36.79</v>
      </c>
      <c r="H70">
        <f>PPCL_Spot!P70</f>
        <v>0</v>
      </c>
      <c r="I70">
        <f>Bawana_NG!P70</f>
        <v>94.939999999999984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BRPL_ISGS_exbus!DM70</f>
        <v>972.12522935656762</v>
      </c>
      <c r="P70" s="36">
        <v>75.945483199524233</v>
      </c>
      <c r="Q70" s="36">
        <v>31.405608221476513</v>
      </c>
      <c r="R70" s="38">
        <v>43.661616161616159</v>
      </c>
      <c r="S70" s="38">
        <v>0</v>
      </c>
      <c r="T70" s="37">
        <f>SUMPRODUCT(LTA!J70:AN70,LTA!J$101:AN$101,LTA!J$103:AN$103)</f>
        <v>262.91000000000003</v>
      </c>
      <c r="U70" s="37">
        <f>SUMPRODUCT(LTA!J70:AN70,LTA!J$102:AN$102,LTA!J$103:AN$103)</f>
        <v>100.49</v>
      </c>
      <c r="V70" s="66">
        <f>SUMPRODUCT(MTOA!B70:G70,MTOA!B$102:G$102,MTOA!B$103:G$103)</f>
        <v>0</v>
      </c>
      <c r="W70" s="66">
        <f>SUMPRODUCT(MTOA!B70:G70,MTOA!B$101:G$101,MTOA!B$103:G$103)</f>
        <v>0</v>
      </c>
      <c r="X70">
        <v>0</v>
      </c>
      <c r="Y70" s="34">
        <f>IEX!H70</f>
        <v>289.89</v>
      </c>
      <c r="Z70" s="34">
        <f>IEX!N70</f>
        <v>0</v>
      </c>
      <c r="AA70" s="75">
        <f>STOA!H70</f>
        <v>11.05</v>
      </c>
      <c r="AB70" s="75">
        <f>-STOA!N70</f>
        <v>0</v>
      </c>
      <c r="AC70">
        <f t="shared" si="3"/>
        <v>17.29419853254808</v>
      </c>
      <c r="AD70">
        <f t="shared" si="4"/>
        <v>1891.7070471409302</v>
      </c>
      <c r="AE70">
        <f>'IDT-1'!B70</f>
        <v>0</v>
      </c>
      <c r="AF70" s="24"/>
      <c r="AG70">
        <f t="shared" si="5"/>
        <v>1891.7070471409302</v>
      </c>
      <c r="AI70" s="34">
        <f>PXIL!H70</f>
        <v>0</v>
      </c>
      <c r="AJ70" s="34">
        <f>PXIL!N70</f>
        <v>0</v>
      </c>
      <c r="AK70" s="34">
        <f>RTM_IEX!H70</f>
        <v>0</v>
      </c>
      <c r="AL70" s="34">
        <f>RTM_IEX!N70</f>
        <v>-28</v>
      </c>
      <c r="AM70" s="34">
        <f>RTM_PXI!H70</f>
        <v>0</v>
      </c>
      <c r="AN70" s="34">
        <f>RTM_PXI!N70</f>
        <v>0</v>
      </c>
      <c r="AO70" s="149">
        <f>GDAM_IEX!H70</f>
        <v>0</v>
      </c>
      <c r="AP70" s="149">
        <f>GDAM_IEX!N70</f>
        <v>0</v>
      </c>
      <c r="AQ70" s="149">
        <f>GDAM_PXI!H70</f>
        <v>0</v>
      </c>
      <c r="AR70" s="149">
        <f>GDAM_PXI!N70</f>
        <v>0</v>
      </c>
      <c r="AU70">
        <v>68</v>
      </c>
    </row>
    <row r="71" spans="1:47">
      <c r="A71" t="s">
        <v>113</v>
      </c>
      <c r="D71">
        <f>TWEPL!P71</f>
        <v>10.0128</v>
      </c>
      <c r="E71">
        <f>GT_NG!P71</f>
        <v>7.7805087342935959</v>
      </c>
      <c r="F71">
        <f>GT_Spot!P71</f>
        <v>0</v>
      </c>
      <c r="G71">
        <f>PPCL_NG!P71</f>
        <v>36.79</v>
      </c>
      <c r="H71">
        <f>PPCL_Spot!P71</f>
        <v>0</v>
      </c>
      <c r="I71">
        <f>Bawana_NG!P71</f>
        <v>100.05999999999999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BRPL_ISGS_exbus!DM71</f>
        <v>993.87665709001237</v>
      </c>
      <c r="P71" s="36">
        <v>75.945483199524233</v>
      </c>
      <c r="Q71" s="36">
        <v>31.405608221476513</v>
      </c>
      <c r="R71" s="38">
        <v>36.392676767676761</v>
      </c>
      <c r="S71" s="38">
        <v>0</v>
      </c>
      <c r="T71" s="37">
        <f>SUMPRODUCT(LTA!J71:AN71,LTA!J$101:AN$101,LTA!J$103:AN$103)</f>
        <v>217.01999999999998</v>
      </c>
      <c r="U71" s="37">
        <f>SUMPRODUCT(LTA!J71:AN71,LTA!J$102:AN$102,LTA!J$103:AN$103)</f>
        <v>102.03999999999999</v>
      </c>
      <c r="V71" s="66">
        <f>SUMPRODUCT(MTOA!B71:G71,MTOA!B$102:G$102,MTOA!B$103:G$103)</f>
        <v>0</v>
      </c>
      <c r="W71" s="66">
        <f>SUMPRODUCT(MTOA!B71:G71,MTOA!B$101:G$101,MTOA!B$103:G$103)</f>
        <v>0</v>
      </c>
      <c r="X71">
        <v>0</v>
      </c>
      <c r="Y71" s="34">
        <f>IEX!H71</f>
        <v>323.70999999999998</v>
      </c>
      <c r="Z71" s="34">
        <f>IEX!N71</f>
        <v>0</v>
      </c>
      <c r="AA71" s="75">
        <f>STOA!H71</f>
        <v>10.95</v>
      </c>
      <c r="AB71" s="75">
        <f>-STOA!N71</f>
        <v>0</v>
      </c>
      <c r="AC71">
        <f t="shared" si="3"/>
        <v>17.799394551001097</v>
      </c>
      <c r="AD71">
        <f t="shared" si="4"/>
        <v>1852.1843394619823</v>
      </c>
      <c r="AE71">
        <f>'IDT-1'!B71</f>
        <v>0</v>
      </c>
      <c r="AF71" s="24"/>
      <c r="AG71">
        <f t="shared" si="5"/>
        <v>1852.1843394619823</v>
      </c>
      <c r="AI71" s="34">
        <f>PXIL!H71</f>
        <v>0</v>
      </c>
      <c r="AJ71" s="34">
        <f>PXIL!N71</f>
        <v>0</v>
      </c>
      <c r="AK71" s="34">
        <f>RTM_IEX!H71</f>
        <v>0</v>
      </c>
      <c r="AL71" s="34">
        <f>RTM_IEX!N71</f>
        <v>-76</v>
      </c>
      <c r="AM71" s="34">
        <f>RTM_PXI!H71</f>
        <v>0</v>
      </c>
      <c r="AN71" s="34">
        <f>RTM_PXI!N71</f>
        <v>0</v>
      </c>
      <c r="AO71" s="149">
        <f>GDAM_IEX!H71</f>
        <v>0</v>
      </c>
      <c r="AP71" s="149">
        <f>GDAM_IEX!N71</f>
        <v>0</v>
      </c>
      <c r="AQ71" s="149">
        <f>GDAM_PXI!H71</f>
        <v>0</v>
      </c>
      <c r="AR71" s="149">
        <f>GDAM_PXI!N71</f>
        <v>0</v>
      </c>
      <c r="AU71">
        <v>69</v>
      </c>
    </row>
    <row r="72" spans="1:47">
      <c r="A72" t="s">
        <v>114</v>
      </c>
      <c r="D72">
        <f>TWEPL!P72</f>
        <v>10.0128</v>
      </c>
      <c r="E72">
        <f>GT_NG!P72</f>
        <v>7.7805087342935959</v>
      </c>
      <c r="F72">
        <f>GT_Spot!P72</f>
        <v>0</v>
      </c>
      <c r="G72">
        <f>PPCL_NG!P72</f>
        <v>36.79</v>
      </c>
      <c r="H72">
        <f>PPCL_Spot!P72</f>
        <v>0</v>
      </c>
      <c r="I72">
        <f>Bawana_NG!P72</f>
        <v>100.11999999999999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BRPL_ISGS_exbus!DM72</f>
        <v>1010.6113628851643</v>
      </c>
      <c r="P72" s="36">
        <v>75.945483199524233</v>
      </c>
      <c r="Q72" s="36">
        <v>31.405608221476513</v>
      </c>
      <c r="R72" s="38">
        <v>21.921969696969697</v>
      </c>
      <c r="S72" s="38">
        <v>0</v>
      </c>
      <c r="T72" s="37">
        <f>SUMPRODUCT(LTA!J72:AN72,LTA!J$101:AN$101,LTA!J$103:AN$103)</f>
        <v>175.99</v>
      </c>
      <c r="U72" s="37">
        <f>SUMPRODUCT(LTA!J72:AN72,LTA!J$102:AN$102,LTA!J$103:AN$103)</f>
        <v>98.49</v>
      </c>
      <c r="V72" s="66">
        <f>SUMPRODUCT(MTOA!B72:G72,MTOA!B$102:G$102,MTOA!B$103:G$103)</f>
        <v>0</v>
      </c>
      <c r="W72" s="66">
        <f>SUMPRODUCT(MTOA!B72:G72,MTOA!B$101:G$101,MTOA!B$103:G$103)</f>
        <v>0</v>
      </c>
      <c r="X72">
        <v>0</v>
      </c>
      <c r="Y72" s="34">
        <f>IEX!H72</f>
        <v>356.56</v>
      </c>
      <c r="Z72" s="34">
        <f>IEX!N72</f>
        <v>0</v>
      </c>
      <c r="AA72" s="75">
        <f>STOA!H72</f>
        <v>10.95</v>
      </c>
      <c r="AB72" s="75">
        <f>-STOA!N72</f>
        <v>0</v>
      </c>
      <c r="AC72">
        <f t="shared" si="3"/>
        <v>17.787646759953777</v>
      </c>
      <c r="AD72">
        <f t="shared" si="4"/>
        <v>1834.7900859774745</v>
      </c>
      <c r="AE72">
        <f>'IDT-1'!B72</f>
        <v>0</v>
      </c>
      <c r="AF72" s="24"/>
      <c r="AG72">
        <f t="shared" si="5"/>
        <v>1834.7900859774745</v>
      </c>
      <c r="AI72" s="34">
        <f>PXIL!H72</f>
        <v>0</v>
      </c>
      <c r="AJ72" s="34">
        <f>PXIL!N72</f>
        <v>0</v>
      </c>
      <c r="AK72" s="34">
        <f>RTM_IEX!H72</f>
        <v>0</v>
      </c>
      <c r="AL72" s="34">
        <f>RTM_IEX!N72</f>
        <v>-84</v>
      </c>
      <c r="AM72" s="34">
        <f>RTM_PXI!H72</f>
        <v>0</v>
      </c>
      <c r="AN72" s="34">
        <f>RTM_PXI!N72</f>
        <v>0</v>
      </c>
      <c r="AO72" s="149">
        <f>GDAM_IEX!H72</f>
        <v>0</v>
      </c>
      <c r="AP72" s="149">
        <f>GDAM_IEX!N72</f>
        <v>0</v>
      </c>
      <c r="AQ72" s="149">
        <f>GDAM_PXI!H72</f>
        <v>0</v>
      </c>
      <c r="AR72" s="149">
        <f>GDAM_PXI!N72</f>
        <v>0</v>
      </c>
      <c r="AU72">
        <v>70</v>
      </c>
    </row>
    <row r="73" spans="1:47">
      <c r="A73" t="s">
        <v>115</v>
      </c>
      <c r="D73">
        <f>TWEPL!P73</f>
        <v>10.0128</v>
      </c>
      <c r="E73">
        <f>GT_NG!P73</f>
        <v>7.7805087342935959</v>
      </c>
      <c r="F73">
        <f>GT_Spot!P73</f>
        <v>0</v>
      </c>
      <c r="G73">
        <f>PPCL_NG!P73</f>
        <v>36.79</v>
      </c>
      <c r="H73">
        <f>PPCL_Spot!P73</f>
        <v>0</v>
      </c>
      <c r="I73">
        <f>Bawana_NG!P73</f>
        <v>100.11999999999999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BRPL_ISGS_exbus!DM73</f>
        <v>1048.0684967284112</v>
      </c>
      <c r="P73" s="36">
        <v>75.945483199524233</v>
      </c>
      <c r="Q73" s="36">
        <v>31.405608221476513</v>
      </c>
      <c r="R73" s="38">
        <v>10.574747474747474</v>
      </c>
      <c r="S73" s="38">
        <v>0</v>
      </c>
      <c r="T73" s="37">
        <f>SUMPRODUCT(LTA!J73:AN73,LTA!J$101:AN$101,LTA!J$103:AN$103)</f>
        <v>137.38999999999999</v>
      </c>
      <c r="U73" s="37">
        <f>SUMPRODUCT(LTA!J73:AN73,LTA!J$102:AN$102,LTA!J$103:AN$103)</f>
        <v>112.86</v>
      </c>
      <c r="V73" s="66">
        <f>SUMPRODUCT(MTOA!B73:G73,MTOA!B$102:G$102,MTOA!B$103:G$103)</f>
        <v>0</v>
      </c>
      <c r="W73" s="66">
        <f>SUMPRODUCT(MTOA!B73:G73,MTOA!B$101:G$101,MTOA!B$103:G$103)</f>
        <v>0</v>
      </c>
      <c r="X73">
        <v>0</v>
      </c>
      <c r="Y73" s="34">
        <f>IEX!H73</f>
        <v>323.3</v>
      </c>
      <c r="Z73" s="34">
        <f>IEX!N73</f>
        <v>0</v>
      </c>
      <c r="AA73" s="75">
        <f>STOA!H73</f>
        <v>10.95</v>
      </c>
      <c r="AB73" s="75">
        <f>-STOA!N73</f>
        <v>0</v>
      </c>
      <c r="AC73">
        <f t="shared" si="3"/>
        <v>17.014326840975858</v>
      </c>
      <c r="AD73">
        <f t="shared" si="4"/>
        <v>1860.183317517477</v>
      </c>
      <c r="AE73">
        <f>'IDT-1'!B73</f>
        <v>0</v>
      </c>
      <c r="AF73" s="24"/>
      <c r="AG73">
        <f t="shared" si="5"/>
        <v>1860.183317517477</v>
      </c>
      <c r="AI73" s="34">
        <f>PXIL!H73</f>
        <v>0</v>
      </c>
      <c r="AJ73" s="34">
        <f>PXIL!N73</f>
        <v>0</v>
      </c>
      <c r="AK73" s="34">
        <f>RTM_IEX!H73</f>
        <v>0</v>
      </c>
      <c r="AL73" s="34">
        <f>RTM_IEX!N73</f>
        <v>-28</v>
      </c>
      <c r="AM73" s="34">
        <f>RTM_PXI!H73</f>
        <v>0</v>
      </c>
      <c r="AN73" s="34">
        <f>RTM_PXI!N73</f>
        <v>0</v>
      </c>
      <c r="AO73" s="149">
        <f>GDAM_IEX!H73</f>
        <v>0</v>
      </c>
      <c r="AP73" s="149">
        <f>GDAM_IEX!N73</f>
        <v>0</v>
      </c>
      <c r="AQ73" s="149">
        <f>GDAM_PXI!H73</f>
        <v>0</v>
      </c>
      <c r="AR73" s="149">
        <f>GDAM_PXI!N73</f>
        <v>0</v>
      </c>
      <c r="AU73">
        <v>71</v>
      </c>
    </row>
    <row r="74" spans="1:47">
      <c r="A74" t="s">
        <v>116</v>
      </c>
      <c r="D74">
        <f>TWEPL!P74</f>
        <v>10.0128</v>
      </c>
      <c r="E74">
        <f>GT_NG!P74</f>
        <v>7.7805087342935959</v>
      </c>
      <c r="F74">
        <f>GT_Spot!P74</f>
        <v>0</v>
      </c>
      <c r="G74">
        <f>PPCL_NG!P74</f>
        <v>36.79</v>
      </c>
      <c r="H74">
        <f>PPCL_Spot!P74</f>
        <v>0</v>
      </c>
      <c r="I74">
        <f>Bawana_NG!P74</f>
        <v>100.11999999999999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BRPL_ISGS_exbus!DM74</f>
        <v>1110.6905670220976</v>
      </c>
      <c r="P74" s="36">
        <v>75.945483199524233</v>
      </c>
      <c r="Q74" s="36">
        <v>31.405608221476513</v>
      </c>
      <c r="R74" s="38">
        <v>2.3462121212121216</v>
      </c>
      <c r="S74" s="38">
        <v>0</v>
      </c>
      <c r="T74" s="37">
        <f>SUMPRODUCT(LTA!J74:AN74,LTA!J$101:AN$101,LTA!J$103:AN$103)</f>
        <v>109.33</v>
      </c>
      <c r="U74" s="37">
        <f>SUMPRODUCT(LTA!J74:AN74,LTA!J$102:AN$102,LTA!J$103:AN$103)</f>
        <v>116.18</v>
      </c>
      <c r="V74" s="66">
        <f>SUMPRODUCT(MTOA!B74:G74,MTOA!B$102:G$102,MTOA!B$103:G$103)</f>
        <v>0</v>
      </c>
      <c r="W74" s="66">
        <f>SUMPRODUCT(MTOA!B74:G74,MTOA!B$101:G$101,MTOA!B$103:G$103)</f>
        <v>0</v>
      </c>
      <c r="X74">
        <v>0</v>
      </c>
      <c r="Y74" s="34">
        <f>IEX!H74</f>
        <v>225.2</v>
      </c>
      <c r="Z74" s="34">
        <f>IEX!N74</f>
        <v>0</v>
      </c>
      <c r="AA74" s="75">
        <f>STOA!H74</f>
        <v>10.95</v>
      </c>
      <c r="AB74" s="75">
        <f>-STOA!N74</f>
        <v>0</v>
      </c>
      <c r="AC74">
        <f t="shared" si="3"/>
        <v>16.51197837782772</v>
      </c>
      <c r="AD74">
        <f t="shared" si="4"/>
        <v>1859.8492009207764</v>
      </c>
      <c r="AE74">
        <f>'IDT-1'!B74</f>
        <v>0</v>
      </c>
      <c r="AF74" s="24"/>
      <c r="AG74">
        <f t="shared" si="5"/>
        <v>1859.8492009207764</v>
      </c>
      <c r="AI74" s="34">
        <f>PXIL!H74</f>
        <v>0</v>
      </c>
      <c r="AJ74" s="34">
        <f>PXIL!N74</f>
        <v>0</v>
      </c>
      <c r="AK74" s="34">
        <f>RTM_IEX!H74</f>
        <v>39.61</v>
      </c>
      <c r="AL74" s="34">
        <f>RTM_IEX!N74</f>
        <v>0</v>
      </c>
      <c r="AM74" s="34">
        <f>RTM_PXI!H74</f>
        <v>0</v>
      </c>
      <c r="AN74" s="34">
        <f>RTM_PXI!N74</f>
        <v>0</v>
      </c>
      <c r="AO74" s="149">
        <f>GDAM_IEX!H74</f>
        <v>0</v>
      </c>
      <c r="AP74" s="149">
        <f>GDAM_IEX!N74</f>
        <v>0</v>
      </c>
      <c r="AQ74" s="149">
        <f>GDAM_PXI!H74</f>
        <v>0</v>
      </c>
      <c r="AR74" s="149">
        <f>GDAM_PXI!N74</f>
        <v>0</v>
      </c>
      <c r="AU74">
        <v>72</v>
      </c>
    </row>
    <row r="75" spans="1:47">
      <c r="A75" t="s">
        <v>117</v>
      </c>
      <c r="D75">
        <f>TWEPL!P75</f>
        <v>10.0128</v>
      </c>
      <c r="E75">
        <f>GT_NG!P75</f>
        <v>7.8527735212994196</v>
      </c>
      <c r="F75">
        <f>GT_Spot!P75</f>
        <v>0</v>
      </c>
      <c r="G75">
        <f>PPCL_NG!P75</f>
        <v>37.282469037684621</v>
      </c>
      <c r="H75">
        <f>PPCL_Spot!P75</f>
        <v>0</v>
      </c>
      <c r="I75">
        <f>Bawana_NG!P75</f>
        <v>100.05999999999999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BRPL_ISGS_exbus!DM75</f>
        <v>1207.2342817285164</v>
      </c>
      <c r="P75" s="36">
        <v>75.945483199524233</v>
      </c>
      <c r="Q75" s="36">
        <v>31.405608221476513</v>
      </c>
      <c r="R75" s="38">
        <v>0</v>
      </c>
      <c r="S75" s="38">
        <v>0</v>
      </c>
      <c r="T75" s="37">
        <f>SUMPRODUCT(LTA!J75:AN75,LTA!J$101:AN$101,LTA!J$103:AN$103)</f>
        <v>78.83</v>
      </c>
      <c r="U75" s="37">
        <f>SUMPRODUCT(LTA!J75:AN75,LTA!J$102:AN$102,LTA!J$103:AN$103)</f>
        <v>101.52</v>
      </c>
      <c r="V75" s="66">
        <f>SUMPRODUCT(MTOA!B75:G75,MTOA!B$102:G$102,MTOA!B$103:G$103)</f>
        <v>0</v>
      </c>
      <c r="W75" s="66">
        <f>SUMPRODUCT(MTOA!B75:G75,MTOA!B$101:G$101,MTOA!B$103:G$103)</f>
        <v>0</v>
      </c>
      <c r="X75">
        <v>0</v>
      </c>
      <c r="Y75" s="34">
        <f>IEX!H75</f>
        <v>252.5</v>
      </c>
      <c r="Z75" s="34">
        <f>IEX!N75</f>
        <v>0</v>
      </c>
      <c r="AA75" s="75">
        <f>STOA!H75</f>
        <v>10.899999999999999</v>
      </c>
      <c r="AB75" s="75">
        <f>-STOA!N75</f>
        <v>0</v>
      </c>
      <c r="AC75">
        <f t="shared" si="3"/>
        <v>16.899110058234811</v>
      </c>
      <c r="AD75">
        <f t="shared" si="4"/>
        <v>1903.4543056502664</v>
      </c>
      <c r="AE75">
        <f>'IDT-1'!B75</f>
        <v>0</v>
      </c>
      <c r="AF75" s="24"/>
      <c r="AG75">
        <f t="shared" si="5"/>
        <v>1903.4543056502664</v>
      </c>
      <c r="AI75" s="34">
        <f>PXIL!H75</f>
        <v>0</v>
      </c>
      <c r="AJ75" s="34">
        <f>PXIL!N75</f>
        <v>0</v>
      </c>
      <c r="AK75" s="34">
        <f>RTM_IEX!H75</f>
        <v>6.81</v>
      </c>
      <c r="AL75" s="34">
        <f>RTM_IEX!N75</f>
        <v>0</v>
      </c>
      <c r="AM75" s="34">
        <f>RTM_PXI!H75</f>
        <v>0</v>
      </c>
      <c r="AN75" s="34">
        <f>RTM_PXI!N75</f>
        <v>0</v>
      </c>
      <c r="AO75" s="149">
        <f>GDAM_IEX!H75</f>
        <v>0</v>
      </c>
      <c r="AP75" s="149">
        <f>GDAM_IEX!N75</f>
        <v>0</v>
      </c>
      <c r="AQ75" s="149">
        <f>GDAM_PXI!H75</f>
        <v>0</v>
      </c>
      <c r="AR75" s="149">
        <f>GDAM_PXI!N75</f>
        <v>0</v>
      </c>
      <c r="AU75">
        <v>73</v>
      </c>
    </row>
    <row r="76" spans="1:47">
      <c r="A76" t="s">
        <v>118</v>
      </c>
      <c r="D76">
        <f>TWEPL!P76</f>
        <v>10.0128</v>
      </c>
      <c r="E76">
        <f>GT_NG!P76</f>
        <v>7.8527735212994196</v>
      </c>
      <c r="F76">
        <f>GT_Spot!P76</f>
        <v>0</v>
      </c>
      <c r="G76">
        <f>PPCL_NG!P76</f>
        <v>37.282469037684621</v>
      </c>
      <c r="H76">
        <f>PPCL_Spot!P76</f>
        <v>0</v>
      </c>
      <c r="I76">
        <f>Bawana_NG!P76</f>
        <v>99.999999999999986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BRPL_ISGS_exbus!DM76</f>
        <v>1212.7720069615439</v>
      </c>
      <c r="P76" s="36">
        <v>75.945483199524233</v>
      </c>
      <c r="Q76" s="36">
        <v>31.405608221476513</v>
      </c>
      <c r="R76" s="38">
        <v>0</v>
      </c>
      <c r="S76" s="38">
        <v>0</v>
      </c>
      <c r="T76" s="37">
        <f>SUMPRODUCT(LTA!J76:AN76,LTA!J$101:AN$101,LTA!J$103:AN$103)</f>
        <v>60.739999999999995</v>
      </c>
      <c r="U76" s="37">
        <f>SUMPRODUCT(LTA!J76:AN76,LTA!J$102:AN$102,LTA!J$103:AN$103)</f>
        <v>101.30999999999999</v>
      </c>
      <c r="V76" s="66">
        <f>SUMPRODUCT(MTOA!B76:G76,MTOA!B$102:G$102,MTOA!B$103:G$103)</f>
        <v>0</v>
      </c>
      <c r="W76" s="66">
        <f>SUMPRODUCT(MTOA!B76:G76,MTOA!B$101:G$101,MTOA!B$103:G$103)</f>
        <v>0</v>
      </c>
      <c r="X76">
        <v>0</v>
      </c>
      <c r="Y76" s="34">
        <f>IEX!H76</f>
        <v>229.89</v>
      </c>
      <c r="Z76" s="34">
        <f>IEX!N76</f>
        <v>0</v>
      </c>
      <c r="AA76" s="75">
        <f>STOA!H76</f>
        <v>10.899999999999999</v>
      </c>
      <c r="AB76" s="75">
        <f>-STOA!N76</f>
        <v>0</v>
      </c>
      <c r="AC76">
        <f t="shared" si="3"/>
        <v>17.059690040285457</v>
      </c>
      <c r="AD76">
        <f t="shared" si="4"/>
        <v>1921.5414509012435</v>
      </c>
      <c r="AE76">
        <f>'IDT-1'!B76</f>
        <v>0</v>
      </c>
      <c r="AF76" s="24"/>
      <c r="AG76">
        <f t="shared" si="5"/>
        <v>1921.5414509012435</v>
      </c>
      <c r="AI76" s="34">
        <f>PXIL!H76</f>
        <v>0</v>
      </c>
      <c r="AJ76" s="34">
        <f>PXIL!N76</f>
        <v>0</v>
      </c>
      <c r="AK76" s="34">
        <f>RTM_IEX!H76</f>
        <v>0.26</v>
      </c>
      <c r="AL76" s="34">
        <f>RTM_IEX!N76</f>
        <v>0</v>
      </c>
      <c r="AM76" s="34">
        <f>RTM_PXI!H76</f>
        <v>0</v>
      </c>
      <c r="AN76" s="34">
        <f>RTM_PXI!N76</f>
        <v>0</v>
      </c>
      <c r="AO76" s="149">
        <f>GDAM_IEX!H76</f>
        <v>60.23</v>
      </c>
      <c r="AP76" s="149">
        <f>GDAM_IEX!N76</f>
        <v>0</v>
      </c>
      <c r="AQ76" s="149">
        <f>GDAM_PXI!H76</f>
        <v>0</v>
      </c>
      <c r="AR76" s="149">
        <f>GDAM_PXI!N76</f>
        <v>0</v>
      </c>
      <c r="AU76">
        <v>74</v>
      </c>
    </row>
    <row r="77" spans="1:47">
      <c r="A77" t="s">
        <v>119</v>
      </c>
      <c r="D77">
        <f>TWEPL!P77</f>
        <v>10.0128</v>
      </c>
      <c r="E77">
        <f>GT_NG!P77</f>
        <v>7.8527735212994196</v>
      </c>
      <c r="F77">
        <f>GT_Spot!P77</f>
        <v>0</v>
      </c>
      <c r="G77">
        <f>PPCL_NG!P77</f>
        <v>37.282469037684621</v>
      </c>
      <c r="H77">
        <f>PPCL_Spot!P77</f>
        <v>0</v>
      </c>
      <c r="I77">
        <f>Bawana_NG!P77</f>
        <v>101.7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BRPL_ISGS_exbus!DM77</f>
        <v>1179.3722702040823</v>
      </c>
      <c r="P77" s="36">
        <v>75.945483199524233</v>
      </c>
      <c r="Q77" s="36">
        <v>31.405608221476513</v>
      </c>
      <c r="R77" s="38">
        <v>0</v>
      </c>
      <c r="S77" s="38">
        <v>0</v>
      </c>
      <c r="T77" s="37">
        <f>SUMPRODUCT(LTA!J77:AN77,LTA!J$101:AN$101,LTA!J$103:AN$103)</f>
        <v>47.25</v>
      </c>
      <c r="U77" s="37">
        <f>SUMPRODUCT(LTA!J77:AN77,LTA!J$102:AN$102,LTA!J$103:AN$103)</f>
        <v>117.71000000000001</v>
      </c>
      <c r="V77" s="66">
        <f>SUMPRODUCT(MTOA!B77:G77,MTOA!B$102:G$102,MTOA!B$103:G$103)</f>
        <v>0</v>
      </c>
      <c r="W77" s="66">
        <f>SUMPRODUCT(MTOA!B77:G77,MTOA!B$101:G$101,MTOA!B$103:G$103)</f>
        <v>0</v>
      </c>
      <c r="X77">
        <v>0</v>
      </c>
      <c r="Y77" s="34">
        <f>IEX!H77</f>
        <v>223.57</v>
      </c>
      <c r="Z77" s="34">
        <f>IEX!N77</f>
        <v>0</v>
      </c>
      <c r="AA77" s="75">
        <f>STOA!H77</f>
        <v>10.899999999999999</v>
      </c>
      <c r="AB77" s="75">
        <f>-STOA!N77</f>
        <v>0</v>
      </c>
      <c r="AC77">
        <f t="shared" si="3"/>
        <v>16.871812356819795</v>
      </c>
      <c r="AD77">
        <f t="shared" si="4"/>
        <v>1900.3795918272474</v>
      </c>
      <c r="AE77">
        <f>'IDT-1'!B77</f>
        <v>0</v>
      </c>
      <c r="AF77" s="24"/>
      <c r="AG77">
        <f t="shared" si="5"/>
        <v>1900.3795918272474</v>
      </c>
      <c r="AI77" s="34">
        <f>PXIL!H77</f>
        <v>0</v>
      </c>
      <c r="AJ77" s="34">
        <f>PXIL!N77</f>
        <v>0</v>
      </c>
      <c r="AK77" s="34">
        <f>RTM_IEX!H77</f>
        <v>4.51</v>
      </c>
      <c r="AL77" s="34">
        <f>RTM_IEX!N77</f>
        <v>0</v>
      </c>
      <c r="AM77" s="34">
        <f>RTM_PXI!H77</f>
        <v>0</v>
      </c>
      <c r="AN77" s="34">
        <f>RTM_PXI!N77</f>
        <v>0</v>
      </c>
      <c r="AO77" s="149">
        <f>GDAM_IEX!H77</f>
        <v>69.739999999999995</v>
      </c>
      <c r="AP77" s="149">
        <f>GDAM_IEX!N77</f>
        <v>0</v>
      </c>
      <c r="AQ77" s="149">
        <f>GDAM_PXI!H77</f>
        <v>0</v>
      </c>
      <c r="AR77" s="149">
        <f>GDAM_PXI!N77</f>
        <v>0</v>
      </c>
      <c r="AU77">
        <v>75</v>
      </c>
    </row>
    <row r="78" spans="1:47">
      <c r="A78" t="s">
        <v>120</v>
      </c>
      <c r="D78">
        <f>TWEPL!P78</f>
        <v>10.0128</v>
      </c>
      <c r="E78">
        <f>GT_NG!P78</f>
        <v>7.8527735212994196</v>
      </c>
      <c r="F78">
        <f>GT_Spot!P78</f>
        <v>0</v>
      </c>
      <c r="G78">
        <f>PPCL_NG!P78</f>
        <v>37.282469037684621</v>
      </c>
      <c r="H78">
        <f>PPCL_Spot!P78</f>
        <v>0</v>
      </c>
      <c r="I78">
        <f>Bawana_NG!P78</f>
        <v>101.7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BRPL_ISGS_exbus!DM78</f>
        <v>1212.7617944674832</v>
      </c>
      <c r="P78" s="36">
        <v>75.945483199524233</v>
      </c>
      <c r="Q78" s="36">
        <v>31.405608221476513</v>
      </c>
      <c r="R78" s="38">
        <v>0</v>
      </c>
      <c r="S78" s="38">
        <v>0</v>
      </c>
      <c r="T78" s="37">
        <f>SUMPRODUCT(LTA!J78:AN78,LTA!J$101:AN$101,LTA!J$103:AN$103)</f>
        <v>43.959999999999994</v>
      </c>
      <c r="U78" s="37">
        <f>SUMPRODUCT(LTA!J78:AN78,LTA!J$102:AN$102,LTA!J$103:AN$103)</f>
        <v>118.16</v>
      </c>
      <c r="V78" s="66">
        <f>SUMPRODUCT(MTOA!B78:G78,MTOA!B$102:G$102,MTOA!B$103:G$103)</f>
        <v>0</v>
      </c>
      <c r="W78" s="66">
        <f>SUMPRODUCT(MTOA!B78:G78,MTOA!B$101:G$101,MTOA!B$103:G$103)</f>
        <v>0</v>
      </c>
      <c r="X78">
        <v>0</v>
      </c>
      <c r="Y78" s="34">
        <f>IEX!H78</f>
        <v>220.7</v>
      </c>
      <c r="Z78" s="34">
        <f>IEX!N78</f>
        <v>0</v>
      </c>
      <c r="AA78" s="75">
        <f>STOA!H78</f>
        <v>10.899999999999999</v>
      </c>
      <c r="AB78" s="75">
        <f>-STOA!N78</f>
        <v>0</v>
      </c>
      <c r="AC78">
        <f t="shared" si="3"/>
        <v>17.077024170337719</v>
      </c>
      <c r="AD78">
        <f t="shared" si="4"/>
        <v>1923.4939042771305</v>
      </c>
      <c r="AE78">
        <f>'IDT-1'!B78</f>
        <v>0</v>
      </c>
      <c r="AF78" s="24"/>
      <c r="AG78">
        <f t="shared" si="5"/>
        <v>1923.4939042771305</v>
      </c>
      <c r="AI78" s="34">
        <f>PXIL!H78</f>
        <v>0</v>
      </c>
      <c r="AJ78" s="34">
        <f>PXIL!N78</f>
        <v>0</v>
      </c>
      <c r="AK78" s="34">
        <f>RTM_IEX!H78</f>
        <v>3.8</v>
      </c>
      <c r="AL78" s="34">
        <f>RTM_IEX!N78</f>
        <v>0</v>
      </c>
      <c r="AM78" s="34">
        <f>RTM_PXI!H78</f>
        <v>0</v>
      </c>
      <c r="AN78" s="34">
        <f>RTM_PXI!N78</f>
        <v>0</v>
      </c>
      <c r="AO78" s="149">
        <f>GDAM_IEX!H78</f>
        <v>66.09</v>
      </c>
      <c r="AP78" s="149">
        <f>GDAM_IEX!N78</f>
        <v>0</v>
      </c>
      <c r="AQ78" s="149">
        <f>GDAM_PXI!H78</f>
        <v>0</v>
      </c>
      <c r="AR78" s="149">
        <f>GDAM_PXI!N78</f>
        <v>0</v>
      </c>
      <c r="AU78">
        <v>76</v>
      </c>
    </row>
    <row r="79" spans="1:47">
      <c r="A79" t="s">
        <v>121</v>
      </c>
      <c r="D79">
        <f>TWEPL!P79</f>
        <v>10.0128</v>
      </c>
      <c r="E79">
        <f>GT_NG!P79</f>
        <v>7.854253420582987</v>
      </c>
      <c r="F79">
        <f>GT_Spot!P79</f>
        <v>0</v>
      </c>
      <c r="G79">
        <f>PPCL_NG!P79</f>
        <v>37.283092105263158</v>
      </c>
      <c r="H79">
        <f>PPCL_Spot!P79</f>
        <v>0</v>
      </c>
      <c r="I79">
        <f>Bawana_NG!P79</f>
        <v>101.7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BRPL_ISGS_exbus!DM79</f>
        <v>1299.2631098318773</v>
      </c>
      <c r="P79" s="36">
        <v>75.945483199524233</v>
      </c>
      <c r="Q79" s="36">
        <v>31.405608221476513</v>
      </c>
      <c r="R79" s="38">
        <v>0</v>
      </c>
      <c r="S79" s="38">
        <v>0</v>
      </c>
      <c r="T79" s="37">
        <f>SUMPRODUCT(LTA!J79:AN79,LTA!J$101:AN$101,LTA!J$103:AN$103)</f>
        <v>42.68</v>
      </c>
      <c r="U79" s="37">
        <f>SUMPRODUCT(LTA!J79:AN79,LTA!J$102:AN$102,LTA!J$103:AN$103)</f>
        <v>118.03</v>
      </c>
      <c r="V79" s="66">
        <f>SUMPRODUCT(MTOA!B79:G79,MTOA!B$102:G$102,MTOA!B$103:G$103)</f>
        <v>0</v>
      </c>
      <c r="W79" s="66">
        <f>SUMPRODUCT(MTOA!B79:G79,MTOA!B$101:G$101,MTOA!B$103:G$103)</f>
        <v>0</v>
      </c>
      <c r="X79">
        <v>0</v>
      </c>
      <c r="Y79" s="34">
        <f>IEX!H79</f>
        <v>177.85</v>
      </c>
      <c r="Z79" s="34">
        <f>IEX!N79</f>
        <v>0</v>
      </c>
      <c r="AA79" s="75">
        <f>STOA!H79</f>
        <v>10.899999999999999</v>
      </c>
      <c r="AB79" s="75">
        <f>-STOA!N79</f>
        <v>0</v>
      </c>
      <c r="AC79">
        <f t="shared" si="3"/>
        <v>17.077758251652774</v>
      </c>
      <c r="AD79">
        <f t="shared" si="4"/>
        <v>1923.5765885270714</v>
      </c>
      <c r="AE79">
        <f>'IDT-1'!B79</f>
        <v>0</v>
      </c>
      <c r="AF79" s="24"/>
      <c r="AG79">
        <f t="shared" si="5"/>
        <v>1923.5765885270714</v>
      </c>
      <c r="AI79" s="34">
        <f>PXIL!H79</f>
        <v>0</v>
      </c>
      <c r="AJ79" s="34">
        <f>PXIL!N79</f>
        <v>0</v>
      </c>
      <c r="AK79" s="34">
        <f>RTM_IEX!H79</f>
        <v>0</v>
      </c>
      <c r="AL79" s="34">
        <f>RTM_IEX!N79</f>
        <v>0</v>
      </c>
      <c r="AM79" s="34">
        <f>RTM_PXI!H79</f>
        <v>0</v>
      </c>
      <c r="AN79" s="34">
        <f>RTM_PXI!N79</f>
        <v>0</v>
      </c>
      <c r="AO79" s="149">
        <f>GDAM_IEX!H79</f>
        <v>27.73</v>
      </c>
      <c r="AP79" s="149">
        <f>GDAM_IEX!N79</f>
        <v>0</v>
      </c>
      <c r="AQ79" s="149">
        <f>GDAM_PXI!H79</f>
        <v>0</v>
      </c>
      <c r="AR79" s="149">
        <f>GDAM_PXI!N79</f>
        <v>0</v>
      </c>
      <c r="AU79">
        <v>77</v>
      </c>
    </row>
    <row r="80" spans="1:47">
      <c r="A80" t="s">
        <v>122</v>
      </c>
      <c r="D80">
        <f>TWEPL!P80</f>
        <v>10.0128</v>
      </c>
      <c r="E80">
        <f>GT_NG!P80</f>
        <v>8.0951814396192745</v>
      </c>
      <c r="F80">
        <f>GT_Spot!P80</f>
        <v>0</v>
      </c>
      <c r="G80">
        <f>PPCL_NG!P80</f>
        <v>37.53</v>
      </c>
      <c r="H80">
        <f>PPCL_Spot!P80</f>
        <v>0</v>
      </c>
      <c r="I80">
        <f>Bawana_NG!P80</f>
        <v>101.7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BRPL_ISGS_exbus!DM80</f>
        <v>1300.7622156477166</v>
      </c>
      <c r="P80" s="36">
        <v>75.945483199524233</v>
      </c>
      <c r="Q80" s="36">
        <v>31.405608221476513</v>
      </c>
      <c r="R80" s="38">
        <v>0</v>
      </c>
      <c r="S80" s="38">
        <v>0</v>
      </c>
      <c r="T80" s="37">
        <f>SUMPRODUCT(LTA!J80:AN80,LTA!J$101:AN$101,LTA!J$103:AN$103)</f>
        <v>41.54</v>
      </c>
      <c r="U80" s="37">
        <f>SUMPRODUCT(LTA!J80:AN80,LTA!J$102:AN$102,LTA!J$103:AN$103)</f>
        <v>119.63999999999999</v>
      </c>
      <c r="V80" s="66">
        <f>SUMPRODUCT(MTOA!B80:G80,MTOA!B$102:G$102,MTOA!B$103:G$103)</f>
        <v>0</v>
      </c>
      <c r="W80" s="66">
        <f>SUMPRODUCT(MTOA!B80:G80,MTOA!B$101:G$101,MTOA!B$103:G$103)</f>
        <v>0</v>
      </c>
      <c r="X80">
        <v>0</v>
      </c>
      <c r="Y80" s="34">
        <f>IEX!H80</f>
        <v>147.15</v>
      </c>
      <c r="Z80" s="34">
        <f>IEX!N80</f>
        <v>0</v>
      </c>
      <c r="AA80" s="75">
        <f>STOA!H80</f>
        <v>10.899999999999999</v>
      </c>
      <c r="AB80" s="75">
        <f>-STOA!N80</f>
        <v>0</v>
      </c>
      <c r="AC80">
        <f t="shared" si="3"/>
        <v>16.810563338873365</v>
      </c>
      <c r="AD80">
        <f t="shared" si="4"/>
        <v>1893.4807251694633</v>
      </c>
      <c r="AE80">
        <f>'IDT-1'!B80</f>
        <v>5.423</v>
      </c>
      <c r="AF80" s="24"/>
      <c r="AG80">
        <f t="shared" si="5"/>
        <v>1898.9037251694633</v>
      </c>
      <c r="AI80" s="34">
        <f>PXIL!H80</f>
        <v>0</v>
      </c>
      <c r="AJ80" s="34">
        <f>PXIL!N80</f>
        <v>0</v>
      </c>
      <c r="AK80" s="34">
        <f>RTM_IEX!H80</f>
        <v>0</v>
      </c>
      <c r="AL80" s="34">
        <f>RTM_IEX!N80</f>
        <v>0</v>
      </c>
      <c r="AM80" s="34">
        <f>RTM_PXI!H80</f>
        <v>0</v>
      </c>
      <c r="AN80" s="34">
        <f>RTM_PXI!N80</f>
        <v>0</v>
      </c>
      <c r="AO80" s="149">
        <f>GDAM_IEX!H80</f>
        <v>25.61</v>
      </c>
      <c r="AP80" s="149">
        <f>GDAM_IEX!N80</f>
        <v>0</v>
      </c>
      <c r="AQ80" s="149">
        <f>GDAM_PXI!H80</f>
        <v>0</v>
      </c>
      <c r="AR80" s="149">
        <f>GDAM_PXI!N80</f>
        <v>0</v>
      </c>
      <c r="AU80">
        <v>78</v>
      </c>
    </row>
    <row r="81" spans="1:47">
      <c r="A81" t="s">
        <v>123</v>
      </c>
      <c r="D81">
        <f>TWEPL!P81</f>
        <v>10.0128</v>
      </c>
      <c r="E81">
        <f>GT_NG!P81</f>
        <v>12.475991649269311</v>
      </c>
      <c r="F81">
        <f>GT_Spot!P81</f>
        <v>0</v>
      </c>
      <c r="G81">
        <f>PPCL_NG!P81</f>
        <v>42.9</v>
      </c>
      <c r="H81">
        <f>PPCL_Spot!P81</f>
        <v>0</v>
      </c>
      <c r="I81">
        <f>Bawana_NG!P81</f>
        <v>103.25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BRPL_ISGS_exbus!DM81</f>
        <v>1345.3548947883539</v>
      </c>
      <c r="P81" s="36">
        <v>75.945483199524233</v>
      </c>
      <c r="Q81" s="36">
        <v>31.405608221476513</v>
      </c>
      <c r="R81" s="38">
        <v>0</v>
      </c>
      <c r="S81" s="38">
        <v>0</v>
      </c>
      <c r="T81" s="37">
        <f>SUMPRODUCT(LTA!J81:AN81,LTA!J$101:AN$101,LTA!J$103:AN$103)</f>
        <v>40.519999999999996</v>
      </c>
      <c r="U81" s="37">
        <f>SUMPRODUCT(LTA!J81:AN81,LTA!J$102:AN$102,LTA!J$103:AN$103)</f>
        <v>92.62</v>
      </c>
      <c r="V81" s="66">
        <f>SUMPRODUCT(MTOA!B81:G81,MTOA!B$102:G$102,MTOA!B$103:G$103)</f>
        <v>0</v>
      </c>
      <c r="W81" s="66">
        <f>SUMPRODUCT(MTOA!B81:G81,MTOA!B$101:G$101,MTOA!B$103:G$103)</f>
        <v>0</v>
      </c>
      <c r="X81">
        <v>0</v>
      </c>
      <c r="Y81" s="34">
        <f>IEX!H81</f>
        <v>176.02</v>
      </c>
      <c r="Z81" s="34">
        <f>IEX!N81</f>
        <v>0</v>
      </c>
      <c r="AA81" s="75">
        <f>STOA!H81</f>
        <v>10.899999999999999</v>
      </c>
      <c r="AB81" s="75">
        <f>-STOA!N81</f>
        <v>0</v>
      </c>
      <c r="AC81">
        <f t="shared" si="3"/>
        <v>17.279680850644191</v>
      </c>
      <c r="AD81">
        <f t="shared" si="4"/>
        <v>1902.12509700798</v>
      </c>
      <c r="AE81">
        <f>'IDT-1'!B81</f>
        <v>13.558</v>
      </c>
      <c r="AF81" s="24"/>
      <c r="AG81">
        <f t="shared" si="5"/>
        <v>1915.68309700798</v>
      </c>
      <c r="AI81" s="34">
        <f>PXIL!H81</f>
        <v>0</v>
      </c>
      <c r="AJ81" s="34">
        <f>PXIL!N81</f>
        <v>0</v>
      </c>
      <c r="AK81" s="34">
        <f>RTM_IEX!H81</f>
        <v>0</v>
      </c>
      <c r="AL81" s="34">
        <f>RTM_IEX!N81</f>
        <v>-22</v>
      </c>
      <c r="AM81" s="34">
        <f>RTM_PXI!H81</f>
        <v>0</v>
      </c>
      <c r="AN81" s="34">
        <f>RTM_PXI!N81</f>
        <v>0</v>
      </c>
      <c r="AO81" s="149">
        <f>GDAM_IEX!H81</f>
        <v>0</v>
      </c>
      <c r="AP81" s="149">
        <f>GDAM_IEX!N81</f>
        <v>0</v>
      </c>
      <c r="AQ81" s="149">
        <f>GDAM_PXI!H81</f>
        <v>0</v>
      </c>
      <c r="AR81" s="149">
        <f>GDAM_PXI!N81</f>
        <v>0</v>
      </c>
      <c r="AU81">
        <v>79</v>
      </c>
    </row>
    <row r="82" spans="1:47">
      <c r="A82" t="s">
        <v>124</v>
      </c>
      <c r="D82">
        <f>TWEPL!P82</f>
        <v>10.0128</v>
      </c>
      <c r="E82">
        <f>GT_NG!P82</f>
        <v>12.475991649269311</v>
      </c>
      <c r="F82">
        <f>GT_Spot!P82</f>
        <v>0</v>
      </c>
      <c r="G82">
        <f>PPCL_NG!P82</f>
        <v>42.9</v>
      </c>
      <c r="H82">
        <f>PPCL_Spot!P82</f>
        <v>0</v>
      </c>
      <c r="I82">
        <f>Bawana_NG!P82</f>
        <v>103.35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BRPL_ISGS_exbus!DM82</f>
        <v>1356.2291299169769</v>
      </c>
      <c r="P82" s="36">
        <v>75.945483199524233</v>
      </c>
      <c r="Q82" s="36">
        <v>31.405608221476513</v>
      </c>
      <c r="R82" s="38">
        <v>0</v>
      </c>
      <c r="S82" s="38">
        <v>0</v>
      </c>
      <c r="T82" s="37">
        <f>SUMPRODUCT(LTA!J82:AN82,LTA!J$101:AN$101,LTA!J$103:AN$103)</f>
        <v>38.99</v>
      </c>
      <c r="U82" s="37">
        <f>SUMPRODUCT(LTA!J82:AN82,LTA!J$102:AN$102,LTA!J$103:AN$103)</f>
        <v>91.74</v>
      </c>
      <c r="V82" s="66">
        <f>SUMPRODUCT(MTOA!B82:G82,MTOA!B$102:G$102,MTOA!B$103:G$103)</f>
        <v>0</v>
      </c>
      <c r="W82" s="66">
        <f>SUMPRODUCT(MTOA!B82:G82,MTOA!B$101:G$101,MTOA!B$103:G$103)</f>
        <v>0</v>
      </c>
      <c r="X82">
        <v>0</v>
      </c>
      <c r="Y82" s="34">
        <f>IEX!H82</f>
        <v>173.14</v>
      </c>
      <c r="Z82" s="34">
        <f>IEX!N82</f>
        <v>0</v>
      </c>
      <c r="AA82" s="75">
        <f>STOA!H82</f>
        <v>10.899999999999999</v>
      </c>
      <c r="AB82" s="75">
        <f>-STOA!N82</f>
        <v>0</v>
      </c>
      <c r="AC82">
        <f t="shared" si="3"/>
        <v>17.498386542697787</v>
      </c>
      <c r="AD82">
        <f t="shared" si="4"/>
        <v>1888.5906264445496</v>
      </c>
      <c r="AE82">
        <f>'IDT-1'!B82</f>
        <v>21.693000000000001</v>
      </c>
      <c r="AF82" s="24"/>
      <c r="AG82">
        <f t="shared" si="5"/>
        <v>1910.2836264445496</v>
      </c>
      <c r="AI82" s="34">
        <f>PXIL!H82</f>
        <v>0</v>
      </c>
      <c r="AJ82" s="34">
        <f>PXIL!N82</f>
        <v>0</v>
      </c>
      <c r="AK82" s="34">
        <f>RTM_IEX!H82</f>
        <v>0</v>
      </c>
      <c r="AL82" s="34">
        <f>RTM_IEX!N82</f>
        <v>-41</v>
      </c>
      <c r="AM82" s="34">
        <f>RTM_PXI!H82</f>
        <v>0</v>
      </c>
      <c r="AN82" s="34">
        <f>RTM_PXI!N82</f>
        <v>0</v>
      </c>
      <c r="AO82" s="149">
        <f>GDAM_IEX!H82</f>
        <v>0</v>
      </c>
      <c r="AP82" s="149">
        <f>GDAM_IEX!N82</f>
        <v>0</v>
      </c>
      <c r="AQ82" s="149">
        <f>GDAM_PXI!H82</f>
        <v>0</v>
      </c>
      <c r="AR82" s="149">
        <f>GDAM_PXI!N82</f>
        <v>0</v>
      </c>
      <c r="AU82">
        <v>80</v>
      </c>
    </row>
    <row r="83" spans="1:47">
      <c r="A83" t="s">
        <v>125</v>
      </c>
      <c r="D83">
        <f>TWEPL!P83</f>
        <v>10.0128</v>
      </c>
      <c r="E83">
        <f>GT_NG!P83</f>
        <v>13.087749782797566</v>
      </c>
      <c r="F83">
        <f>GT_Spot!P83</f>
        <v>0</v>
      </c>
      <c r="G83">
        <f>PPCL_NG!P83</f>
        <v>43.25</v>
      </c>
      <c r="H83">
        <f>PPCL_Spot!P83</f>
        <v>0</v>
      </c>
      <c r="I83">
        <f>Bawana_NG!P83</f>
        <v>103.35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BRPL_ISGS_exbus!DM83</f>
        <v>1281.2815465304682</v>
      </c>
      <c r="P83" s="36">
        <v>75.945483199524233</v>
      </c>
      <c r="Q83" s="36">
        <v>31.405608221476513</v>
      </c>
      <c r="R83" s="38">
        <v>0</v>
      </c>
      <c r="S83" s="38">
        <v>0</v>
      </c>
      <c r="T83" s="37">
        <f>SUMPRODUCT(LTA!J83:AN83,LTA!J$101:AN$101,LTA!J$103:AN$103)</f>
        <v>38.69</v>
      </c>
      <c r="U83" s="37">
        <f>SUMPRODUCT(LTA!J83:AN83,LTA!J$102:AN$102,LTA!J$103:AN$103)</f>
        <v>90.31</v>
      </c>
      <c r="V83" s="66">
        <f>SUMPRODUCT(MTOA!B83:G83,MTOA!B$102:G$102,MTOA!B$103:G$103)</f>
        <v>0</v>
      </c>
      <c r="W83" s="66">
        <f>SUMPRODUCT(MTOA!B83:G83,MTOA!B$101:G$101,MTOA!B$103:G$103)</f>
        <v>0</v>
      </c>
      <c r="X83">
        <v>0</v>
      </c>
      <c r="Y83" s="34">
        <f>IEX!H83</f>
        <v>169.83</v>
      </c>
      <c r="Z83" s="34">
        <f>IEX!N83</f>
        <v>0</v>
      </c>
      <c r="AA83" s="75">
        <f>STOA!H83</f>
        <v>10.899999999999999</v>
      </c>
      <c r="AB83" s="75">
        <f>-STOA!N83</f>
        <v>0</v>
      </c>
      <c r="AC83">
        <f t="shared" si="3"/>
        <v>16.7141780052496</v>
      </c>
      <c r="AD83">
        <f t="shared" si="4"/>
        <v>1820.3490097290169</v>
      </c>
      <c r="AE83">
        <f>'IDT-1'!B83</f>
        <v>34.838999999999999</v>
      </c>
      <c r="AF83" s="24"/>
      <c r="AG83">
        <f t="shared" si="5"/>
        <v>1855.1880097290168</v>
      </c>
      <c r="AI83" s="34">
        <f>PXIL!H83</f>
        <v>0</v>
      </c>
      <c r="AJ83" s="34">
        <f>PXIL!N83</f>
        <v>0</v>
      </c>
      <c r="AK83" s="34">
        <f>RTM_IEX!H83</f>
        <v>0</v>
      </c>
      <c r="AL83" s="34">
        <f>RTM_IEX!N83</f>
        <v>-31</v>
      </c>
      <c r="AM83" s="34">
        <f>RTM_PXI!H83</f>
        <v>0</v>
      </c>
      <c r="AN83" s="34">
        <f>RTM_PXI!N83</f>
        <v>0</v>
      </c>
      <c r="AO83" s="149">
        <f>GDAM_IEX!H83</f>
        <v>0</v>
      </c>
      <c r="AP83" s="149">
        <f>GDAM_IEX!N83</f>
        <v>0</v>
      </c>
      <c r="AQ83" s="149">
        <f>GDAM_PXI!H83</f>
        <v>0</v>
      </c>
      <c r="AR83" s="149">
        <f>GDAM_PXI!N83</f>
        <v>0</v>
      </c>
      <c r="AU83">
        <v>81</v>
      </c>
    </row>
    <row r="84" spans="1:47">
      <c r="A84" t="s">
        <v>126</v>
      </c>
      <c r="D84">
        <f>TWEPL!P84</f>
        <v>10.0128</v>
      </c>
      <c r="E84">
        <f>GT_NG!P84</f>
        <v>13.087749782797566</v>
      </c>
      <c r="F84">
        <f>GT_Spot!P84</f>
        <v>0</v>
      </c>
      <c r="G84">
        <f>PPCL_NG!P84</f>
        <v>43.25</v>
      </c>
      <c r="H84">
        <f>PPCL_Spot!P84</f>
        <v>0</v>
      </c>
      <c r="I84">
        <f>Bawana_NG!P84</f>
        <v>103.35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BRPL_ISGS_exbus!DM84</f>
        <v>1278.865025474001</v>
      </c>
      <c r="P84" s="36">
        <v>75.945483199524233</v>
      </c>
      <c r="Q84" s="36">
        <v>31.405608221476513</v>
      </c>
      <c r="R84" s="38">
        <v>0</v>
      </c>
      <c r="S84" s="38">
        <v>0</v>
      </c>
      <c r="T84" s="37">
        <f>SUMPRODUCT(LTA!J84:AN84,LTA!J$101:AN$101,LTA!J$103:AN$103)</f>
        <v>38.43</v>
      </c>
      <c r="U84" s="37">
        <f>SUMPRODUCT(LTA!J84:AN84,LTA!J$102:AN$102,LTA!J$103:AN$103)</f>
        <v>87.96</v>
      </c>
      <c r="V84" s="66">
        <f>SUMPRODUCT(MTOA!B84:G84,MTOA!B$102:G$102,MTOA!B$103:G$103)</f>
        <v>0</v>
      </c>
      <c r="W84" s="66">
        <f>SUMPRODUCT(MTOA!B84:G84,MTOA!B$101:G$101,MTOA!B$103:G$103)</f>
        <v>0</v>
      </c>
      <c r="X84">
        <v>0</v>
      </c>
      <c r="Y84" s="34">
        <f>IEX!H84</f>
        <v>134.6</v>
      </c>
      <c r="Z84" s="34">
        <f>IEX!N84</f>
        <v>0</v>
      </c>
      <c r="AA84" s="75">
        <f>STOA!H84</f>
        <v>10.899999999999999</v>
      </c>
      <c r="AB84" s="75">
        <f>-STOA!N84</f>
        <v>0</v>
      </c>
      <c r="AC84">
        <f t="shared" si="3"/>
        <v>16.555239425440991</v>
      </c>
      <c r="AD84">
        <f t="shared" si="4"/>
        <v>1758.2514272523586</v>
      </c>
      <c r="AE84">
        <f>'IDT-1'!B84</f>
        <v>82.948999999999998</v>
      </c>
      <c r="AF84" s="24"/>
      <c r="AG84">
        <f t="shared" si="5"/>
        <v>1841.2004272523586</v>
      </c>
      <c r="AI84" s="34">
        <f>PXIL!H84</f>
        <v>0</v>
      </c>
      <c r="AJ84" s="34">
        <f>PXIL!N84</f>
        <v>0</v>
      </c>
      <c r="AK84" s="34">
        <f>RTM_IEX!H84</f>
        <v>0</v>
      </c>
      <c r="AL84" s="34">
        <f>RTM_IEX!N84</f>
        <v>-53</v>
      </c>
      <c r="AM84" s="34">
        <f>RTM_PXI!H84</f>
        <v>0</v>
      </c>
      <c r="AN84" s="34">
        <f>RTM_PXI!N84</f>
        <v>0</v>
      </c>
      <c r="AO84" s="149">
        <f>GDAM_IEX!H84</f>
        <v>0</v>
      </c>
      <c r="AP84" s="149">
        <f>GDAM_IEX!N84</f>
        <v>0</v>
      </c>
      <c r="AQ84" s="149">
        <f>GDAM_PXI!H84</f>
        <v>0</v>
      </c>
      <c r="AR84" s="149">
        <f>GDAM_PXI!N84</f>
        <v>0</v>
      </c>
      <c r="AU84">
        <v>82</v>
      </c>
    </row>
    <row r="85" spans="1:47">
      <c r="A85" t="s">
        <v>127</v>
      </c>
      <c r="D85">
        <f>TWEPL!P85</f>
        <v>10.0128</v>
      </c>
      <c r="E85">
        <f>GT_NG!P85</f>
        <v>13.087749782797566</v>
      </c>
      <c r="F85">
        <f>GT_Spot!P85</f>
        <v>0</v>
      </c>
      <c r="G85">
        <f>PPCL_NG!P85</f>
        <v>43.25</v>
      </c>
      <c r="H85">
        <f>PPCL_Spot!P85</f>
        <v>0</v>
      </c>
      <c r="I85">
        <f>Bawana_NG!P85</f>
        <v>103.35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BRPL_ISGS_exbus!DM85</f>
        <v>1304.0420707000637</v>
      </c>
      <c r="P85" s="36">
        <v>75.945483199524233</v>
      </c>
      <c r="Q85" s="36">
        <v>31.405608221476513</v>
      </c>
      <c r="R85" s="38">
        <v>0</v>
      </c>
      <c r="S85" s="38">
        <v>0</v>
      </c>
      <c r="T85" s="37">
        <f>SUMPRODUCT(LTA!J85:AN85,LTA!J$101:AN$101,LTA!J$103:AN$103)</f>
        <v>38.369999999999997</v>
      </c>
      <c r="U85" s="37">
        <f>SUMPRODUCT(LTA!J85:AN85,LTA!J$102:AN$102,LTA!J$103:AN$103)</f>
        <v>85.17</v>
      </c>
      <c r="V85" s="66">
        <f>SUMPRODUCT(MTOA!B85:G85,MTOA!B$102:G$102,MTOA!B$103:G$103)</f>
        <v>0</v>
      </c>
      <c r="W85" s="66">
        <f>SUMPRODUCT(MTOA!B85:G85,MTOA!B$101:G$101,MTOA!B$103:G$103)</f>
        <v>0</v>
      </c>
      <c r="X85">
        <v>0</v>
      </c>
      <c r="Y85" s="34">
        <f>IEX!H85</f>
        <v>111.88</v>
      </c>
      <c r="Z85" s="34">
        <f>IEX!N85</f>
        <v>0</v>
      </c>
      <c r="AA85" s="75">
        <f>STOA!H85</f>
        <v>10.899999999999999</v>
      </c>
      <c r="AB85" s="75">
        <f>-STOA!N85</f>
        <v>0</v>
      </c>
      <c r="AC85">
        <f t="shared" si="3"/>
        <v>16.347584490419845</v>
      </c>
      <c r="AD85">
        <f t="shared" si="4"/>
        <v>1781.066127413442</v>
      </c>
      <c r="AE85">
        <f>'IDT-1'!B85</f>
        <v>119.03100000000001</v>
      </c>
      <c r="AF85" s="24"/>
      <c r="AG85">
        <f t="shared" si="5"/>
        <v>1900.097127413442</v>
      </c>
      <c r="AI85" s="34">
        <f>PXIL!H85</f>
        <v>0</v>
      </c>
      <c r="AJ85" s="34">
        <f>PXIL!N85</f>
        <v>0</v>
      </c>
      <c r="AK85" s="34">
        <f>RTM_IEX!H85</f>
        <v>0</v>
      </c>
      <c r="AL85" s="34">
        <f>RTM_IEX!N85</f>
        <v>-30</v>
      </c>
      <c r="AM85" s="34">
        <f>RTM_PXI!H85</f>
        <v>0</v>
      </c>
      <c r="AN85" s="34">
        <f>RTM_PXI!N85</f>
        <v>0</v>
      </c>
      <c r="AO85" s="149">
        <f>GDAM_IEX!H85</f>
        <v>0</v>
      </c>
      <c r="AP85" s="149">
        <f>GDAM_IEX!N85</f>
        <v>0</v>
      </c>
      <c r="AQ85" s="149">
        <f>GDAM_PXI!H85</f>
        <v>0</v>
      </c>
      <c r="AR85" s="149">
        <f>GDAM_PXI!N85</f>
        <v>0</v>
      </c>
      <c r="AU85">
        <v>83</v>
      </c>
    </row>
    <row r="86" spans="1:47">
      <c r="A86" t="s">
        <v>128</v>
      </c>
      <c r="D86">
        <f>TWEPL!P86</f>
        <v>10.0128</v>
      </c>
      <c r="E86">
        <f>GT_NG!P86</f>
        <v>13.087749782797566</v>
      </c>
      <c r="F86">
        <f>GT_Spot!P86</f>
        <v>0</v>
      </c>
      <c r="G86">
        <f>PPCL_NG!P86</f>
        <v>43.25</v>
      </c>
      <c r="H86">
        <f>PPCL_Spot!P86</f>
        <v>0</v>
      </c>
      <c r="I86">
        <f>Bawana_NG!P86</f>
        <v>103.46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BRPL_ISGS_exbus!DM86</f>
        <v>1266.617992768046</v>
      </c>
      <c r="P86" s="36">
        <v>75.945483199524233</v>
      </c>
      <c r="Q86" s="36">
        <v>31.405608221476513</v>
      </c>
      <c r="R86" s="38">
        <v>0</v>
      </c>
      <c r="S86" s="38">
        <v>0</v>
      </c>
      <c r="T86" s="37">
        <f>SUMPRODUCT(LTA!J86:AN86,LTA!J$101:AN$101,LTA!J$103:AN$103)</f>
        <v>37.71</v>
      </c>
      <c r="U86" s="37">
        <f>SUMPRODUCT(LTA!J86:AN86,LTA!J$102:AN$102,LTA!J$103:AN$103)</f>
        <v>79.289999999999992</v>
      </c>
      <c r="V86" s="66">
        <f>SUMPRODUCT(MTOA!B86:G86,MTOA!B$102:G$102,MTOA!B$103:G$103)</f>
        <v>0</v>
      </c>
      <c r="W86" s="66">
        <f>SUMPRODUCT(MTOA!B86:G86,MTOA!B$101:G$101,MTOA!B$103:G$103)</f>
        <v>0</v>
      </c>
      <c r="X86">
        <v>0</v>
      </c>
      <c r="Y86" s="34">
        <f>IEX!H86</f>
        <v>131.87</v>
      </c>
      <c r="Z86" s="34">
        <f>IEX!N86</f>
        <v>0</v>
      </c>
      <c r="AA86" s="75">
        <f>STOA!H86</f>
        <v>10.899999999999999</v>
      </c>
      <c r="AB86" s="75">
        <f>-STOA!N86</f>
        <v>0</v>
      </c>
      <c r="AC86">
        <f t="shared" si="3"/>
        <v>15.933383671607597</v>
      </c>
      <c r="AD86">
        <f t="shared" si="4"/>
        <v>1780.6162503002367</v>
      </c>
      <c r="AE86">
        <f>'IDT-1'!B86</f>
        <v>124.782</v>
      </c>
      <c r="AF86" s="24"/>
      <c r="AG86">
        <f t="shared" si="5"/>
        <v>1905.3982503002367</v>
      </c>
      <c r="AI86" s="34">
        <f>PXIL!H86</f>
        <v>0</v>
      </c>
      <c r="AJ86" s="34">
        <f>PXIL!N86</f>
        <v>0</v>
      </c>
      <c r="AK86" s="34">
        <f>RTM_IEX!H86</f>
        <v>0</v>
      </c>
      <c r="AL86" s="34">
        <f>RTM_IEX!N86</f>
        <v>-7</v>
      </c>
      <c r="AM86" s="34">
        <f>RTM_PXI!H86</f>
        <v>0</v>
      </c>
      <c r="AN86" s="34">
        <f>RTM_PXI!N86</f>
        <v>0</v>
      </c>
      <c r="AO86" s="149">
        <f>GDAM_IEX!H86</f>
        <v>0</v>
      </c>
      <c r="AP86" s="149">
        <f>GDAM_IEX!N86</f>
        <v>0</v>
      </c>
      <c r="AQ86" s="149">
        <f>GDAM_PXI!H86</f>
        <v>0</v>
      </c>
      <c r="AR86" s="149">
        <f>GDAM_PXI!N86</f>
        <v>0</v>
      </c>
      <c r="AU86">
        <v>84</v>
      </c>
    </row>
    <row r="87" spans="1:47">
      <c r="A87" t="s">
        <v>129</v>
      </c>
      <c r="D87">
        <f>TWEPL!P87</f>
        <v>10.0128</v>
      </c>
      <c r="E87">
        <f>GT_NG!P87</f>
        <v>13.087749782797566</v>
      </c>
      <c r="F87">
        <f>GT_Spot!P87</f>
        <v>0</v>
      </c>
      <c r="G87">
        <f>PPCL_NG!P87</f>
        <v>43.25</v>
      </c>
      <c r="H87">
        <f>PPCL_Spot!P87</f>
        <v>0</v>
      </c>
      <c r="I87">
        <f>Bawana_NG!P87</f>
        <v>105.13000000000002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BRPL_ISGS_exbus!DM87</f>
        <v>1206.6103924793233</v>
      </c>
      <c r="P87" s="36">
        <v>75.945483199524233</v>
      </c>
      <c r="Q87" s="36">
        <v>31.405608221476513</v>
      </c>
      <c r="R87" s="38">
        <v>0</v>
      </c>
      <c r="S87" s="38">
        <v>0</v>
      </c>
      <c r="T87" s="37">
        <f>SUMPRODUCT(LTA!J87:AN87,LTA!J$101:AN$101,LTA!J$103:AN$103)</f>
        <v>37.04</v>
      </c>
      <c r="U87" s="37">
        <f>SUMPRODUCT(LTA!J87:AN87,LTA!J$102:AN$102,LTA!J$103:AN$103)</f>
        <v>77.709999999999994</v>
      </c>
      <c r="V87" s="66">
        <f>SUMPRODUCT(MTOA!B87:G87,MTOA!B$102:G$102,MTOA!B$103:G$103)</f>
        <v>0</v>
      </c>
      <c r="W87" s="66">
        <f>SUMPRODUCT(MTOA!B87:G87,MTOA!B$101:G$101,MTOA!B$103:G$103)</f>
        <v>0</v>
      </c>
      <c r="X87">
        <v>0</v>
      </c>
      <c r="Y87" s="34">
        <f>IEX!H87</f>
        <v>130.71</v>
      </c>
      <c r="Z87" s="34">
        <f>IEX!N87</f>
        <v>0</v>
      </c>
      <c r="AA87" s="75">
        <f>STOA!H87</f>
        <v>10.899999999999999</v>
      </c>
      <c r="AB87" s="75">
        <f>-STOA!N87</f>
        <v>0</v>
      </c>
      <c r="AC87">
        <f t="shared" si="3"/>
        <v>15.833911165176605</v>
      </c>
      <c r="AD87">
        <f t="shared" si="4"/>
        <v>1668.9681225179452</v>
      </c>
      <c r="AE87">
        <f>'IDT-1'!B87</f>
        <v>152.124</v>
      </c>
      <c r="AF87" s="24"/>
      <c r="AG87">
        <f t="shared" si="5"/>
        <v>1821.0921225179452</v>
      </c>
      <c r="AI87" s="34">
        <f>PXIL!H87</f>
        <v>0</v>
      </c>
      <c r="AJ87" s="34">
        <f>PXIL!N87</f>
        <v>0</v>
      </c>
      <c r="AK87" s="34">
        <f>RTM_IEX!H87</f>
        <v>0</v>
      </c>
      <c r="AL87" s="34">
        <f>RTM_IEX!N87</f>
        <v>-57</v>
      </c>
      <c r="AM87" s="34">
        <f>RTM_PXI!H87</f>
        <v>0</v>
      </c>
      <c r="AN87" s="34">
        <f>RTM_PXI!N87</f>
        <v>0</v>
      </c>
      <c r="AO87" s="149">
        <f>GDAM_IEX!H87</f>
        <v>0</v>
      </c>
      <c r="AP87" s="149">
        <f>GDAM_IEX!N87</f>
        <v>0</v>
      </c>
      <c r="AQ87" s="149">
        <f>GDAM_PXI!H87</f>
        <v>0</v>
      </c>
      <c r="AR87" s="149">
        <f>GDAM_PXI!N87</f>
        <v>0</v>
      </c>
      <c r="AU87">
        <v>85</v>
      </c>
    </row>
    <row r="88" spans="1:47">
      <c r="A88" t="s">
        <v>130</v>
      </c>
      <c r="D88">
        <f>TWEPL!P88</f>
        <v>10.0128</v>
      </c>
      <c r="E88">
        <f>GT_NG!P88</f>
        <v>13.087749782797566</v>
      </c>
      <c r="F88">
        <f>GT_Spot!P88</f>
        <v>0</v>
      </c>
      <c r="G88">
        <f>PPCL_NG!P88</f>
        <v>43.25</v>
      </c>
      <c r="H88">
        <f>PPCL_Spot!P88</f>
        <v>0</v>
      </c>
      <c r="I88">
        <f>Bawana_NG!P88</f>
        <v>105.24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BRPL_ISGS_exbus!DM88</f>
        <v>1187.9615413799593</v>
      </c>
      <c r="P88" s="36">
        <v>75.945483199524233</v>
      </c>
      <c r="Q88" s="36">
        <v>31.405608221476513</v>
      </c>
      <c r="R88" s="38">
        <v>0</v>
      </c>
      <c r="S88" s="38">
        <v>0</v>
      </c>
      <c r="T88" s="37">
        <f>SUMPRODUCT(LTA!J88:AN88,LTA!J$101:AN$101,LTA!J$103:AN$103)</f>
        <v>37.51</v>
      </c>
      <c r="U88" s="37">
        <f>SUMPRODUCT(LTA!J88:AN88,LTA!J$102:AN$102,LTA!J$103:AN$103)</f>
        <v>78.39</v>
      </c>
      <c r="V88" s="66">
        <f>SUMPRODUCT(MTOA!B88:G88,MTOA!B$102:G$102,MTOA!B$103:G$103)</f>
        <v>0</v>
      </c>
      <c r="W88" s="66">
        <f>SUMPRODUCT(MTOA!B88:G88,MTOA!B$101:G$101,MTOA!B$103:G$103)</f>
        <v>0</v>
      </c>
      <c r="X88">
        <v>0</v>
      </c>
      <c r="Y88" s="34">
        <f>IEX!H88</f>
        <v>152.49</v>
      </c>
      <c r="Z88" s="34">
        <f>IEX!N88</f>
        <v>0</v>
      </c>
      <c r="AA88" s="75">
        <f>STOA!H88</f>
        <v>10.899999999999999</v>
      </c>
      <c r="AB88" s="75">
        <f>-STOA!N88</f>
        <v>0</v>
      </c>
      <c r="AC88">
        <f t="shared" si="3"/>
        <v>15.845918892935616</v>
      </c>
      <c r="AD88">
        <f t="shared" si="4"/>
        <v>1676.3472636908223</v>
      </c>
      <c r="AE88">
        <f>'IDT-1'!B88</f>
        <v>148.41399999999999</v>
      </c>
      <c r="AF88" s="24"/>
      <c r="AG88">
        <f t="shared" si="5"/>
        <v>1824.7612636908223</v>
      </c>
      <c r="AI88" s="34">
        <f>PXIL!H88</f>
        <v>0</v>
      </c>
      <c r="AJ88" s="34">
        <f>PXIL!N88</f>
        <v>0</v>
      </c>
      <c r="AK88" s="34">
        <f>RTM_IEX!H88</f>
        <v>0</v>
      </c>
      <c r="AL88" s="34">
        <f>RTM_IEX!N88</f>
        <v>-54</v>
      </c>
      <c r="AM88" s="34">
        <f>RTM_PXI!H88</f>
        <v>0</v>
      </c>
      <c r="AN88" s="34">
        <f>RTM_PXI!N88</f>
        <v>0</v>
      </c>
      <c r="AO88" s="149">
        <f>GDAM_IEX!H88</f>
        <v>0</v>
      </c>
      <c r="AP88" s="149">
        <f>GDAM_IEX!N88</f>
        <v>0</v>
      </c>
      <c r="AQ88" s="149">
        <f>GDAM_PXI!H88</f>
        <v>0</v>
      </c>
      <c r="AR88" s="149">
        <f>GDAM_PXI!N88</f>
        <v>0</v>
      </c>
      <c r="AU88">
        <v>86</v>
      </c>
    </row>
    <row r="89" spans="1:47">
      <c r="A89" t="s">
        <v>131</v>
      </c>
      <c r="D89">
        <f>TWEPL!P89</f>
        <v>10.0128</v>
      </c>
      <c r="E89">
        <f>GT_NG!P89</f>
        <v>13.665071770334928</v>
      </c>
      <c r="F89">
        <f>GT_Spot!P89</f>
        <v>0</v>
      </c>
      <c r="G89">
        <f>PPCL_NG!P89</f>
        <v>43.25</v>
      </c>
      <c r="H89">
        <f>PPCL_Spot!P89</f>
        <v>0</v>
      </c>
      <c r="I89">
        <f>Bawana_NG!P89</f>
        <v>105.24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BRPL_ISGS_exbus!DM89</f>
        <v>1136.2420581124543</v>
      </c>
      <c r="P89" s="36">
        <v>75.945483199524233</v>
      </c>
      <c r="Q89" s="36">
        <v>31.405608221476513</v>
      </c>
      <c r="R89" s="38">
        <v>0</v>
      </c>
      <c r="S89" s="38">
        <v>0</v>
      </c>
      <c r="T89" s="37">
        <f>SUMPRODUCT(LTA!J89:AN89,LTA!J$101:AN$101,LTA!J$103:AN$103)</f>
        <v>38.06</v>
      </c>
      <c r="U89" s="37">
        <f>SUMPRODUCT(LTA!J89:AN89,LTA!J$102:AN$102,LTA!J$103:AN$103)</f>
        <v>77.81</v>
      </c>
      <c r="V89" s="66">
        <f>SUMPRODUCT(MTOA!B89:G89,MTOA!B$102:G$102,MTOA!B$103:G$103)</f>
        <v>0</v>
      </c>
      <c r="W89" s="66">
        <f>SUMPRODUCT(MTOA!B89:G89,MTOA!B$101:G$101,MTOA!B$103:G$103)</f>
        <v>0</v>
      </c>
      <c r="X89">
        <v>0</v>
      </c>
      <c r="Y89" s="34">
        <f>IEX!H89</f>
        <v>168.05</v>
      </c>
      <c r="Z89" s="34">
        <f>IEX!N89</f>
        <v>0</v>
      </c>
      <c r="AA89" s="75">
        <f>STOA!H89</f>
        <v>10.899999999999999</v>
      </c>
      <c r="AB89" s="75">
        <f>-STOA!N89</f>
        <v>0</v>
      </c>
      <c r="AC89">
        <f t="shared" si="3"/>
        <v>15.053112987473352</v>
      </c>
      <c r="AD89">
        <f t="shared" si="4"/>
        <v>1695.5279083163166</v>
      </c>
      <c r="AE89">
        <f>'IDT-1'!B89</f>
        <v>126.017</v>
      </c>
      <c r="AF89" s="24"/>
      <c r="AG89">
        <f t="shared" si="5"/>
        <v>1821.5449083163167</v>
      </c>
      <c r="AI89" s="34">
        <f>PXIL!H89</f>
        <v>0</v>
      </c>
      <c r="AJ89" s="34">
        <f>PXIL!N89</f>
        <v>0</v>
      </c>
      <c r="AK89" s="34">
        <f>RTM_IEX!H89</f>
        <v>0</v>
      </c>
      <c r="AL89" s="34">
        <f>RTM_IEX!N89</f>
        <v>0</v>
      </c>
      <c r="AM89" s="34">
        <f>RTM_PXI!H89</f>
        <v>0</v>
      </c>
      <c r="AN89" s="34">
        <f>RTM_PXI!N89</f>
        <v>0</v>
      </c>
      <c r="AO89" s="149">
        <f>GDAM_IEX!H89</f>
        <v>0</v>
      </c>
      <c r="AP89" s="149">
        <f>GDAM_IEX!N89</f>
        <v>0</v>
      </c>
      <c r="AQ89" s="149">
        <f>GDAM_PXI!H89</f>
        <v>0</v>
      </c>
      <c r="AR89" s="149">
        <f>GDAM_PXI!N89</f>
        <v>0</v>
      </c>
      <c r="AU89">
        <v>87</v>
      </c>
    </row>
    <row r="90" spans="1:47">
      <c r="A90" t="s">
        <v>132</v>
      </c>
      <c r="D90">
        <f>TWEPL!P90</f>
        <v>10.0128</v>
      </c>
      <c r="E90">
        <f>GT_NG!P90</f>
        <v>13.665071770334928</v>
      </c>
      <c r="F90">
        <f>GT_Spot!P90</f>
        <v>0</v>
      </c>
      <c r="G90">
        <f>PPCL_NG!P90</f>
        <v>43.25</v>
      </c>
      <c r="H90">
        <f>PPCL_Spot!P90</f>
        <v>0</v>
      </c>
      <c r="I90">
        <f>Bawana_NG!P90</f>
        <v>105.35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BRPL_ISGS_exbus!DM90</f>
        <v>1160.0321426385817</v>
      </c>
      <c r="P90" s="36">
        <v>75.945483199524233</v>
      </c>
      <c r="Q90" s="36">
        <v>31.405608221476513</v>
      </c>
      <c r="R90" s="38">
        <v>0</v>
      </c>
      <c r="S90" s="38">
        <v>0</v>
      </c>
      <c r="T90" s="37">
        <f>SUMPRODUCT(LTA!J90:AN90,LTA!J$101:AN$101,LTA!J$103:AN$103)</f>
        <v>38.44</v>
      </c>
      <c r="U90" s="37">
        <f>SUMPRODUCT(LTA!J90:AN90,LTA!J$102:AN$102,LTA!J$103:AN$103)</f>
        <v>77.069999999999993</v>
      </c>
      <c r="V90" s="66">
        <f>SUMPRODUCT(MTOA!B90:G90,MTOA!B$102:G$102,MTOA!B$103:G$103)</f>
        <v>0</v>
      </c>
      <c r="W90" s="66">
        <f>SUMPRODUCT(MTOA!B90:G90,MTOA!B$101:G$101,MTOA!B$103:G$103)</f>
        <v>0</v>
      </c>
      <c r="X90">
        <v>0</v>
      </c>
      <c r="Y90" s="34">
        <f>IEX!H90</f>
        <v>162.31</v>
      </c>
      <c r="Z90" s="34">
        <f>IEX!N90</f>
        <v>0</v>
      </c>
      <c r="AA90" s="75">
        <f>STOA!H90</f>
        <v>10.899999999999999</v>
      </c>
      <c r="AB90" s="75">
        <f>-STOA!N90</f>
        <v>0</v>
      </c>
      <c r="AC90">
        <f t="shared" si="3"/>
        <v>15.254144368914252</v>
      </c>
      <c r="AD90">
        <f t="shared" si="4"/>
        <v>1708.1269614610032</v>
      </c>
      <c r="AE90">
        <f>'IDT-1'!B90</f>
        <v>135.47</v>
      </c>
      <c r="AF90" s="24"/>
      <c r="AG90">
        <f t="shared" si="5"/>
        <v>1843.5969614610033</v>
      </c>
      <c r="AI90" s="34">
        <f>PXIL!H90</f>
        <v>0</v>
      </c>
      <c r="AJ90" s="34">
        <f>PXIL!N90</f>
        <v>0</v>
      </c>
      <c r="AK90" s="34">
        <f>RTM_IEX!H90</f>
        <v>0</v>
      </c>
      <c r="AL90" s="34">
        <f>RTM_IEX!N90</f>
        <v>-5</v>
      </c>
      <c r="AM90" s="34">
        <f>RTM_PXI!H90</f>
        <v>0</v>
      </c>
      <c r="AN90" s="34">
        <f>RTM_PXI!N90</f>
        <v>0</v>
      </c>
      <c r="AO90" s="149">
        <f>GDAM_IEX!H90</f>
        <v>0</v>
      </c>
      <c r="AP90" s="149">
        <f>GDAM_IEX!N90</f>
        <v>0</v>
      </c>
      <c r="AQ90" s="149">
        <f>GDAM_PXI!H90</f>
        <v>0</v>
      </c>
      <c r="AR90" s="149">
        <f>GDAM_PXI!N90</f>
        <v>0</v>
      </c>
      <c r="AU90">
        <v>88</v>
      </c>
    </row>
    <row r="91" spans="1:47">
      <c r="A91" t="s">
        <v>133</v>
      </c>
      <c r="D91">
        <f>TWEPL!P91</f>
        <v>10.0128</v>
      </c>
      <c r="E91">
        <f>GT_NG!P91</f>
        <v>14.47846889952153</v>
      </c>
      <c r="F91">
        <f>GT_Spot!P91</f>
        <v>0</v>
      </c>
      <c r="G91">
        <f>PPCL_NG!P91</f>
        <v>43.957164053932004</v>
      </c>
      <c r="H91">
        <f>PPCL_Spot!P91</f>
        <v>0</v>
      </c>
      <c r="I91">
        <f>Bawana_NG!P91</f>
        <v>135.35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BRPL_ISGS_exbus!DM91</f>
        <v>1166.6184736875684</v>
      </c>
      <c r="P91" s="36">
        <v>75.945483199524233</v>
      </c>
      <c r="Q91" s="36">
        <v>31.405608221476513</v>
      </c>
      <c r="R91" s="38">
        <v>0</v>
      </c>
      <c r="S91" s="38">
        <v>0</v>
      </c>
      <c r="T91" s="37">
        <f>SUMPRODUCT(LTA!J91:AN91,LTA!J$101:AN$101,LTA!J$103:AN$103)</f>
        <v>36.760000000000005</v>
      </c>
      <c r="U91" s="37">
        <f>SUMPRODUCT(LTA!J91:AN91,LTA!J$102:AN$102,LTA!J$103:AN$103)</f>
        <v>76.39</v>
      </c>
      <c r="V91" s="66">
        <f>SUMPRODUCT(MTOA!B91:G91,MTOA!B$102:G$102,MTOA!B$103:G$103)</f>
        <v>0</v>
      </c>
      <c r="W91" s="66">
        <f>SUMPRODUCT(MTOA!B91:G91,MTOA!B$101:G$101,MTOA!B$103:G$103)</f>
        <v>0</v>
      </c>
      <c r="X91">
        <v>0</v>
      </c>
      <c r="Y91" s="34">
        <f>IEX!H91</f>
        <v>153.49</v>
      </c>
      <c r="Z91" s="34">
        <f>IEX!N91</f>
        <v>0</v>
      </c>
      <c r="AA91" s="75">
        <f>STOA!H91</f>
        <v>64.97</v>
      </c>
      <c r="AB91" s="75">
        <f>-STOA!N91</f>
        <v>0</v>
      </c>
      <c r="AC91">
        <f t="shared" si="3"/>
        <v>16.730435987465576</v>
      </c>
      <c r="AD91">
        <f t="shared" si="4"/>
        <v>1701.6475620745573</v>
      </c>
      <c r="AE91">
        <f>'IDT-1'!B91</f>
        <v>132.75700000000001</v>
      </c>
      <c r="AF91" s="24"/>
      <c r="AG91">
        <f t="shared" si="5"/>
        <v>1834.4045620745574</v>
      </c>
      <c r="AI91" s="34">
        <f>PXIL!H91</f>
        <v>0</v>
      </c>
      <c r="AJ91" s="34">
        <f>PXIL!N91</f>
        <v>0</v>
      </c>
      <c r="AK91" s="34">
        <f>RTM_IEX!H91</f>
        <v>0</v>
      </c>
      <c r="AL91" s="34">
        <f>RTM_IEX!N91</f>
        <v>-91</v>
      </c>
      <c r="AM91" s="34">
        <f>RTM_PXI!H91</f>
        <v>0</v>
      </c>
      <c r="AN91" s="34">
        <f>RTM_PXI!N91</f>
        <v>0</v>
      </c>
      <c r="AO91" s="149">
        <f>GDAM_IEX!H91</f>
        <v>0</v>
      </c>
      <c r="AP91" s="149">
        <f>GDAM_IEX!N91</f>
        <v>0</v>
      </c>
      <c r="AQ91" s="149">
        <f>GDAM_PXI!H91</f>
        <v>0</v>
      </c>
      <c r="AR91" s="149">
        <f>GDAM_PXI!N91</f>
        <v>0</v>
      </c>
      <c r="AU91">
        <v>89</v>
      </c>
    </row>
    <row r="92" spans="1:47">
      <c r="A92" t="s">
        <v>134</v>
      </c>
      <c r="D92">
        <f>TWEPL!P92</f>
        <v>10.0128</v>
      </c>
      <c r="E92">
        <f>GT_NG!P92</f>
        <v>14.47846889952153</v>
      </c>
      <c r="F92">
        <f>GT_Spot!P92</f>
        <v>0</v>
      </c>
      <c r="G92">
        <f>PPCL_NG!P92</f>
        <v>43.957164053932004</v>
      </c>
      <c r="H92">
        <f>PPCL_Spot!P92</f>
        <v>0</v>
      </c>
      <c r="I92">
        <f>Bawana_NG!P92</f>
        <v>135.95000000000002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BRPL_ISGS_exbus!DM92</f>
        <v>1166.5306008375683</v>
      </c>
      <c r="P92" s="36">
        <v>75.945483199524233</v>
      </c>
      <c r="Q92" s="36">
        <v>31.405608221476513</v>
      </c>
      <c r="R92" s="38">
        <v>0</v>
      </c>
      <c r="S92" s="38">
        <v>0</v>
      </c>
      <c r="T92" s="37">
        <f>SUMPRODUCT(LTA!J92:AN92,LTA!J$101:AN$101,LTA!J$103:AN$103)</f>
        <v>37.730000000000004</v>
      </c>
      <c r="U92" s="37">
        <f>SUMPRODUCT(LTA!J92:AN92,LTA!J$102:AN$102,LTA!J$103:AN$103)</f>
        <v>71.209999999999994</v>
      </c>
      <c r="V92" s="66">
        <f>SUMPRODUCT(MTOA!B92:G92,MTOA!B$102:G$102,MTOA!B$103:G$103)</f>
        <v>0</v>
      </c>
      <c r="W92" s="66">
        <f>SUMPRODUCT(MTOA!B92:G92,MTOA!B$101:G$101,MTOA!B$103:G$103)</f>
        <v>0</v>
      </c>
      <c r="X92">
        <v>0</v>
      </c>
      <c r="Y92" s="34">
        <f>IEX!H92</f>
        <v>176.83</v>
      </c>
      <c r="Z92" s="34">
        <f>IEX!N92</f>
        <v>0</v>
      </c>
      <c r="AA92" s="75">
        <f>STOA!H92</f>
        <v>64.97</v>
      </c>
      <c r="AB92" s="75">
        <f>-STOA!N92</f>
        <v>0</v>
      </c>
      <c r="AC92">
        <f t="shared" si="3"/>
        <v>16.921042961429965</v>
      </c>
      <c r="AD92">
        <f t="shared" si="4"/>
        <v>1719.0990822505926</v>
      </c>
      <c r="AE92">
        <f>'IDT-1'!B92</f>
        <v>121.267</v>
      </c>
      <c r="AF92" s="24"/>
      <c r="AG92">
        <f t="shared" si="5"/>
        <v>1840.3660822505926</v>
      </c>
      <c r="AI92" s="34">
        <f>PXIL!H92</f>
        <v>0</v>
      </c>
      <c r="AJ92" s="34">
        <f>PXIL!N92</f>
        <v>0</v>
      </c>
      <c r="AK92" s="34">
        <f>RTM_IEX!H92</f>
        <v>0</v>
      </c>
      <c r="AL92" s="34">
        <f>RTM_IEX!N92</f>
        <v>-93</v>
      </c>
      <c r="AM92" s="34">
        <f>RTM_PXI!H92</f>
        <v>0</v>
      </c>
      <c r="AN92" s="34">
        <f>RTM_PXI!N92</f>
        <v>0</v>
      </c>
      <c r="AO92" s="149">
        <f>GDAM_IEX!H92</f>
        <v>0</v>
      </c>
      <c r="AP92" s="149">
        <f>GDAM_IEX!N92</f>
        <v>0</v>
      </c>
      <c r="AQ92" s="149">
        <f>GDAM_PXI!H92</f>
        <v>0</v>
      </c>
      <c r="AR92" s="149">
        <f>GDAM_PXI!N92</f>
        <v>0</v>
      </c>
      <c r="AU92">
        <v>90</v>
      </c>
    </row>
    <row r="93" spans="1:47">
      <c r="A93" t="s">
        <v>135</v>
      </c>
      <c r="D93">
        <f>TWEPL!P93</f>
        <v>10.0128</v>
      </c>
      <c r="E93">
        <f>GT_NG!P93</f>
        <v>14.77000547345375</v>
      </c>
      <c r="F93">
        <f>GT_Spot!P93</f>
        <v>0</v>
      </c>
      <c r="G93">
        <f>PPCL_NG!P93</f>
        <v>43.957164053932004</v>
      </c>
      <c r="H93">
        <f>PPCL_Spot!P93</f>
        <v>0</v>
      </c>
      <c r="I93">
        <f>Bawana_NG!P93</f>
        <v>99.61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BRPL_ISGS_exbus!DM93</f>
        <v>1158.572588648756</v>
      </c>
      <c r="P93" s="36">
        <v>75.945483199524233</v>
      </c>
      <c r="Q93" s="36">
        <v>31.405608221476513</v>
      </c>
      <c r="R93" s="38">
        <v>0</v>
      </c>
      <c r="S93" s="38">
        <v>0</v>
      </c>
      <c r="T93" s="37">
        <f>SUMPRODUCT(LTA!J93:AN93,LTA!J$101:AN$101,LTA!J$103:AN$103)</f>
        <v>38.75</v>
      </c>
      <c r="U93" s="37">
        <f>SUMPRODUCT(LTA!J93:AN93,LTA!J$102:AN$102,LTA!J$103:AN$103)</f>
        <v>73.02</v>
      </c>
      <c r="V93" s="66">
        <f>SUMPRODUCT(MTOA!B93:G93,MTOA!B$102:G$102,MTOA!B$103:G$103)</f>
        <v>0</v>
      </c>
      <c r="W93" s="66">
        <f>SUMPRODUCT(MTOA!B93:G93,MTOA!B$101:G$101,MTOA!B$103:G$103)</f>
        <v>0</v>
      </c>
      <c r="X93">
        <v>0</v>
      </c>
      <c r="Y93" s="34">
        <f>IEX!H93</f>
        <v>222.25</v>
      </c>
      <c r="Z93" s="34">
        <f>IEX!N93</f>
        <v>0</v>
      </c>
      <c r="AA93" s="75">
        <f>STOA!H93</f>
        <v>64.97</v>
      </c>
      <c r="AB93" s="75">
        <f>-STOA!N93</f>
        <v>0</v>
      </c>
      <c r="AC93">
        <f t="shared" si="3"/>
        <v>16.683164022830965</v>
      </c>
      <c r="AD93">
        <f t="shared" si="4"/>
        <v>1754.5804855743118</v>
      </c>
      <c r="AE93">
        <f>'IDT-1'!B93</f>
        <v>90</v>
      </c>
      <c r="AF93" s="24"/>
      <c r="AG93">
        <f t="shared" si="5"/>
        <v>1844.5804855743118</v>
      </c>
      <c r="AI93" s="34">
        <f>PXIL!H93</f>
        <v>0</v>
      </c>
      <c r="AJ93" s="34">
        <f>PXIL!N93</f>
        <v>0</v>
      </c>
      <c r="AK93" s="34">
        <f>RTM_IEX!H93</f>
        <v>0</v>
      </c>
      <c r="AL93" s="34">
        <f>RTM_IEX!N93</f>
        <v>-62</v>
      </c>
      <c r="AM93" s="34">
        <f>RTM_PXI!H93</f>
        <v>0</v>
      </c>
      <c r="AN93" s="34">
        <f>RTM_PXI!N93</f>
        <v>0</v>
      </c>
      <c r="AO93" s="149">
        <f>GDAM_IEX!H93</f>
        <v>0</v>
      </c>
      <c r="AP93" s="149">
        <f>GDAM_IEX!N93</f>
        <v>0</v>
      </c>
      <c r="AQ93" s="149">
        <f>GDAM_PXI!H93</f>
        <v>0</v>
      </c>
      <c r="AR93" s="149">
        <f>GDAM_PXI!N93</f>
        <v>0</v>
      </c>
      <c r="AU93">
        <v>91</v>
      </c>
    </row>
    <row r="94" spans="1:47">
      <c r="A94" t="s">
        <v>136</v>
      </c>
      <c r="D94">
        <f>TWEPL!P94</f>
        <v>10.0128</v>
      </c>
      <c r="E94">
        <f>GT_NG!P94</f>
        <v>15.184893267651889</v>
      </c>
      <c r="F94">
        <f>GT_Spot!P94</f>
        <v>0</v>
      </c>
      <c r="G94">
        <f>PPCL_NG!P94</f>
        <v>43.957164053932004</v>
      </c>
      <c r="H94">
        <f>PPCL_Spot!P94</f>
        <v>0</v>
      </c>
      <c r="I94">
        <f>Bawana_NG!P94</f>
        <v>99.61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BRPL_ISGS_exbus!DM94</f>
        <v>1151.4051513917959</v>
      </c>
      <c r="P94" s="36">
        <v>75.945483199524233</v>
      </c>
      <c r="Q94" s="36">
        <v>31.405608221476513</v>
      </c>
      <c r="R94" s="38">
        <v>0</v>
      </c>
      <c r="S94" s="38">
        <v>0</v>
      </c>
      <c r="T94" s="37">
        <f>SUMPRODUCT(LTA!J94:AN94,LTA!J$101:AN$101,LTA!J$103:AN$103)</f>
        <v>40.08</v>
      </c>
      <c r="U94" s="37">
        <f>SUMPRODUCT(LTA!J94:AN94,LTA!J$102:AN$102,LTA!J$103:AN$103)</f>
        <v>73.7</v>
      </c>
      <c r="V94" s="66">
        <f>SUMPRODUCT(MTOA!B94:G94,MTOA!B$102:G$102,MTOA!B$103:G$103)</f>
        <v>0</v>
      </c>
      <c r="W94" s="66">
        <f>SUMPRODUCT(MTOA!B94:G94,MTOA!B$101:G$101,MTOA!B$103:G$103)</f>
        <v>0</v>
      </c>
      <c r="X94">
        <v>0</v>
      </c>
      <c r="Y94" s="34">
        <f>IEX!H94</f>
        <v>238.68</v>
      </c>
      <c r="Z94" s="34">
        <f>IEX!N94</f>
        <v>0</v>
      </c>
      <c r="AA94" s="75">
        <f>STOA!H94</f>
        <v>64.97</v>
      </c>
      <c r="AB94" s="75">
        <f>-STOA!N94</f>
        <v>0</v>
      </c>
      <c r="AC94">
        <f t="shared" si="3"/>
        <v>16.741622949947683</v>
      </c>
      <c r="AD94">
        <f t="shared" si="4"/>
        <v>1771.2094771844329</v>
      </c>
      <c r="AE94">
        <f>'IDT-1'!B94</f>
        <v>80</v>
      </c>
      <c r="AF94" s="24"/>
      <c r="AG94">
        <f t="shared" si="5"/>
        <v>1851.2094771844329</v>
      </c>
      <c r="AI94" s="34">
        <f>PXIL!H94</f>
        <v>0</v>
      </c>
      <c r="AJ94" s="34">
        <f>PXIL!N94</f>
        <v>0</v>
      </c>
      <c r="AK94" s="34">
        <f>RTM_IEX!H94</f>
        <v>0</v>
      </c>
      <c r="AL94" s="34">
        <f>RTM_IEX!N94</f>
        <v>-57</v>
      </c>
      <c r="AM94" s="34">
        <f>RTM_PXI!H94</f>
        <v>0</v>
      </c>
      <c r="AN94" s="34">
        <f>RTM_PXI!N94</f>
        <v>0</v>
      </c>
      <c r="AO94" s="149">
        <f>GDAM_IEX!H94</f>
        <v>0</v>
      </c>
      <c r="AP94" s="149">
        <f>GDAM_IEX!N94</f>
        <v>0</v>
      </c>
      <c r="AQ94" s="149">
        <f>GDAM_PXI!H94</f>
        <v>0</v>
      </c>
      <c r="AR94" s="149">
        <f>GDAM_PXI!N94</f>
        <v>0</v>
      </c>
      <c r="AU94">
        <v>92</v>
      </c>
    </row>
    <row r="95" spans="1:47">
      <c r="A95" t="s">
        <v>137</v>
      </c>
      <c r="D95">
        <f>TWEPL!P95</f>
        <v>10.0128</v>
      </c>
      <c r="E95">
        <f>GT_NG!P95</f>
        <v>15.184893267651889</v>
      </c>
      <c r="F95">
        <f>GT_Spot!P95</f>
        <v>0</v>
      </c>
      <c r="G95">
        <f>PPCL_NG!P95</f>
        <v>43.957164053932004</v>
      </c>
      <c r="H95">
        <f>PPCL_Spot!P95</f>
        <v>0</v>
      </c>
      <c r="I95">
        <f>Bawana_NG!P95</f>
        <v>99.61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BRPL_ISGS_exbus!DM95</f>
        <v>1091.6602135768533</v>
      </c>
      <c r="P95" s="36">
        <v>75.945483199524233</v>
      </c>
      <c r="Q95" s="36">
        <v>31.405608221476513</v>
      </c>
      <c r="R95" s="38">
        <v>0</v>
      </c>
      <c r="S95" s="38">
        <v>0</v>
      </c>
      <c r="T95" s="37">
        <f>SUMPRODUCT(LTA!J95:AN95,LTA!J$101:AN$101,LTA!J$103:AN$103)</f>
        <v>40.75</v>
      </c>
      <c r="U95" s="37">
        <f>SUMPRODUCT(LTA!J95:AN95,LTA!J$102:AN$102,LTA!J$103:AN$103)</f>
        <v>72.48</v>
      </c>
      <c r="V95" s="66">
        <f>SUMPRODUCT(MTOA!B95:G95,MTOA!B$102:G$102,MTOA!B$103:G$103)</f>
        <v>0</v>
      </c>
      <c r="W95" s="66">
        <f>SUMPRODUCT(MTOA!B95:G95,MTOA!B$101:G$101,MTOA!B$103:G$103)</f>
        <v>0</v>
      </c>
      <c r="X95">
        <v>0</v>
      </c>
      <c r="Y95" s="34">
        <f>IEX!H95</f>
        <v>324.37</v>
      </c>
      <c r="Z95" s="34">
        <f>IEX!N95</f>
        <v>0</v>
      </c>
      <c r="AA95" s="75">
        <f>STOA!H95</f>
        <v>64.92</v>
      </c>
      <c r="AB95" s="75">
        <f>-STOA!N95</f>
        <v>0</v>
      </c>
      <c r="AC95">
        <f t="shared" si="3"/>
        <v>16.627290651332764</v>
      </c>
      <c r="AD95">
        <f t="shared" si="4"/>
        <v>1834.6688716681051</v>
      </c>
      <c r="AE95">
        <f>'IDT-1'!B95</f>
        <v>32.030999999999999</v>
      </c>
      <c r="AF95" s="24"/>
      <c r="AG95">
        <f t="shared" si="5"/>
        <v>1866.6998716681051</v>
      </c>
      <c r="AI95" s="34">
        <f>PXIL!H95</f>
        <v>0</v>
      </c>
      <c r="AJ95" s="34">
        <f>PXIL!N95</f>
        <v>0</v>
      </c>
      <c r="AK95" s="34">
        <f>RTM_IEX!H95</f>
        <v>0</v>
      </c>
      <c r="AL95" s="34">
        <f>RTM_IEX!N95</f>
        <v>-19</v>
      </c>
      <c r="AM95" s="34">
        <f>RTM_PXI!H95</f>
        <v>0</v>
      </c>
      <c r="AN95" s="34">
        <f>RTM_PXI!N95</f>
        <v>0</v>
      </c>
      <c r="AO95" s="149">
        <f>GDAM_IEX!H95</f>
        <v>0</v>
      </c>
      <c r="AP95" s="149">
        <f>GDAM_IEX!N95</f>
        <v>0</v>
      </c>
      <c r="AQ95" s="149">
        <f>GDAM_PXI!H95</f>
        <v>0</v>
      </c>
      <c r="AR95" s="149">
        <f>GDAM_PXI!N95</f>
        <v>0</v>
      </c>
      <c r="AU95">
        <v>93</v>
      </c>
    </row>
    <row r="96" spans="1:47">
      <c r="A96" t="s">
        <v>138</v>
      </c>
      <c r="D96">
        <f>TWEPL!P96</f>
        <v>10.0128</v>
      </c>
      <c r="E96">
        <f>GT_NG!P96</f>
        <v>15.281694644284572</v>
      </c>
      <c r="F96">
        <f>GT_Spot!P96</f>
        <v>0</v>
      </c>
      <c r="G96">
        <f>PPCL_NG!P96</f>
        <v>43.957164053932004</v>
      </c>
      <c r="H96">
        <f>PPCL_Spot!P96</f>
        <v>0</v>
      </c>
      <c r="I96">
        <f>Bawana_NG!P96</f>
        <v>99.61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BRPL_ISGS_exbus!DM96</f>
        <v>1053.5589022867196</v>
      </c>
      <c r="P96" s="36">
        <v>75.945483199524233</v>
      </c>
      <c r="Q96" s="36">
        <v>31.405608221476513</v>
      </c>
      <c r="R96" s="38">
        <v>0</v>
      </c>
      <c r="S96" s="38">
        <v>0</v>
      </c>
      <c r="T96" s="37">
        <f>SUMPRODUCT(LTA!J96:AN96,LTA!J$101:AN$101,LTA!J$103:AN$103)</f>
        <v>41.42</v>
      </c>
      <c r="U96" s="37">
        <f>SUMPRODUCT(LTA!J96:AN96,LTA!J$102:AN$102,LTA!J$103:AN$103)</f>
        <v>73.13</v>
      </c>
      <c r="V96" s="66">
        <f>SUMPRODUCT(MTOA!B96:G96,MTOA!B$102:G$102,MTOA!B$103:G$103)</f>
        <v>0</v>
      </c>
      <c r="W96" s="66">
        <f>SUMPRODUCT(MTOA!B96:G96,MTOA!B$101:G$101,MTOA!B$103:G$103)</f>
        <v>0</v>
      </c>
      <c r="X96">
        <v>0</v>
      </c>
      <c r="Y96" s="34">
        <f>IEX!H96</f>
        <v>337.44</v>
      </c>
      <c r="Z96" s="34">
        <f>IEX!N96</f>
        <v>0</v>
      </c>
      <c r="AA96" s="75">
        <f>STOA!H96</f>
        <v>64.92</v>
      </c>
      <c r="AB96" s="75">
        <f>-STOA!N96</f>
        <v>0</v>
      </c>
      <c r="AC96">
        <f t="shared" si="3"/>
        <v>16.301838541172248</v>
      </c>
      <c r="AD96">
        <f t="shared" si="4"/>
        <v>1836.179813864765</v>
      </c>
      <c r="AE96">
        <f>'IDT-1'!B96</f>
        <v>21.693000000000001</v>
      </c>
      <c r="AF96" s="24"/>
      <c r="AG96">
        <f t="shared" si="5"/>
        <v>1857.872813864765</v>
      </c>
      <c r="AI96" s="34">
        <f>PXIL!H96</f>
        <v>0</v>
      </c>
      <c r="AJ96" s="34">
        <f>PXIL!N96</f>
        <v>0</v>
      </c>
      <c r="AK96" s="34">
        <f>RTM_IEX!H96</f>
        <v>5.8</v>
      </c>
      <c r="AL96" s="34">
        <f>RTM_IEX!N96</f>
        <v>0</v>
      </c>
      <c r="AM96" s="34">
        <f>RTM_PXI!H96</f>
        <v>0</v>
      </c>
      <c r="AN96" s="34">
        <f>RTM_PXI!N96</f>
        <v>0</v>
      </c>
      <c r="AO96" s="149">
        <f>GDAM_IEX!H96</f>
        <v>0</v>
      </c>
      <c r="AP96" s="149">
        <f>GDAM_IEX!N96</f>
        <v>0</v>
      </c>
      <c r="AQ96" s="149">
        <f>GDAM_PXI!H96</f>
        <v>0</v>
      </c>
      <c r="AR96" s="149">
        <f>GDAM_PXI!N96</f>
        <v>0</v>
      </c>
      <c r="AU96">
        <v>94</v>
      </c>
    </row>
    <row r="97" spans="1:47">
      <c r="A97" t="s">
        <v>139</v>
      </c>
      <c r="D97">
        <f>TWEPL!P97</f>
        <v>10.0128</v>
      </c>
      <c r="E97">
        <f>GT_NG!P97</f>
        <v>15.699227284838795</v>
      </c>
      <c r="F97">
        <f>GT_Spot!P97</f>
        <v>0</v>
      </c>
      <c r="G97">
        <f>PPCL_NG!P97</f>
        <v>43.957164053932004</v>
      </c>
      <c r="H97">
        <f>PPCL_Spot!P97</f>
        <v>0</v>
      </c>
      <c r="I97">
        <f>Bawana_NG!P97</f>
        <v>99.61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BRPL_ISGS_exbus!DM97</f>
        <v>1023.0112369161345</v>
      </c>
      <c r="P97" s="36">
        <v>75.945483199524233</v>
      </c>
      <c r="Q97" s="36">
        <v>31.405608221476513</v>
      </c>
      <c r="R97" s="38">
        <v>0</v>
      </c>
      <c r="S97" s="38">
        <v>0</v>
      </c>
      <c r="T97" s="37">
        <f>SUMPRODUCT(LTA!J97:AN97,LTA!J$101:AN$101,LTA!J$103:AN$103)</f>
        <v>42.08</v>
      </c>
      <c r="U97" s="37">
        <f>SUMPRODUCT(LTA!J97:AN97,LTA!J$102:AN$102,LTA!J$103:AN$103)</f>
        <v>73.56</v>
      </c>
      <c r="V97" s="66">
        <f>SUMPRODUCT(MTOA!B97:G97,MTOA!B$102:G$102,MTOA!B$103:G$103)</f>
        <v>0</v>
      </c>
      <c r="W97" s="66">
        <f>SUMPRODUCT(MTOA!B97:G97,MTOA!B$101:G$101,MTOA!B$103:G$103)</f>
        <v>0</v>
      </c>
      <c r="X97">
        <v>0</v>
      </c>
      <c r="Y97" s="34">
        <f>IEX!H97</f>
        <v>337.65</v>
      </c>
      <c r="Z97" s="34">
        <f>IEX!N97</f>
        <v>0</v>
      </c>
      <c r="AA97" s="75">
        <f>STOA!H97</f>
        <v>64.92</v>
      </c>
      <c r="AB97" s="75">
        <f>-STOA!N97</f>
        <v>0</v>
      </c>
      <c r="AC97">
        <f t="shared" si="3"/>
        <v>16.227213373147972</v>
      </c>
      <c r="AD97">
        <f t="shared" si="4"/>
        <v>1827.7743063027579</v>
      </c>
      <c r="AE97">
        <f>'IDT-1'!B97</f>
        <v>13.558</v>
      </c>
      <c r="AF97" s="24"/>
      <c r="AG97">
        <f t="shared" si="5"/>
        <v>1841.3323063027578</v>
      </c>
      <c r="AI97" s="34">
        <f>PXIL!H97</f>
        <v>0</v>
      </c>
      <c r="AJ97" s="34">
        <f>PXIL!N97</f>
        <v>0</v>
      </c>
      <c r="AK97" s="34">
        <f>RTM_IEX!H97</f>
        <v>26.15</v>
      </c>
      <c r="AL97" s="34">
        <f>RTM_IEX!N97</f>
        <v>0</v>
      </c>
      <c r="AM97" s="34">
        <f>RTM_PXI!H97</f>
        <v>0</v>
      </c>
      <c r="AN97" s="34">
        <f>RTM_PXI!N97</f>
        <v>0</v>
      </c>
      <c r="AO97" s="149">
        <f>GDAM_IEX!H97</f>
        <v>0</v>
      </c>
      <c r="AP97" s="149">
        <f>GDAM_IEX!N97</f>
        <v>0</v>
      </c>
      <c r="AQ97" s="149">
        <f>GDAM_PXI!H97</f>
        <v>0</v>
      </c>
      <c r="AR97" s="149">
        <f>GDAM_PXI!N97</f>
        <v>0</v>
      </c>
      <c r="AU97">
        <v>95</v>
      </c>
    </row>
    <row r="98" spans="1:47">
      <c r="A98" t="s">
        <v>140</v>
      </c>
      <c r="D98">
        <f>TWEPL!P98</f>
        <v>10.0128</v>
      </c>
      <c r="E98">
        <f>GT_NG!P98</f>
        <v>15.699227284838795</v>
      </c>
      <c r="F98">
        <f>GT_Spot!P98</f>
        <v>0</v>
      </c>
      <c r="G98">
        <f>PPCL_NG!P98</f>
        <v>43.957164053932004</v>
      </c>
      <c r="H98">
        <f>PPCL_Spot!P98</f>
        <v>0</v>
      </c>
      <c r="I98">
        <f>Bawana_NG!P98</f>
        <v>99.61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BRPL_ISGS_exbus!DM98</f>
        <v>1020.8051502830785</v>
      </c>
      <c r="P98" s="36">
        <v>75.945483199524233</v>
      </c>
      <c r="Q98" s="36">
        <v>31.405608221476513</v>
      </c>
      <c r="R98" s="38">
        <v>0</v>
      </c>
      <c r="S98" s="38">
        <v>0</v>
      </c>
      <c r="T98" s="37">
        <f>SUMPRODUCT(LTA!J98:AN98,LTA!J$101:AN$101,LTA!J$103:AN$103)</f>
        <v>42.08</v>
      </c>
      <c r="U98" s="37">
        <f>SUMPRODUCT(LTA!J98:AN98,LTA!J$102:AN$102,LTA!J$103:AN$103)</f>
        <v>73.739999999999995</v>
      </c>
      <c r="V98" s="66">
        <f>SUMPRODUCT(MTOA!B98:G98,MTOA!B$102:G$102,MTOA!B$103:G$103)</f>
        <v>0</v>
      </c>
      <c r="W98" s="66">
        <f>SUMPRODUCT(MTOA!B98:G98,MTOA!B$101:G$101,MTOA!B$103:G$103)</f>
        <v>0</v>
      </c>
      <c r="X98">
        <v>0</v>
      </c>
      <c r="Y98" s="34">
        <f>IEX!H98</f>
        <v>356.5</v>
      </c>
      <c r="Z98" s="34">
        <f>IEX!N98</f>
        <v>0</v>
      </c>
      <c r="AA98" s="75">
        <f>STOA!H98</f>
        <v>64.92</v>
      </c>
      <c r="AB98" s="75">
        <f>-STOA!N98</f>
        <v>0</v>
      </c>
      <c r="AC98">
        <f t="shared" si="3"/>
        <v>16.145143810777082</v>
      </c>
      <c r="AD98">
        <f t="shared" si="4"/>
        <v>1818.5302892320731</v>
      </c>
      <c r="AE98">
        <f>'IDT-1'!B98</f>
        <v>0</v>
      </c>
      <c r="AF98" s="24"/>
      <c r="AG98">
        <f t="shared" si="5"/>
        <v>1818.5302892320731</v>
      </c>
      <c r="AI98" s="34">
        <f>PXIL!H98</f>
        <v>0</v>
      </c>
      <c r="AJ98" s="34">
        <f>PXIL!N98</f>
        <v>0</v>
      </c>
      <c r="AK98" s="34">
        <f>RTM_IEX!H98</f>
        <v>0</v>
      </c>
      <c r="AL98" s="34">
        <f>RTM_IEX!N98</f>
        <v>0</v>
      </c>
      <c r="AM98" s="34">
        <f>RTM_PXI!H98</f>
        <v>0</v>
      </c>
      <c r="AN98" s="34">
        <f>RTM_PXI!N98</f>
        <v>0</v>
      </c>
      <c r="AO98" s="149">
        <f>GDAM_IEX!H98</f>
        <v>0</v>
      </c>
      <c r="AP98" s="149">
        <f>GDAM_IEX!N98</f>
        <v>0</v>
      </c>
      <c r="AQ98" s="149">
        <f>GDAM_PXI!H98</f>
        <v>0</v>
      </c>
      <c r="AR98" s="149">
        <f>GDAM_PXI!N98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0.24140234999999979</v>
      </c>
      <c r="E99">
        <f t="shared" si="6"/>
        <v>0.31882166822763219</v>
      </c>
      <c r="F99">
        <f t="shared" si="6"/>
        <v>0</v>
      </c>
      <c r="G99">
        <f t="shared" si="6"/>
        <v>1.0338025701718645</v>
      </c>
      <c r="H99">
        <f t="shared" si="6"/>
        <v>0</v>
      </c>
      <c r="I99">
        <f t="shared" si="6"/>
        <v>2.2637894303071753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23.992756120928963</v>
      </c>
      <c r="P99" s="36">
        <f t="shared" si="6"/>
        <v>1.8266215963770192</v>
      </c>
      <c r="Q99" s="36">
        <f t="shared" si="6"/>
        <v>0.75160655649147501</v>
      </c>
      <c r="R99" s="38">
        <f t="shared" si="6"/>
        <v>0.47485366161616172</v>
      </c>
      <c r="S99" s="38">
        <f t="shared" si="6"/>
        <v>0</v>
      </c>
      <c r="T99" s="37">
        <f t="shared" si="6"/>
        <v>5.2978725000000004</v>
      </c>
      <c r="U99" s="37">
        <f t="shared" si="6"/>
        <v>2.1578374999999999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2.2518750000000005</v>
      </c>
      <c r="Z99" s="34">
        <f t="shared" si="6"/>
        <v>0</v>
      </c>
      <c r="AA99" s="75">
        <f t="shared" si="6"/>
        <v>0.69528000000000045</v>
      </c>
      <c r="AB99" s="75">
        <f t="shared" si="6"/>
        <v>0</v>
      </c>
      <c r="AC99">
        <f t="shared" si="6"/>
        <v>0.37025711140642792</v>
      </c>
      <c r="AD99">
        <f t="shared" si="6"/>
        <v>40.670846842713836</v>
      </c>
      <c r="AE99">
        <f t="shared" si="6"/>
        <v>0.82338974999999981</v>
      </c>
      <c r="AG99">
        <f t="shared" si="6"/>
        <v>41.49423659271384</v>
      </c>
      <c r="AI99">
        <f t="shared" si="6"/>
        <v>0</v>
      </c>
      <c r="AJ99">
        <f t="shared" si="6"/>
        <v>0</v>
      </c>
      <c r="AK99">
        <f t="shared" si="6"/>
        <v>0.1867349999999999</v>
      </c>
      <c r="AL99">
        <f t="shared" si="6"/>
        <v>-0.51449999999999996</v>
      </c>
      <c r="AM99">
        <f t="shared" si="6"/>
        <v>0</v>
      </c>
      <c r="AN99">
        <f t="shared" si="6"/>
        <v>0</v>
      </c>
      <c r="AO99">
        <f t="shared" si="6"/>
        <v>6.2349999999999996E-2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4">
        <f>SUMIF(AT3:AT98,"&gt;0",AT3:AT98)/4000</f>
        <v>0</v>
      </c>
      <c r="AU101" s="33" t="s">
        <v>400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4">
        <f>SUMIF(AT3:AT98,"&lt;0",AT3:AT98)/4000</f>
        <v>0</v>
      </c>
      <c r="AU102" s="33" t="s">
        <v>401</v>
      </c>
    </row>
    <row r="106" spans="1:47">
      <c r="K106">
        <f>96*5</f>
        <v>480</v>
      </c>
    </row>
  </sheetData>
  <mergeCells count="36"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S1:S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4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192">
        <f>Allocation_SG!A1</f>
        <v>45204</v>
      </c>
      <c r="B1" s="224"/>
      <c r="C1" s="224"/>
      <c r="D1" s="229" t="s">
        <v>437</v>
      </c>
      <c r="E1" s="216" t="s">
        <v>188</v>
      </c>
      <c r="F1" s="216" t="s">
        <v>189</v>
      </c>
      <c r="G1" s="216" t="s">
        <v>186</v>
      </c>
      <c r="H1" s="216" t="s">
        <v>187</v>
      </c>
      <c r="I1" s="216" t="s">
        <v>190</v>
      </c>
      <c r="J1" s="216" t="s">
        <v>192</v>
      </c>
      <c r="K1" s="216" t="s">
        <v>281</v>
      </c>
      <c r="L1" s="224" t="s">
        <v>196</v>
      </c>
      <c r="M1" s="224" t="s">
        <v>197</v>
      </c>
      <c r="N1" s="224" t="s">
        <v>198</v>
      </c>
      <c r="O1" s="224" t="s">
        <v>193</v>
      </c>
      <c r="P1" s="225" t="s">
        <v>143</v>
      </c>
      <c r="Q1" s="225" t="s">
        <v>144</v>
      </c>
      <c r="R1" s="228" t="s">
        <v>314</v>
      </c>
      <c r="S1" s="228" t="s">
        <v>455</v>
      </c>
      <c r="T1" s="40" t="s">
        <v>282</v>
      </c>
      <c r="U1" s="226" t="s">
        <v>283</v>
      </c>
      <c r="V1" s="65" t="s">
        <v>295</v>
      </c>
      <c r="W1" s="65" t="s">
        <v>282</v>
      </c>
      <c r="X1" s="216" t="s">
        <v>313</v>
      </c>
      <c r="Y1" s="223" t="s">
        <v>218</v>
      </c>
      <c r="Z1" s="223" t="s">
        <v>219</v>
      </c>
      <c r="AA1" s="227" t="s">
        <v>194</v>
      </c>
      <c r="AB1" s="227" t="s">
        <v>195</v>
      </c>
      <c r="AC1" s="25" t="s">
        <v>185</v>
      </c>
      <c r="AD1" s="216" t="s">
        <v>142</v>
      </c>
      <c r="AG1" s="216" t="s">
        <v>272</v>
      </c>
      <c r="AI1" s="223" t="s">
        <v>352</v>
      </c>
      <c r="AJ1" s="223" t="s">
        <v>373</v>
      </c>
      <c r="AK1" s="223" t="s">
        <v>354</v>
      </c>
      <c r="AL1" s="223" t="s">
        <v>355</v>
      </c>
      <c r="AM1" s="223" t="s">
        <v>356</v>
      </c>
      <c r="AN1" s="223" t="s">
        <v>357</v>
      </c>
      <c r="AO1" s="222" t="s">
        <v>374</v>
      </c>
      <c r="AP1" s="222" t="s">
        <v>375</v>
      </c>
      <c r="AQ1" s="222" t="s">
        <v>376</v>
      </c>
      <c r="AR1" s="222" t="s">
        <v>377</v>
      </c>
    </row>
    <row r="2" spans="1:44">
      <c r="A2" s="25" t="s">
        <v>44</v>
      </c>
      <c r="B2" s="224"/>
      <c r="C2" s="224"/>
      <c r="D2" s="229"/>
      <c r="E2" s="216"/>
      <c r="F2" s="216"/>
      <c r="G2" s="216"/>
      <c r="H2" s="216"/>
      <c r="I2" s="216"/>
      <c r="J2" s="216"/>
      <c r="K2" s="216"/>
      <c r="L2" s="224"/>
      <c r="M2" s="224"/>
      <c r="N2" s="224"/>
      <c r="O2" s="224"/>
      <c r="P2" s="225"/>
      <c r="Q2" s="225"/>
      <c r="R2" s="228"/>
      <c r="S2" s="228"/>
      <c r="T2" s="40" t="s">
        <v>294</v>
      </c>
      <c r="U2" s="226"/>
      <c r="V2" s="65" t="s">
        <v>284</v>
      </c>
      <c r="W2" s="65" t="s">
        <v>284</v>
      </c>
      <c r="X2" s="216"/>
      <c r="Y2" s="223"/>
      <c r="Z2" s="223"/>
      <c r="AA2" s="227"/>
      <c r="AB2" s="227"/>
      <c r="AC2" s="25">
        <f>Losses!B3</f>
        <v>8.8000000000000005E-3</v>
      </c>
      <c r="AD2" s="216"/>
      <c r="AE2" t="s">
        <v>270</v>
      </c>
      <c r="AG2" s="216"/>
      <c r="AI2" s="223"/>
      <c r="AJ2" s="223"/>
      <c r="AK2" s="223"/>
      <c r="AL2" s="223"/>
      <c r="AM2" s="223"/>
      <c r="AN2" s="223"/>
      <c r="AO2" s="222"/>
      <c r="AP2" s="222"/>
      <c r="AQ2" s="222"/>
      <c r="AR2" s="222"/>
    </row>
    <row r="3" spans="1:44">
      <c r="A3" t="s">
        <v>45</v>
      </c>
      <c r="D3">
        <f>TWEPL!Q3</f>
        <v>5.5991999999999997</v>
      </c>
      <c r="E3">
        <f>GT_NG!Q3</f>
        <v>8.3136288998357983</v>
      </c>
      <c r="F3">
        <f>GT_Spot!Q3</f>
        <v>0</v>
      </c>
      <c r="G3">
        <f>PPCL_NG!Q3</f>
        <v>25.3</v>
      </c>
      <c r="H3">
        <f>PPCL_Spot!Q3</f>
        <v>0</v>
      </c>
      <c r="I3">
        <f>Bawana_NG!Q3</f>
        <v>55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BYPL_ISGS_exbus!DM3</f>
        <v>666.76739803369071</v>
      </c>
      <c r="P3" s="36">
        <v>45.427388179832128</v>
      </c>
      <c r="Q3" s="36">
        <v>18.167459451901571</v>
      </c>
      <c r="R3" s="38">
        <v>0</v>
      </c>
      <c r="S3" s="38">
        <v>0</v>
      </c>
      <c r="T3" s="37">
        <f>SUMPRODUCT(LTA!J3:AN3,LTA!J$101:AN$101,LTA!J$104:AN$104)</f>
        <v>44</v>
      </c>
      <c r="U3" s="37">
        <f>SUMPRODUCT(LTA!J3:AN3,LTA!J$102:AN$102,LTA!J$104:AN$104)</f>
        <v>120.38</v>
      </c>
      <c r="V3" s="66">
        <f>SUMPRODUCT(MTOA!B3:G3,MTOA!B$102:G$102,MTOA!B$104:G$104)</f>
        <v>0</v>
      </c>
      <c r="W3" s="66">
        <f>SUMPRODUCT(MTOA!B3:G3,MTOA!B$101:G$101,MTOA!B$104:G$104)</f>
        <v>0</v>
      </c>
      <c r="X3">
        <v>0</v>
      </c>
      <c r="Y3" s="34">
        <f>IEX!I3</f>
        <v>0</v>
      </c>
      <c r="Z3" s="34">
        <f>IEX!O3</f>
        <v>-5</v>
      </c>
      <c r="AA3" s="75">
        <f>STOA!I3</f>
        <v>57.010000000000005</v>
      </c>
      <c r="AB3" s="75">
        <f>-STOA!O3</f>
        <v>0</v>
      </c>
      <c r="AC3">
        <f>SUMIF(B3:AB3,"&gt;0")*$AC$2-SUMIF(B3:AB3,"&lt;0")*($AC$2/(1-$AC$2))+SUMIF(AI3:AR3,"&gt;0")*$AC$2-SUMIF(AI3:AR3,"&lt;0")*($AC$2/(1-$AC$2))</f>
        <v>9.2488832937852674</v>
      </c>
      <c r="AD3">
        <f>SUM(B3:AB3,AI3:AR3)-AC3</f>
        <v>1031.7161912714751</v>
      </c>
      <c r="AE3">
        <f>'IDT-1'!C3</f>
        <v>-95</v>
      </c>
      <c r="AF3" s="24"/>
      <c r="AG3">
        <f>SUM(AD3:AF3)</f>
        <v>936.71619127147505</v>
      </c>
      <c r="AI3" s="34">
        <f>PXIL!I3</f>
        <v>0</v>
      </c>
      <c r="AJ3" s="34">
        <f>PXIL!O3</f>
        <v>0</v>
      </c>
      <c r="AK3" s="34">
        <f>RTM_IEX!I3</f>
        <v>0</v>
      </c>
      <c r="AL3" s="34">
        <f>RTM_IEX!O3</f>
        <v>0</v>
      </c>
      <c r="AM3" s="34">
        <f>RTM_PXI!I3</f>
        <v>0</v>
      </c>
      <c r="AN3" s="34">
        <f>RTM_PXI!O3</f>
        <v>0</v>
      </c>
      <c r="AO3" s="149">
        <f>GDAM_IEX!I3</f>
        <v>0</v>
      </c>
      <c r="AP3" s="149">
        <f>GDAM_IEX!O3</f>
        <v>0</v>
      </c>
      <c r="AQ3" s="149">
        <f>GDAM_PXI!I3</f>
        <v>0</v>
      </c>
      <c r="AR3" s="149">
        <f>GDAM_PXI!O3</f>
        <v>0</v>
      </c>
    </row>
    <row r="4" spans="1:44">
      <c r="A4" t="s">
        <v>46</v>
      </c>
      <c r="D4">
        <f>TWEPL!Q4</f>
        <v>5.5991999999999997</v>
      </c>
      <c r="E4">
        <f>GT_NG!Q4</f>
        <v>8.3136288998357983</v>
      </c>
      <c r="F4">
        <f>GT_Spot!Q4</f>
        <v>0</v>
      </c>
      <c r="G4">
        <f>PPCL_NG!Q4</f>
        <v>25.3</v>
      </c>
      <c r="H4">
        <f>PPCL_Spot!Q4</f>
        <v>0</v>
      </c>
      <c r="I4">
        <f>Bawana_NG!Q4</f>
        <v>55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BYPL_ISGS_exbus!DM4</f>
        <v>666.76739803369071</v>
      </c>
      <c r="P4" s="36">
        <v>45.427388179832128</v>
      </c>
      <c r="Q4" s="36">
        <v>18.167459451901571</v>
      </c>
      <c r="R4" s="38">
        <v>0</v>
      </c>
      <c r="S4" s="38">
        <v>0</v>
      </c>
      <c r="T4" s="37">
        <f>SUMPRODUCT(LTA!J4:AN4,LTA!J$101:AN$101,LTA!J$104:AN$104)</f>
        <v>44.34</v>
      </c>
      <c r="U4" s="37">
        <f>SUMPRODUCT(LTA!J4:AN4,LTA!J$102:AN$102,LTA!J$104:AN$104)</f>
        <v>120.22</v>
      </c>
      <c r="V4" s="66">
        <f>SUMPRODUCT(MTOA!B4:G4,MTOA!B$102:G$102,MTOA!B$104:G$104)</f>
        <v>0</v>
      </c>
      <c r="W4" s="66">
        <f>SUMPRODUCT(MTOA!B4:G4,MTOA!B$101:G$101,MTOA!B$104:G$104)</f>
        <v>0</v>
      </c>
      <c r="X4">
        <v>0</v>
      </c>
      <c r="Y4" s="34">
        <f>IEX!I4</f>
        <v>0</v>
      </c>
      <c r="Z4" s="34">
        <f>IEX!O4</f>
        <v>-5</v>
      </c>
      <c r="AA4" s="75">
        <f>STOA!I4</f>
        <v>57.010000000000005</v>
      </c>
      <c r="AB4" s="75">
        <f>-STOA!O4</f>
        <v>0</v>
      </c>
      <c r="AC4">
        <f t="shared" ref="AC4:AC67" si="0">SUMIF(B4:AB4,"&gt;0")*$AC$2-SUMIF(B4:AB4,"&lt;0")*($AC$2/(1-$AC$2))+SUMIF(AI4:AR4,"&gt;0")*$AC$2-SUMIF(AI4:AR4,"&lt;0")*($AC$2/(1-$AC$2))</f>
        <v>9.2504672937852686</v>
      </c>
      <c r="AD4">
        <f t="shared" ref="AD4:AD67" si="1">SUM(B4:AB4,AI4:AR4)-AC4</f>
        <v>1031.894607271475</v>
      </c>
      <c r="AE4">
        <f>'IDT-1'!C4</f>
        <v>-105</v>
      </c>
      <c r="AF4" s="24"/>
      <c r="AG4">
        <f t="shared" ref="AG4:AG67" si="2">SUM(AD4:AF4)</f>
        <v>926.89460727147502</v>
      </c>
      <c r="AI4" s="34">
        <f>PXIL!I4</f>
        <v>0</v>
      </c>
      <c r="AJ4" s="34">
        <f>PXIL!O4</f>
        <v>0</v>
      </c>
      <c r="AK4" s="34">
        <f>RTM_IEX!I4</f>
        <v>0</v>
      </c>
      <c r="AL4" s="34">
        <f>RTM_IEX!O4</f>
        <v>0</v>
      </c>
      <c r="AM4" s="34">
        <f>RTM_PXI!I4</f>
        <v>0</v>
      </c>
      <c r="AN4" s="34">
        <f>RTM_PXI!O4</f>
        <v>0</v>
      </c>
      <c r="AO4" s="149">
        <f>GDAM_IEX!I4</f>
        <v>0</v>
      </c>
      <c r="AP4" s="149">
        <f>GDAM_IEX!O4</f>
        <v>0</v>
      </c>
      <c r="AQ4" s="149">
        <f>GDAM_PXI!I4</f>
        <v>0</v>
      </c>
      <c r="AR4" s="149">
        <f>GDAM_PXI!O4</f>
        <v>0</v>
      </c>
    </row>
    <row r="5" spans="1:44">
      <c r="A5" t="s">
        <v>47</v>
      </c>
      <c r="D5">
        <f>TWEPL!Q5</f>
        <v>5.5991999999999997</v>
      </c>
      <c r="E5">
        <f>GT_NG!Q5</f>
        <v>8.3136288998357983</v>
      </c>
      <c r="F5">
        <f>GT_Spot!Q5</f>
        <v>0</v>
      </c>
      <c r="G5">
        <f>PPCL_NG!Q5</f>
        <v>25.3</v>
      </c>
      <c r="H5">
        <f>PPCL_Spot!Q5</f>
        <v>0</v>
      </c>
      <c r="I5">
        <f>Bawana_NG!Q5</f>
        <v>55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BYPL_ISGS_exbus!DM5</f>
        <v>670.16674842109819</v>
      </c>
      <c r="P5" s="36">
        <v>45.427388179832128</v>
      </c>
      <c r="Q5" s="36">
        <v>18.167459451901571</v>
      </c>
      <c r="R5" s="38">
        <v>0</v>
      </c>
      <c r="S5" s="38">
        <v>0</v>
      </c>
      <c r="T5" s="37">
        <f>SUMPRODUCT(LTA!J5:AN5,LTA!J$101:AN$101,LTA!J$104:AN$104)</f>
        <v>45.01</v>
      </c>
      <c r="U5" s="37">
        <f>SUMPRODUCT(LTA!J5:AN5,LTA!J$102:AN$102,LTA!J$104:AN$104)</f>
        <v>120.03999999999999</v>
      </c>
      <c r="V5" s="66">
        <f>SUMPRODUCT(MTOA!B5:G5,MTOA!B$102:G$102,MTOA!B$104:G$104)</f>
        <v>0</v>
      </c>
      <c r="W5" s="66">
        <f>SUMPRODUCT(MTOA!B5:G5,MTOA!B$101:G$101,MTOA!B$104:G$104)</f>
        <v>0</v>
      </c>
      <c r="X5">
        <v>0</v>
      </c>
      <c r="Y5" s="34">
        <f>IEX!I5</f>
        <v>0</v>
      </c>
      <c r="Z5" s="34">
        <f>IEX!O5</f>
        <v>-5</v>
      </c>
      <c r="AA5" s="75">
        <f>STOA!I5</f>
        <v>57.010000000000005</v>
      </c>
      <c r="AB5" s="75">
        <f>-STOA!O5</f>
        <v>0</v>
      </c>
      <c r="AC5">
        <f t="shared" si="0"/>
        <v>9.284693577194453</v>
      </c>
      <c r="AD5">
        <f t="shared" si="1"/>
        <v>1035.7497313754732</v>
      </c>
      <c r="AE5">
        <f>'IDT-1'!C5</f>
        <v>-115</v>
      </c>
      <c r="AF5" s="24"/>
      <c r="AG5">
        <f t="shared" si="2"/>
        <v>920.74973137547317</v>
      </c>
      <c r="AI5" s="34">
        <f>PXIL!I5</f>
        <v>0</v>
      </c>
      <c r="AJ5" s="34">
        <f>PXIL!O5</f>
        <v>0</v>
      </c>
      <c r="AK5" s="34">
        <f>RTM_IEX!I5</f>
        <v>0</v>
      </c>
      <c r="AL5" s="34">
        <f>RTM_IEX!O5</f>
        <v>0</v>
      </c>
      <c r="AM5" s="34">
        <f>RTM_PXI!I5</f>
        <v>0</v>
      </c>
      <c r="AN5" s="34">
        <f>RTM_PXI!O5</f>
        <v>0</v>
      </c>
      <c r="AO5" s="149">
        <f>GDAM_IEX!I5</f>
        <v>0</v>
      </c>
      <c r="AP5" s="149">
        <f>GDAM_IEX!O5</f>
        <v>0</v>
      </c>
      <c r="AQ5" s="149">
        <f>GDAM_PXI!I5</f>
        <v>0</v>
      </c>
      <c r="AR5" s="149">
        <f>GDAM_PXI!O5</f>
        <v>0</v>
      </c>
    </row>
    <row r="6" spans="1:44">
      <c r="A6" t="s">
        <v>48</v>
      </c>
      <c r="D6">
        <f>TWEPL!Q6</f>
        <v>5.5991999999999997</v>
      </c>
      <c r="E6">
        <f>GT_NG!Q6</f>
        <v>8.3136288998357983</v>
      </c>
      <c r="F6">
        <f>GT_Spot!Q6</f>
        <v>0</v>
      </c>
      <c r="G6">
        <f>PPCL_NG!Q6</f>
        <v>25.3</v>
      </c>
      <c r="H6">
        <f>PPCL_Spot!Q6</f>
        <v>0</v>
      </c>
      <c r="I6">
        <f>Bawana_NG!Q6</f>
        <v>55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BYPL_ISGS_exbus!DM6</f>
        <v>670.16674842109819</v>
      </c>
      <c r="P6" s="36">
        <v>45.427388179832128</v>
      </c>
      <c r="Q6" s="36">
        <v>18.167459451901571</v>
      </c>
      <c r="R6" s="38">
        <v>0</v>
      </c>
      <c r="S6" s="38">
        <v>0</v>
      </c>
      <c r="T6" s="37">
        <f>SUMPRODUCT(LTA!J6:AN6,LTA!J$101:AN$101,LTA!J$104:AN$104)</f>
        <v>52.52</v>
      </c>
      <c r="U6" s="37">
        <f>SUMPRODUCT(LTA!J6:AN6,LTA!J$102:AN$102,LTA!J$104:AN$104)</f>
        <v>119.88</v>
      </c>
      <c r="V6" s="66">
        <f>SUMPRODUCT(MTOA!B6:G6,MTOA!B$102:G$102,MTOA!B$104:G$104)</f>
        <v>0</v>
      </c>
      <c r="W6" s="66">
        <f>SUMPRODUCT(MTOA!B6:G6,MTOA!B$101:G$101,MTOA!B$104:G$104)</f>
        <v>0</v>
      </c>
      <c r="X6">
        <v>0</v>
      </c>
      <c r="Y6" s="34">
        <f>IEX!I6</f>
        <v>0</v>
      </c>
      <c r="Z6" s="34">
        <f>IEX!O6</f>
        <v>-95</v>
      </c>
      <c r="AA6" s="75">
        <f>STOA!I6</f>
        <v>57.010000000000005</v>
      </c>
      <c r="AB6" s="75">
        <f>-STOA!O6</f>
        <v>0</v>
      </c>
      <c r="AC6">
        <f t="shared" si="0"/>
        <v>10.148405054192033</v>
      </c>
      <c r="AD6">
        <f t="shared" si="1"/>
        <v>952.23601989847566</v>
      </c>
      <c r="AE6">
        <f>'IDT-1'!C6</f>
        <v>-34</v>
      </c>
      <c r="AF6" s="24"/>
      <c r="AG6">
        <f t="shared" si="2"/>
        <v>918.23601989847566</v>
      </c>
      <c r="AI6" s="34">
        <f>PXIL!I6</f>
        <v>0</v>
      </c>
      <c r="AJ6" s="34">
        <f>PXIL!O6</f>
        <v>0</v>
      </c>
      <c r="AK6" s="34">
        <f>RTM_IEX!I6</f>
        <v>0</v>
      </c>
      <c r="AL6" s="34">
        <f>RTM_IEX!O6</f>
        <v>0</v>
      </c>
      <c r="AM6" s="34">
        <f>RTM_PXI!I6</f>
        <v>0</v>
      </c>
      <c r="AN6" s="34">
        <f>RTM_PXI!O6</f>
        <v>0</v>
      </c>
      <c r="AO6" s="149">
        <f>GDAM_IEX!I6</f>
        <v>0</v>
      </c>
      <c r="AP6" s="149">
        <f>GDAM_IEX!O6</f>
        <v>0</v>
      </c>
      <c r="AQ6" s="149">
        <f>GDAM_PXI!I6</f>
        <v>0</v>
      </c>
      <c r="AR6" s="149">
        <f>GDAM_PXI!O6</f>
        <v>0</v>
      </c>
    </row>
    <row r="7" spans="1:44">
      <c r="A7" t="s">
        <v>49</v>
      </c>
      <c r="D7">
        <f>TWEPL!Q7</f>
        <v>5.5991999999999997</v>
      </c>
      <c r="E7">
        <f>GT_NG!Q7</f>
        <v>8.3136288998357983</v>
      </c>
      <c r="F7">
        <f>GT_Spot!Q7</f>
        <v>0</v>
      </c>
      <c r="G7">
        <f>PPCL_NG!Q7</f>
        <v>25.3</v>
      </c>
      <c r="H7">
        <f>PPCL_Spot!Q7</f>
        <v>0</v>
      </c>
      <c r="I7">
        <f>Bawana_NG!Q7</f>
        <v>55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BYPL_ISGS_exbus!DM7</f>
        <v>659.32520998721202</v>
      </c>
      <c r="P7" s="36">
        <v>45.427388179832128</v>
      </c>
      <c r="Q7" s="36">
        <v>18.167459451901571</v>
      </c>
      <c r="R7" s="38">
        <v>0</v>
      </c>
      <c r="S7" s="38">
        <v>0</v>
      </c>
      <c r="T7" s="37">
        <f>SUMPRODUCT(LTA!J7:AN7,LTA!J$101:AN$101,LTA!J$104:AN$104)</f>
        <v>52.91</v>
      </c>
      <c r="U7" s="37">
        <f>SUMPRODUCT(LTA!J7:AN7,LTA!J$102:AN$102,LTA!J$104:AN$104)</f>
        <v>119.72</v>
      </c>
      <c r="V7" s="66">
        <f>SUMPRODUCT(MTOA!B7:G7,MTOA!B$102:G$102,MTOA!B$104:G$104)</f>
        <v>0</v>
      </c>
      <c r="W7" s="66">
        <f>SUMPRODUCT(MTOA!B7:G7,MTOA!B$101:G$101,MTOA!B$104:G$104)</f>
        <v>0</v>
      </c>
      <c r="X7">
        <v>0</v>
      </c>
      <c r="Y7" s="34">
        <f>IEX!I7</f>
        <v>0</v>
      </c>
      <c r="Z7" s="34">
        <f>IEX!O7</f>
        <v>-100</v>
      </c>
      <c r="AA7" s="75">
        <f>STOA!I7</f>
        <v>57.010000000000005</v>
      </c>
      <c r="AB7" s="75">
        <f>-STOA!O7</f>
        <v>0</v>
      </c>
      <c r="AC7">
        <f t="shared" si="0"/>
        <v>10.09941415358481</v>
      </c>
      <c r="AD7">
        <f t="shared" si="1"/>
        <v>936.67347236519674</v>
      </c>
      <c r="AE7">
        <f>'IDT-1'!C7</f>
        <v>-44</v>
      </c>
      <c r="AF7" s="24"/>
      <c r="AG7">
        <f t="shared" si="2"/>
        <v>892.67347236519674</v>
      </c>
      <c r="AI7" s="34">
        <f>PXIL!I7</f>
        <v>0</v>
      </c>
      <c r="AJ7" s="34">
        <f>PXIL!O7</f>
        <v>0</v>
      </c>
      <c r="AK7" s="34">
        <f>RTM_IEX!I7</f>
        <v>0</v>
      </c>
      <c r="AL7" s="34">
        <f>RTM_IEX!O7</f>
        <v>0</v>
      </c>
      <c r="AM7" s="34">
        <f>RTM_PXI!I7</f>
        <v>0</v>
      </c>
      <c r="AN7" s="34">
        <f>RTM_PXI!O7</f>
        <v>0</v>
      </c>
      <c r="AO7" s="149">
        <f>GDAM_IEX!I7</f>
        <v>0</v>
      </c>
      <c r="AP7" s="149">
        <f>GDAM_IEX!O7</f>
        <v>0</v>
      </c>
      <c r="AQ7" s="149">
        <f>GDAM_PXI!I7</f>
        <v>0</v>
      </c>
      <c r="AR7" s="149">
        <f>GDAM_PXI!O7</f>
        <v>0</v>
      </c>
    </row>
    <row r="8" spans="1:44">
      <c r="A8" t="s">
        <v>50</v>
      </c>
      <c r="D8">
        <f>TWEPL!Q8</f>
        <v>5.7158499999999997</v>
      </c>
      <c r="E8">
        <f>GT_NG!Q8</f>
        <v>8.3136288998357983</v>
      </c>
      <c r="F8">
        <f>GT_Spot!Q8</f>
        <v>0</v>
      </c>
      <c r="G8">
        <f>PPCL_NG!Q8</f>
        <v>25.46</v>
      </c>
      <c r="H8">
        <f>PPCL_Spot!Q8</f>
        <v>0</v>
      </c>
      <c r="I8">
        <f>Bawana_NG!Q8</f>
        <v>55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BYPL_ISGS_exbus!DM8</f>
        <v>668.20734294704562</v>
      </c>
      <c r="P8" s="36">
        <v>45.427388179832128</v>
      </c>
      <c r="Q8" s="36">
        <v>18.167459451901571</v>
      </c>
      <c r="R8" s="38">
        <v>0</v>
      </c>
      <c r="S8" s="38">
        <v>0</v>
      </c>
      <c r="T8" s="37">
        <f>SUMPRODUCT(LTA!J8:AN8,LTA!J$101:AN$101,LTA!J$104:AN$104)</f>
        <v>53.29</v>
      </c>
      <c r="U8" s="37">
        <f>SUMPRODUCT(LTA!J8:AN8,LTA!J$102:AN$102,LTA!J$104:AN$104)</f>
        <v>119.53999999999999</v>
      </c>
      <c r="V8" s="66">
        <f>SUMPRODUCT(MTOA!B8:G8,MTOA!B$102:G$102,MTOA!B$104:G$104)</f>
        <v>0</v>
      </c>
      <c r="W8" s="66">
        <f>SUMPRODUCT(MTOA!B8:G8,MTOA!B$101:G$101,MTOA!B$104:G$104)</f>
        <v>0</v>
      </c>
      <c r="X8">
        <v>0</v>
      </c>
      <c r="Y8" s="34">
        <f>IEX!I8</f>
        <v>0</v>
      </c>
      <c r="Z8" s="34">
        <f>IEX!O8</f>
        <v>-100</v>
      </c>
      <c r="AA8" s="75">
        <f>STOA!I8</f>
        <v>57.010000000000005</v>
      </c>
      <c r="AB8" s="75">
        <f>-STOA!O8</f>
        <v>0</v>
      </c>
      <c r="AC8">
        <f t="shared" si="0"/>
        <v>10.181771443631344</v>
      </c>
      <c r="AD8">
        <f t="shared" si="1"/>
        <v>945.94989803498379</v>
      </c>
      <c r="AE8">
        <f>'IDT-1'!C8</f>
        <v>-54</v>
      </c>
      <c r="AF8" s="24"/>
      <c r="AG8">
        <f t="shared" si="2"/>
        <v>891.94989803498379</v>
      </c>
      <c r="AI8" s="34">
        <f>PXIL!I8</f>
        <v>0</v>
      </c>
      <c r="AJ8" s="34">
        <f>PXIL!O8</f>
        <v>0</v>
      </c>
      <c r="AK8" s="34">
        <f>RTM_IEX!I8</f>
        <v>0</v>
      </c>
      <c r="AL8" s="34">
        <f>RTM_IEX!O8</f>
        <v>0</v>
      </c>
      <c r="AM8" s="34">
        <f>RTM_PXI!I8</f>
        <v>0</v>
      </c>
      <c r="AN8" s="34">
        <f>RTM_PXI!O8</f>
        <v>0</v>
      </c>
      <c r="AO8" s="149">
        <f>GDAM_IEX!I8</f>
        <v>0</v>
      </c>
      <c r="AP8" s="149">
        <f>GDAM_IEX!O8</f>
        <v>0</v>
      </c>
      <c r="AQ8" s="149">
        <f>GDAM_PXI!I8</f>
        <v>0</v>
      </c>
      <c r="AR8" s="149">
        <f>GDAM_PXI!O8</f>
        <v>0</v>
      </c>
    </row>
    <row r="9" spans="1:44">
      <c r="A9" t="s">
        <v>51</v>
      </c>
      <c r="D9">
        <f>TWEPL!Q9</f>
        <v>5.7158499999999997</v>
      </c>
      <c r="E9">
        <f>GT_NG!Q9</f>
        <v>8.3136288998357983</v>
      </c>
      <c r="F9">
        <f>GT_Spot!Q9</f>
        <v>0</v>
      </c>
      <c r="G9">
        <f>PPCL_NG!Q9</f>
        <v>25.62</v>
      </c>
      <c r="H9">
        <f>PPCL_Spot!Q9</f>
        <v>0</v>
      </c>
      <c r="I9">
        <f>Bawana_NG!Q9</f>
        <v>55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BYPL_ISGS_exbus!DM9</f>
        <v>668.20734294704562</v>
      </c>
      <c r="P9" s="36">
        <v>43.917388046387153</v>
      </c>
      <c r="Q9" s="36">
        <v>18.167459451901571</v>
      </c>
      <c r="R9" s="38">
        <v>0</v>
      </c>
      <c r="S9" s="38">
        <v>0</v>
      </c>
      <c r="T9" s="37">
        <f>SUMPRODUCT(LTA!J9:AN9,LTA!J$101:AN$101,LTA!J$104:AN$104)</f>
        <v>53.29</v>
      </c>
      <c r="U9" s="37">
        <f>SUMPRODUCT(LTA!J9:AN9,LTA!J$102:AN$102,LTA!J$104:AN$104)</f>
        <v>119.22</v>
      </c>
      <c r="V9" s="66">
        <f>SUMPRODUCT(MTOA!B9:G9,MTOA!B$102:G$102,MTOA!B$104:G$104)</f>
        <v>0</v>
      </c>
      <c r="W9" s="66">
        <f>SUMPRODUCT(MTOA!B9:G9,MTOA!B$101:G$101,MTOA!B$104:G$104)</f>
        <v>0</v>
      </c>
      <c r="X9">
        <v>0</v>
      </c>
      <c r="Y9" s="34">
        <f>IEX!I9</f>
        <v>0</v>
      </c>
      <c r="Z9" s="34">
        <f>IEX!O9</f>
        <v>-100</v>
      </c>
      <c r="AA9" s="75">
        <f>STOA!I9</f>
        <v>57.010000000000005</v>
      </c>
      <c r="AB9" s="75">
        <f>-STOA!O9</f>
        <v>0</v>
      </c>
      <c r="AC9">
        <f t="shared" si="0"/>
        <v>10.406784885556302</v>
      </c>
      <c r="AD9">
        <f t="shared" si="1"/>
        <v>917.05488445961385</v>
      </c>
      <c r="AE9">
        <f>'IDT-1'!C9</f>
        <v>-54</v>
      </c>
      <c r="AF9" s="24"/>
      <c r="AG9">
        <f t="shared" si="2"/>
        <v>863.05488445961385</v>
      </c>
      <c r="AI9" s="34">
        <f>PXIL!I9</f>
        <v>0</v>
      </c>
      <c r="AJ9" s="34">
        <f>PXIL!O9</f>
        <v>0</v>
      </c>
      <c r="AK9" s="34">
        <f>RTM_IEX!I9</f>
        <v>0</v>
      </c>
      <c r="AL9" s="34">
        <f>RTM_IEX!O9</f>
        <v>-27</v>
      </c>
      <c r="AM9" s="34">
        <f>RTM_PXI!I9</f>
        <v>0</v>
      </c>
      <c r="AN9" s="34">
        <f>RTM_PXI!O9</f>
        <v>0</v>
      </c>
      <c r="AO9" s="149">
        <f>GDAM_IEX!I9</f>
        <v>0</v>
      </c>
      <c r="AP9" s="149">
        <f>GDAM_IEX!O9</f>
        <v>0</v>
      </c>
      <c r="AQ9" s="149">
        <f>GDAM_PXI!I9</f>
        <v>0</v>
      </c>
      <c r="AR9" s="149">
        <f>GDAM_PXI!O9</f>
        <v>0</v>
      </c>
    </row>
    <row r="10" spans="1:44">
      <c r="A10" t="s">
        <v>52</v>
      </c>
      <c r="D10">
        <f>TWEPL!Q10</f>
        <v>5.7158499999999997</v>
      </c>
      <c r="E10">
        <f>GT_NG!Q10</f>
        <v>8.3136288998357983</v>
      </c>
      <c r="F10">
        <f>GT_Spot!Q10</f>
        <v>0</v>
      </c>
      <c r="G10">
        <f>PPCL_NG!Q10</f>
        <v>25.62</v>
      </c>
      <c r="H10">
        <f>PPCL_Spot!Q10</f>
        <v>0</v>
      </c>
      <c r="I10">
        <f>Bawana_NG!Q10</f>
        <v>55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BYPL_ISGS_exbus!DM10</f>
        <v>656.17393959536673</v>
      </c>
      <c r="P10" s="36">
        <v>43.917388046387153</v>
      </c>
      <c r="Q10" s="36">
        <v>18.167459451901571</v>
      </c>
      <c r="R10" s="38">
        <v>0</v>
      </c>
      <c r="S10" s="38">
        <v>0</v>
      </c>
      <c r="T10" s="37">
        <f>SUMPRODUCT(LTA!J10:AN10,LTA!J$101:AN$101,LTA!J$104:AN$104)</f>
        <v>57.34</v>
      </c>
      <c r="U10" s="37">
        <f>SUMPRODUCT(LTA!J10:AN10,LTA!J$102:AN$102,LTA!J$104:AN$104)</f>
        <v>118.72</v>
      </c>
      <c r="V10" s="66">
        <f>SUMPRODUCT(MTOA!B10:G10,MTOA!B$102:G$102,MTOA!B$104:G$104)</f>
        <v>0</v>
      </c>
      <c r="W10" s="66">
        <f>SUMPRODUCT(MTOA!B10:G10,MTOA!B$101:G$101,MTOA!B$104:G$104)</f>
        <v>0</v>
      </c>
      <c r="X10">
        <v>0</v>
      </c>
      <c r="Y10" s="34">
        <f>IEX!I10</f>
        <v>0</v>
      </c>
      <c r="Z10" s="34">
        <f>IEX!O10</f>
        <v>-100</v>
      </c>
      <c r="AA10" s="75">
        <f>STOA!I10</f>
        <v>57.010000000000005</v>
      </c>
      <c r="AB10" s="75">
        <f>-STOA!O10</f>
        <v>0</v>
      </c>
      <c r="AC10">
        <f t="shared" si="0"/>
        <v>10.225593405795186</v>
      </c>
      <c r="AD10">
        <f t="shared" si="1"/>
        <v>920.75267258769611</v>
      </c>
      <c r="AE10">
        <f>'IDT-1'!C10</f>
        <v>-63</v>
      </c>
      <c r="AF10" s="24"/>
      <c r="AG10">
        <f t="shared" si="2"/>
        <v>857.75267258769611</v>
      </c>
      <c r="AI10" s="34">
        <f>PXIL!I10</f>
        <v>0</v>
      </c>
      <c r="AJ10" s="34">
        <f>PXIL!O10</f>
        <v>0</v>
      </c>
      <c r="AK10" s="34">
        <f>RTM_IEX!I10</f>
        <v>0</v>
      </c>
      <c r="AL10" s="34">
        <f>RTM_IEX!O10</f>
        <v>-15</v>
      </c>
      <c r="AM10" s="34">
        <f>RTM_PXI!I10</f>
        <v>0</v>
      </c>
      <c r="AN10" s="34">
        <f>RTM_PXI!O10</f>
        <v>0</v>
      </c>
      <c r="AO10" s="149">
        <f>GDAM_IEX!I10</f>
        <v>0</v>
      </c>
      <c r="AP10" s="149">
        <f>GDAM_IEX!O10</f>
        <v>0</v>
      </c>
      <c r="AQ10" s="149">
        <f>GDAM_PXI!I10</f>
        <v>0</v>
      </c>
      <c r="AR10" s="149">
        <f>GDAM_PXI!O10</f>
        <v>0</v>
      </c>
    </row>
    <row r="11" spans="1:44">
      <c r="A11" t="s">
        <v>53</v>
      </c>
      <c r="D11">
        <f>TWEPL!Q11</f>
        <v>5.7158499999999997</v>
      </c>
      <c r="E11">
        <f>GT_NG!Q11</f>
        <v>8.3136288998357983</v>
      </c>
      <c r="F11">
        <f>GT_Spot!Q11</f>
        <v>0</v>
      </c>
      <c r="G11">
        <f>PPCL_NG!Q11</f>
        <v>25.62</v>
      </c>
      <c r="H11">
        <f>PPCL_Spot!Q11</f>
        <v>0</v>
      </c>
      <c r="I11">
        <f>Bawana_NG!Q11</f>
        <v>55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BYPL_ISGS_exbus!DM11</f>
        <v>656.17422129606416</v>
      </c>
      <c r="P11" s="36">
        <v>43.917388046387153</v>
      </c>
      <c r="Q11" s="36">
        <v>18.167459451901571</v>
      </c>
      <c r="R11" s="38">
        <v>0</v>
      </c>
      <c r="S11" s="38">
        <v>0</v>
      </c>
      <c r="T11" s="37">
        <f>SUMPRODUCT(LTA!J11:AN11,LTA!J$101:AN$101,LTA!J$104:AN$104)</f>
        <v>57.01</v>
      </c>
      <c r="U11" s="37">
        <f>SUMPRODUCT(LTA!J11:AN11,LTA!J$102:AN$102,LTA!J$104:AN$104)</f>
        <v>120.86999999999999</v>
      </c>
      <c r="V11" s="66">
        <f>SUMPRODUCT(MTOA!B11:G11,MTOA!B$102:G$102,MTOA!B$104:G$104)</f>
        <v>0</v>
      </c>
      <c r="W11" s="66">
        <f>SUMPRODUCT(MTOA!B11:G11,MTOA!B$101:G$101,MTOA!B$104:G$104)</f>
        <v>0</v>
      </c>
      <c r="X11">
        <v>0</v>
      </c>
      <c r="Y11" s="34">
        <f>IEX!I11</f>
        <v>0</v>
      </c>
      <c r="Z11" s="34">
        <f>IEX!O11</f>
        <v>-100</v>
      </c>
      <c r="AA11" s="75">
        <f>STOA!I11</f>
        <v>57.010000000000005</v>
      </c>
      <c r="AB11" s="75">
        <f>-STOA!O11</f>
        <v>0</v>
      </c>
      <c r="AC11">
        <f t="shared" si="0"/>
        <v>10.108439971928393</v>
      </c>
      <c r="AD11">
        <f t="shared" si="1"/>
        <v>937.69010772226022</v>
      </c>
      <c r="AE11">
        <f>'IDT-1'!C11</f>
        <v>-78</v>
      </c>
      <c r="AF11" s="24"/>
      <c r="AG11">
        <f t="shared" si="2"/>
        <v>859.69010772226022</v>
      </c>
      <c r="AI11" s="34">
        <f>PXIL!I11</f>
        <v>0</v>
      </c>
      <c r="AJ11" s="34">
        <f>PXIL!O11</f>
        <v>0</v>
      </c>
      <c r="AK11" s="34">
        <f>RTM_IEX!I11</f>
        <v>0</v>
      </c>
      <c r="AL11" s="34">
        <f>RTM_IEX!O11</f>
        <v>0</v>
      </c>
      <c r="AM11" s="34">
        <f>RTM_PXI!I11</f>
        <v>0</v>
      </c>
      <c r="AN11" s="34">
        <f>RTM_PXI!O11</f>
        <v>0</v>
      </c>
      <c r="AO11" s="149">
        <f>GDAM_IEX!I11</f>
        <v>0</v>
      </c>
      <c r="AP11" s="149">
        <f>GDAM_IEX!O11</f>
        <v>0</v>
      </c>
      <c r="AQ11" s="149">
        <f>GDAM_PXI!I11</f>
        <v>0</v>
      </c>
      <c r="AR11" s="149">
        <f>GDAM_PXI!O11</f>
        <v>0</v>
      </c>
    </row>
    <row r="12" spans="1:44">
      <c r="A12" t="s">
        <v>54</v>
      </c>
      <c r="D12">
        <f>TWEPL!Q12</f>
        <v>5.7158499999999997</v>
      </c>
      <c r="E12">
        <f>GT_NG!Q12</f>
        <v>8.3136288998357983</v>
      </c>
      <c r="F12">
        <f>GT_Spot!Q12</f>
        <v>0</v>
      </c>
      <c r="G12">
        <f>PPCL_NG!Q12</f>
        <v>25.62</v>
      </c>
      <c r="H12">
        <f>PPCL_Spot!Q12</f>
        <v>0</v>
      </c>
      <c r="I12">
        <f>Bawana_NG!Q12</f>
        <v>55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BYPL_ISGS_exbus!DM12</f>
        <v>656.17422129606416</v>
      </c>
      <c r="P12" s="36">
        <v>43.917388046387153</v>
      </c>
      <c r="Q12" s="36">
        <v>18.167459451901571</v>
      </c>
      <c r="R12" s="38">
        <v>0</v>
      </c>
      <c r="S12" s="38">
        <v>0</v>
      </c>
      <c r="T12" s="37">
        <f>SUMPRODUCT(LTA!J12:AN12,LTA!J$101:AN$101,LTA!J$104:AN$104)</f>
        <v>56.67</v>
      </c>
      <c r="U12" s="37">
        <f>SUMPRODUCT(LTA!J12:AN12,LTA!J$102:AN$102,LTA!J$104:AN$104)</f>
        <v>120.72</v>
      </c>
      <c r="V12" s="66">
        <f>SUMPRODUCT(MTOA!B12:G12,MTOA!B$102:G$102,MTOA!B$104:G$104)</f>
        <v>0</v>
      </c>
      <c r="W12" s="66">
        <f>SUMPRODUCT(MTOA!B12:G12,MTOA!B$101:G$101,MTOA!B$104:G$104)</f>
        <v>0</v>
      </c>
      <c r="X12">
        <v>0</v>
      </c>
      <c r="Y12" s="34">
        <f>IEX!I12</f>
        <v>0</v>
      </c>
      <c r="Z12" s="34">
        <f>IEX!O12</f>
        <v>-100</v>
      </c>
      <c r="AA12" s="75">
        <f>STOA!I12</f>
        <v>57.010000000000005</v>
      </c>
      <c r="AB12" s="75">
        <f>-STOA!O12</f>
        <v>0</v>
      </c>
      <c r="AC12">
        <f t="shared" si="0"/>
        <v>10.104127971928392</v>
      </c>
      <c r="AD12">
        <f t="shared" si="1"/>
        <v>937.20441972226024</v>
      </c>
      <c r="AE12">
        <f>'IDT-1'!C12</f>
        <v>-88</v>
      </c>
      <c r="AF12" s="24"/>
      <c r="AG12">
        <f t="shared" si="2"/>
        <v>849.20441972226024</v>
      </c>
      <c r="AI12" s="34">
        <f>PXIL!I12</f>
        <v>0</v>
      </c>
      <c r="AJ12" s="34">
        <f>PXIL!O12</f>
        <v>0</v>
      </c>
      <c r="AK12" s="34">
        <f>RTM_IEX!I12</f>
        <v>0</v>
      </c>
      <c r="AL12" s="34">
        <f>RTM_IEX!O12</f>
        <v>0</v>
      </c>
      <c r="AM12" s="34">
        <f>RTM_PXI!I12</f>
        <v>0</v>
      </c>
      <c r="AN12" s="34">
        <f>RTM_PXI!O12</f>
        <v>0</v>
      </c>
      <c r="AO12" s="149">
        <f>GDAM_IEX!I12</f>
        <v>0</v>
      </c>
      <c r="AP12" s="149">
        <f>GDAM_IEX!O12</f>
        <v>0</v>
      </c>
      <c r="AQ12" s="149">
        <f>GDAM_PXI!I12</f>
        <v>0</v>
      </c>
      <c r="AR12" s="149">
        <f>GDAM_PXI!O12</f>
        <v>0</v>
      </c>
    </row>
    <row r="13" spans="1:44">
      <c r="A13" t="s">
        <v>55</v>
      </c>
      <c r="D13">
        <f>TWEPL!Q13</f>
        <v>5.7158499999999997</v>
      </c>
      <c r="E13">
        <f>GT_NG!Q13</f>
        <v>8.3136288998357983</v>
      </c>
      <c r="F13">
        <f>GT_Spot!Q13</f>
        <v>0</v>
      </c>
      <c r="G13">
        <f>PPCL_NG!Q13</f>
        <v>25.62</v>
      </c>
      <c r="H13">
        <f>PPCL_Spot!Q13</f>
        <v>0</v>
      </c>
      <c r="I13">
        <f>Bawana_NG!Q13</f>
        <v>54.997594155986178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BYPL_ISGS_exbus!DM13</f>
        <v>653.94554146274561</v>
      </c>
      <c r="P13" s="36">
        <v>43.917388046387153</v>
      </c>
      <c r="Q13" s="36">
        <v>18.167459451901571</v>
      </c>
      <c r="R13" s="38">
        <v>0</v>
      </c>
      <c r="S13" s="38">
        <v>0</v>
      </c>
      <c r="T13" s="37">
        <f>SUMPRODUCT(LTA!J13:AN13,LTA!J$101:AN$101,LTA!J$104:AN$104)</f>
        <v>56.47</v>
      </c>
      <c r="U13" s="37">
        <f>SUMPRODUCT(LTA!J13:AN13,LTA!J$102:AN$102,LTA!J$104:AN$104)</f>
        <v>120.27</v>
      </c>
      <c r="V13" s="66">
        <f>SUMPRODUCT(MTOA!B13:G13,MTOA!B$102:G$102,MTOA!B$104:G$104)</f>
        <v>0</v>
      </c>
      <c r="W13" s="66">
        <f>SUMPRODUCT(MTOA!B13:G13,MTOA!B$101:G$101,MTOA!B$104:G$104)</f>
        <v>0</v>
      </c>
      <c r="X13">
        <v>0</v>
      </c>
      <c r="Y13" s="34">
        <f>IEX!I13</f>
        <v>0</v>
      </c>
      <c r="Z13" s="34">
        <f>IEX!O13</f>
        <v>-115</v>
      </c>
      <c r="AA13" s="75">
        <f>STOA!I13</f>
        <v>57.010000000000005</v>
      </c>
      <c r="AB13" s="75">
        <f>-STOA!O13</f>
        <v>0</v>
      </c>
      <c r="AC13">
        <f t="shared" si="0"/>
        <v>10.2969543308008</v>
      </c>
      <c r="AD13">
        <f t="shared" si="1"/>
        <v>928.79050768605555</v>
      </c>
      <c r="AE13">
        <f>'IDT-1'!C13</f>
        <v>-101</v>
      </c>
      <c r="AF13" s="24"/>
      <c r="AG13">
        <f t="shared" si="2"/>
        <v>827.79050768605555</v>
      </c>
      <c r="AI13" s="34">
        <f>PXIL!I13</f>
        <v>0</v>
      </c>
      <c r="AJ13" s="34">
        <f>PXIL!O13</f>
        <v>0</v>
      </c>
      <c r="AK13" s="34">
        <f>RTM_IEX!I13</f>
        <v>9.66</v>
      </c>
      <c r="AL13" s="34">
        <f>RTM_IEX!O13</f>
        <v>0</v>
      </c>
      <c r="AM13" s="34">
        <f>RTM_PXI!I13</f>
        <v>0</v>
      </c>
      <c r="AN13" s="34">
        <f>RTM_PXI!O13</f>
        <v>0</v>
      </c>
      <c r="AO13" s="149">
        <f>GDAM_IEX!I13</f>
        <v>0</v>
      </c>
      <c r="AP13" s="149">
        <f>GDAM_IEX!O13</f>
        <v>0</v>
      </c>
      <c r="AQ13" s="149">
        <f>GDAM_PXI!I13</f>
        <v>0</v>
      </c>
      <c r="AR13" s="149">
        <f>GDAM_PXI!O13</f>
        <v>0</v>
      </c>
    </row>
    <row r="14" spans="1:44">
      <c r="A14" t="s">
        <v>56</v>
      </c>
      <c r="D14">
        <f>TWEPL!Q14</f>
        <v>5.7158499999999997</v>
      </c>
      <c r="E14">
        <f>GT_NG!Q14</f>
        <v>8.3136288998357983</v>
      </c>
      <c r="F14">
        <f>GT_Spot!Q14</f>
        <v>0</v>
      </c>
      <c r="G14">
        <f>PPCL_NG!Q14</f>
        <v>25.62</v>
      </c>
      <c r="H14">
        <f>PPCL_Spot!Q14</f>
        <v>0</v>
      </c>
      <c r="I14">
        <f>Bawana_NG!Q14</f>
        <v>54.997594155986178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BYPL_ISGS_exbus!DM14</f>
        <v>648.3023635246584</v>
      </c>
      <c r="P14" s="36">
        <v>43.917388046387153</v>
      </c>
      <c r="Q14" s="36">
        <v>18.167459451901571</v>
      </c>
      <c r="R14" s="38">
        <v>0</v>
      </c>
      <c r="S14" s="38">
        <v>0</v>
      </c>
      <c r="T14" s="37">
        <f>SUMPRODUCT(LTA!J14:AN14,LTA!J$101:AN$101,LTA!J$104:AN$104)</f>
        <v>55.01</v>
      </c>
      <c r="U14" s="37">
        <f>SUMPRODUCT(LTA!J14:AN14,LTA!J$102:AN$102,LTA!J$104:AN$104)</f>
        <v>120.11999999999999</v>
      </c>
      <c r="V14" s="66">
        <f>SUMPRODUCT(MTOA!B14:G14,MTOA!B$102:G$102,MTOA!B$104:G$104)</f>
        <v>0</v>
      </c>
      <c r="W14" s="66">
        <f>SUMPRODUCT(MTOA!B14:G14,MTOA!B$101:G$101,MTOA!B$104:G$104)</f>
        <v>0</v>
      </c>
      <c r="X14">
        <v>0</v>
      </c>
      <c r="Y14" s="34">
        <f>IEX!I14</f>
        <v>0</v>
      </c>
      <c r="Z14" s="34">
        <f>IEX!O14</f>
        <v>-170</v>
      </c>
      <c r="AA14" s="75">
        <f>STOA!I14</f>
        <v>57.010000000000005</v>
      </c>
      <c r="AB14" s="75">
        <f>-STOA!O14</f>
        <v>0</v>
      </c>
      <c r="AC14">
        <f t="shared" si="0"/>
        <v>10.840487378666372</v>
      </c>
      <c r="AD14">
        <f t="shared" si="1"/>
        <v>879.52379670010271</v>
      </c>
      <c r="AE14">
        <f>'IDT-1'!C14</f>
        <v>-63</v>
      </c>
      <c r="AF14" s="24"/>
      <c r="AG14">
        <f t="shared" si="2"/>
        <v>816.52379670010271</v>
      </c>
      <c r="AI14" s="34">
        <f>PXIL!I14</f>
        <v>0</v>
      </c>
      <c r="AJ14" s="34">
        <f>PXIL!O14</f>
        <v>0</v>
      </c>
      <c r="AK14" s="34">
        <f>RTM_IEX!I14</f>
        <v>23.19</v>
      </c>
      <c r="AL14" s="34">
        <f>RTM_IEX!O14</f>
        <v>0</v>
      </c>
      <c r="AM14" s="34">
        <f>RTM_PXI!I14</f>
        <v>0</v>
      </c>
      <c r="AN14" s="34">
        <f>RTM_PXI!O14</f>
        <v>0</v>
      </c>
      <c r="AO14" s="149">
        <f>GDAM_IEX!I14</f>
        <v>0</v>
      </c>
      <c r="AP14" s="149">
        <f>GDAM_IEX!O14</f>
        <v>0</v>
      </c>
      <c r="AQ14" s="149">
        <f>GDAM_PXI!I14</f>
        <v>0</v>
      </c>
      <c r="AR14" s="149">
        <f>GDAM_PXI!O14</f>
        <v>0</v>
      </c>
    </row>
    <row r="15" spans="1:44">
      <c r="A15" t="s">
        <v>57</v>
      </c>
      <c r="D15">
        <f>TWEPL!Q15</f>
        <v>5.7158499999999997</v>
      </c>
      <c r="E15">
        <f>GT_NG!Q15</f>
        <v>8.5960031974420463</v>
      </c>
      <c r="F15">
        <f>GT_Spot!Q15</f>
        <v>0</v>
      </c>
      <c r="G15">
        <f>PPCL_NG!Q15</f>
        <v>25.62</v>
      </c>
      <c r="H15">
        <f>PPCL_Spot!Q15</f>
        <v>0</v>
      </c>
      <c r="I15">
        <f>Bawana_NG!Q15</f>
        <v>54.997594155986178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BYPL_ISGS_exbus!DM15</f>
        <v>648.0952237874809</v>
      </c>
      <c r="P15" s="36">
        <v>43.917388046387153</v>
      </c>
      <c r="Q15" s="36">
        <v>18.167459451901571</v>
      </c>
      <c r="R15" s="38">
        <v>0</v>
      </c>
      <c r="S15" s="38">
        <v>0</v>
      </c>
      <c r="T15" s="37">
        <f>SUMPRODUCT(LTA!J15:AN15,LTA!J$101:AN$101,LTA!J$104:AN$104)</f>
        <v>54.98</v>
      </c>
      <c r="U15" s="37">
        <f>SUMPRODUCT(LTA!J15:AN15,LTA!J$102:AN$102,LTA!J$104:AN$104)</f>
        <v>119.66999999999999</v>
      </c>
      <c r="V15" s="66">
        <f>SUMPRODUCT(MTOA!B15:G15,MTOA!B$102:G$102,MTOA!B$104:G$104)</f>
        <v>0</v>
      </c>
      <c r="W15" s="66">
        <f>SUMPRODUCT(MTOA!B15:G15,MTOA!B$101:G$101,MTOA!B$104:G$104)</f>
        <v>0</v>
      </c>
      <c r="X15">
        <v>0</v>
      </c>
      <c r="Y15" s="34">
        <f>IEX!I15</f>
        <v>0</v>
      </c>
      <c r="Z15" s="34">
        <f>IEX!O15</f>
        <v>-200</v>
      </c>
      <c r="AA15" s="75">
        <f>STOA!I15</f>
        <v>57.010000000000005</v>
      </c>
      <c r="AB15" s="75">
        <f>-STOA!O15</f>
        <v>0</v>
      </c>
      <c r="AC15">
        <f t="shared" si="0"/>
        <v>10.967221268464007</v>
      </c>
      <c r="AD15">
        <f t="shared" si="1"/>
        <v>833.53229737073389</v>
      </c>
      <c r="AE15">
        <f>'IDT-1'!C15</f>
        <v>-44</v>
      </c>
      <c r="AF15" s="24"/>
      <c r="AG15">
        <f t="shared" si="2"/>
        <v>789.53229737073389</v>
      </c>
      <c r="AI15" s="34">
        <f>PXIL!I15</f>
        <v>0</v>
      </c>
      <c r="AJ15" s="34">
        <f>PXIL!O15</f>
        <v>0</v>
      </c>
      <c r="AK15" s="34">
        <f>RTM_IEX!I15</f>
        <v>7.73</v>
      </c>
      <c r="AL15" s="34">
        <f>RTM_IEX!O15</f>
        <v>0</v>
      </c>
      <c r="AM15" s="34">
        <f>RTM_PXI!I15</f>
        <v>0</v>
      </c>
      <c r="AN15" s="34">
        <f>RTM_PXI!O15</f>
        <v>0</v>
      </c>
      <c r="AO15" s="149">
        <f>GDAM_IEX!I15</f>
        <v>0</v>
      </c>
      <c r="AP15" s="149">
        <f>GDAM_IEX!O15</f>
        <v>0</v>
      </c>
      <c r="AQ15" s="149">
        <f>GDAM_PXI!I15</f>
        <v>0</v>
      </c>
      <c r="AR15" s="149">
        <f>GDAM_PXI!O15</f>
        <v>0</v>
      </c>
    </row>
    <row r="16" spans="1:44">
      <c r="A16" t="s">
        <v>58</v>
      </c>
      <c r="D16">
        <f>TWEPL!Q16</f>
        <v>5.7158499999999997</v>
      </c>
      <c r="E16">
        <f>GT_NG!Q16</f>
        <v>8.5960031974420463</v>
      </c>
      <c r="F16">
        <f>GT_Spot!Q16</f>
        <v>0</v>
      </c>
      <c r="G16">
        <f>PPCL_NG!Q16</f>
        <v>25.62</v>
      </c>
      <c r="H16">
        <f>PPCL_Spot!Q16</f>
        <v>0</v>
      </c>
      <c r="I16">
        <f>Bawana_NG!Q16</f>
        <v>54.997594155986178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BYPL_ISGS_exbus!DM16</f>
        <v>648.0952237874809</v>
      </c>
      <c r="P16" s="36">
        <v>43.917388046387153</v>
      </c>
      <c r="Q16" s="36">
        <v>18.167459451901571</v>
      </c>
      <c r="R16" s="38">
        <v>0</v>
      </c>
      <c r="S16" s="38">
        <v>0</v>
      </c>
      <c r="T16" s="37">
        <f>SUMPRODUCT(LTA!J16:AN16,LTA!J$101:AN$101,LTA!J$104:AN$104)</f>
        <v>53.45</v>
      </c>
      <c r="U16" s="37">
        <f>SUMPRODUCT(LTA!J16:AN16,LTA!J$102:AN$102,LTA!J$104:AN$104)</f>
        <v>119.36999999999999</v>
      </c>
      <c r="V16" s="66">
        <f>SUMPRODUCT(MTOA!B16:G16,MTOA!B$102:G$102,MTOA!B$104:G$104)</f>
        <v>0</v>
      </c>
      <c r="W16" s="66">
        <f>SUMPRODUCT(MTOA!B16:G16,MTOA!B$101:G$101,MTOA!B$104:G$104)</f>
        <v>0</v>
      </c>
      <c r="X16">
        <v>0</v>
      </c>
      <c r="Y16" s="34">
        <f>IEX!I16</f>
        <v>0</v>
      </c>
      <c r="Z16" s="34">
        <f>IEX!O16</f>
        <v>-225</v>
      </c>
      <c r="AA16" s="75">
        <f>STOA!I16</f>
        <v>57.010000000000005</v>
      </c>
      <c r="AB16" s="75">
        <f>-STOA!O16</f>
        <v>0</v>
      </c>
      <c r="AC16">
        <f t="shared" si="0"/>
        <v>11.16453445651889</v>
      </c>
      <c r="AD16">
        <f t="shared" si="1"/>
        <v>805.53498418267895</v>
      </c>
      <c r="AE16">
        <f>'IDT-1'!C16</f>
        <v>-28</v>
      </c>
      <c r="AF16" s="24"/>
      <c r="AG16">
        <f t="shared" si="2"/>
        <v>777.53498418267895</v>
      </c>
      <c r="AI16" s="34">
        <f>PXIL!I16</f>
        <v>0</v>
      </c>
      <c r="AJ16" s="34">
        <f>PXIL!O16</f>
        <v>0</v>
      </c>
      <c r="AK16" s="34">
        <f>RTM_IEX!I16</f>
        <v>6.76</v>
      </c>
      <c r="AL16" s="34">
        <f>RTM_IEX!O16</f>
        <v>0</v>
      </c>
      <c r="AM16" s="34">
        <f>RTM_PXI!I16</f>
        <v>0</v>
      </c>
      <c r="AN16" s="34">
        <f>RTM_PXI!O16</f>
        <v>0</v>
      </c>
      <c r="AO16" s="149">
        <f>GDAM_IEX!I16</f>
        <v>0</v>
      </c>
      <c r="AP16" s="149">
        <f>GDAM_IEX!O16</f>
        <v>0</v>
      </c>
      <c r="AQ16" s="149">
        <f>GDAM_PXI!I16</f>
        <v>0</v>
      </c>
      <c r="AR16" s="149">
        <f>GDAM_PXI!O16</f>
        <v>0</v>
      </c>
    </row>
    <row r="17" spans="1:44">
      <c r="A17" t="s">
        <v>59</v>
      </c>
      <c r="D17">
        <f>TWEPL!Q17</f>
        <v>5.7158499999999997</v>
      </c>
      <c r="E17">
        <f>GT_NG!Q17</f>
        <v>8.5960031974420463</v>
      </c>
      <c r="F17">
        <f>GT_Spot!Q17</f>
        <v>0</v>
      </c>
      <c r="G17">
        <f>PPCL_NG!Q17</f>
        <v>25.62</v>
      </c>
      <c r="H17">
        <f>PPCL_Spot!Q17</f>
        <v>0</v>
      </c>
      <c r="I17">
        <f>Bawana_NG!Q17</f>
        <v>54.997594155986178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BYPL_ISGS_exbus!DM17</f>
        <v>656.24321649856961</v>
      </c>
      <c r="P17" s="36">
        <v>43.917388046387153</v>
      </c>
      <c r="Q17" s="36">
        <v>18.167459451901571</v>
      </c>
      <c r="R17" s="38">
        <v>0</v>
      </c>
      <c r="S17" s="38">
        <v>0</v>
      </c>
      <c r="T17" s="37">
        <f>SUMPRODUCT(LTA!J17:AN17,LTA!J$101:AN$101,LTA!J$104:AN$104)</f>
        <v>51.97</v>
      </c>
      <c r="U17" s="37">
        <f>SUMPRODUCT(LTA!J17:AN17,LTA!J$102:AN$102,LTA!J$104:AN$104)</f>
        <v>119.22</v>
      </c>
      <c r="V17" s="66">
        <f>SUMPRODUCT(MTOA!B17:G17,MTOA!B$102:G$102,MTOA!B$104:G$104)</f>
        <v>0</v>
      </c>
      <c r="W17" s="66">
        <f>SUMPRODUCT(MTOA!B17:G17,MTOA!B$101:G$101,MTOA!B$104:G$104)</f>
        <v>0</v>
      </c>
      <c r="X17">
        <v>0</v>
      </c>
      <c r="Y17" s="34">
        <f>IEX!I17</f>
        <v>0</v>
      </c>
      <c r="Z17" s="34">
        <f>IEX!O17</f>
        <v>-270</v>
      </c>
      <c r="AA17" s="75">
        <f>STOA!I17</f>
        <v>57.010000000000005</v>
      </c>
      <c r="AB17" s="75">
        <f>-STOA!O17</f>
        <v>0</v>
      </c>
      <c r="AC17">
        <f t="shared" si="0"/>
        <v>11.668458061141603</v>
      </c>
      <c r="AD17">
        <f t="shared" si="1"/>
        <v>747.78905328914504</v>
      </c>
      <c r="AE17">
        <f>'IDT-1'!C17</f>
        <v>0</v>
      </c>
      <c r="AF17" s="24"/>
      <c r="AG17">
        <f t="shared" si="2"/>
        <v>747.78905328914504</v>
      </c>
      <c r="AI17" s="34">
        <f>PXIL!I17</f>
        <v>0</v>
      </c>
      <c r="AJ17" s="34">
        <f>PXIL!O17</f>
        <v>0</v>
      </c>
      <c r="AK17" s="34">
        <f>RTM_IEX!I17</f>
        <v>0</v>
      </c>
      <c r="AL17" s="34">
        <f>RTM_IEX!O17</f>
        <v>-12</v>
      </c>
      <c r="AM17" s="34">
        <f>RTM_PXI!I17</f>
        <v>0</v>
      </c>
      <c r="AN17" s="34">
        <f>RTM_PXI!O17</f>
        <v>0</v>
      </c>
      <c r="AO17" s="149">
        <f>GDAM_IEX!I17</f>
        <v>0</v>
      </c>
      <c r="AP17" s="149">
        <f>GDAM_IEX!O17</f>
        <v>0</v>
      </c>
      <c r="AQ17" s="149">
        <f>GDAM_PXI!I17</f>
        <v>0</v>
      </c>
      <c r="AR17" s="149">
        <f>GDAM_PXI!O17</f>
        <v>0</v>
      </c>
    </row>
    <row r="18" spans="1:44">
      <c r="A18" t="s">
        <v>60</v>
      </c>
      <c r="D18">
        <f>TWEPL!Q18</f>
        <v>5.7158499999999997</v>
      </c>
      <c r="E18">
        <f>GT_NG!Q18</f>
        <v>8.5960031974420463</v>
      </c>
      <c r="F18">
        <f>GT_Spot!Q18</f>
        <v>0</v>
      </c>
      <c r="G18">
        <f>PPCL_NG!Q18</f>
        <v>25.62</v>
      </c>
      <c r="H18">
        <f>PPCL_Spot!Q18</f>
        <v>0</v>
      </c>
      <c r="I18">
        <f>Bawana_NG!Q18</f>
        <v>54.997594155986178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BYPL_ISGS_exbus!DM18</f>
        <v>664.2969732460416</v>
      </c>
      <c r="P18" s="36">
        <v>43.917388046387153</v>
      </c>
      <c r="Q18" s="36">
        <v>18.167459451901571</v>
      </c>
      <c r="R18" s="38">
        <v>0</v>
      </c>
      <c r="S18" s="38">
        <v>0</v>
      </c>
      <c r="T18" s="37">
        <f>SUMPRODUCT(LTA!J18:AN18,LTA!J$101:AN$101,LTA!J$104:AN$104)</f>
        <v>50.5</v>
      </c>
      <c r="U18" s="37">
        <f>SUMPRODUCT(LTA!J18:AN18,LTA!J$102:AN$102,LTA!J$104:AN$104)</f>
        <v>118.77</v>
      </c>
      <c r="V18" s="66">
        <f>SUMPRODUCT(MTOA!B18:G18,MTOA!B$102:G$102,MTOA!B$104:G$104)</f>
        <v>0</v>
      </c>
      <c r="W18" s="66">
        <f>SUMPRODUCT(MTOA!B18:G18,MTOA!B$101:G$101,MTOA!B$104:G$104)</f>
        <v>0</v>
      </c>
      <c r="X18">
        <v>0</v>
      </c>
      <c r="Y18" s="34">
        <f>IEX!I18</f>
        <v>0</v>
      </c>
      <c r="Z18" s="34">
        <f>IEX!O18</f>
        <v>-265</v>
      </c>
      <c r="AA18" s="75">
        <f>STOA!I18</f>
        <v>57.010000000000005</v>
      </c>
      <c r="AB18" s="75">
        <f>-STOA!O18</f>
        <v>0</v>
      </c>
      <c r="AC18">
        <f t="shared" si="0"/>
        <v>11.731313248041552</v>
      </c>
      <c r="AD18">
        <f t="shared" si="1"/>
        <v>752.85995484971693</v>
      </c>
      <c r="AE18">
        <f>'IDT-1'!C18</f>
        <v>-12</v>
      </c>
      <c r="AF18" s="24"/>
      <c r="AG18">
        <f t="shared" si="2"/>
        <v>740.85995484971693</v>
      </c>
      <c r="AI18" s="34">
        <f>PXIL!I18</f>
        <v>0</v>
      </c>
      <c r="AJ18" s="34">
        <f>PXIL!O18</f>
        <v>0</v>
      </c>
      <c r="AK18" s="34">
        <f>RTM_IEX!I18</f>
        <v>0</v>
      </c>
      <c r="AL18" s="34">
        <f>RTM_IEX!O18</f>
        <v>-18</v>
      </c>
      <c r="AM18" s="34">
        <f>RTM_PXI!I18</f>
        <v>0</v>
      </c>
      <c r="AN18" s="34">
        <f>RTM_PXI!O18</f>
        <v>0</v>
      </c>
      <c r="AO18" s="149">
        <f>GDAM_IEX!I18</f>
        <v>0</v>
      </c>
      <c r="AP18" s="149">
        <f>GDAM_IEX!O18</f>
        <v>0</v>
      </c>
      <c r="AQ18" s="149">
        <f>GDAM_PXI!I18</f>
        <v>0</v>
      </c>
      <c r="AR18" s="149">
        <f>GDAM_PXI!O18</f>
        <v>0</v>
      </c>
    </row>
    <row r="19" spans="1:44">
      <c r="A19" t="s">
        <v>61</v>
      </c>
      <c r="D19">
        <f>TWEPL!Q19</f>
        <v>5.7158499999999997</v>
      </c>
      <c r="E19">
        <f>GT_NG!Q19</f>
        <v>8.5960031974420463</v>
      </c>
      <c r="F19">
        <f>GT_Spot!Q19</f>
        <v>0</v>
      </c>
      <c r="G19">
        <f>PPCL_NG!Q19</f>
        <v>25.62</v>
      </c>
      <c r="H19">
        <f>PPCL_Spot!Q19</f>
        <v>0</v>
      </c>
      <c r="I19">
        <f>Bawana_NG!Q19</f>
        <v>55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BYPL_ISGS_exbus!DM19</f>
        <v>662.06003702802491</v>
      </c>
      <c r="P19" s="36">
        <v>43.917388046387153</v>
      </c>
      <c r="Q19" s="36">
        <v>18.167459451901571</v>
      </c>
      <c r="R19" s="38">
        <v>0</v>
      </c>
      <c r="S19" s="38">
        <v>0</v>
      </c>
      <c r="T19" s="37">
        <f>SUMPRODUCT(LTA!J19:AN19,LTA!J$101:AN$101,LTA!J$104:AN$104)</f>
        <v>56.01</v>
      </c>
      <c r="U19" s="37">
        <f>SUMPRODUCT(LTA!J19:AN19,LTA!J$102:AN$102,LTA!J$104:AN$104)</f>
        <v>118.47</v>
      </c>
      <c r="V19" s="66">
        <f>SUMPRODUCT(MTOA!B19:G19,MTOA!B$102:G$102,MTOA!B$104:G$104)</f>
        <v>0</v>
      </c>
      <c r="W19" s="66">
        <f>SUMPRODUCT(MTOA!B19:G19,MTOA!B$101:G$101,MTOA!B$104:G$104)</f>
        <v>0</v>
      </c>
      <c r="X19">
        <v>0</v>
      </c>
      <c r="Y19" s="34">
        <f>IEX!I19</f>
        <v>0</v>
      </c>
      <c r="Z19" s="34">
        <f>IEX!O19</f>
        <v>-245</v>
      </c>
      <c r="AA19" s="75">
        <f>STOA!I19</f>
        <v>57.010000000000005</v>
      </c>
      <c r="AB19" s="75">
        <f>-STOA!O19</f>
        <v>0</v>
      </c>
      <c r="AC19">
        <f t="shared" si="0"/>
        <v>11.606569212873007</v>
      </c>
      <c r="AD19">
        <f t="shared" si="1"/>
        <v>772.96016851088268</v>
      </c>
      <c r="AE19">
        <f>'IDT-1'!C19</f>
        <v>-24</v>
      </c>
      <c r="AF19" s="24"/>
      <c r="AG19">
        <f t="shared" si="2"/>
        <v>748.96016851088268</v>
      </c>
      <c r="AI19" s="34">
        <f>PXIL!I19</f>
        <v>0</v>
      </c>
      <c r="AJ19" s="34">
        <f>PXIL!O19</f>
        <v>0</v>
      </c>
      <c r="AK19" s="34">
        <f>RTM_IEX!I19</f>
        <v>0</v>
      </c>
      <c r="AL19" s="34">
        <f>RTM_IEX!O19</f>
        <v>-21</v>
      </c>
      <c r="AM19" s="34">
        <f>RTM_PXI!I19</f>
        <v>0</v>
      </c>
      <c r="AN19" s="34">
        <f>RTM_PXI!O19</f>
        <v>0</v>
      </c>
      <c r="AO19" s="149">
        <f>GDAM_IEX!I19</f>
        <v>0</v>
      </c>
      <c r="AP19" s="149">
        <f>GDAM_IEX!O19</f>
        <v>0</v>
      </c>
      <c r="AQ19" s="149">
        <f>GDAM_PXI!I19</f>
        <v>0</v>
      </c>
      <c r="AR19" s="149">
        <f>GDAM_PXI!O19</f>
        <v>0</v>
      </c>
    </row>
    <row r="20" spans="1:44">
      <c r="A20" t="s">
        <v>62</v>
      </c>
      <c r="D20">
        <f>TWEPL!Q20</f>
        <v>5.7158499999999997</v>
      </c>
      <c r="E20">
        <f>GT_NG!Q20</f>
        <v>8.5960031974420463</v>
      </c>
      <c r="F20">
        <f>GT_Spot!Q20</f>
        <v>0</v>
      </c>
      <c r="G20">
        <f>PPCL_NG!Q20</f>
        <v>25.14</v>
      </c>
      <c r="H20">
        <f>PPCL_Spot!Q20</f>
        <v>0</v>
      </c>
      <c r="I20">
        <f>Bawana_NG!Q20</f>
        <v>55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BYPL_ISGS_exbus!DM20</f>
        <v>662.06003702802491</v>
      </c>
      <c r="P20" s="36">
        <v>43.917388046387153</v>
      </c>
      <c r="Q20" s="36">
        <v>18.167459451901571</v>
      </c>
      <c r="R20" s="38">
        <v>0</v>
      </c>
      <c r="S20" s="38">
        <v>0</v>
      </c>
      <c r="T20" s="37">
        <f>SUMPRODUCT(LTA!J20:AN20,LTA!J$101:AN$101,LTA!J$104:AN$104)</f>
        <v>54.01</v>
      </c>
      <c r="U20" s="37">
        <f>SUMPRODUCT(LTA!J20:AN20,LTA!J$102:AN$102,LTA!J$104:AN$104)</f>
        <v>118.47999999999999</v>
      </c>
      <c r="V20" s="66">
        <f>SUMPRODUCT(MTOA!B20:G20,MTOA!B$102:G$102,MTOA!B$104:G$104)</f>
        <v>0</v>
      </c>
      <c r="W20" s="66">
        <f>SUMPRODUCT(MTOA!B20:G20,MTOA!B$101:G$101,MTOA!B$104:G$104)</f>
        <v>0</v>
      </c>
      <c r="X20">
        <v>0</v>
      </c>
      <c r="Y20" s="34">
        <f>IEX!I20</f>
        <v>0</v>
      </c>
      <c r="Z20" s="34">
        <f>IEX!O20</f>
        <v>-255</v>
      </c>
      <c r="AA20" s="75">
        <f>STOA!I20</f>
        <v>57.010000000000005</v>
      </c>
      <c r="AB20" s="75">
        <f>-STOA!O20</f>
        <v>0</v>
      </c>
      <c r="AC20">
        <f t="shared" si="0"/>
        <v>11.629223850483983</v>
      </c>
      <c r="AD20">
        <f t="shared" si="1"/>
        <v>765.46751387327163</v>
      </c>
      <c r="AE20">
        <f>'IDT-1'!C20</f>
        <v>-24</v>
      </c>
      <c r="AF20" s="24"/>
      <c r="AG20">
        <f t="shared" si="2"/>
        <v>741.46751387327163</v>
      </c>
      <c r="AI20" s="34">
        <f>PXIL!I20</f>
        <v>0</v>
      </c>
      <c r="AJ20" s="34">
        <f>PXIL!O20</f>
        <v>0</v>
      </c>
      <c r="AK20" s="34">
        <f>RTM_IEX!I20</f>
        <v>0</v>
      </c>
      <c r="AL20" s="34">
        <f>RTM_IEX!O20</f>
        <v>-16</v>
      </c>
      <c r="AM20" s="34">
        <f>RTM_PXI!I20</f>
        <v>0</v>
      </c>
      <c r="AN20" s="34">
        <f>RTM_PXI!O20</f>
        <v>0</v>
      </c>
      <c r="AO20" s="149">
        <f>GDAM_IEX!I20</f>
        <v>0</v>
      </c>
      <c r="AP20" s="149">
        <f>GDAM_IEX!O20</f>
        <v>0</v>
      </c>
      <c r="AQ20" s="149">
        <f>GDAM_PXI!I20</f>
        <v>0</v>
      </c>
      <c r="AR20" s="149">
        <f>GDAM_PXI!O20</f>
        <v>0</v>
      </c>
    </row>
    <row r="21" spans="1:44">
      <c r="A21" t="s">
        <v>63</v>
      </c>
      <c r="D21">
        <f>TWEPL!Q21</f>
        <v>5.7158499999999997</v>
      </c>
      <c r="E21">
        <f>GT_NG!Q21</f>
        <v>8.5960031974420463</v>
      </c>
      <c r="F21">
        <f>GT_Spot!Q21</f>
        <v>0</v>
      </c>
      <c r="G21">
        <f>PPCL_NG!Q21</f>
        <v>25.14</v>
      </c>
      <c r="H21">
        <f>PPCL_Spot!Q21</f>
        <v>0</v>
      </c>
      <c r="I21">
        <f>Bawana_NG!Q21</f>
        <v>55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BYPL_ISGS_exbus!DM21</f>
        <v>662.06003702802491</v>
      </c>
      <c r="P21" s="36">
        <v>43.917388046387153</v>
      </c>
      <c r="Q21" s="36">
        <v>18.167459451901571</v>
      </c>
      <c r="R21" s="38">
        <v>0</v>
      </c>
      <c r="S21" s="38">
        <v>0</v>
      </c>
      <c r="T21" s="37">
        <f>SUMPRODUCT(LTA!J21:AN21,LTA!J$101:AN$101,LTA!J$104:AN$104)</f>
        <v>53.34</v>
      </c>
      <c r="U21" s="37">
        <f>SUMPRODUCT(LTA!J21:AN21,LTA!J$102:AN$102,LTA!J$104:AN$104)</f>
        <v>119.22</v>
      </c>
      <c r="V21" s="66">
        <f>SUMPRODUCT(MTOA!B21:G21,MTOA!B$102:G$102,MTOA!B$104:G$104)</f>
        <v>0</v>
      </c>
      <c r="W21" s="66">
        <f>SUMPRODUCT(MTOA!B21:G21,MTOA!B$101:G$101,MTOA!B$104:G$104)</f>
        <v>0</v>
      </c>
      <c r="X21">
        <v>0</v>
      </c>
      <c r="Y21" s="34">
        <f>IEX!I21</f>
        <v>0</v>
      </c>
      <c r="Z21" s="34">
        <f>IEX!O21</f>
        <v>-265</v>
      </c>
      <c r="AA21" s="75">
        <f>STOA!I21</f>
        <v>57.010000000000005</v>
      </c>
      <c r="AB21" s="75">
        <f>-STOA!O21</f>
        <v>0</v>
      </c>
      <c r="AC21">
        <f t="shared" si="0"/>
        <v>11.86573908535081</v>
      </c>
      <c r="AD21">
        <f t="shared" si="1"/>
        <v>804.16099863840486</v>
      </c>
      <c r="AE21">
        <f>'IDT-1'!C21</f>
        <v>-21</v>
      </c>
      <c r="AF21" s="24"/>
      <c r="AG21">
        <f t="shared" si="2"/>
        <v>783.16099863840486</v>
      </c>
      <c r="AI21" s="34">
        <f>PXIL!I21</f>
        <v>0</v>
      </c>
      <c r="AJ21" s="34">
        <f>PXIL!O21</f>
        <v>0</v>
      </c>
      <c r="AK21" s="34">
        <f>RTM_IEX!I21</f>
        <v>32.86</v>
      </c>
      <c r="AL21" s="34">
        <f>RTM_IEX!O21</f>
        <v>0</v>
      </c>
      <c r="AM21" s="34">
        <f>RTM_PXI!I21</f>
        <v>0</v>
      </c>
      <c r="AN21" s="34">
        <f>RTM_PXI!O21</f>
        <v>0</v>
      </c>
      <c r="AO21" s="149">
        <f>GDAM_IEX!I21</f>
        <v>0</v>
      </c>
      <c r="AP21" s="149">
        <f>GDAM_IEX!O21</f>
        <v>0</v>
      </c>
      <c r="AQ21" s="149">
        <f>GDAM_PXI!I21</f>
        <v>0</v>
      </c>
      <c r="AR21" s="149">
        <f>GDAM_PXI!O21</f>
        <v>0</v>
      </c>
    </row>
    <row r="22" spans="1:44">
      <c r="A22" t="s">
        <v>64</v>
      </c>
      <c r="D22">
        <f>TWEPL!Q22</f>
        <v>5.7158499999999997</v>
      </c>
      <c r="E22">
        <f>GT_NG!Q22</f>
        <v>8.5960031974420463</v>
      </c>
      <c r="F22">
        <f>GT_Spot!Q22</f>
        <v>0</v>
      </c>
      <c r="G22">
        <f>PPCL_NG!Q22</f>
        <v>25.14</v>
      </c>
      <c r="H22">
        <f>PPCL_Spot!Q22</f>
        <v>0</v>
      </c>
      <c r="I22">
        <f>Bawana_NG!Q22</f>
        <v>55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BYPL_ISGS_exbus!DM22</f>
        <v>659.76052369616127</v>
      </c>
      <c r="P22" s="36">
        <v>43.917388046387153</v>
      </c>
      <c r="Q22" s="36">
        <v>18.167459451901571</v>
      </c>
      <c r="R22" s="38">
        <v>0</v>
      </c>
      <c r="S22" s="38">
        <v>0</v>
      </c>
      <c r="T22" s="37">
        <f>SUMPRODUCT(LTA!J22:AN22,LTA!J$101:AN$101,LTA!J$104:AN$104)</f>
        <v>44.34</v>
      </c>
      <c r="U22" s="37">
        <f>SUMPRODUCT(LTA!J22:AN22,LTA!J$102:AN$102,LTA!J$104:AN$104)</f>
        <v>118.72</v>
      </c>
      <c r="V22" s="66">
        <f>SUMPRODUCT(MTOA!B22:G22,MTOA!B$102:G$102,MTOA!B$104:G$104)</f>
        <v>0</v>
      </c>
      <c r="W22" s="66">
        <f>SUMPRODUCT(MTOA!B22:G22,MTOA!B$101:G$101,MTOA!B$104:G$104)</f>
        <v>0</v>
      </c>
      <c r="X22">
        <v>0</v>
      </c>
      <c r="Y22" s="34">
        <f>IEX!I22</f>
        <v>0</v>
      </c>
      <c r="Z22" s="34">
        <f>IEX!O22</f>
        <v>-270</v>
      </c>
      <c r="AA22" s="75">
        <f>STOA!I22</f>
        <v>57.010000000000005</v>
      </c>
      <c r="AB22" s="75">
        <f>-STOA!O22</f>
        <v>0</v>
      </c>
      <c r="AC22">
        <f t="shared" si="0"/>
        <v>11.721198005641385</v>
      </c>
      <c r="AD22">
        <f t="shared" si="1"/>
        <v>777.83602638625064</v>
      </c>
      <c r="AE22">
        <f>'IDT-1'!C22</f>
        <v>-22</v>
      </c>
      <c r="AF22" s="24"/>
      <c r="AG22">
        <f t="shared" si="2"/>
        <v>755.83602638625064</v>
      </c>
      <c r="AI22" s="34">
        <f>PXIL!I22</f>
        <v>0</v>
      </c>
      <c r="AJ22" s="34">
        <f>PXIL!O22</f>
        <v>0</v>
      </c>
      <c r="AK22" s="34">
        <f>RTM_IEX!I22</f>
        <v>23.19</v>
      </c>
      <c r="AL22" s="34">
        <f>RTM_IEX!O22</f>
        <v>0</v>
      </c>
      <c r="AM22" s="34">
        <f>RTM_PXI!I22</f>
        <v>0</v>
      </c>
      <c r="AN22" s="34">
        <f>RTM_PXI!O22</f>
        <v>0</v>
      </c>
      <c r="AO22" s="149">
        <f>GDAM_IEX!I22</f>
        <v>0</v>
      </c>
      <c r="AP22" s="149">
        <f>GDAM_IEX!O22</f>
        <v>0</v>
      </c>
      <c r="AQ22" s="149">
        <f>GDAM_PXI!I22</f>
        <v>0</v>
      </c>
      <c r="AR22" s="149">
        <f>GDAM_PXI!O22</f>
        <v>0</v>
      </c>
    </row>
    <row r="23" spans="1:44">
      <c r="A23" t="s">
        <v>65</v>
      </c>
      <c r="D23">
        <f>TWEPL!Q23</f>
        <v>5.7158499999999997</v>
      </c>
      <c r="E23">
        <f>GT_NG!Q23</f>
        <v>8.5960031974420463</v>
      </c>
      <c r="F23">
        <f>GT_Spot!Q23</f>
        <v>0</v>
      </c>
      <c r="G23">
        <f>PPCL_NG!Q23</f>
        <v>25.14</v>
      </c>
      <c r="H23">
        <f>PPCL_Spot!Q23</f>
        <v>0</v>
      </c>
      <c r="I23">
        <f>Bawana_NG!Q23</f>
        <v>55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BYPL_ISGS_exbus!DM23</f>
        <v>653.88492453875415</v>
      </c>
      <c r="P23" s="36">
        <v>43.917388046387153</v>
      </c>
      <c r="Q23" s="36">
        <v>18.167459451901571</v>
      </c>
      <c r="R23" s="38">
        <v>0</v>
      </c>
      <c r="S23" s="38">
        <v>0</v>
      </c>
      <c r="T23" s="37">
        <f>SUMPRODUCT(LTA!J23:AN23,LTA!J$101:AN$101,LTA!J$104:AN$104)</f>
        <v>42.34</v>
      </c>
      <c r="U23" s="37">
        <f>SUMPRODUCT(LTA!J23:AN23,LTA!J$102:AN$102,LTA!J$104:AN$104)</f>
        <v>118.03999999999999</v>
      </c>
      <c r="V23" s="66">
        <f>SUMPRODUCT(MTOA!B23:G23,MTOA!B$102:G$102,MTOA!B$104:G$104)</f>
        <v>0</v>
      </c>
      <c r="W23" s="66">
        <f>SUMPRODUCT(MTOA!B23:G23,MTOA!B$101:G$101,MTOA!B$104:G$104)</f>
        <v>0</v>
      </c>
      <c r="X23">
        <v>0</v>
      </c>
      <c r="Y23" s="34">
        <f>IEX!I23</f>
        <v>0</v>
      </c>
      <c r="Z23" s="34">
        <f>IEX!O23</f>
        <v>-265</v>
      </c>
      <c r="AA23" s="75">
        <f>STOA!I23</f>
        <v>57.010000000000005</v>
      </c>
      <c r="AB23" s="75">
        <f>-STOA!O23</f>
        <v>0</v>
      </c>
      <c r="AC23">
        <f t="shared" si="0"/>
        <v>11.601518095445227</v>
      </c>
      <c r="AD23">
        <f t="shared" si="1"/>
        <v>774.40010713903962</v>
      </c>
      <c r="AE23">
        <f>'IDT-1'!C23</f>
        <v>-23</v>
      </c>
      <c r="AF23" s="24"/>
      <c r="AG23">
        <f t="shared" si="2"/>
        <v>751.40010713903962</v>
      </c>
      <c r="AI23" s="34">
        <f>PXIL!I23</f>
        <v>0</v>
      </c>
      <c r="AJ23" s="34">
        <f>PXIL!O23</f>
        <v>0</v>
      </c>
      <c r="AK23" s="34">
        <f>RTM_IEX!I23</f>
        <v>23.19</v>
      </c>
      <c r="AL23" s="34">
        <f>RTM_IEX!O23</f>
        <v>0</v>
      </c>
      <c r="AM23" s="34">
        <f>RTM_PXI!I23</f>
        <v>0</v>
      </c>
      <c r="AN23" s="34">
        <f>RTM_PXI!O23</f>
        <v>0</v>
      </c>
      <c r="AO23" s="149">
        <f>GDAM_IEX!I23</f>
        <v>0</v>
      </c>
      <c r="AP23" s="149">
        <f>GDAM_IEX!O23</f>
        <v>0</v>
      </c>
      <c r="AQ23" s="149">
        <f>GDAM_PXI!I23</f>
        <v>0</v>
      </c>
      <c r="AR23" s="149">
        <f>GDAM_PXI!O23</f>
        <v>0</v>
      </c>
    </row>
    <row r="24" spans="1:44">
      <c r="A24" t="s">
        <v>66</v>
      </c>
      <c r="D24">
        <f>TWEPL!Q24</f>
        <v>5.7158499999999997</v>
      </c>
      <c r="E24">
        <f>GT_NG!Q24</f>
        <v>8.5960031974420463</v>
      </c>
      <c r="F24">
        <f>GT_Spot!Q24</f>
        <v>0</v>
      </c>
      <c r="G24">
        <f>PPCL_NG!Q24</f>
        <v>25.14</v>
      </c>
      <c r="H24">
        <f>PPCL_Spot!Q24</f>
        <v>0</v>
      </c>
      <c r="I24">
        <f>Bawana_NG!Q24</f>
        <v>55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BYPL_ISGS_exbus!DM24</f>
        <v>662.43884586915294</v>
      </c>
      <c r="P24" s="36">
        <v>43.917388046387153</v>
      </c>
      <c r="Q24" s="36">
        <v>18.167459451901571</v>
      </c>
      <c r="R24" s="38">
        <v>0</v>
      </c>
      <c r="S24" s="38">
        <v>0</v>
      </c>
      <c r="T24" s="37">
        <f>SUMPRODUCT(LTA!J24:AN24,LTA!J$101:AN$101,LTA!J$104:AN$104)</f>
        <v>41.01</v>
      </c>
      <c r="U24" s="37">
        <f>SUMPRODUCT(LTA!J24:AN24,LTA!J$102:AN$102,LTA!J$104:AN$104)</f>
        <v>117.57</v>
      </c>
      <c r="V24" s="66">
        <f>SUMPRODUCT(MTOA!B24:G24,MTOA!B$102:G$102,MTOA!B$104:G$104)</f>
        <v>0</v>
      </c>
      <c r="W24" s="66">
        <f>SUMPRODUCT(MTOA!B24:G24,MTOA!B$101:G$101,MTOA!B$104:G$104)</f>
        <v>0</v>
      </c>
      <c r="X24">
        <v>0</v>
      </c>
      <c r="Y24" s="34">
        <f>IEX!I24</f>
        <v>0</v>
      </c>
      <c r="Z24" s="34">
        <f>IEX!O24</f>
        <v>-250</v>
      </c>
      <c r="AA24" s="75">
        <f>STOA!I24</f>
        <v>57.010000000000005</v>
      </c>
      <c r="AB24" s="75">
        <f>-STOA!O24</f>
        <v>0</v>
      </c>
      <c r="AC24">
        <f t="shared" si="0"/>
        <v>11.442772690319806</v>
      </c>
      <c r="AD24">
        <f t="shared" si="1"/>
        <v>786.65277387456376</v>
      </c>
      <c r="AE24">
        <f>'IDT-1'!C24</f>
        <v>-36</v>
      </c>
      <c r="AF24" s="24"/>
      <c r="AG24">
        <f t="shared" si="2"/>
        <v>750.65277387456376</v>
      </c>
      <c r="AI24" s="34">
        <f>PXIL!I24</f>
        <v>0</v>
      </c>
      <c r="AJ24" s="34">
        <f>PXIL!O24</f>
        <v>0</v>
      </c>
      <c r="AK24" s="34">
        <f>RTM_IEX!I24</f>
        <v>13.53</v>
      </c>
      <c r="AL24" s="34">
        <f>RTM_IEX!O24</f>
        <v>0</v>
      </c>
      <c r="AM24" s="34">
        <f>RTM_PXI!I24</f>
        <v>0</v>
      </c>
      <c r="AN24" s="34">
        <f>RTM_PXI!O24</f>
        <v>0</v>
      </c>
      <c r="AO24" s="149">
        <f>GDAM_IEX!I24</f>
        <v>0</v>
      </c>
      <c r="AP24" s="149">
        <f>GDAM_IEX!O24</f>
        <v>0</v>
      </c>
      <c r="AQ24" s="149">
        <f>GDAM_PXI!I24</f>
        <v>0</v>
      </c>
      <c r="AR24" s="149">
        <f>GDAM_PXI!O24</f>
        <v>0</v>
      </c>
    </row>
    <row r="25" spans="1:44">
      <c r="A25" t="s">
        <v>67</v>
      </c>
      <c r="D25">
        <f>TWEPL!Q25</f>
        <v>5.7158499999999997</v>
      </c>
      <c r="E25">
        <f>GT_NG!Q25</f>
        <v>8.5960031974420463</v>
      </c>
      <c r="F25">
        <f>GT_Spot!Q25</f>
        <v>0</v>
      </c>
      <c r="G25">
        <f>PPCL_NG!Q25</f>
        <v>25.14</v>
      </c>
      <c r="H25">
        <f>PPCL_Spot!Q25</f>
        <v>0</v>
      </c>
      <c r="I25">
        <f>Bawana_NG!Q25</f>
        <v>55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BYPL_ISGS_exbus!DM25</f>
        <v>671.19276708331938</v>
      </c>
      <c r="P25" s="36">
        <v>43.917388046387153</v>
      </c>
      <c r="Q25" s="36">
        <v>18.167459451901571</v>
      </c>
      <c r="R25" s="38">
        <v>0</v>
      </c>
      <c r="S25" s="38">
        <v>0</v>
      </c>
      <c r="T25" s="37">
        <f>SUMPRODUCT(LTA!J25:AN25,LTA!J$101:AN$101,LTA!J$104:AN$104)</f>
        <v>38.01</v>
      </c>
      <c r="U25" s="37">
        <f>SUMPRODUCT(LTA!J25:AN25,LTA!J$102:AN$102,LTA!J$104:AN$104)</f>
        <v>116.72</v>
      </c>
      <c r="V25" s="66">
        <f>SUMPRODUCT(MTOA!B25:G25,MTOA!B$102:G$102,MTOA!B$104:G$104)</f>
        <v>0</v>
      </c>
      <c r="W25" s="66">
        <f>SUMPRODUCT(MTOA!B25:G25,MTOA!B$101:G$101,MTOA!B$104:G$104)</f>
        <v>0</v>
      </c>
      <c r="X25">
        <v>0</v>
      </c>
      <c r="Y25" s="34">
        <f>IEX!I25</f>
        <v>0</v>
      </c>
      <c r="Z25" s="34">
        <f>IEX!O25</f>
        <v>-235</v>
      </c>
      <c r="AA25" s="75">
        <f>STOA!I25</f>
        <v>57.010000000000005</v>
      </c>
      <c r="AB25" s="75">
        <f>-STOA!O25</f>
        <v>0</v>
      </c>
      <c r="AC25">
        <f t="shared" si="0"/>
        <v>11.327235284171541</v>
      </c>
      <c r="AD25">
        <f t="shared" si="1"/>
        <v>803.77223249487849</v>
      </c>
      <c r="AE25">
        <f>'IDT-1'!C25</f>
        <v>-43</v>
      </c>
      <c r="AF25" s="24"/>
      <c r="AG25">
        <f t="shared" si="2"/>
        <v>760.77223249487849</v>
      </c>
      <c r="AI25" s="34">
        <f>PXIL!I25</f>
        <v>0</v>
      </c>
      <c r="AJ25" s="34">
        <f>PXIL!O25</f>
        <v>0</v>
      </c>
      <c r="AK25" s="34">
        <f>RTM_IEX!I25</f>
        <v>10.63</v>
      </c>
      <c r="AL25" s="34">
        <f>RTM_IEX!O25</f>
        <v>0</v>
      </c>
      <c r="AM25" s="34">
        <f>RTM_PXI!I25</f>
        <v>0</v>
      </c>
      <c r="AN25" s="34">
        <f>RTM_PXI!O25</f>
        <v>0</v>
      </c>
      <c r="AO25" s="149">
        <f>GDAM_IEX!I25</f>
        <v>0</v>
      </c>
      <c r="AP25" s="149">
        <f>GDAM_IEX!O25</f>
        <v>0</v>
      </c>
      <c r="AQ25" s="149">
        <f>GDAM_PXI!I25</f>
        <v>0</v>
      </c>
      <c r="AR25" s="149">
        <f>GDAM_PXI!O25</f>
        <v>0</v>
      </c>
    </row>
    <row r="26" spans="1:44">
      <c r="A26" t="s">
        <v>68</v>
      </c>
      <c r="D26">
        <f>TWEPL!Q26</f>
        <v>5.7158499999999997</v>
      </c>
      <c r="E26">
        <f>GT_NG!Q26</f>
        <v>8.5960031974420463</v>
      </c>
      <c r="F26">
        <f>GT_Spot!Q26</f>
        <v>0</v>
      </c>
      <c r="G26">
        <f>PPCL_NG!Q26</f>
        <v>25.14</v>
      </c>
      <c r="H26">
        <f>PPCL_Spot!Q26</f>
        <v>0</v>
      </c>
      <c r="I26">
        <f>Bawana_NG!Q26</f>
        <v>55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BYPL_ISGS_exbus!DM26</f>
        <v>687.25403828662411</v>
      </c>
      <c r="P26" s="36">
        <v>43.917388046387153</v>
      </c>
      <c r="Q26" s="36">
        <v>18.167459451901571</v>
      </c>
      <c r="R26" s="38">
        <v>0</v>
      </c>
      <c r="S26" s="38">
        <v>0</v>
      </c>
      <c r="T26" s="37">
        <f>SUMPRODUCT(LTA!J26:AN26,LTA!J$101:AN$101,LTA!J$104:AN$104)</f>
        <v>36.33</v>
      </c>
      <c r="U26" s="37">
        <f>SUMPRODUCT(LTA!J26:AN26,LTA!J$102:AN$102,LTA!J$104:AN$104)</f>
        <v>116.22</v>
      </c>
      <c r="V26" s="66">
        <f>SUMPRODUCT(MTOA!B26:G26,MTOA!B$102:G$102,MTOA!B$104:G$104)</f>
        <v>0</v>
      </c>
      <c r="W26" s="66">
        <f>SUMPRODUCT(MTOA!B26:G26,MTOA!B$101:G$101,MTOA!B$104:G$104)</f>
        <v>0</v>
      </c>
      <c r="X26">
        <v>0</v>
      </c>
      <c r="Y26" s="34">
        <f>IEX!I26</f>
        <v>0</v>
      </c>
      <c r="Z26" s="34">
        <f>IEX!O26</f>
        <v>-215</v>
      </c>
      <c r="AA26" s="75">
        <f>STOA!I26</f>
        <v>57.010000000000005</v>
      </c>
      <c r="AB26" s="75">
        <f>-STOA!O26</f>
        <v>0</v>
      </c>
      <c r="AC26">
        <f t="shared" si="0"/>
        <v>11.222674557927693</v>
      </c>
      <c r="AD26">
        <f t="shared" si="1"/>
        <v>822.12806442442718</v>
      </c>
      <c r="AE26">
        <f>'IDT-1'!C26</f>
        <v>-60</v>
      </c>
      <c r="AF26" s="24"/>
      <c r="AG26">
        <f t="shared" si="2"/>
        <v>762.12806442442718</v>
      </c>
      <c r="AI26" s="34">
        <f>PXIL!I26</f>
        <v>0</v>
      </c>
      <c r="AJ26" s="34">
        <f>PXIL!O26</f>
        <v>0</v>
      </c>
      <c r="AK26" s="34">
        <f>RTM_IEX!I26</f>
        <v>0</v>
      </c>
      <c r="AL26" s="34">
        <f>RTM_IEX!O26</f>
        <v>-5</v>
      </c>
      <c r="AM26" s="34">
        <f>RTM_PXI!I26</f>
        <v>0</v>
      </c>
      <c r="AN26" s="34">
        <f>RTM_PXI!O26</f>
        <v>0</v>
      </c>
      <c r="AO26" s="149">
        <f>GDAM_IEX!I26</f>
        <v>0</v>
      </c>
      <c r="AP26" s="149">
        <f>GDAM_IEX!O26</f>
        <v>0</v>
      </c>
      <c r="AQ26" s="149">
        <f>GDAM_PXI!I26</f>
        <v>0</v>
      </c>
      <c r="AR26" s="149">
        <f>GDAM_PXI!O26</f>
        <v>0</v>
      </c>
    </row>
    <row r="27" spans="1:44">
      <c r="A27" t="s">
        <v>69</v>
      </c>
      <c r="D27">
        <f>TWEPL!Q27</f>
        <v>5.7158499999999997</v>
      </c>
      <c r="E27">
        <f>GT_NG!Q27</f>
        <v>8.5960031974420463</v>
      </c>
      <c r="F27">
        <f>GT_Spot!Q27</f>
        <v>0</v>
      </c>
      <c r="G27">
        <f>PPCL_NG!Q27</f>
        <v>25.14</v>
      </c>
      <c r="H27">
        <f>PPCL_Spot!Q27</f>
        <v>0</v>
      </c>
      <c r="I27">
        <f>Bawana_NG!Q27</f>
        <v>55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BYPL_ISGS_exbus!DM27</f>
        <v>687.36779983041208</v>
      </c>
      <c r="P27" s="36">
        <v>43.917388046387153</v>
      </c>
      <c r="Q27" s="36">
        <v>18.167459451901571</v>
      </c>
      <c r="R27" s="38">
        <v>0.70664646464646474</v>
      </c>
      <c r="S27" s="38">
        <v>0</v>
      </c>
      <c r="T27" s="37">
        <f>SUMPRODUCT(LTA!J27:AN27,LTA!J$101:AN$101,LTA!J$104:AN$104)</f>
        <v>35.340000000000003</v>
      </c>
      <c r="U27" s="37">
        <f>SUMPRODUCT(LTA!J27:AN27,LTA!J$102:AN$102,LTA!J$104:AN$104)</f>
        <v>116.02</v>
      </c>
      <c r="V27" s="66">
        <f>SUMPRODUCT(MTOA!B27:G27,MTOA!B$102:G$102,MTOA!B$104:G$104)</f>
        <v>0</v>
      </c>
      <c r="W27" s="66">
        <f>SUMPRODUCT(MTOA!B27:G27,MTOA!B$101:G$101,MTOA!B$104:G$104)</f>
        <v>0</v>
      </c>
      <c r="X27">
        <v>0</v>
      </c>
      <c r="Y27" s="34">
        <f>IEX!I27</f>
        <v>0</v>
      </c>
      <c r="Z27" s="34">
        <f>IEX!O27</f>
        <v>-100</v>
      </c>
      <c r="AA27" s="75">
        <f>STOA!I27</f>
        <v>33.82</v>
      </c>
      <c r="AB27" s="75">
        <f>-STOA!O27</f>
        <v>0</v>
      </c>
      <c r="AC27">
        <f t="shared" si="0"/>
        <v>10.225196798926532</v>
      </c>
      <c r="AD27">
        <f t="shared" si="1"/>
        <v>888.56595019186284</v>
      </c>
      <c r="AE27">
        <f>'IDT-1'!C27</f>
        <v>-129</v>
      </c>
      <c r="AF27" s="24"/>
      <c r="AG27">
        <f t="shared" si="2"/>
        <v>759.56595019186284</v>
      </c>
      <c r="AI27" s="34">
        <f>PXIL!I27</f>
        <v>0</v>
      </c>
      <c r="AJ27" s="34">
        <f>PXIL!O27</f>
        <v>0</v>
      </c>
      <c r="AK27" s="34">
        <f>RTM_IEX!I27</f>
        <v>0</v>
      </c>
      <c r="AL27" s="34">
        <f>RTM_IEX!O27</f>
        <v>-31</v>
      </c>
      <c r="AM27" s="34">
        <f>RTM_PXI!I27</f>
        <v>0</v>
      </c>
      <c r="AN27" s="34">
        <f>RTM_PXI!O27</f>
        <v>0</v>
      </c>
      <c r="AO27" s="149">
        <f>GDAM_IEX!I27</f>
        <v>0</v>
      </c>
      <c r="AP27" s="149">
        <f>GDAM_IEX!O27</f>
        <v>0</v>
      </c>
      <c r="AQ27" s="149">
        <f>GDAM_PXI!I27</f>
        <v>0</v>
      </c>
      <c r="AR27" s="149">
        <f>GDAM_PXI!O27</f>
        <v>0</v>
      </c>
    </row>
    <row r="28" spans="1:44">
      <c r="A28" t="s">
        <v>70</v>
      </c>
      <c r="D28">
        <f>TWEPL!Q28</f>
        <v>5.7158499999999997</v>
      </c>
      <c r="E28">
        <f>GT_NG!Q28</f>
        <v>8.5960031974420463</v>
      </c>
      <c r="F28">
        <f>GT_Spot!Q28</f>
        <v>0</v>
      </c>
      <c r="G28">
        <f>PPCL_NG!Q28</f>
        <v>25.62</v>
      </c>
      <c r="H28">
        <f>PPCL_Spot!Q28</f>
        <v>0</v>
      </c>
      <c r="I28">
        <f>Bawana_NG!Q28</f>
        <v>55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BYPL_ISGS_exbus!DM28</f>
        <v>694.81042259491005</v>
      </c>
      <c r="P28" s="36">
        <v>43.917388046387153</v>
      </c>
      <c r="Q28" s="36">
        <v>18.167459451901571</v>
      </c>
      <c r="R28" s="38">
        <v>2.2474545454545458</v>
      </c>
      <c r="S28" s="38">
        <v>0</v>
      </c>
      <c r="T28" s="37">
        <f>SUMPRODUCT(LTA!J28:AN28,LTA!J$101:AN$101,LTA!J$104:AN$104)</f>
        <v>36.340000000000003</v>
      </c>
      <c r="U28" s="37">
        <f>SUMPRODUCT(LTA!J28:AN28,LTA!J$102:AN$102,LTA!J$104:AN$104)</f>
        <v>115.86999999999999</v>
      </c>
      <c r="V28" s="66">
        <f>SUMPRODUCT(MTOA!B28:G28,MTOA!B$102:G$102,MTOA!B$104:G$104)</f>
        <v>0</v>
      </c>
      <c r="W28" s="66">
        <f>SUMPRODUCT(MTOA!B28:G28,MTOA!B$101:G$101,MTOA!B$104:G$104)</f>
        <v>0</v>
      </c>
      <c r="X28">
        <v>0</v>
      </c>
      <c r="Y28" s="34">
        <f>IEX!I28</f>
        <v>0</v>
      </c>
      <c r="Z28" s="34">
        <f>IEX!O28</f>
        <v>-95</v>
      </c>
      <c r="AA28" s="75">
        <f>STOA!I28</f>
        <v>33.82</v>
      </c>
      <c r="AB28" s="75">
        <f>-STOA!O28</f>
        <v>0</v>
      </c>
      <c r="AC28">
        <f t="shared" si="0"/>
        <v>10.280442480276445</v>
      </c>
      <c r="AD28">
        <f t="shared" si="1"/>
        <v>902.82413535581895</v>
      </c>
      <c r="AE28">
        <f>'IDT-1'!C28</f>
        <v>-119</v>
      </c>
      <c r="AF28" s="24"/>
      <c r="AG28">
        <f t="shared" si="2"/>
        <v>783.82413535581895</v>
      </c>
      <c r="AI28" s="34">
        <f>PXIL!I28</f>
        <v>0</v>
      </c>
      <c r="AJ28" s="34">
        <f>PXIL!O28</f>
        <v>0</v>
      </c>
      <c r="AK28" s="34">
        <f>RTM_IEX!I28</f>
        <v>0</v>
      </c>
      <c r="AL28" s="34">
        <f>RTM_IEX!O28</f>
        <v>-32</v>
      </c>
      <c r="AM28" s="34">
        <f>RTM_PXI!I28</f>
        <v>0</v>
      </c>
      <c r="AN28" s="34">
        <f>RTM_PXI!O28</f>
        <v>0</v>
      </c>
      <c r="AO28" s="149">
        <f>GDAM_IEX!I28</f>
        <v>0</v>
      </c>
      <c r="AP28" s="149">
        <f>GDAM_IEX!O28</f>
        <v>0</v>
      </c>
      <c r="AQ28" s="149">
        <f>GDAM_PXI!I28</f>
        <v>0</v>
      </c>
      <c r="AR28" s="149">
        <f>GDAM_PXI!O28</f>
        <v>0</v>
      </c>
    </row>
    <row r="29" spans="1:44">
      <c r="A29" t="s">
        <v>71</v>
      </c>
      <c r="D29">
        <f>TWEPL!Q29</f>
        <v>5.5991999999999997</v>
      </c>
      <c r="E29">
        <f>GT_NG!Q29</f>
        <v>8.5960031974420463</v>
      </c>
      <c r="F29">
        <f>GT_Spot!Q29</f>
        <v>0</v>
      </c>
      <c r="G29">
        <f>PPCL_NG!Q29</f>
        <v>25.62</v>
      </c>
      <c r="H29">
        <f>PPCL_Spot!Q29</f>
        <v>0</v>
      </c>
      <c r="I29">
        <f>Bawana_NG!Q29</f>
        <v>55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BYPL_ISGS_exbus!DM29</f>
        <v>692.29893384609181</v>
      </c>
      <c r="P29" s="36">
        <v>43.917388046387153</v>
      </c>
      <c r="Q29" s="36">
        <v>18.167459451901571</v>
      </c>
      <c r="R29" s="38">
        <v>5.9507070707070708</v>
      </c>
      <c r="S29" s="38">
        <v>0</v>
      </c>
      <c r="T29" s="37">
        <f>SUMPRODUCT(LTA!J29:AN29,LTA!J$101:AN$101,LTA!J$104:AN$104)</f>
        <v>37.04</v>
      </c>
      <c r="U29" s="37">
        <f>SUMPRODUCT(LTA!J29:AN29,LTA!J$102:AN$102,LTA!J$104:AN$104)</f>
        <v>113.28</v>
      </c>
      <c r="V29" s="66">
        <f>SUMPRODUCT(MTOA!B29:G29,MTOA!B$102:G$102,MTOA!B$104:G$104)</f>
        <v>0</v>
      </c>
      <c r="W29" s="66">
        <f>SUMPRODUCT(MTOA!B29:G29,MTOA!B$101:G$101,MTOA!B$104:G$104)</f>
        <v>0</v>
      </c>
      <c r="X29">
        <v>0</v>
      </c>
      <c r="Y29" s="34">
        <f>IEX!I29</f>
        <v>0</v>
      </c>
      <c r="Z29" s="34">
        <f>IEX!O29</f>
        <v>-75</v>
      </c>
      <c r="AA29" s="75">
        <f>STOA!I29</f>
        <v>33.82</v>
      </c>
      <c r="AB29" s="75">
        <f>-STOA!O29</f>
        <v>0</v>
      </c>
      <c r="AC29">
        <f t="shared" si="0"/>
        <v>10.060196420976379</v>
      </c>
      <c r="AD29">
        <f t="shared" si="1"/>
        <v>926.22949519155327</v>
      </c>
      <c r="AE29">
        <f>'IDT-1'!C29</f>
        <v>-128</v>
      </c>
      <c r="AF29" s="24"/>
      <c r="AG29">
        <f t="shared" si="2"/>
        <v>798.22949519155327</v>
      </c>
      <c r="AI29" s="34">
        <f>PXIL!I29</f>
        <v>0</v>
      </c>
      <c r="AJ29" s="34">
        <f>PXIL!O29</f>
        <v>0</v>
      </c>
      <c r="AK29" s="34">
        <f>RTM_IEX!I29</f>
        <v>0</v>
      </c>
      <c r="AL29" s="34">
        <f>RTM_IEX!O29</f>
        <v>-28</v>
      </c>
      <c r="AM29" s="34">
        <f>RTM_PXI!I29</f>
        <v>0</v>
      </c>
      <c r="AN29" s="34">
        <f>RTM_PXI!O29</f>
        <v>0</v>
      </c>
      <c r="AO29" s="149">
        <f>GDAM_IEX!I29</f>
        <v>0</v>
      </c>
      <c r="AP29" s="149">
        <f>GDAM_IEX!O29</f>
        <v>0</v>
      </c>
      <c r="AQ29" s="149">
        <f>GDAM_PXI!I29</f>
        <v>0</v>
      </c>
      <c r="AR29" s="149">
        <f>GDAM_PXI!O29</f>
        <v>0</v>
      </c>
    </row>
    <row r="30" spans="1:44">
      <c r="A30" t="s">
        <v>72</v>
      </c>
      <c r="D30">
        <f>TWEPL!Q30</f>
        <v>5.5991999999999997</v>
      </c>
      <c r="E30">
        <f>GT_NG!Q30</f>
        <v>8.5960031974420463</v>
      </c>
      <c r="F30">
        <f>GT_Spot!Q30</f>
        <v>0</v>
      </c>
      <c r="G30">
        <f>PPCL_NG!Q30</f>
        <v>25.62</v>
      </c>
      <c r="H30">
        <f>PPCL_Spot!Q30</f>
        <v>0</v>
      </c>
      <c r="I30">
        <f>Bawana_NG!Q30</f>
        <v>55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BYPL_ISGS_exbus!DM30</f>
        <v>687.27616407646644</v>
      </c>
      <c r="P30" s="36">
        <v>43.917388046387153</v>
      </c>
      <c r="Q30" s="36">
        <v>18.167459451901571</v>
      </c>
      <c r="R30" s="38">
        <v>12.254737373737372</v>
      </c>
      <c r="S30" s="38">
        <v>0</v>
      </c>
      <c r="T30" s="37">
        <f>SUMPRODUCT(LTA!J30:AN30,LTA!J$101:AN$101,LTA!J$104:AN$104)</f>
        <v>40.850000000000009</v>
      </c>
      <c r="U30" s="37">
        <f>SUMPRODUCT(LTA!J30:AN30,LTA!J$102:AN$102,LTA!J$104:AN$104)</f>
        <v>112.89999999999999</v>
      </c>
      <c r="V30" s="66">
        <f>SUMPRODUCT(MTOA!B30:G30,MTOA!B$102:G$102,MTOA!B$104:G$104)</f>
        <v>0</v>
      </c>
      <c r="W30" s="66">
        <f>SUMPRODUCT(MTOA!B30:G30,MTOA!B$101:G$101,MTOA!B$104:G$104)</f>
        <v>0</v>
      </c>
      <c r="X30">
        <v>0</v>
      </c>
      <c r="Y30" s="34">
        <f>IEX!I30</f>
        <v>0</v>
      </c>
      <c r="Z30" s="34">
        <f>IEX!O30</f>
        <v>-110</v>
      </c>
      <c r="AA30" s="75">
        <f>STOA!I30</f>
        <v>33.82</v>
      </c>
      <c r="AB30" s="75">
        <f>-STOA!O30</f>
        <v>0</v>
      </c>
      <c r="AC30">
        <f t="shared" si="0"/>
        <v>10.376877466858399</v>
      </c>
      <c r="AD30">
        <f t="shared" si="1"/>
        <v>899.62407467907622</v>
      </c>
      <c r="AE30">
        <f>'IDT-1'!C30</f>
        <v>-94</v>
      </c>
      <c r="AF30" s="24"/>
      <c r="AG30">
        <f t="shared" si="2"/>
        <v>805.62407467907622</v>
      </c>
      <c r="AI30" s="34">
        <f>PXIL!I30</f>
        <v>0</v>
      </c>
      <c r="AJ30" s="34">
        <f>PXIL!O30</f>
        <v>0</v>
      </c>
      <c r="AK30" s="34">
        <f>RTM_IEX!I30</f>
        <v>0</v>
      </c>
      <c r="AL30" s="34">
        <f>RTM_IEX!O30</f>
        <v>-24</v>
      </c>
      <c r="AM30" s="34">
        <f>RTM_PXI!I30</f>
        <v>0</v>
      </c>
      <c r="AN30" s="34">
        <f>RTM_PXI!O30</f>
        <v>0</v>
      </c>
      <c r="AO30" s="149">
        <f>GDAM_IEX!I30</f>
        <v>0</v>
      </c>
      <c r="AP30" s="149">
        <f>GDAM_IEX!O30</f>
        <v>0</v>
      </c>
      <c r="AQ30" s="149">
        <f>GDAM_PXI!I30</f>
        <v>0</v>
      </c>
      <c r="AR30" s="149">
        <f>GDAM_PXI!O30</f>
        <v>0</v>
      </c>
    </row>
    <row r="31" spans="1:44">
      <c r="A31" t="s">
        <v>73</v>
      </c>
      <c r="D31">
        <f>TWEPL!Q31</f>
        <v>5.5991999999999997</v>
      </c>
      <c r="E31">
        <f>GT_NG!Q31</f>
        <v>8.5960031974420463</v>
      </c>
      <c r="F31">
        <f>GT_Spot!Q31</f>
        <v>0</v>
      </c>
      <c r="G31">
        <f>PPCL_NG!Q31</f>
        <v>25.62</v>
      </c>
      <c r="H31">
        <f>PPCL_Spot!Q31</f>
        <v>0</v>
      </c>
      <c r="I31">
        <f>Bawana_NG!Q31</f>
        <v>55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BYPL_ISGS_exbus!DM31</f>
        <v>683.17253280442276</v>
      </c>
      <c r="P31" s="36">
        <v>43.917388046387153</v>
      </c>
      <c r="Q31" s="36">
        <v>18.167459451901571</v>
      </c>
      <c r="R31" s="38">
        <v>20.739808080808082</v>
      </c>
      <c r="S31" s="38">
        <v>0</v>
      </c>
      <c r="T31" s="37">
        <f>SUMPRODUCT(LTA!J31:AN31,LTA!J$101:AN$101,LTA!J$104:AN$104)</f>
        <v>50.53</v>
      </c>
      <c r="U31" s="37">
        <f>SUMPRODUCT(LTA!J31:AN31,LTA!J$102:AN$102,LTA!J$104:AN$104)</f>
        <v>113.03999999999999</v>
      </c>
      <c r="V31" s="66">
        <f>SUMPRODUCT(MTOA!B31:G31,MTOA!B$102:G$102,MTOA!B$104:G$104)</f>
        <v>0</v>
      </c>
      <c r="W31" s="66">
        <f>SUMPRODUCT(MTOA!B31:G31,MTOA!B$101:G$101,MTOA!B$104:G$104)</f>
        <v>0</v>
      </c>
      <c r="X31">
        <v>0</v>
      </c>
      <c r="Y31" s="34">
        <f>IEX!I31</f>
        <v>0</v>
      </c>
      <c r="Z31" s="34">
        <f>IEX!O31</f>
        <v>-155</v>
      </c>
      <c r="AA31" s="75">
        <f>STOA!I31</f>
        <v>33.82</v>
      </c>
      <c r="AB31" s="75">
        <f>-STOA!O31</f>
        <v>0</v>
      </c>
      <c r="AC31">
        <f t="shared" si="0"/>
        <v>10.848097107252253</v>
      </c>
      <c r="AD31">
        <f t="shared" si="1"/>
        <v>874.3542944737095</v>
      </c>
      <c r="AE31">
        <f>'IDT-1'!C31</f>
        <v>-71</v>
      </c>
      <c r="AF31" s="24"/>
      <c r="AG31">
        <f t="shared" si="2"/>
        <v>803.3542944737095</v>
      </c>
      <c r="AI31" s="34">
        <f>PXIL!I31</f>
        <v>0</v>
      </c>
      <c r="AJ31" s="34">
        <f>PXIL!O31</f>
        <v>0</v>
      </c>
      <c r="AK31" s="34">
        <f>RTM_IEX!I31</f>
        <v>0</v>
      </c>
      <c r="AL31" s="34">
        <f>RTM_IEX!O31</f>
        <v>-18</v>
      </c>
      <c r="AM31" s="34">
        <f>RTM_PXI!I31</f>
        <v>0</v>
      </c>
      <c r="AN31" s="34">
        <f>RTM_PXI!O31</f>
        <v>0</v>
      </c>
      <c r="AO31" s="149">
        <f>GDAM_IEX!I31</f>
        <v>0</v>
      </c>
      <c r="AP31" s="149">
        <f>GDAM_IEX!O31</f>
        <v>0</v>
      </c>
      <c r="AQ31" s="149">
        <f>GDAM_PXI!I31</f>
        <v>0</v>
      </c>
      <c r="AR31" s="149">
        <f>GDAM_PXI!O31</f>
        <v>0</v>
      </c>
    </row>
    <row r="32" spans="1:44">
      <c r="A32" t="s">
        <v>74</v>
      </c>
      <c r="D32">
        <f>TWEPL!Q32</f>
        <v>5.5991999999999997</v>
      </c>
      <c r="E32">
        <f>GT_NG!Q32</f>
        <v>8.5407772304324041</v>
      </c>
      <c r="F32">
        <f>GT_Spot!Q32</f>
        <v>0</v>
      </c>
      <c r="G32">
        <f>PPCL_NG!Q32</f>
        <v>25.62</v>
      </c>
      <c r="H32">
        <f>PPCL_Spot!Q32</f>
        <v>0</v>
      </c>
      <c r="I32">
        <f>Bawana_NG!Q32</f>
        <v>55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BYPL_ISGS_exbus!DM32</f>
        <v>670.77930857871911</v>
      </c>
      <c r="P32" s="36">
        <v>43.917388046387153</v>
      </c>
      <c r="Q32" s="36">
        <v>18.167459451901571</v>
      </c>
      <c r="R32" s="38">
        <v>22.833181818181814</v>
      </c>
      <c r="S32" s="38">
        <v>0</v>
      </c>
      <c r="T32" s="37">
        <f>SUMPRODUCT(LTA!J32:AN32,LTA!J$101:AN$101,LTA!J$104:AN$104)</f>
        <v>58.91</v>
      </c>
      <c r="U32" s="37">
        <f>SUMPRODUCT(LTA!J32:AN32,LTA!J$102:AN$102,LTA!J$104:AN$104)</f>
        <v>113.1</v>
      </c>
      <c r="V32" s="66">
        <f>SUMPRODUCT(MTOA!B32:G32,MTOA!B$102:G$102,MTOA!B$104:G$104)</f>
        <v>0</v>
      </c>
      <c r="W32" s="66">
        <f>SUMPRODUCT(MTOA!B32:G32,MTOA!B$101:G$101,MTOA!B$104:G$104)</f>
        <v>0</v>
      </c>
      <c r="X32">
        <v>0</v>
      </c>
      <c r="Y32" s="34">
        <f>IEX!I32</f>
        <v>0</v>
      </c>
      <c r="Z32" s="34">
        <f>IEX!O32</f>
        <v>-180</v>
      </c>
      <c r="AA32" s="75">
        <f>STOA!I32</f>
        <v>33.82</v>
      </c>
      <c r="AB32" s="75">
        <f>-STOA!O32</f>
        <v>0</v>
      </c>
      <c r="AC32">
        <f t="shared" si="0"/>
        <v>11.088710132588929</v>
      </c>
      <c r="AD32">
        <f t="shared" si="1"/>
        <v>843.1986049930332</v>
      </c>
      <c r="AE32">
        <f>'IDT-1'!C32</f>
        <v>-44</v>
      </c>
      <c r="AF32" s="24"/>
      <c r="AG32">
        <f t="shared" si="2"/>
        <v>799.1986049930332</v>
      </c>
      <c r="AI32" s="34">
        <f>PXIL!I32</f>
        <v>0</v>
      </c>
      <c r="AJ32" s="34">
        <f>PXIL!O32</f>
        <v>0</v>
      </c>
      <c r="AK32" s="34">
        <f>RTM_IEX!I32</f>
        <v>0</v>
      </c>
      <c r="AL32" s="34">
        <f>RTM_IEX!O32</f>
        <v>-22</v>
      </c>
      <c r="AM32" s="34">
        <f>RTM_PXI!I32</f>
        <v>0</v>
      </c>
      <c r="AN32" s="34">
        <f>RTM_PXI!O32</f>
        <v>0</v>
      </c>
      <c r="AO32" s="149">
        <f>GDAM_IEX!I32</f>
        <v>0</v>
      </c>
      <c r="AP32" s="149">
        <f>GDAM_IEX!O32</f>
        <v>0</v>
      </c>
      <c r="AQ32" s="149">
        <f>GDAM_PXI!I32</f>
        <v>0</v>
      </c>
      <c r="AR32" s="149">
        <f>GDAM_PXI!O32</f>
        <v>0</v>
      </c>
    </row>
    <row r="33" spans="1:44">
      <c r="A33" t="s">
        <v>75</v>
      </c>
      <c r="D33">
        <f>TWEPL!Q33</f>
        <v>5.5991999999999997</v>
      </c>
      <c r="E33">
        <f>GT_NG!Q33</f>
        <v>8.5407772304324041</v>
      </c>
      <c r="F33">
        <f>GT_Spot!Q33</f>
        <v>0</v>
      </c>
      <c r="G33">
        <f>PPCL_NG!Q33</f>
        <v>25.62</v>
      </c>
      <c r="H33">
        <f>PPCL_Spot!Q33</f>
        <v>0</v>
      </c>
      <c r="I33">
        <f>Bawana_NG!Q33</f>
        <v>55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BYPL_ISGS_exbus!DM33</f>
        <v>670.7831128964267</v>
      </c>
      <c r="P33" s="36">
        <v>43.917388046387153</v>
      </c>
      <c r="Q33" s="36">
        <v>18.167459451901571</v>
      </c>
      <c r="R33" s="38">
        <v>24.041919191919192</v>
      </c>
      <c r="S33" s="38">
        <v>0</v>
      </c>
      <c r="T33" s="37">
        <f>SUMPRODUCT(LTA!J33:AN33,LTA!J$101:AN$101,LTA!J$104:AN$104)</f>
        <v>77.039999999999992</v>
      </c>
      <c r="U33" s="37">
        <f>SUMPRODUCT(LTA!J33:AN33,LTA!J$102:AN$102,LTA!J$104:AN$104)</f>
        <v>113.07</v>
      </c>
      <c r="V33" s="66">
        <f>SUMPRODUCT(MTOA!B33:G33,MTOA!B$102:G$102,MTOA!B$104:G$104)</f>
        <v>0</v>
      </c>
      <c r="W33" s="66">
        <f>SUMPRODUCT(MTOA!B33:G33,MTOA!B$101:G$101,MTOA!B$104:G$104)</f>
        <v>0</v>
      </c>
      <c r="X33">
        <v>0</v>
      </c>
      <c r="Y33" s="34">
        <f>IEX!I33</f>
        <v>0</v>
      </c>
      <c r="Z33" s="34">
        <f>IEX!O33</f>
        <v>-245</v>
      </c>
      <c r="AA33" s="75">
        <f>STOA!I33</f>
        <v>33.82</v>
      </c>
      <c r="AB33" s="75">
        <f>-STOA!O33</f>
        <v>0</v>
      </c>
      <c r="AC33">
        <f t="shared" si="0"/>
        <v>11.711445003105606</v>
      </c>
      <c r="AD33">
        <f t="shared" si="1"/>
        <v>810.8884118139614</v>
      </c>
      <c r="AE33">
        <f>'IDT-1'!C33</f>
        <v>0</v>
      </c>
      <c r="AF33" s="24"/>
      <c r="AG33">
        <f t="shared" si="2"/>
        <v>810.8884118139614</v>
      </c>
      <c r="AI33" s="34">
        <f>PXIL!I33</f>
        <v>0</v>
      </c>
      <c r="AJ33" s="34">
        <f>PXIL!O33</f>
        <v>0</v>
      </c>
      <c r="AK33" s="34">
        <f>RTM_IEX!I33</f>
        <v>0</v>
      </c>
      <c r="AL33" s="34">
        <f>RTM_IEX!O33</f>
        <v>-8</v>
      </c>
      <c r="AM33" s="34">
        <f>RTM_PXI!I33</f>
        <v>0</v>
      </c>
      <c r="AN33" s="34">
        <f>RTM_PXI!O33</f>
        <v>0</v>
      </c>
      <c r="AO33" s="149">
        <f>GDAM_IEX!I33</f>
        <v>0</v>
      </c>
      <c r="AP33" s="149">
        <f>GDAM_IEX!O33</f>
        <v>0</v>
      </c>
      <c r="AQ33" s="149">
        <f>GDAM_PXI!I33</f>
        <v>0</v>
      </c>
      <c r="AR33" s="149">
        <f>GDAM_PXI!O33</f>
        <v>0</v>
      </c>
    </row>
    <row r="34" spans="1:44">
      <c r="A34" t="s">
        <v>76</v>
      </c>
      <c r="D34">
        <f>TWEPL!Q34</f>
        <v>5.5991999999999997</v>
      </c>
      <c r="E34">
        <f>GT_NG!Q34</f>
        <v>8.5407772304324041</v>
      </c>
      <c r="F34">
        <f>GT_Spot!Q34</f>
        <v>0</v>
      </c>
      <c r="G34">
        <f>PPCL_NG!Q34</f>
        <v>25.62</v>
      </c>
      <c r="H34">
        <f>PPCL_Spot!Q34</f>
        <v>0</v>
      </c>
      <c r="I34">
        <f>Bawana_NG!Q34</f>
        <v>55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BYPL_ISGS_exbus!DM34</f>
        <v>667.33796547849965</v>
      </c>
      <c r="P34" s="36">
        <v>43.917388046387153</v>
      </c>
      <c r="Q34" s="36">
        <v>18.167459451901571</v>
      </c>
      <c r="R34" s="38">
        <v>24.44040404040404</v>
      </c>
      <c r="S34" s="38">
        <v>0</v>
      </c>
      <c r="T34" s="37">
        <f>SUMPRODUCT(LTA!J34:AN34,LTA!J$101:AN$101,LTA!J$104:AN$104)</f>
        <v>90.62</v>
      </c>
      <c r="U34" s="37">
        <f>SUMPRODUCT(LTA!J34:AN34,LTA!J$102:AN$102,LTA!J$104:AN$104)</f>
        <v>113.19999999999999</v>
      </c>
      <c r="V34" s="66">
        <f>SUMPRODUCT(MTOA!B34:G34,MTOA!B$102:G$102,MTOA!B$104:G$104)</f>
        <v>0</v>
      </c>
      <c r="W34" s="66">
        <f>SUMPRODUCT(MTOA!B34:G34,MTOA!B$101:G$101,MTOA!B$104:G$104)</f>
        <v>0</v>
      </c>
      <c r="X34">
        <v>0</v>
      </c>
      <c r="Y34" s="34">
        <f>IEX!I34</f>
        <v>0</v>
      </c>
      <c r="Z34" s="34">
        <f>IEX!O34</f>
        <v>-270</v>
      </c>
      <c r="AA34" s="75">
        <f>STOA!I34</f>
        <v>33.82</v>
      </c>
      <c r="AB34" s="75">
        <f>-STOA!O34</f>
        <v>0</v>
      </c>
      <c r="AC34">
        <f t="shared" si="0"/>
        <v>11.96508866789403</v>
      </c>
      <c r="AD34">
        <f t="shared" si="1"/>
        <v>803.29810557973087</v>
      </c>
      <c r="AE34">
        <f>'IDT-1'!C34</f>
        <v>0</v>
      </c>
      <c r="AF34" s="24"/>
      <c r="AG34">
        <f t="shared" si="2"/>
        <v>803.29810557973087</v>
      </c>
      <c r="AI34" s="34">
        <f>PXIL!I34</f>
        <v>0</v>
      </c>
      <c r="AJ34" s="34">
        <f>PXIL!O34</f>
        <v>0</v>
      </c>
      <c r="AK34" s="34">
        <f>RTM_IEX!I34</f>
        <v>0</v>
      </c>
      <c r="AL34" s="34">
        <f>RTM_IEX!O34</f>
        <v>-1</v>
      </c>
      <c r="AM34" s="34">
        <f>RTM_PXI!I34</f>
        <v>0</v>
      </c>
      <c r="AN34" s="34">
        <f>RTM_PXI!O34</f>
        <v>0</v>
      </c>
      <c r="AO34" s="149">
        <f>GDAM_IEX!I34</f>
        <v>0</v>
      </c>
      <c r="AP34" s="149">
        <f>GDAM_IEX!O34</f>
        <v>0</v>
      </c>
      <c r="AQ34" s="149">
        <f>GDAM_PXI!I34</f>
        <v>0</v>
      </c>
      <c r="AR34" s="149">
        <f>GDAM_PXI!O34</f>
        <v>0</v>
      </c>
    </row>
    <row r="35" spans="1:44">
      <c r="A35" t="s">
        <v>77</v>
      </c>
      <c r="D35">
        <f>TWEPL!Q35</f>
        <v>5.5991999999999997</v>
      </c>
      <c r="E35">
        <f>GT_NG!Q35</f>
        <v>8.3136288998357983</v>
      </c>
      <c r="F35">
        <f>GT_Spot!Q35</f>
        <v>0</v>
      </c>
      <c r="G35">
        <f>PPCL_NG!Q35</f>
        <v>25.62</v>
      </c>
      <c r="H35">
        <f>PPCL_Spot!Q35</f>
        <v>0</v>
      </c>
      <c r="I35">
        <f>Bawana_NG!Q35</f>
        <v>55.000000000000007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BYPL_ISGS_exbus!DM35</f>
        <v>666.82212972552043</v>
      </c>
      <c r="P35" s="36">
        <v>43.917388046387153</v>
      </c>
      <c r="Q35" s="36">
        <v>18.167459451901571</v>
      </c>
      <c r="R35" s="38">
        <v>25.370202020202022</v>
      </c>
      <c r="S35" s="38">
        <v>0</v>
      </c>
      <c r="T35" s="37">
        <f>SUMPRODUCT(LTA!J35:AN35,LTA!J$101:AN$101,LTA!J$104:AN$104)</f>
        <v>104.73</v>
      </c>
      <c r="U35" s="37">
        <f>SUMPRODUCT(LTA!J35:AN35,LTA!J$102:AN$102,LTA!J$104:AN$104)</f>
        <v>111.53999999999999</v>
      </c>
      <c r="V35" s="66">
        <f>SUMPRODUCT(MTOA!B35:G35,MTOA!B$102:G$102,MTOA!B$104:G$104)</f>
        <v>0</v>
      </c>
      <c r="W35" s="66">
        <f>SUMPRODUCT(MTOA!B35:G35,MTOA!B$101:G$101,MTOA!B$104:G$104)</f>
        <v>0</v>
      </c>
      <c r="X35">
        <v>0</v>
      </c>
      <c r="Y35" s="34">
        <f>IEX!I35</f>
        <v>0</v>
      </c>
      <c r="Z35" s="34">
        <f>IEX!O35</f>
        <v>-300</v>
      </c>
      <c r="AA35" s="75">
        <f>STOA!I35</f>
        <v>33.82</v>
      </c>
      <c r="AB35" s="75">
        <f>-STOA!O35</f>
        <v>0</v>
      </c>
      <c r="AC35">
        <f t="shared" si="0"/>
        <v>12.33375832832445</v>
      </c>
      <c r="AD35">
        <f t="shared" si="1"/>
        <v>786.5662498155225</v>
      </c>
      <c r="AE35">
        <f>'IDT-1'!C35</f>
        <v>0</v>
      </c>
      <c r="AF35" s="24"/>
      <c r="AG35">
        <f t="shared" si="2"/>
        <v>786.5662498155225</v>
      </c>
      <c r="AI35" s="34">
        <f>PXIL!I35</f>
        <v>0</v>
      </c>
      <c r="AJ35" s="34">
        <f>PXIL!O35</f>
        <v>0</v>
      </c>
      <c r="AK35" s="34">
        <f>RTM_IEX!I35</f>
        <v>0</v>
      </c>
      <c r="AL35" s="34">
        <f>RTM_IEX!O35</f>
        <v>0</v>
      </c>
      <c r="AM35" s="34">
        <f>RTM_PXI!I35</f>
        <v>0</v>
      </c>
      <c r="AN35" s="34">
        <f>RTM_PXI!O35</f>
        <v>0</v>
      </c>
      <c r="AO35" s="149">
        <f>GDAM_IEX!I35</f>
        <v>0</v>
      </c>
      <c r="AP35" s="149">
        <f>GDAM_IEX!O35</f>
        <v>0</v>
      </c>
      <c r="AQ35" s="149">
        <f>GDAM_PXI!I35</f>
        <v>0</v>
      </c>
      <c r="AR35" s="149">
        <f>GDAM_PXI!O35</f>
        <v>0</v>
      </c>
    </row>
    <row r="36" spans="1:44">
      <c r="A36" t="s">
        <v>78</v>
      </c>
      <c r="D36">
        <f>TWEPL!Q36</f>
        <v>5.5991999999999997</v>
      </c>
      <c r="E36">
        <f>GT_NG!Q36</f>
        <v>8.3136288998357983</v>
      </c>
      <c r="F36">
        <f>GT_Spot!Q36</f>
        <v>0</v>
      </c>
      <c r="G36">
        <f>PPCL_NG!Q36</f>
        <v>25.62</v>
      </c>
      <c r="H36">
        <f>PPCL_Spot!Q36</f>
        <v>0</v>
      </c>
      <c r="I36">
        <f>Bawana_NG!Q36</f>
        <v>47.562247955759325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BYPL_ISGS_exbus!DM36</f>
        <v>665.48144083417401</v>
      </c>
      <c r="P36" s="36">
        <v>43.917388046387153</v>
      </c>
      <c r="Q36" s="36">
        <v>18.167459451901571</v>
      </c>
      <c r="R36" s="38">
        <v>25.635858585858589</v>
      </c>
      <c r="S36" s="38">
        <v>0</v>
      </c>
      <c r="T36" s="37">
        <f>SUMPRODUCT(LTA!J36:AN36,LTA!J$101:AN$101,LTA!J$104:AN$104)</f>
        <v>128.57</v>
      </c>
      <c r="U36" s="37">
        <f>SUMPRODUCT(LTA!J36:AN36,LTA!J$102:AN$102,LTA!J$104:AN$104)</f>
        <v>111.03999999999999</v>
      </c>
      <c r="V36" s="66">
        <f>SUMPRODUCT(MTOA!B36:G36,MTOA!B$102:G$102,MTOA!B$104:G$104)</f>
        <v>0</v>
      </c>
      <c r="W36" s="66">
        <f>SUMPRODUCT(MTOA!B36:G36,MTOA!B$101:G$101,MTOA!B$104:G$104)</f>
        <v>0</v>
      </c>
      <c r="X36">
        <v>0</v>
      </c>
      <c r="Y36" s="34">
        <f>IEX!I36</f>
        <v>0</v>
      </c>
      <c r="Z36" s="34">
        <f>IEX!O36</f>
        <v>-229</v>
      </c>
      <c r="AA36" s="75">
        <f>STOA!I36</f>
        <v>33.82</v>
      </c>
      <c r="AB36" s="75">
        <f>-STOA!O36</f>
        <v>0</v>
      </c>
      <c r="AC36">
        <f t="shared" si="0"/>
        <v>12.357700295602717</v>
      </c>
      <c r="AD36">
        <f t="shared" si="1"/>
        <v>813.36952347831379</v>
      </c>
      <c r="AE36">
        <f>'IDT-1'!C36</f>
        <v>0</v>
      </c>
      <c r="AF36" s="24"/>
      <c r="AG36">
        <f t="shared" si="2"/>
        <v>813.36952347831379</v>
      </c>
      <c r="AI36" s="34">
        <f>PXIL!I36</f>
        <v>0</v>
      </c>
      <c r="AJ36" s="34">
        <f>PXIL!O36</f>
        <v>0</v>
      </c>
      <c r="AK36" s="34">
        <f>RTM_IEX!I36</f>
        <v>0</v>
      </c>
      <c r="AL36" s="34">
        <f>RTM_IEX!O36</f>
        <v>-59</v>
      </c>
      <c r="AM36" s="34">
        <f>RTM_PXI!I36</f>
        <v>0</v>
      </c>
      <c r="AN36" s="34">
        <f>RTM_PXI!O36</f>
        <v>0</v>
      </c>
      <c r="AO36" s="149">
        <f>GDAM_IEX!I36</f>
        <v>0</v>
      </c>
      <c r="AP36" s="149">
        <f>GDAM_IEX!O36</f>
        <v>0</v>
      </c>
      <c r="AQ36" s="149">
        <f>GDAM_PXI!I36</f>
        <v>0</v>
      </c>
      <c r="AR36" s="149">
        <f>GDAM_PXI!O36</f>
        <v>0</v>
      </c>
    </row>
    <row r="37" spans="1:44">
      <c r="A37" t="s">
        <v>79</v>
      </c>
      <c r="D37">
        <f>TWEPL!Q37</f>
        <v>5.5991999999999997</v>
      </c>
      <c r="E37">
        <f>GT_NG!Q37</f>
        <v>8.3136288998357983</v>
      </c>
      <c r="F37">
        <f>GT_Spot!Q37</f>
        <v>0</v>
      </c>
      <c r="G37">
        <f>PPCL_NG!Q37</f>
        <v>25.62</v>
      </c>
      <c r="H37">
        <f>PPCL_Spot!Q37</f>
        <v>0</v>
      </c>
      <c r="I37">
        <f>Bawana_NG!Q37</f>
        <v>47.562247955759325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BYPL_ISGS_exbus!DM37</f>
        <v>595.96415604923277</v>
      </c>
      <c r="P37" s="36">
        <v>43.917388046387153</v>
      </c>
      <c r="Q37" s="36">
        <v>18.167459451901571</v>
      </c>
      <c r="R37" s="38">
        <v>25.635858585858589</v>
      </c>
      <c r="S37" s="38">
        <v>0</v>
      </c>
      <c r="T37" s="37">
        <f>SUMPRODUCT(LTA!J37:AN37,LTA!J$101:AN$101,LTA!J$104:AN$104)</f>
        <v>149.06</v>
      </c>
      <c r="U37" s="37">
        <f>SUMPRODUCT(LTA!J37:AN37,LTA!J$102:AN$102,LTA!J$104:AN$104)</f>
        <v>110.88</v>
      </c>
      <c r="V37" s="66">
        <f>SUMPRODUCT(MTOA!B37:G37,MTOA!B$102:G$102,MTOA!B$104:G$104)</f>
        <v>0</v>
      </c>
      <c r="W37" s="66">
        <f>SUMPRODUCT(MTOA!B37:G37,MTOA!B$101:G$101,MTOA!B$104:G$104)</f>
        <v>0</v>
      </c>
      <c r="X37">
        <v>0</v>
      </c>
      <c r="Y37" s="34">
        <f>IEX!I37</f>
        <v>0</v>
      </c>
      <c r="Z37" s="34">
        <f>IEX!O37</f>
        <v>-254</v>
      </c>
      <c r="AA37" s="75">
        <f>STOA!I37</f>
        <v>33.82</v>
      </c>
      <c r="AB37" s="75">
        <f>-STOA!O37</f>
        <v>0</v>
      </c>
      <c r="AC37">
        <f t="shared" si="0"/>
        <v>12.200074142683288</v>
      </c>
      <c r="AD37">
        <f t="shared" si="1"/>
        <v>733.3398648462919</v>
      </c>
      <c r="AE37">
        <f>'IDT-1'!C37</f>
        <v>0</v>
      </c>
      <c r="AF37" s="24"/>
      <c r="AG37">
        <f t="shared" si="2"/>
        <v>733.3398648462919</v>
      </c>
      <c r="AI37" s="34">
        <f>PXIL!I37</f>
        <v>0</v>
      </c>
      <c r="AJ37" s="34">
        <f>PXIL!O37</f>
        <v>0</v>
      </c>
      <c r="AK37" s="34">
        <f>RTM_IEX!I37</f>
        <v>0</v>
      </c>
      <c r="AL37" s="34">
        <f>RTM_IEX!O37</f>
        <v>-65</v>
      </c>
      <c r="AM37" s="34">
        <f>RTM_PXI!I37</f>
        <v>0</v>
      </c>
      <c r="AN37" s="34">
        <f>RTM_PXI!O37</f>
        <v>0</v>
      </c>
      <c r="AO37" s="149">
        <f>GDAM_IEX!I37</f>
        <v>0</v>
      </c>
      <c r="AP37" s="149">
        <f>GDAM_IEX!O37</f>
        <v>0</v>
      </c>
      <c r="AQ37" s="149">
        <f>GDAM_PXI!I37</f>
        <v>0</v>
      </c>
      <c r="AR37" s="149">
        <f>GDAM_PXI!O37</f>
        <v>0</v>
      </c>
    </row>
    <row r="38" spans="1:44">
      <c r="A38" t="s">
        <v>80</v>
      </c>
      <c r="D38">
        <f>TWEPL!Q38</f>
        <v>5.5991999999999997</v>
      </c>
      <c r="E38">
        <f>GT_NG!Q38</f>
        <v>8.3136288998357983</v>
      </c>
      <c r="F38">
        <f>GT_Spot!Q38</f>
        <v>0</v>
      </c>
      <c r="G38">
        <f>PPCL_NG!Q38</f>
        <v>25.62</v>
      </c>
      <c r="H38">
        <f>PPCL_Spot!Q38</f>
        <v>0</v>
      </c>
      <c r="I38">
        <f>Bawana_NG!Q38</f>
        <v>47.562247955759325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BYPL_ISGS_exbus!DM38</f>
        <v>605.60542110947551</v>
      </c>
      <c r="P38" s="36">
        <v>43.917388046387153</v>
      </c>
      <c r="Q38" s="36">
        <v>18.167459451901571</v>
      </c>
      <c r="R38" s="38">
        <v>25.635858585858589</v>
      </c>
      <c r="S38" s="38">
        <v>0</v>
      </c>
      <c r="T38" s="37">
        <f>SUMPRODUCT(LTA!J38:AN38,LTA!J$101:AN$101,LTA!J$104:AN$104)</f>
        <v>166.21</v>
      </c>
      <c r="U38" s="37">
        <f>SUMPRODUCT(LTA!J38:AN38,LTA!J$102:AN$102,LTA!J$104:AN$104)</f>
        <v>110.72</v>
      </c>
      <c r="V38" s="66">
        <f>SUMPRODUCT(MTOA!B38:G38,MTOA!B$102:G$102,MTOA!B$104:G$104)</f>
        <v>0</v>
      </c>
      <c r="W38" s="66">
        <f>SUMPRODUCT(MTOA!B38:G38,MTOA!B$101:G$101,MTOA!B$104:G$104)</f>
        <v>0</v>
      </c>
      <c r="X38">
        <v>0</v>
      </c>
      <c r="Y38" s="34">
        <f>IEX!I38</f>
        <v>0</v>
      </c>
      <c r="Z38" s="34">
        <f>IEX!O38</f>
        <v>-264</v>
      </c>
      <c r="AA38" s="75">
        <f>STOA!I38</f>
        <v>33.82</v>
      </c>
      <c r="AB38" s="75">
        <f>-STOA!O38</f>
        <v>0</v>
      </c>
      <c r="AC38">
        <f t="shared" si="0"/>
        <v>12.611991825657331</v>
      </c>
      <c r="AD38">
        <f t="shared" si="1"/>
        <v>739.55921222356073</v>
      </c>
      <c r="AE38">
        <f>'IDT-1'!C38</f>
        <v>0</v>
      </c>
      <c r="AF38" s="24"/>
      <c r="AG38">
        <f t="shared" si="2"/>
        <v>739.55921222356073</v>
      </c>
      <c r="AI38" s="34">
        <f>PXIL!I38</f>
        <v>0</v>
      </c>
      <c r="AJ38" s="34">
        <f>PXIL!O38</f>
        <v>0</v>
      </c>
      <c r="AK38" s="34">
        <f>RTM_IEX!I38</f>
        <v>0</v>
      </c>
      <c r="AL38" s="34">
        <f>RTM_IEX!O38</f>
        <v>-75</v>
      </c>
      <c r="AM38" s="34">
        <f>RTM_PXI!I38</f>
        <v>0</v>
      </c>
      <c r="AN38" s="34">
        <f>RTM_PXI!O38</f>
        <v>0</v>
      </c>
      <c r="AO38" s="149">
        <f>GDAM_IEX!I38</f>
        <v>0</v>
      </c>
      <c r="AP38" s="149">
        <f>GDAM_IEX!O38</f>
        <v>0</v>
      </c>
      <c r="AQ38" s="149">
        <f>GDAM_PXI!I38</f>
        <v>0</v>
      </c>
      <c r="AR38" s="149">
        <f>GDAM_PXI!O38</f>
        <v>0</v>
      </c>
    </row>
    <row r="39" spans="1:44">
      <c r="A39" t="s">
        <v>81</v>
      </c>
      <c r="D39">
        <f>TWEPL!Q39</f>
        <v>5.5991999999999997</v>
      </c>
      <c r="E39">
        <f>GT_NG!Q39</f>
        <v>8.2454844006568155</v>
      </c>
      <c r="F39">
        <f>GT_Spot!Q39</f>
        <v>0</v>
      </c>
      <c r="G39">
        <f>PPCL_NG!Q39</f>
        <v>25.62</v>
      </c>
      <c r="H39">
        <f>PPCL_Spot!Q39</f>
        <v>0</v>
      </c>
      <c r="I39">
        <f>Bawana_NG!Q39</f>
        <v>47.562247955759325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BYPL_ISGS_exbus!DM39</f>
        <v>596.5489859914843</v>
      </c>
      <c r="P39" s="36">
        <v>43.917388046387153</v>
      </c>
      <c r="Q39" s="36">
        <v>18.167459451901571</v>
      </c>
      <c r="R39" s="38">
        <v>25.768686868686867</v>
      </c>
      <c r="S39" s="38">
        <v>0</v>
      </c>
      <c r="T39" s="37">
        <f>SUMPRODUCT(LTA!J39:AN39,LTA!J$101:AN$101,LTA!J$104:AN$104)</f>
        <v>187.94</v>
      </c>
      <c r="U39" s="37">
        <f>SUMPRODUCT(LTA!J39:AN39,LTA!J$102:AN$102,LTA!J$104:AN$104)</f>
        <v>110.88</v>
      </c>
      <c r="V39" s="66">
        <f>SUMPRODUCT(MTOA!B39:G39,MTOA!B$102:G$102,MTOA!B$104:G$104)</f>
        <v>0</v>
      </c>
      <c r="W39" s="66">
        <f>SUMPRODUCT(MTOA!B39:G39,MTOA!B$101:G$101,MTOA!B$104:G$104)</f>
        <v>0</v>
      </c>
      <c r="X39">
        <v>0</v>
      </c>
      <c r="Y39" s="34">
        <f>IEX!I39</f>
        <v>0</v>
      </c>
      <c r="Z39" s="34">
        <f>IEX!O39</f>
        <v>-279</v>
      </c>
      <c r="AA39" s="75">
        <f>STOA!I39</f>
        <v>33.82</v>
      </c>
      <c r="AB39" s="75">
        <f>-STOA!O39</f>
        <v>0</v>
      </c>
      <c r="AC39">
        <f t="shared" si="0"/>
        <v>12.228321272672185</v>
      </c>
      <c r="AD39">
        <f t="shared" si="1"/>
        <v>808.84113144220396</v>
      </c>
      <c r="AE39">
        <f>'IDT-1'!C39</f>
        <v>0</v>
      </c>
      <c r="AF39" s="24"/>
      <c r="AG39">
        <f t="shared" si="2"/>
        <v>808.84113144220396</v>
      </c>
      <c r="AI39" s="34">
        <f>PXIL!I39</f>
        <v>0</v>
      </c>
      <c r="AJ39" s="34">
        <f>PXIL!O39</f>
        <v>0</v>
      </c>
      <c r="AK39" s="34">
        <f>RTM_IEX!I39</f>
        <v>0</v>
      </c>
      <c r="AL39" s="34">
        <f>RTM_IEX!O39</f>
        <v>-4</v>
      </c>
      <c r="AM39" s="34">
        <f>RTM_PXI!I39</f>
        <v>0</v>
      </c>
      <c r="AN39" s="34">
        <f>RTM_PXI!O39</f>
        <v>0</v>
      </c>
      <c r="AO39" s="149">
        <f>GDAM_IEX!I39</f>
        <v>0</v>
      </c>
      <c r="AP39" s="149">
        <f>GDAM_IEX!O39</f>
        <v>0</v>
      </c>
      <c r="AQ39" s="149">
        <f>GDAM_PXI!I39</f>
        <v>0</v>
      </c>
      <c r="AR39" s="149">
        <f>GDAM_PXI!O39</f>
        <v>0</v>
      </c>
    </row>
    <row r="40" spans="1:44">
      <c r="A40" t="s">
        <v>82</v>
      </c>
      <c r="D40">
        <f>TWEPL!Q40</f>
        <v>5.5991999999999997</v>
      </c>
      <c r="E40">
        <f>GT_NG!Q40</f>
        <v>7.9482127779341392</v>
      </c>
      <c r="F40">
        <f>GT_Spot!Q40</f>
        <v>0</v>
      </c>
      <c r="G40">
        <f>PPCL_NG!Q40</f>
        <v>25.62</v>
      </c>
      <c r="H40">
        <f>PPCL_Spot!Q40</f>
        <v>0</v>
      </c>
      <c r="I40">
        <f>Bawana_NG!Q40</f>
        <v>47.562247955759325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BYPL_ISGS_exbus!DM40</f>
        <v>629.8747469357512</v>
      </c>
      <c r="P40" s="36">
        <v>43.917388046387153</v>
      </c>
      <c r="Q40" s="36">
        <v>18.167459451901571</v>
      </c>
      <c r="R40" s="38">
        <v>25.768686868686867</v>
      </c>
      <c r="S40" s="38">
        <v>0</v>
      </c>
      <c r="T40" s="37">
        <f>SUMPRODUCT(LTA!J40:AN40,LTA!J$101:AN$101,LTA!J$104:AN$104)</f>
        <v>203.14000000000001</v>
      </c>
      <c r="U40" s="37">
        <f>SUMPRODUCT(LTA!J40:AN40,LTA!J$102:AN$102,LTA!J$104:AN$104)</f>
        <v>111.13</v>
      </c>
      <c r="V40" s="66">
        <f>SUMPRODUCT(MTOA!B40:G40,MTOA!B$102:G$102,MTOA!B$104:G$104)</f>
        <v>0</v>
      </c>
      <c r="W40" s="66">
        <f>SUMPRODUCT(MTOA!B40:G40,MTOA!B$101:G$101,MTOA!B$104:G$104)</f>
        <v>0</v>
      </c>
      <c r="X40">
        <v>0</v>
      </c>
      <c r="Y40" s="34">
        <f>IEX!I40</f>
        <v>0</v>
      </c>
      <c r="Z40" s="34">
        <f>IEX!O40</f>
        <v>-279</v>
      </c>
      <c r="AA40" s="75">
        <f>STOA!I40</f>
        <v>33.82</v>
      </c>
      <c r="AB40" s="75">
        <f>-STOA!O40</f>
        <v>0</v>
      </c>
      <c r="AC40">
        <f t="shared" si="0"/>
        <v>12.779225764012509</v>
      </c>
      <c r="AD40">
        <f t="shared" si="1"/>
        <v>842.7687162724078</v>
      </c>
      <c r="AE40">
        <f>'IDT-1'!C40</f>
        <v>0</v>
      </c>
      <c r="AF40" s="24"/>
      <c r="AG40">
        <f t="shared" si="2"/>
        <v>842.7687162724078</v>
      </c>
      <c r="AI40" s="34">
        <f>PXIL!I40</f>
        <v>0</v>
      </c>
      <c r="AJ40" s="34">
        <f>PXIL!O40</f>
        <v>0</v>
      </c>
      <c r="AK40" s="34">
        <f>RTM_IEX!I40</f>
        <v>0</v>
      </c>
      <c r="AL40" s="34">
        <f>RTM_IEX!O40</f>
        <v>-18</v>
      </c>
      <c r="AM40" s="34">
        <f>RTM_PXI!I40</f>
        <v>0</v>
      </c>
      <c r="AN40" s="34">
        <f>RTM_PXI!O40</f>
        <v>0</v>
      </c>
      <c r="AO40" s="149">
        <f>GDAM_IEX!I40</f>
        <v>0</v>
      </c>
      <c r="AP40" s="149">
        <f>GDAM_IEX!O40</f>
        <v>0</v>
      </c>
      <c r="AQ40" s="149">
        <f>GDAM_PXI!I40</f>
        <v>0</v>
      </c>
      <c r="AR40" s="149">
        <f>GDAM_PXI!O40</f>
        <v>0</v>
      </c>
    </row>
    <row r="41" spans="1:44">
      <c r="A41" t="s">
        <v>83</v>
      </c>
      <c r="D41">
        <f>TWEPL!Q41</f>
        <v>5.5991999999999997</v>
      </c>
      <c r="E41">
        <f>GT_NG!Q41</f>
        <v>7.9482127779341392</v>
      </c>
      <c r="F41">
        <f>GT_Spot!Q41</f>
        <v>0</v>
      </c>
      <c r="G41">
        <f>PPCL_NG!Q41</f>
        <v>25.62</v>
      </c>
      <c r="H41">
        <f>PPCL_Spot!Q41</f>
        <v>0</v>
      </c>
      <c r="I41">
        <f>Bawana_NG!Q41</f>
        <v>47.562247955759325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BYPL_ISGS_exbus!DM41</f>
        <v>626.39022594521043</v>
      </c>
      <c r="P41" s="36">
        <v>43.917388046387153</v>
      </c>
      <c r="Q41" s="36">
        <v>18.167459451901571</v>
      </c>
      <c r="R41" s="38">
        <v>25.766030303030302</v>
      </c>
      <c r="S41" s="38">
        <v>0</v>
      </c>
      <c r="T41" s="37">
        <f>SUMPRODUCT(LTA!J41:AN41,LTA!J$101:AN$101,LTA!J$104:AN$104)</f>
        <v>218.6</v>
      </c>
      <c r="U41" s="37">
        <f>SUMPRODUCT(LTA!J41:AN41,LTA!J$102:AN$102,LTA!J$104:AN$104)</f>
        <v>117.13</v>
      </c>
      <c r="V41" s="66">
        <f>SUMPRODUCT(MTOA!B41:G41,MTOA!B$102:G$102,MTOA!B$104:G$104)</f>
        <v>0</v>
      </c>
      <c r="W41" s="66">
        <f>SUMPRODUCT(MTOA!B41:G41,MTOA!B$101:G$101,MTOA!B$104:G$104)</f>
        <v>0</v>
      </c>
      <c r="X41">
        <v>0</v>
      </c>
      <c r="Y41" s="34">
        <f>IEX!I41</f>
        <v>0</v>
      </c>
      <c r="Z41" s="34">
        <f>IEX!O41</f>
        <v>-254</v>
      </c>
      <c r="AA41" s="75">
        <f>STOA!I41</f>
        <v>33.82</v>
      </c>
      <c r="AB41" s="75">
        <f>-STOA!O41</f>
        <v>0</v>
      </c>
      <c r="AC41">
        <f t="shared" si="0"/>
        <v>12.555627118063573</v>
      </c>
      <c r="AD41">
        <f t="shared" si="1"/>
        <v>903.96513736215934</v>
      </c>
      <c r="AE41">
        <f>'IDT-1'!C41</f>
        <v>0</v>
      </c>
      <c r="AF41" s="24"/>
      <c r="AG41">
        <f t="shared" si="2"/>
        <v>903.96513736215934</v>
      </c>
      <c r="AI41" s="34">
        <f>PXIL!I41</f>
        <v>0</v>
      </c>
      <c r="AJ41" s="34">
        <f>PXIL!O41</f>
        <v>0</v>
      </c>
      <c r="AK41" s="34">
        <f>RTM_IEX!I41</f>
        <v>0</v>
      </c>
      <c r="AL41" s="34">
        <f>RTM_IEX!O41</f>
        <v>0</v>
      </c>
      <c r="AM41" s="34">
        <f>RTM_PXI!I41</f>
        <v>0</v>
      </c>
      <c r="AN41" s="34">
        <f>RTM_PXI!O41</f>
        <v>0</v>
      </c>
      <c r="AO41" s="149">
        <f>GDAM_IEX!I41</f>
        <v>0</v>
      </c>
      <c r="AP41" s="149">
        <f>GDAM_IEX!O41</f>
        <v>0</v>
      </c>
      <c r="AQ41" s="149">
        <f>GDAM_PXI!I41</f>
        <v>0</v>
      </c>
      <c r="AR41" s="149">
        <f>GDAM_PXI!O41</f>
        <v>0</v>
      </c>
    </row>
    <row r="42" spans="1:44">
      <c r="A42" t="s">
        <v>84</v>
      </c>
      <c r="D42">
        <f>TWEPL!Q42</f>
        <v>5.5991999999999997</v>
      </c>
      <c r="E42">
        <f>GT_NG!Q42</f>
        <v>7.9482127779341392</v>
      </c>
      <c r="F42">
        <f>GT_Spot!Q42</f>
        <v>0</v>
      </c>
      <c r="G42">
        <f>PPCL_NG!Q42</f>
        <v>25.62</v>
      </c>
      <c r="H42">
        <f>PPCL_Spot!Q42</f>
        <v>0</v>
      </c>
      <c r="I42">
        <f>Bawana_NG!Q42</f>
        <v>47.562247955759325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BYPL_ISGS_exbus!DM42</f>
        <v>611.46300726301047</v>
      </c>
      <c r="P42" s="36">
        <v>43.917388046387153</v>
      </c>
      <c r="Q42" s="36">
        <v>18.167459451901571</v>
      </c>
      <c r="R42" s="38">
        <v>25.766030303030302</v>
      </c>
      <c r="S42" s="38">
        <v>0</v>
      </c>
      <c r="T42" s="37">
        <f>SUMPRODUCT(LTA!J42:AN42,LTA!J$101:AN$101,LTA!J$104:AN$104)</f>
        <v>231.89999999999998</v>
      </c>
      <c r="U42" s="37">
        <f>SUMPRODUCT(LTA!J42:AN42,LTA!J$102:AN$102,LTA!J$104:AN$104)</f>
        <v>117.28999999999999</v>
      </c>
      <c r="V42" s="66">
        <f>SUMPRODUCT(MTOA!B42:G42,MTOA!B$102:G$102,MTOA!B$104:G$104)</f>
        <v>0</v>
      </c>
      <c r="W42" s="66">
        <f>SUMPRODUCT(MTOA!B42:G42,MTOA!B$101:G$101,MTOA!B$104:G$104)</f>
        <v>0</v>
      </c>
      <c r="X42">
        <v>0</v>
      </c>
      <c r="Y42" s="34">
        <f>IEX!I42</f>
        <v>0</v>
      </c>
      <c r="Z42" s="34">
        <f>IEX!O42</f>
        <v>-234</v>
      </c>
      <c r="AA42" s="75">
        <f>STOA!I42</f>
        <v>33.82</v>
      </c>
      <c r="AB42" s="75">
        <f>-STOA!O42</f>
        <v>0</v>
      </c>
      <c r="AC42">
        <f t="shared" si="0"/>
        <v>12.365153043216308</v>
      </c>
      <c r="AD42">
        <f t="shared" si="1"/>
        <v>922.68839275480673</v>
      </c>
      <c r="AE42">
        <f>'IDT-1'!C42</f>
        <v>0</v>
      </c>
      <c r="AF42" s="24"/>
      <c r="AG42">
        <f t="shared" si="2"/>
        <v>922.68839275480673</v>
      </c>
      <c r="AI42" s="34">
        <f>PXIL!I42</f>
        <v>0</v>
      </c>
      <c r="AJ42" s="34">
        <f>PXIL!O42</f>
        <v>0</v>
      </c>
      <c r="AK42" s="34">
        <f>RTM_IEX!I42</f>
        <v>0</v>
      </c>
      <c r="AL42" s="34">
        <f>RTM_IEX!O42</f>
        <v>0</v>
      </c>
      <c r="AM42" s="34">
        <f>RTM_PXI!I42</f>
        <v>0</v>
      </c>
      <c r="AN42" s="34">
        <f>RTM_PXI!O42</f>
        <v>0</v>
      </c>
      <c r="AO42" s="149">
        <f>GDAM_IEX!I42</f>
        <v>0</v>
      </c>
      <c r="AP42" s="149">
        <f>GDAM_IEX!O42</f>
        <v>0</v>
      </c>
      <c r="AQ42" s="149">
        <f>GDAM_PXI!I42</f>
        <v>0</v>
      </c>
      <c r="AR42" s="149">
        <f>GDAM_PXI!O42</f>
        <v>0</v>
      </c>
    </row>
    <row r="43" spans="1:44">
      <c r="A43" t="s">
        <v>85</v>
      </c>
      <c r="D43">
        <f>TWEPL!Q43</f>
        <v>5.5991999999999997</v>
      </c>
      <c r="E43">
        <f>GT_NG!Q43</f>
        <v>7.9467130031856348</v>
      </c>
      <c r="F43">
        <f>GT_Spot!Q43</f>
        <v>0</v>
      </c>
      <c r="G43">
        <f>PPCL_NG!Q43</f>
        <v>25.14</v>
      </c>
      <c r="H43">
        <f>PPCL_Spot!Q43</f>
        <v>0</v>
      </c>
      <c r="I43">
        <f>Bawana_NG!Q43</f>
        <v>47.562247955759325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BYPL_ISGS_exbus!DM43</f>
        <v>618.24875263686135</v>
      </c>
      <c r="P43" s="36">
        <v>43.917388046387153</v>
      </c>
      <c r="Q43" s="36">
        <v>18.167459451901571</v>
      </c>
      <c r="R43" s="38">
        <v>24.969060606060605</v>
      </c>
      <c r="S43" s="38">
        <v>0</v>
      </c>
      <c r="T43" s="37">
        <f>SUMPRODUCT(LTA!J43:AN43,LTA!J$101:AN$101,LTA!J$104:AN$104)</f>
        <v>243.6</v>
      </c>
      <c r="U43" s="37">
        <f>SUMPRODUCT(LTA!J43:AN43,LTA!J$102:AN$102,LTA!J$104:AN$104)</f>
        <v>117.47</v>
      </c>
      <c r="V43" s="66">
        <f>SUMPRODUCT(MTOA!B43:G43,MTOA!B$102:G$102,MTOA!B$104:G$104)</f>
        <v>0</v>
      </c>
      <c r="W43" s="66">
        <f>SUMPRODUCT(MTOA!B43:G43,MTOA!B$101:G$101,MTOA!B$104:G$104)</f>
        <v>0</v>
      </c>
      <c r="X43">
        <v>0</v>
      </c>
      <c r="Y43" s="34">
        <f>IEX!I43</f>
        <v>0</v>
      </c>
      <c r="Z43" s="34">
        <f>IEX!O43</f>
        <v>-224</v>
      </c>
      <c r="AA43" s="75">
        <f>STOA!I43</f>
        <v>33.82</v>
      </c>
      <c r="AB43" s="75">
        <f>-STOA!O43</f>
        <v>0</v>
      </c>
      <c r="AC43">
        <f t="shared" si="0"/>
        <v>12.677967366554588</v>
      </c>
      <c r="AD43">
        <f t="shared" si="1"/>
        <v>921.76285433360101</v>
      </c>
      <c r="AE43">
        <f>'IDT-1'!C43</f>
        <v>0</v>
      </c>
      <c r="AF43" s="24"/>
      <c r="AG43">
        <f t="shared" si="2"/>
        <v>921.76285433360101</v>
      </c>
      <c r="AI43" s="34">
        <f>PXIL!I43</f>
        <v>0</v>
      </c>
      <c r="AJ43" s="34">
        <f>PXIL!O43</f>
        <v>0</v>
      </c>
      <c r="AK43" s="34">
        <f>RTM_IEX!I43</f>
        <v>0</v>
      </c>
      <c r="AL43" s="34">
        <f>RTM_IEX!O43</f>
        <v>-28</v>
      </c>
      <c r="AM43" s="34">
        <f>RTM_PXI!I43</f>
        <v>0</v>
      </c>
      <c r="AN43" s="34">
        <f>RTM_PXI!O43</f>
        <v>0</v>
      </c>
      <c r="AO43" s="149">
        <f>GDAM_IEX!I43</f>
        <v>0</v>
      </c>
      <c r="AP43" s="149">
        <f>GDAM_IEX!O43</f>
        <v>0</v>
      </c>
      <c r="AQ43" s="149">
        <f>GDAM_PXI!I43</f>
        <v>0</v>
      </c>
      <c r="AR43" s="149">
        <f>GDAM_PXI!O43</f>
        <v>0</v>
      </c>
    </row>
    <row r="44" spans="1:44">
      <c r="A44" t="s">
        <v>86</v>
      </c>
      <c r="D44">
        <f>TWEPL!Q44</f>
        <v>5.5991999999999997</v>
      </c>
      <c r="E44">
        <f>GT_NG!Q44</f>
        <v>7.9467130031856348</v>
      </c>
      <c r="F44">
        <f>GT_Spot!Q44</f>
        <v>0</v>
      </c>
      <c r="G44">
        <f>PPCL_NG!Q44</f>
        <v>25.14</v>
      </c>
      <c r="H44">
        <f>PPCL_Spot!Q44</f>
        <v>0</v>
      </c>
      <c r="I44">
        <f>Bawana_NG!Q44</f>
        <v>47.562247955759325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BYPL_ISGS_exbus!DM44</f>
        <v>639.03681481015224</v>
      </c>
      <c r="P44" s="36">
        <v>43.917388046387153</v>
      </c>
      <c r="Q44" s="36">
        <v>18.167459451901571</v>
      </c>
      <c r="R44" s="38">
        <v>24.969060606060605</v>
      </c>
      <c r="S44" s="38">
        <v>0</v>
      </c>
      <c r="T44" s="37">
        <f>SUMPRODUCT(LTA!J44:AN44,LTA!J$101:AN$101,LTA!J$104:AN$104)</f>
        <v>253.96</v>
      </c>
      <c r="U44" s="37">
        <f>SUMPRODUCT(LTA!J44:AN44,LTA!J$102:AN$102,LTA!J$104:AN$104)</f>
        <v>117.78999999999999</v>
      </c>
      <c r="V44" s="66">
        <f>SUMPRODUCT(MTOA!B44:G44,MTOA!B$102:G$102,MTOA!B$104:G$104)</f>
        <v>0</v>
      </c>
      <c r="W44" s="66">
        <f>SUMPRODUCT(MTOA!B44:G44,MTOA!B$101:G$101,MTOA!B$104:G$104)</f>
        <v>0</v>
      </c>
      <c r="X44">
        <v>0</v>
      </c>
      <c r="Y44" s="34">
        <f>IEX!I44</f>
        <v>0</v>
      </c>
      <c r="Z44" s="34">
        <f>IEX!O44</f>
        <v>-229</v>
      </c>
      <c r="AA44" s="75">
        <f>STOA!I44</f>
        <v>33.82</v>
      </c>
      <c r="AB44" s="75">
        <f>-STOA!O44</f>
        <v>0</v>
      </c>
      <c r="AC44">
        <f t="shared" si="0"/>
        <v>12.999276951290526</v>
      </c>
      <c r="AD44">
        <f t="shared" si="1"/>
        <v>947.90960692215583</v>
      </c>
      <c r="AE44">
        <f>'IDT-1'!C44</f>
        <v>0</v>
      </c>
      <c r="AF44" s="24"/>
      <c r="AG44">
        <f t="shared" si="2"/>
        <v>947.90960692215583</v>
      </c>
      <c r="AI44" s="34">
        <f>PXIL!I44</f>
        <v>0</v>
      </c>
      <c r="AJ44" s="34">
        <f>PXIL!O44</f>
        <v>0</v>
      </c>
      <c r="AK44" s="34">
        <f>RTM_IEX!I44</f>
        <v>0</v>
      </c>
      <c r="AL44" s="34">
        <f>RTM_IEX!O44</f>
        <v>-28</v>
      </c>
      <c r="AM44" s="34">
        <f>RTM_PXI!I44</f>
        <v>0</v>
      </c>
      <c r="AN44" s="34">
        <f>RTM_PXI!O44</f>
        <v>0</v>
      </c>
      <c r="AO44" s="149">
        <f>GDAM_IEX!I44</f>
        <v>0</v>
      </c>
      <c r="AP44" s="149">
        <f>GDAM_IEX!O44</f>
        <v>0</v>
      </c>
      <c r="AQ44" s="149">
        <f>GDAM_PXI!I44</f>
        <v>0</v>
      </c>
      <c r="AR44" s="149">
        <f>GDAM_PXI!O44</f>
        <v>0</v>
      </c>
    </row>
    <row r="45" spans="1:44">
      <c r="A45" t="s">
        <v>87</v>
      </c>
      <c r="D45">
        <f>TWEPL!Q45</f>
        <v>5.5991999999999997</v>
      </c>
      <c r="E45">
        <f>GT_NG!Q45</f>
        <v>7.9467130031856348</v>
      </c>
      <c r="F45">
        <f>GT_Spot!Q45</f>
        <v>0</v>
      </c>
      <c r="G45">
        <f>PPCL_NG!Q45</f>
        <v>25.14</v>
      </c>
      <c r="H45">
        <f>PPCL_Spot!Q45</f>
        <v>0</v>
      </c>
      <c r="I45">
        <f>Bawana_NG!Q45</f>
        <v>47.562247955759325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BYPL_ISGS_exbus!DM45</f>
        <v>630.6494744828052</v>
      </c>
      <c r="P45" s="36">
        <v>43.917388046387153</v>
      </c>
      <c r="Q45" s="36">
        <v>18.167459451901571</v>
      </c>
      <c r="R45" s="38">
        <v>23.37777777777778</v>
      </c>
      <c r="S45" s="38">
        <v>0</v>
      </c>
      <c r="T45" s="37">
        <f>SUMPRODUCT(LTA!J45:AN45,LTA!J$101:AN$101,LTA!J$104:AN$104)</f>
        <v>258.98</v>
      </c>
      <c r="U45" s="37">
        <f>SUMPRODUCT(LTA!J45:AN45,LTA!J$102:AN$102,LTA!J$104:AN$104)</f>
        <v>114.72999999999999</v>
      </c>
      <c r="V45" s="66">
        <f>SUMPRODUCT(MTOA!B45:G45,MTOA!B$102:G$102,MTOA!B$104:G$104)</f>
        <v>0</v>
      </c>
      <c r="W45" s="66">
        <f>SUMPRODUCT(MTOA!B45:G45,MTOA!B$101:G$101,MTOA!B$104:G$104)</f>
        <v>0</v>
      </c>
      <c r="X45">
        <v>0</v>
      </c>
      <c r="Y45" s="34">
        <f>IEX!I45</f>
        <v>0</v>
      </c>
      <c r="Z45" s="34">
        <f>IEX!O45</f>
        <v>-214</v>
      </c>
      <c r="AA45" s="75">
        <f>STOA!I45</f>
        <v>33.82</v>
      </c>
      <c r="AB45" s="75">
        <f>-STOA!O45</f>
        <v>0</v>
      </c>
      <c r="AC45">
        <f t="shared" si="0"/>
        <v>12.689003624421709</v>
      </c>
      <c r="AD45">
        <f t="shared" si="1"/>
        <v>967.20125709339493</v>
      </c>
      <c r="AE45">
        <f>'IDT-1'!C45</f>
        <v>0</v>
      </c>
      <c r="AF45" s="24"/>
      <c r="AG45">
        <f t="shared" si="2"/>
        <v>967.20125709339493</v>
      </c>
      <c r="AI45" s="34">
        <f>PXIL!I45</f>
        <v>0</v>
      </c>
      <c r="AJ45" s="34">
        <f>PXIL!O45</f>
        <v>0</v>
      </c>
      <c r="AK45" s="34">
        <f>RTM_IEX!I45</f>
        <v>0</v>
      </c>
      <c r="AL45" s="34">
        <f>RTM_IEX!O45</f>
        <v>-16</v>
      </c>
      <c r="AM45" s="34">
        <f>RTM_PXI!I45</f>
        <v>0</v>
      </c>
      <c r="AN45" s="34">
        <f>RTM_PXI!O45</f>
        <v>0</v>
      </c>
      <c r="AO45" s="149">
        <f>GDAM_IEX!I45</f>
        <v>0</v>
      </c>
      <c r="AP45" s="149">
        <f>GDAM_IEX!O45</f>
        <v>0</v>
      </c>
      <c r="AQ45" s="149">
        <f>GDAM_PXI!I45</f>
        <v>0</v>
      </c>
      <c r="AR45" s="149">
        <f>GDAM_PXI!O45</f>
        <v>0</v>
      </c>
    </row>
    <row r="46" spans="1:44">
      <c r="A46" t="s">
        <v>88</v>
      </c>
      <c r="D46">
        <f>TWEPL!Q46</f>
        <v>5.5991999999999997</v>
      </c>
      <c r="E46">
        <f>GT_NG!Q46</f>
        <v>7.9467130031856348</v>
      </c>
      <c r="F46">
        <f>GT_Spot!Q46</f>
        <v>0</v>
      </c>
      <c r="G46">
        <f>PPCL_NG!Q46</f>
        <v>25.14</v>
      </c>
      <c r="H46">
        <f>PPCL_Spot!Q46</f>
        <v>0</v>
      </c>
      <c r="I46">
        <f>Bawana_NG!Q46</f>
        <v>47.562247955759325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BYPL_ISGS_exbus!DM46</f>
        <v>630.65599821980788</v>
      </c>
      <c r="P46" s="36">
        <v>43.917388046387153</v>
      </c>
      <c r="Q46" s="36">
        <v>18.167459451901571</v>
      </c>
      <c r="R46" s="38">
        <v>23.643434343434347</v>
      </c>
      <c r="S46" s="38">
        <v>0</v>
      </c>
      <c r="T46" s="37">
        <f>SUMPRODUCT(LTA!J46:AN46,LTA!J$101:AN$101,LTA!J$104:AN$104)</f>
        <v>261.55</v>
      </c>
      <c r="U46" s="37">
        <f>SUMPRODUCT(LTA!J46:AN46,LTA!J$102:AN$102,LTA!J$104:AN$104)</f>
        <v>114.99</v>
      </c>
      <c r="V46" s="66">
        <f>SUMPRODUCT(MTOA!B46:G46,MTOA!B$102:G$102,MTOA!B$104:G$104)</f>
        <v>0</v>
      </c>
      <c r="W46" s="66">
        <f>SUMPRODUCT(MTOA!B46:G46,MTOA!B$101:G$101,MTOA!B$104:G$104)</f>
        <v>0</v>
      </c>
      <c r="X46">
        <v>0</v>
      </c>
      <c r="Y46" s="34">
        <f>IEX!I46</f>
        <v>0</v>
      </c>
      <c r="Z46" s="34">
        <f>IEX!O46</f>
        <v>-179</v>
      </c>
      <c r="AA46" s="75">
        <f>STOA!I46</f>
        <v>33.82</v>
      </c>
      <c r="AB46" s="75">
        <f>-STOA!O46</f>
        <v>0</v>
      </c>
      <c r="AC46">
        <f t="shared" si="0"/>
        <v>12.387812092763886</v>
      </c>
      <c r="AD46">
        <f t="shared" si="1"/>
        <v>1007.6046289277119</v>
      </c>
      <c r="AE46">
        <f>'IDT-1'!C46</f>
        <v>-16.161999999999999</v>
      </c>
      <c r="AF46" s="24"/>
      <c r="AG46">
        <f t="shared" si="2"/>
        <v>991.44262892771189</v>
      </c>
      <c r="AI46" s="34">
        <f>PXIL!I46</f>
        <v>0</v>
      </c>
      <c r="AJ46" s="34">
        <f>PXIL!O46</f>
        <v>0</v>
      </c>
      <c r="AK46" s="34">
        <f>RTM_IEX!I46</f>
        <v>0</v>
      </c>
      <c r="AL46" s="34">
        <f>RTM_IEX!O46</f>
        <v>-14</v>
      </c>
      <c r="AM46" s="34">
        <f>RTM_PXI!I46</f>
        <v>0</v>
      </c>
      <c r="AN46" s="34">
        <f>RTM_PXI!O46</f>
        <v>0</v>
      </c>
      <c r="AO46" s="149">
        <f>GDAM_IEX!I46</f>
        <v>0</v>
      </c>
      <c r="AP46" s="149">
        <f>GDAM_IEX!O46</f>
        <v>0</v>
      </c>
      <c r="AQ46" s="149">
        <f>GDAM_PXI!I46</f>
        <v>0</v>
      </c>
      <c r="AR46" s="149">
        <f>GDAM_PXI!O46</f>
        <v>0</v>
      </c>
    </row>
    <row r="47" spans="1:44">
      <c r="A47" t="s">
        <v>89</v>
      </c>
      <c r="D47">
        <f>TWEPL!Q47</f>
        <v>5.5991999999999997</v>
      </c>
      <c r="E47">
        <f>GT_NG!Q47</f>
        <v>7.9467130031856348</v>
      </c>
      <c r="F47">
        <f>GT_Spot!Q47</f>
        <v>0</v>
      </c>
      <c r="G47">
        <f>PPCL_NG!Q47</f>
        <v>25.14</v>
      </c>
      <c r="H47">
        <f>PPCL_Spot!Q47</f>
        <v>0</v>
      </c>
      <c r="I47">
        <f>Bawana_NG!Q47</f>
        <v>47.562247955759325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BYPL_ISGS_exbus!DM47</f>
        <v>620.44739670710339</v>
      </c>
      <c r="P47" s="36">
        <v>43.917388046387153</v>
      </c>
      <c r="Q47" s="36">
        <v>18.167459451901571</v>
      </c>
      <c r="R47" s="38">
        <v>23.643434343434347</v>
      </c>
      <c r="S47" s="38">
        <v>0</v>
      </c>
      <c r="T47" s="37">
        <f>SUMPRODUCT(LTA!J47:AN47,LTA!J$101:AN$101,LTA!J$104:AN$104)</f>
        <v>263.40999999999997</v>
      </c>
      <c r="U47" s="37">
        <f>SUMPRODUCT(LTA!J47:AN47,LTA!J$102:AN$102,LTA!J$104:AN$104)</f>
        <v>115.3</v>
      </c>
      <c r="V47" s="66">
        <f>SUMPRODUCT(MTOA!B47:G47,MTOA!B$102:G$102,MTOA!B$104:G$104)</f>
        <v>0</v>
      </c>
      <c r="W47" s="66">
        <f>SUMPRODUCT(MTOA!B47:G47,MTOA!B$101:G$101,MTOA!B$104:G$104)</f>
        <v>0</v>
      </c>
      <c r="X47">
        <v>0</v>
      </c>
      <c r="Y47" s="34">
        <f>IEX!I47</f>
        <v>0</v>
      </c>
      <c r="Z47" s="34">
        <f>IEX!O47</f>
        <v>-164</v>
      </c>
      <c r="AA47" s="75">
        <f>STOA!I47</f>
        <v>33.82</v>
      </c>
      <c r="AB47" s="75">
        <f>-STOA!O47</f>
        <v>0</v>
      </c>
      <c r="AC47">
        <f t="shared" si="0"/>
        <v>12.05960670130842</v>
      </c>
      <c r="AD47">
        <f t="shared" si="1"/>
        <v>1028.8942328064627</v>
      </c>
      <c r="AE47">
        <f>'IDT-1'!C47</f>
        <v>-24.062000000000001</v>
      </c>
      <c r="AF47" s="24"/>
      <c r="AG47">
        <f t="shared" si="2"/>
        <v>1004.8322328064627</v>
      </c>
      <c r="AI47" s="34">
        <f>PXIL!I47</f>
        <v>0</v>
      </c>
      <c r="AJ47" s="34">
        <f>PXIL!O47</f>
        <v>0</v>
      </c>
      <c r="AK47" s="34">
        <f>RTM_IEX!I47</f>
        <v>0</v>
      </c>
      <c r="AL47" s="34">
        <f>RTM_IEX!O47</f>
        <v>0</v>
      </c>
      <c r="AM47" s="34">
        <f>RTM_PXI!I47</f>
        <v>0</v>
      </c>
      <c r="AN47" s="34">
        <f>RTM_PXI!O47</f>
        <v>0</v>
      </c>
      <c r="AO47" s="149">
        <f>GDAM_IEX!I47</f>
        <v>0</v>
      </c>
      <c r="AP47" s="149">
        <f>GDAM_IEX!O47</f>
        <v>0</v>
      </c>
      <c r="AQ47" s="149">
        <f>GDAM_PXI!I47</f>
        <v>0</v>
      </c>
      <c r="AR47" s="149">
        <f>GDAM_PXI!O47</f>
        <v>0</v>
      </c>
    </row>
    <row r="48" spans="1:44">
      <c r="A48" t="s">
        <v>90</v>
      </c>
      <c r="D48">
        <f>TWEPL!Q48</f>
        <v>5.5991999999999997</v>
      </c>
      <c r="E48">
        <f>GT_NG!Q48</f>
        <v>8.1837160751565747</v>
      </c>
      <c r="F48">
        <f>GT_Spot!Q48</f>
        <v>0</v>
      </c>
      <c r="G48">
        <f>PPCL_NG!Q48</f>
        <v>25.14</v>
      </c>
      <c r="H48">
        <f>PPCL_Spot!Q48</f>
        <v>0</v>
      </c>
      <c r="I48">
        <f>Bawana_NG!Q48</f>
        <v>47.562247955759325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BYPL_ISGS_exbus!DM48</f>
        <v>631.76076716370176</v>
      </c>
      <c r="P48" s="36">
        <v>43.917388046387153</v>
      </c>
      <c r="Q48" s="36">
        <v>18.167459451901571</v>
      </c>
      <c r="R48" s="38">
        <v>23.643434343434347</v>
      </c>
      <c r="S48" s="38">
        <v>0</v>
      </c>
      <c r="T48" s="37">
        <f>SUMPRODUCT(LTA!J48:AN48,LTA!J$101:AN$101,LTA!J$104:AN$104)</f>
        <v>251.49</v>
      </c>
      <c r="U48" s="37">
        <f>SUMPRODUCT(LTA!J48:AN48,LTA!J$102:AN$102,LTA!J$104:AN$104)</f>
        <v>115.53999999999999</v>
      </c>
      <c r="V48" s="66">
        <f>SUMPRODUCT(MTOA!B48:G48,MTOA!B$102:G$102,MTOA!B$104:G$104)</f>
        <v>0</v>
      </c>
      <c r="W48" s="66">
        <f>SUMPRODUCT(MTOA!B48:G48,MTOA!B$101:G$101,MTOA!B$104:G$104)</f>
        <v>0</v>
      </c>
      <c r="X48">
        <v>0</v>
      </c>
      <c r="Y48" s="34">
        <f>IEX!I48</f>
        <v>0</v>
      </c>
      <c r="Z48" s="34">
        <f>IEX!O48</f>
        <v>-159</v>
      </c>
      <c r="AA48" s="75">
        <f>STOA!I48</f>
        <v>33.82</v>
      </c>
      <c r="AB48" s="75">
        <f>-STOA!O48</f>
        <v>0</v>
      </c>
      <c r="AC48">
        <f t="shared" si="0"/>
        <v>12.156125391103979</v>
      </c>
      <c r="AD48">
        <f t="shared" si="1"/>
        <v>1017.6680876452368</v>
      </c>
      <c r="AE48">
        <f>'IDT-1'!C48</f>
        <v>-30.692</v>
      </c>
      <c r="AF48" s="24"/>
      <c r="AG48">
        <f t="shared" si="2"/>
        <v>986.97608764523682</v>
      </c>
      <c r="AI48" s="34">
        <f>PXIL!I48</f>
        <v>0</v>
      </c>
      <c r="AJ48" s="34">
        <f>PXIL!O48</f>
        <v>0</v>
      </c>
      <c r="AK48" s="34">
        <f>RTM_IEX!I48</f>
        <v>0</v>
      </c>
      <c r="AL48" s="34">
        <f>RTM_IEX!O48</f>
        <v>-16</v>
      </c>
      <c r="AM48" s="34">
        <f>RTM_PXI!I48</f>
        <v>0</v>
      </c>
      <c r="AN48" s="34">
        <f>RTM_PXI!O48</f>
        <v>0</v>
      </c>
      <c r="AO48" s="149">
        <f>GDAM_IEX!I48</f>
        <v>0</v>
      </c>
      <c r="AP48" s="149">
        <f>GDAM_IEX!O48</f>
        <v>0</v>
      </c>
      <c r="AQ48" s="149">
        <f>GDAM_PXI!I48</f>
        <v>0</v>
      </c>
      <c r="AR48" s="149">
        <f>GDAM_PXI!O48</f>
        <v>0</v>
      </c>
    </row>
    <row r="49" spans="1:44">
      <c r="A49" t="s">
        <v>91</v>
      </c>
      <c r="D49">
        <f>TWEPL!Q49</f>
        <v>5.5991999999999997</v>
      </c>
      <c r="E49">
        <f>GT_NG!Q49</f>
        <v>7.9451237697584247</v>
      </c>
      <c r="F49">
        <f>GT_Spot!Q49</f>
        <v>0</v>
      </c>
      <c r="G49">
        <f>PPCL_NG!Q49</f>
        <v>25.14</v>
      </c>
      <c r="H49">
        <f>PPCL_Spot!Q49</f>
        <v>0</v>
      </c>
      <c r="I49">
        <f>Bawana_NG!Q49</f>
        <v>47.562247955759325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BYPL_ISGS_exbus!DM49</f>
        <v>636.90764130433467</v>
      </c>
      <c r="P49" s="36">
        <v>43.917388046387153</v>
      </c>
      <c r="Q49" s="36">
        <v>18.167459451901571</v>
      </c>
      <c r="R49" s="38">
        <v>23.643434343434347</v>
      </c>
      <c r="S49" s="38">
        <v>0</v>
      </c>
      <c r="T49" s="37">
        <f>SUMPRODUCT(LTA!J49:AN49,LTA!J$101:AN$101,LTA!J$104:AN$104)</f>
        <v>254.19</v>
      </c>
      <c r="U49" s="37">
        <f>SUMPRODUCT(LTA!J49:AN49,LTA!J$102:AN$102,LTA!J$104:AN$104)</f>
        <v>119.44999999999999</v>
      </c>
      <c r="V49" s="66">
        <f>SUMPRODUCT(MTOA!B49:G49,MTOA!B$102:G$102,MTOA!B$104:G$104)</f>
        <v>0</v>
      </c>
      <c r="W49" s="66">
        <f>SUMPRODUCT(MTOA!B49:G49,MTOA!B$101:G$101,MTOA!B$104:G$104)</f>
        <v>0</v>
      </c>
      <c r="X49">
        <v>0</v>
      </c>
      <c r="Y49" s="34">
        <f>IEX!I49</f>
        <v>0</v>
      </c>
      <c r="Z49" s="34">
        <f>IEX!O49</f>
        <v>-154</v>
      </c>
      <c r="AA49" s="75">
        <f>STOA!I49</f>
        <v>33.82</v>
      </c>
      <c r="AB49" s="75">
        <f>-STOA!O49</f>
        <v>0</v>
      </c>
      <c r="AC49">
        <f t="shared" si="0"/>
        <v>12.071045593287943</v>
      </c>
      <c r="AD49">
        <f t="shared" si="1"/>
        <v>1050.2714492782875</v>
      </c>
      <c r="AE49">
        <f>'IDT-1'!C49</f>
        <v>-36.241999999999997</v>
      </c>
      <c r="AF49" s="24"/>
      <c r="AG49">
        <f t="shared" si="2"/>
        <v>1014.0294492782875</v>
      </c>
      <c r="AI49" s="34">
        <f>PXIL!I49</f>
        <v>0</v>
      </c>
      <c r="AJ49" s="34">
        <f>PXIL!O49</f>
        <v>0</v>
      </c>
      <c r="AK49" s="34">
        <f>RTM_IEX!I49</f>
        <v>0</v>
      </c>
      <c r="AL49" s="34">
        <f>RTM_IEX!O49</f>
        <v>0</v>
      </c>
      <c r="AM49" s="34">
        <f>RTM_PXI!I49</f>
        <v>0</v>
      </c>
      <c r="AN49" s="34">
        <f>RTM_PXI!O49</f>
        <v>0</v>
      </c>
      <c r="AO49" s="149">
        <f>GDAM_IEX!I49</f>
        <v>0</v>
      </c>
      <c r="AP49" s="149">
        <f>GDAM_IEX!O49</f>
        <v>0</v>
      </c>
      <c r="AQ49" s="149">
        <f>GDAM_PXI!I49</f>
        <v>0</v>
      </c>
      <c r="AR49" s="149">
        <f>GDAM_PXI!O49</f>
        <v>0</v>
      </c>
    </row>
    <row r="50" spans="1:44">
      <c r="A50" t="s">
        <v>92</v>
      </c>
      <c r="D50">
        <f>TWEPL!Q50</f>
        <v>5.5991999999999997</v>
      </c>
      <c r="E50">
        <f>GT_NG!Q50</f>
        <v>7.9451237697584247</v>
      </c>
      <c r="F50">
        <f>GT_Spot!Q50</f>
        <v>0</v>
      </c>
      <c r="G50">
        <f>PPCL_NG!Q50</f>
        <v>25.14</v>
      </c>
      <c r="H50">
        <f>PPCL_Spot!Q50</f>
        <v>0</v>
      </c>
      <c r="I50">
        <f>Bawana_NG!Q50</f>
        <v>47.562247955759325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BYPL_ISGS_exbus!DM50</f>
        <v>627.70645288620653</v>
      </c>
      <c r="P50" s="36">
        <v>43.917388046387153</v>
      </c>
      <c r="Q50" s="36">
        <v>18.167459451901571</v>
      </c>
      <c r="R50" s="38">
        <v>23.643434343434347</v>
      </c>
      <c r="S50" s="38">
        <v>0</v>
      </c>
      <c r="T50" s="37">
        <f>SUMPRODUCT(LTA!J50:AN50,LTA!J$101:AN$101,LTA!J$104:AN$104)</f>
        <v>254.74</v>
      </c>
      <c r="U50" s="37">
        <f>SUMPRODUCT(LTA!J50:AN50,LTA!J$102:AN$102,LTA!J$104:AN$104)</f>
        <v>119.46</v>
      </c>
      <c r="V50" s="66">
        <f>SUMPRODUCT(MTOA!B50:G50,MTOA!B$102:G$102,MTOA!B$104:G$104)</f>
        <v>0</v>
      </c>
      <c r="W50" s="66">
        <f>SUMPRODUCT(MTOA!B50:G50,MTOA!B$101:G$101,MTOA!B$104:G$104)</f>
        <v>0</v>
      </c>
      <c r="X50">
        <v>0</v>
      </c>
      <c r="Y50" s="34">
        <f>IEX!I50</f>
        <v>0</v>
      </c>
      <c r="Z50" s="34">
        <f>IEX!O50</f>
        <v>-139</v>
      </c>
      <c r="AA50" s="75">
        <f>STOA!I50</f>
        <v>33.82</v>
      </c>
      <c r="AB50" s="75">
        <f>-STOA!O50</f>
        <v>0</v>
      </c>
      <c r="AC50">
        <f t="shared" si="0"/>
        <v>11.861831222375487</v>
      </c>
      <c r="AD50">
        <f t="shared" si="1"/>
        <v>1056.8394752310719</v>
      </c>
      <c r="AE50">
        <f>'IDT-1'!C50</f>
        <v>-41.633000000000003</v>
      </c>
      <c r="AF50" s="24"/>
      <c r="AG50">
        <f t="shared" si="2"/>
        <v>1015.2064752310719</v>
      </c>
      <c r="AI50" s="34">
        <f>PXIL!I50</f>
        <v>0</v>
      </c>
      <c r="AJ50" s="34">
        <f>PXIL!O50</f>
        <v>0</v>
      </c>
      <c r="AK50" s="34">
        <f>RTM_IEX!I50</f>
        <v>0</v>
      </c>
      <c r="AL50" s="34">
        <f>RTM_IEX!O50</f>
        <v>0</v>
      </c>
      <c r="AM50" s="34">
        <f>RTM_PXI!I50</f>
        <v>0</v>
      </c>
      <c r="AN50" s="34">
        <f>RTM_PXI!O50</f>
        <v>0</v>
      </c>
      <c r="AO50" s="149">
        <f>GDAM_IEX!I50</f>
        <v>0</v>
      </c>
      <c r="AP50" s="149">
        <f>GDAM_IEX!O50</f>
        <v>0</v>
      </c>
      <c r="AQ50" s="149">
        <f>GDAM_PXI!I50</f>
        <v>0</v>
      </c>
      <c r="AR50" s="149">
        <f>GDAM_PXI!O50</f>
        <v>0</v>
      </c>
    </row>
    <row r="51" spans="1:44">
      <c r="A51" t="s">
        <v>93</v>
      </c>
      <c r="D51">
        <f>TWEPL!Q51</f>
        <v>5.5991999999999997</v>
      </c>
      <c r="E51">
        <f>GT_NG!Q51</f>
        <v>7.9451237697584247</v>
      </c>
      <c r="F51">
        <f>GT_Spot!Q51</f>
        <v>0</v>
      </c>
      <c r="G51">
        <f>PPCL_NG!Q51</f>
        <v>24.77</v>
      </c>
      <c r="H51">
        <f>PPCL_Spot!Q51</f>
        <v>0</v>
      </c>
      <c r="I51">
        <f>Bawana_NG!Q51</f>
        <v>46.22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BYPL_ISGS_exbus!DM51</f>
        <v>627.24248569146607</v>
      </c>
      <c r="P51" s="36">
        <v>43.917388046387153</v>
      </c>
      <c r="Q51" s="36">
        <v>18.167459451901571</v>
      </c>
      <c r="R51" s="38">
        <v>23.643434343434347</v>
      </c>
      <c r="S51" s="38">
        <v>0</v>
      </c>
      <c r="T51" s="37">
        <f>SUMPRODUCT(LTA!J51:AN51,LTA!J$101:AN$101,LTA!J$104:AN$104)</f>
        <v>250.96</v>
      </c>
      <c r="U51" s="37">
        <f>SUMPRODUCT(LTA!J51:AN51,LTA!J$102:AN$102,LTA!J$104:AN$104)</f>
        <v>119.47</v>
      </c>
      <c r="V51" s="66">
        <f>SUMPRODUCT(MTOA!B51:G51,MTOA!B$102:G$102,MTOA!B$104:G$104)</f>
        <v>0</v>
      </c>
      <c r="W51" s="66">
        <f>SUMPRODUCT(MTOA!B51:G51,MTOA!B$101:G$101,MTOA!B$104:G$104)</f>
        <v>0</v>
      </c>
      <c r="X51">
        <v>0</v>
      </c>
      <c r="Y51" s="34">
        <f>IEX!I51</f>
        <v>0</v>
      </c>
      <c r="Z51" s="34">
        <f>IEX!O51</f>
        <v>-154</v>
      </c>
      <c r="AA51" s="75">
        <f>STOA!I51</f>
        <v>33.82</v>
      </c>
      <c r="AB51" s="75">
        <f>-STOA!O51</f>
        <v>0</v>
      </c>
      <c r="AC51">
        <f t="shared" si="0"/>
        <v>11.942676441884018</v>
      </c>
      <c r="AD51">
        <f t="shared" si="1"/>
        <v>1035.8124148610634</v>
      </c>
      <c r="AE51">
        <f>'IDT-1'!C51</f>
        <v>-36.408000000000001</v>
      </c>
      <c r="AF51" s="24"/>
      <c r="AG51">
        <f t="shared" si="2"/>
        <v>999.4044148610634</v>
      </c>
      <c r="AI51" s="34">
        <f>PXIL!I51</f>
        <v>0</v>
      </c>
      <c r="AJ51" s="34">
        <f>PXIL!O51</f>
        <v>0</v>
      </c>
      <c r="AK51" s="34">
        <f>RTM_IEX!I51</f>
        <v>0</v>
      </c>
      <c r="AL51" s="34">
        <f>RTM_IEX!O51</f>
        <v>0</v>
      </c>
      <c r="AM51" s="34">
        <f>RTM_PXI!I51</f>
        <v>0</v>
      </c>
      <c r="AN51" s="34">
        <f>RTM_PXI!O51</f>
        <v>0</v>
      </c>
      <c r="AO51" s="149">
        <f>GDAM_IEX!I51</f>
        <v>0</v>
      </c>
      <c r="AP51" s="149">
        <f>GDAM_IEX!O51</f>
        <v>0</v>
      </c>
      <c r="AQ51" s="149">
        <f>GDAM_PXI!I51</f>
        <v>0</v>
      </c>
      <c r="AR51" s="149">
        <f>GDAM_PXI!O51</f>
        <v>0</v>
      </c>
    </row>
    <row r="52" spans="1:44">
      <c r="A52" t="s">
        <v>94</v>
      </c>
      <c r="D52">
        <f>TWEPL!Q52</f>
        <v>5.5991999999999997</v>
      </c>
      <c r="E52">
        <f>GT_NG!Q52</f>
        <v>7.9451237697584247</v>
      </c>
      <c r="F52">
        <f>GT_Spot!Q52</f>
        <v>0</v>
      </c>
      <c r="G52">
        <f>PPCL_NG!Q52</f>
        <v>24.17</v>
      </c>
      <c r="H52">
        <f>PPCL_Spot!Q52</f>
        <v>0</v>
      </c>
      <c r="I52">
        <f>Bawana_NG!Q52</f>
        <v>46.22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BYPL_ISGS_exbus!DM52</f>
        <v>627.24409068892737</v>
      </c>
      <c r="P52" s="36">
        <v>43.917388046387153</v>
      </c>
      <c r="Q52" s="36">
        <v>18.167459451901571</v>
      </c>
      <c r="R52" s="38">
        <v>25.240030303030306</v>
      </c>
      <c r="S52" s="38">
        <v>0</v>
      </c>
      <c r="T52" s="37">
        <f>SUMPRODUCT(LTA!J52:AN52,LTA!J$101:AN$101,LTA!J$104:AN$104)</f>
        <v>250.97</v>
      </c>
      <c r="U52" s="37">
        <f>SUMPRODUCT(LTA!J52:AN52,LTA!J$102:AN$102,LTA!J$104:AN$104)</f>
        <v>119.50999999999999</v>
      </c>
      <c r="V52" s="66">
        <f>SUMPRODUCT(MTOA!B52:G52,MTOA!B$102:G$102,MTOA!B$104:G$104)</f>
        <v>0</v>
      </c>
      <c r="W52" s="66">
        <f>SUMPRODUCT(MTOA!B52:G52,MTOA!B$101:G$101,MTOA!B$104:G$104)</f>
        <v>0</v>
      </c>
      <c r="X52">
        <v>0</v>
      </c>
      <c r="Y52" s="34">
        <f>IEX!I52</f>
        <v>0</v>
      </c>
      <c r="Z52" s="34">
        <f>IEX!O52</f>
        <v>-134</v>
      </c>
      <c r="AA52" s="75">
        <f>STOA!I52</f>
        <v>33.82</v>
      </c>
      <c r="AB52" s="75">
        <f>-STOA!O52</f>
        <v>0</v>
      </c>
      <c r="AC52">
        <f t="shared" si="0"/>
        <v>11.774338059862213</v>
      </c>
      <c r="AD52">
        <f t="shared" si="1"/>
        <v>1057.0289542001424</v>
      </c>
      <c r="AE52">
        <f>'IDT-1'!C52</f>
        <v>-44.317999999999998</v>
      </c>
      <c r="AF52" s="24"/>
      <c r="AG52">
        <f t="shared" si="2"/>
        <v>1012.7109542001424</v>
      </c>
      <c r="AI52" s="34">
        <f>PXIL!I52</f>
        <v>0</v>
      </c>
      <c r="AJ52" s="34">
        <f>PXIL!O52</f>
        <v>0</v>
      </c>
      <c r="AK52" s="34">
        <f>RTM_IEX!I52</f>
        <v>0</v>
      </c>
      <c r="AL52" s="34">
        <f>RTM_IEX!O52</f>
        <v>0</v>
      </c>
      <c r="AM52" s="34">
        <f>RTM_PXI!I52</f>
        <v>0</v>
      </c>
      <c r="AN52" s="34">
        <f>RTM_PXI!O52</f>
        <v>0</v>
      </c>
      <c r="AO52" s="149">
        <f>GDAM_IEX!I52</f>
        <v>0</v>
      </c>
      <c r="AP52" s="149">
        <f>GDAM_IEX!O52</f>
        <v>0</v>
      </c>
      <c r="AQ52" s="149">
        <f>GDAM_PXI!I52</f>
        <v>0</v>
      </c>
      <c r="AR52" s="149">
        <f>GDAM_PXI!O52</f>
        <v>0</v>
      </c>
    </row>
    <row r="53" spans="1:44">
      <c r="A53" t="s">
        <v>95</v>
      </c>
      <c r="D53">
        <f>TWEPL!Q53</f>
        <v>5.5991999999999997</v>
      </c>
      <c r="E53">
        <f>GT_NG!Q53</f>
        <v>7.9451237697584247</v>
      </c>
      <c r="F53">
        <f>GT_Spot!Q53</f>
        <v>0</v>
      </c>
      <c r="G53">
        <f>PPCL_NG!Q53</f>
        <v>24.17</v>
      </c>
      <c r="H53">
        <f>PPCL_Spot!Q53</f>
        <v>0</v>
      </c>
      <c r="I53">
        <f>Bawana_NG!Q53</f>
        <v>46.22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BYPL_ISGS_exbus!DM53</f>
        <v>622.3866076258106</v>
      </c>
      <c r="P53" s="36">
        <v>43.917388046387153</v>
      </c>
      <c r="Q53" s="36">
        <v>18.167459451901571</v>
      </c>
      <c r="R53" s="38">
        <v>25.240030303030306</v>
      </c>
      <c r="S53" s="38">
        <v>0</v>
      </c>
      <c r="T53" s="37">
        <f>SUMPRODUCT(LTA!J53:AN53,LTA!J$101:AN$101,LTA!J$104:AN$104)</f>
        <v>251.04000000000002</v>
      </c>
      <c r="U53" s="37">
        <f>SUMPRODUCT(LTA!J53:AN53,LTA!J$102:AN$102,LTA!J$104:AN$104)</f>
        <v>119.56</v>
      </c>
      <c r="V53" s="66">
        <f>SUMPRODUCT(MTOA!B53:G53,MTOA!B$102:G$102,MTOA!B$104:G$104)</f>
        <v>0</v>
      </c>
      <c r="W53" s="66">
        <f>SUMPRODUCT(MTOA!B53:G53,MTOA!B$101:G$101,MTOA!B$104:G$104)</f>
        <v>0</v>
      </c>
      <c r="X53">
        <v>0</v>
      </c>
      <c r="Y53" s="34">
        <f>IEX!I53</f>
        <v>0</v>
      </c>
      <c r="Z53" s="34">
        <f>IEX!O53</f>
        <v>-114</v>
      </c>
      <c r="AA53" s="75">
        <f>STOA!I53</f>
        <v>33.82</v>
      </c>
      <c r="AB53" s="75">
        <f>-STOA!O53</f>
        <v>0</v>
      </c>
      <c r="AC53">
        <f t="shared" si="0"/>
        <v>11.892454504306302</v>
      </c>
      <c r="AD53">
        <f t="shared" si="1"/>
        <v>1034.1733546925816</v>
      </c>
      <c r="AE53">
        <f>'IDT-1'!C53</f>
        <v>-50.822000000000003</v>
      </c>
      <c r="AF53" s="24"/>
      <c r="AG53">
        <f t="shared" si="2"/>
        <v>983.35135469258159</v>
      </c>
      <c r="AI53" s="34">
        <f>PXIL!I53</f>
        <v>0</v>
      </c>
      <c r="AJ53" s="34">
        <f>PXIL!O53</f>
        <v>0</v>
      </c>
      <c r="AK53" s="34">
        <f>RTM_IEX!I53</f>
        <v>0</v>
      </c>
      <c r="AL53" s="34">
        <f>RTM_IEX!O53</f>
        <v>-38</v>
      </c>
      <c r="AM53" s="34">
        <f>RTM_PXI!I53</f>
        <v>0</v>
      </c>
      <c r="AN53" s="34">
        <f>RTM_PXI!O53</f>
        <v>0</v>
      </c>
      <c r="AO53" s="149">
        <f>GDAM_IEX!I53</f>
        <v>0</v>
      </c>
      <c r="AP53" s="149">
        <f>GDAM_IEX!O53</f>
        <v>0</v>
      </c>
      <c r="AQ53" s="149">
        <f>GDAM_PXI!I53</f>
        <v>0</v>
      </c>
      <c r="AR53" s="149">
        <f>GDAM_PXI!O53</f>
        <v>0</v>
      </c>
    </row>
    <row r="54" spans="1:44">
      <c r="A54" t="s">
        <v>96</v>
      </c>
      <c r="D54">
        <f>TWEPL!Q54</f>
        <v>5.5991999999999997</v>
      </c>
      <c r="E54">
        <f>GT_NG!Q54</f>
        <v>7.9451237697584247</v>
      </c>
      <c r="F54">
        <f>GT_Spot!Q54</f>
        <v>0</v>
      </c>
      <c r="G54">
        <f>PPCL_NG!Q54</f>
        <v>24.17</v>
      </c>
      <c r="H54">
        <f>PPCL_Spot!Q54</f>
        <v>0</v>
      </c>
      <c r="I54">
        <f>Bawana_NG!Q54</f>
        <v>46.22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BYPL_ISGS_exbus!DM54</f>
        <v>621.72547926959714</v>
      </c>
      <c r="P54" s="36">
        <v>43.917388046387153</v>
      </c>
      <c r="Q54" s="36">
        <v>18.167459451901571</v>
      </c>
      <c r="R54" s="38">
        <v>25.240030303030306</v>
      </c>
      <c r="S54" s="38">
        <v>0</v>
      </c>
      <c r="T54" s="37">
        <f>SUMPRODUCT(LTA!J54:AN54,LTA!J$101:AN$101,LTA!J$104:AN$104)</f>
        <v>251.21</v>
      </c>
      <c r="U54" s="37">
        <f>SUMPRODUCT(LTA!J54:AN54,LTA!J$102:AN$102,LTA!J$104:AN$104)</f>
        <v>119.58</v>
      </c>
      <c r="V54" s="66">
        <f>SUMPRODUCT(MTOA!B54:G54,MTOA!B$102:G$102,MTOA!B$104:G$104)</f>
        <v>0</v>
      </c>
      <c r="W54" s="66">
        <f>SUMPRODUCT(MTOA!B54:G54,MTOA!B$101:G$101,MTOA!B$104:G$104)</f>
        <v>0</v>
      </c>
      <c r="X54">
        <v>0</v>
      </c>
      <c r="Y54" s="34">
        <f>IEX!I54</f>
        <v>0</v>
      </c>
      <c r="Z54" s="34">
        <f>IEX!O54</f>
        <v>-124</v>
      </c>
      <c r="AA54" s="75">
        <f>STOA!I54</f>
        <v>33.82</v>
      </c>
      <c r="AB54" s="75">
        <f>-STOA!O54</f>
        <v>0</v>
      </c>
      <c r="AC54">
        <f t="shared" si="0"/>
        <v>12.030358615126747</v>
      </c>
      <c r="AD54">
        <f t="shared" si="1"/>
        <v>1017.5643222255476</v>
      </c>
      <c r="AE54">
        <f>'IDT-1'!C54</f>
        <v>-34.49</v>
      </c>
      <c r="AF54" s="24"/>
      <c r="AG54">
        <f t="shared" si="2"/>
        <v>983.07432222554758</v>
      </c>
      <c r="AI54" s="34">
        <f>PXIL!I54</f>
        <v>0</v>
      </c>
      <c r="AJ54" s="34">
        <f>PXIL!O54</f>
        <v>0</v>
      </c>
      <c r="AK54" s="34">
        <f>RTM_IEX!I54</f>
        <v>0</v>
      </c>
      <c r="AL54" s="34">
        <f>RTM_IEX!O54</f>
        <v>-44</v>
      </c>
      <c r="AM54" s="34">
        <f>RTM_PXI!I54</f>
        <v>0</v>
      </c>
      <c r="AN54" s="34">
        <f>RTM_PXI!O54</f>
        <v>0</v>
      </c>
      <c r="AO54" s="149">
        <f>GDAM_IEX!I54</f>
        <v>0</v>
      </c>
      <c r="AP54" s="149">
        <f>GDAM_IEX!O54</f>
        <v>0</v>
      </c>
      <c r="AQ54" s="149">
        <f>GDAM_PXI!I54</f>
        <v>0</v>
      </c>
      <c r="AR54" s="149">
        <f>GDAM_PXI!O54</f>
        <v>0</v>
      </c>
    </row>
    <row r="55" spans="1:44">
      <c r="A55" t="s">
        <v>97</v>
      </c>
      <c r="D55">
        <f>TWEPL!Q55</f>
        <v>5.5991999999999997</v>
      </c>
      <c r="E55">
        <f>GT_NG!Q55</f>
        <v>7.9451237697584247</v>
      </c>
      <c r="F55">
        <f>GT_Spot!Q55</f>
        <v>0</v>
      </c>
      <c r="G55">
        <f>PPCL_NG!Q55</f>
        <v>24.17</v>
      </c>
      <c r="H55">
        <f>PPCL_Spot!Q55</f>
        <v>0</v>
      </c>
      <c r="I55">
        <f>Bawana_NG!Q55</f>
        <v>47.562247955759325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BYPL_ISGS_exbus!DM55</f>
        <v>623.12518389763682</v>
      </c>
      <c r="P55" s="36">
        <v>43.917388046387153</v>
      </c>
      <c r="Q55" s="36">
        <v>18.167459451901571</v>
      </c>
      <c r="R55" s="38">
        <v>25.240030303030306</v>
      </c>
      <c r="S55" s="38">
        <v>0</v>
      </c>
      <c r="T55" s="37">
        <f>SUMPRODUCT(LTA!J55:AN55,LTA!J$101:AN$101,LTA!J$104:AN$104)</f>
        <v>250.19</v>
      </c>
      <c r="U55" s="37">
        <f>SUMPRODUCT(LTA!J55:AN55,LTA!J$102:AN$102,LTA!J$104:AN$104)</f>
        <v>119.85999999999999</v>
      </c>
      <c r="V55" s="66">
        <f>SUMPRODUCT(MTOA!B55:G55,MTOA!B$102:G$102,MTOA!B$104:G$104)</f>
        <v>0</v>
      </c>
      <c r="W55" s="66">
        <f>SUMPRODUCT(MTOA!B55:G55,MTOA!B$101:G$101,MTOA!B$104:G$104)</f>
        <v>0</v>
      </c>
      <c r="X55">
        <v>0</v>
      </c>
      <c r="Y55" s="34">
        <f>IEX!I55</f>
        <v>0</v>
      </c>
      <c r="Z55" s="34">
        <f>IEX!O55</f>
        <v>-179</v>
      </c>
      <c r="AA55" s="75">
        <f>STOA!I55</f>
        <v>33.82</v>
      </c>
      <c r="AB55" s="75">
        <f>-STOA!O55</f>
        <v>0</v>
      </c>
      <c r="AC55">
        <f t="shared" si="0"/>
        <v>12.491882173973947</v>
      </c>
      <c r="AD55">
        <f t="shared" si="1"/>
        <v>969.10475125049948</v>
      </c>
      <c r="AE55">
        <f>'IDT-1'!C55</f>
        <v>0</v>
      </c>
      <c r="AF55" s="24"/>
      <c r="AG55">
        <f t="shared" si="2"/>
        <v>969.10475125049948</v>
      </c>
      <c r="AI55" s="34">
        <f>PXIL!I55</f>
        <v>0</v>
      </c>
      <c r="AJ55" s="34">
        <f>PXIL!O55</f>
        <v>0</v>
      </c>
      <c r="AK55" s="34">
        <f>RTM_IEX!I55</f>
        <v>0</v>
      </c>
      <c r="AL55" s="34">
        <f>RTM_IEX!O55</f>
        <v>-39</v>
      </c>
      <c r="AM55" s="34">
        <f>RTM_PXI!I55</f>
        <v>0</v>
      </c>
      <c r="AN55" s="34">
        <f>RTM_PXI!O55</f>
        <v>0</v>
      </c>
      <c r="AO55" s="149">
        <f>GDAM_IEX!I55</f>
        <v>0</v>
      </c>
      <c r="AP55" s="149">
        <f>GDAM_IEX!O55</f>
        <v>0</v>
      </c>
      <c r="AQ55" s="149">
        <f>GDAM_PXI!I55</f>
        <v>0</v>
      </c>
      <c r="AR55" s="149">
        <f>GDAM_PXI!O55</f>
        <v>0</v>
      </c>
    </row>
    <row r="56" spans="1:44">
      <c r="A56" t="s">
        <v>98</v>
      </c>
      <c r="D56">
        <f>TWEPL!Q56</f>
        <v>5.5991999999999997</v>
      </c>
      <c r="E56">
        <f>GT_NG!Q56</f>
        <v>7.9451237697584247</v>
      </c>
      <c r="F56">
        <f>GT_Spot!Q56</f>
        <v>0</v>
      </c>
      <c r="G56">
        <f>PPCL_NG!Q56</f>
        <v>24.17</v>
      </c>
      <c r="H56">
        <f>PPCL_Spot!Q56</f>
        <v>0</v>
      </c>
      <c r="I56">
        <f>Bawana_NG!Q56</f>
        <v>47.562247955759325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BYPL_ISGS_exbus!DM56</f>
        <v>625.63065593159763</v>
      </c>
      <c r="P56" s="36">
        <v>43.917388046387153</v>
      </c>
      <c r="Q56" s="36">
        <v>18.167459451901571</v>
      </c>
      <c r="R56" s="38">
        <v>25.240030303030306</v>
      </c>
      <c r="S56" s="38">
        <v>0</v>
      </c>
      <c r="T56" s="37">
        <f>SUMPRODUCT(LTA!J56:AN56,LTA!J$101:AN$101,LTA!J$104:AN$104)</f>
        <v>249.14</v>
      </c>
      <c r="U56" s="37">
        <f>SUMPRODUCT(LTA!J56:AN56,LTA!J$102:AN$102,LTA!J$104:AN$104)</f>
        <v>120.28</v>
      </c>
      <c r="V56" s="66">
        <f>SUMPRODUCT(MTOA!B56:G56,MTOA!B$102:G$102,MTOA!B$104:G$104)</f>
        <v>0</v>
      </c>
      <c r="W56" s="66">
        <f>SUMPRODUCT(MTOA!B56:G56,MTOA!B$101:G$101,MTOA!B$104:G$104)</f>
        <v>0</v>
      </c>
      <c r="X56">
        <v>0</v>
      </c>
      <c r="Y56" s="34">
        <f>IEX!I56</f>
        <v>0</v>
      </c>
      <c r="Z56" s="34">
        <f>IEX!O56</f>
        <v>-179</v>
      </c>
      <c r="AA56" s="75">
        <f>STOA!I56</f>
        <v>33.82</v>
      </c>
      <c r="AB56" s="75">
        <f>-STOA!O56</f>
        <v>0</v>
      </c>
      <c r="AC56">
        <f t="shared" si="0"/>
        <v>12.60604573061695</v>
      </c>
      <c r="AD56">
        <f t="shared" si="1"/>
        <v>959.8660597278174</v>
      </c>
      <c r="AE56">
        <f>'IDT-1'!C56</f>
        <v>0</v>
      </c>
      <c r="AF56" s="24"/>
      <c r="AG56">
        <f t="shared" si="2"/>
        <v>959.8660597278174</v>
      </c>
      <c r="AI56" s="34">
        <f>PXIL!I56</f>
        <v>0</v>
      </c>
      <c r="AJ56" s="34">
        <f>PXIL!O56</f>
        <v>0</v>
      </c>
      <c r="AK56" s="34">
        <f>RTM_IEX!I56</f>
        <v>0</v>
      </c>
      <c r="AL56" s="34">
        <f>RTM_IEX!O56</f>
        <v>-50</v>
      </c>
      <c r="AM56" s="34">
        <f>RTM_PXI!I56</f>
        <v>0</v>
      </c>
      <c r="AN56" s="34">
        <f>RTM_PXI!O56</f>
        <v>0</v>
      </c>
      <c r="AO56" s="149">
        <f>GDAM_IEX!I56</f>
        <v>0</v>
      </c>
      <c r="AP56" s="149">
        <f>GDAM_IEX!O56</f>
        <v>0</v>
      </c>
      <c r="AQ56" s="149">
        <f>GDAM_PXI!I56</f>
        <v>0</v>
      </c>
      <c r="AR56" s="149">
        <f>GDAM_PXI!O56</f>
        <v>0</v>
      </c>
    </row>
    <row r="57" spans="1:44">
      <c r="A57" t="s">
        <v>99</v>
      </c>
      <c r="D57">
        <f>TWEPL!Q57</f>
        <v>5.5991999999999997</v>
      </c>
      <c r="E57">
        <f>GT_NG!Q57</f>
        <v>7.9434368275438043</v>
      </c>
      <c r="F57">
        <f>GT_Spot!Q57</f>
        <v>0</v>
      </c>
      <c r="G57">
        <f>PPCL_NG!Q57</f>
        <v>24.17</v>
      </c>
      <c r="H57">
        <f>PPCL_Spot!Q57</f>
        <v>0</v>
      </c>
      <c r="I57">
        <f>Bawana_NG!Q57</f>
        <v>47.562247955759325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BYPL_ISGS_exbus!DM57</f>
        <v>618.68875283906527</v>
      </c>
      <c r="P57" s="36">
        <v>43.917388046387153</v>
      </c>
      <c r="Q57" s="36">
        <v>17.672540253018976</v>
      </c>
      <c r="R57" s="38">
        <v>25.240030303030306</v>
      </c>
      <c r="S57" s="38">
        <v>0</v>
      </c>
      <c r="T57" s="37">
        <f>SUMPRODUCT(LTA!J57:AN57,LTA!J$101:AN$101,LTA!J$104:AN$104)</f>
        <v>251.33</v>
      </c>
      <c r="U57" s="37">
        <f>SUMPRODUCT(LTA!J57:AN57,LTA!J$102:AN$102,LTA!J$104:AN$104)</f>
        <v>89.94</v>
      </c>
      <c r="V57" s="66">
        <f>SUMPRODUCT(MTOA!B57:G57,MTOA!B$102:G$102,MTOA!B$104:G$104)</f>
        <v>0</v>
      </c>
      <c r="W57" s="66">
        <f>SUMPRODUCT(MTOA!B57:G57,MTOA!B$101:G$101,MTOA!B$104:G$104)</f>
        <v>0</v>
      </c>
      <c r="X57">
        <v>0</v>
      </c>
      <c r="Y57" s="34">
        <f>IEX!I57</f>
        <v>0</v>
      </c>
      <c r="Z57" s="34">
        <f>IEX!O57</f>
        <v>-179</v>
      </c>
      <c r="AA57" s="75">
        <f>STOA!I57</f>
        <v>33.82</v>
      </c>
      <c r="AB57" s="75">
        <f>-STOA!O57</f>
        <v>0</v>
      </c>
      <c r="AC57">
        <f t="shared" si="0"/>
        <v>11.848960473251244</v>
      </c>
      <c r="AD57">
        <f t="shared" si="1"/>
        <v>975.03463575155354</v>
      </c>
      <c r="AE57">
        <f>'IDT-1'!C57</f>
        <v>0</v>
      </c>
      <c r="AF57" s="24"/>
      <c r="AG57">
        <f t="shared" si="2"/>
        <v>975.03463575155354</v>
      </c>
      <c r="AI57" s="34">
        <f>PXIL!I57</f>
        <v>0</v>
      </c>
      <c r="AJ57" s="34">
        <f>PXIL!O57</f>
        <v>0</v>
      </c>
      <c r="AK57" s="34">
        <f>RTM_IEX!I57</f>
        <v>0</v>
      </c>
      <c r="AL57" s="34">
        <f>RTM_IEX!O57</f>
        <v>0</v>
      </c>
      <c r="AM57" s="34">
        <f>RTM_PXI!I57</f>
        <v>0</v>
      </c>
      <c r="AN57" s="34">
        <f>RTM_PXI!O57</f>
        <v>0</v>
      </c>
      <c r="AO57" s="149">
        <f>GDAM_IEX!I57</f>
        <v>0</v>
      </c>
      <c r="AP57" s="149">
        <f>GDAM_IEX!O57</f>
        <v>0</v>
      </c>
      <c r="AQ57" s="149">
        <f>GDAM_PXI!I57</f>
        <v>0</v>
      </c>
      <c r="AR57" s="149">
        <f>GDAM_PXI!O57</f>
        <v>0</v>
      </c>
    </row>
    <row r="58" spans="1:44">
      <c r="A58" t="s">
        <v>100</v>
      </c>
      <c r="D58">
        <f>TWEPL!Q58</f>
        <v>5.5991999999999997</v>
      </c>
      <c r="E58">
        <f>GT_NG!Q58</f>
        <v>7.9434368275438043</v>
      </c>
      <c r="F58">
        <f>GT_Spot!Q58</f>
        <v>0</v>
      </c>
      <c r="G58">
        <f>PPCL_NG!Q58</f>
        <v>24.17</v>
      </c>
      <c r="H58">
        <f>PPCL_Spot!Q58</f>
        <v>0</v>
      </c>
      <c r="I58">
        <f>Bawana_NG!Q58</f>
        <v>47.562247955759325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BYPL_ISGS_exbus!DM58</f>
        <v>627.50037499908285</v>
      </c>
      <c r="P58" s="36">
        <v>43.917388046387153</v>
      </c>
      <c r="Q58" s="36">
        <v>17.672540253018976</v>
      </c>
      <c r="R58" s="38">
        <v>25.240030303030306</v>
      </c>
      <c r="S58" s="38">
        <v>0</v>
      </c>
      <c r="T58" s="37">
        <f>SUMPRODUCT(LTA!J58:AN58,LTA!J$101:AN$101,LTA!J$104:AN$104)</f>
        <v>249.82</v>
      </c>
      <c r="U58" s="37">
        <f>SUMPRODUCT(LTA!J58:AN58,LTA!J$102:AN$102,LTA!J$104:AN$104)</f>
        <v>89.94</v>
      </c>
      <c r="V58" s="66">
        <f>SUMPRODUCT(MTOA!B58:G58,MTOA!B$102:G$102,MTOA!B$104:G$104)</f>
        <v>0</v>
      </c>
      <c r="W58" s="66">
        <f>SUMPRODUCT(MTOA!B58:G58,MTOA!B$101:G$101,MTOA!B$104:G$104)</f>
        <v>0</v>
      </c>
      <c r="X58">
        <v>0</v>
      </c>
      <c r="Y58" s="34">
        <f>IEX!I58</f>
        <v>0</v>
      </c>
      <c r="Z58" s="34">
        <f>IEX!O58</f>
        <v>-164</v>
      </c>
      <c r="AA58" s="75">
        <f>STOA!I58</f>
        <v>33.82</v>
      </c>
      <c r="AB58" s="75">
        <f>-STOA!O58</f>
        <v>0</v>
      </c>
      <c r="AC58">
        <f t="shared" si="0"/>
        <v>11.780042835426469</v>
      </c>
      <c r="AD58">
        <f t="shared" si="1"/>
        <v>997.40517554939595</v>
      </c>
      <c r="AE58">
        <f>'IDT-1'!C58</f>
        <v>-6.4160000000000004</v>
      </c>
      <c r="AF58" s="24"/>
      <c r="AG58">
        <f t="shared" si="2"/>
        <v>990.9891755493959</v>
      </c>
      <c r="AI58" s="34">
        <f>PXIL!I58</f>
        <v>0</v>
      </c>
      <c r="AJ58" s="34">
        <f>PXIL!O58</f>
        <v>0</v>
      </c>
      <c r="AK58" s="34">
        <f>RTM_IEX!I58</f>
        <v>0</v>
      </c>
      <c r="AL58" s="34">
        <f>RTM_IEX!O58</f>
        <v>0</v>
      </c>
      <c r="AM58" s="34">
        <f>RTM_PXI!I58</f>
        <v>0</v>
      </c>
      <c r="AN58" s="34">
        <f>RTM_PXI!O58</f>
        <v>0</v>
      </c>
      <c r="AO58" s="149">
        <f>GDAM_IEX!I58</f>
        <v>0</v>
      </c>
      <c r="AP58" s="149">
        <f>GDAM_IEX!O58</f>
        <v>0</v>
      </c>
      <c r="AQ58" s="149">
        <f>GDAM_PXI!I58</f>
        <v>0</v>
      </c>
      <c r="AR58" s="149">
        <f>GDAM_PXI!O58</f>
        <v>0</v>
      </c>
    </row>
    <row r="59" spans="1:44">
      <c r="A59" t="s">
        <v>101</v>
      </c>
      <c r="D59">
        <f>TWEPL!Q59</f>
        <v>5.5991999999999997</v>
      </c>
      <c r="E59">
        <f>GT_NG!Q59</f>
        <v>7.9434368275438043</v>
      </c>
      <c r="F59">
        <f>GT_Spot!Q59</f>
        <v>0</v>
      </c>
      <c r="G59">
        <f>PPCL_NG!Q59</f>
        <v>24</v>
      </c>
      <c r="H59">
        <f>PPCL_Spot!Q59</f>
        <v>0</v>
      </c>
      <c r="I59">
        <f>Bawana_NG!Q59</f>
        <v>45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BYPL_ISGS_exbus!DM59</f>
        <v>655.68145264025611</v>
      </c>
      <c r="P59" s="36">
        <v>43.917388046387153</v>
      </c>
      <c r="Q59" s="36">
        <v>17.672540253018976</v>
      </c>
      <c r="R59" s="38">
        <v>25.240030303030306</v>
      </c>
      <c r="S59" s="38">
        <v>0</v>
      </c>
      <c r="T59" s="37">
        <f>SUMPRODUCT(LTA!J59:AN59,LTA!J$101:AN$101,LTA!J$104:AN$104)</f>
        <v>246.57</v>
      </c>
      <c r="U59" s="37">
        <f>SUMPRODUCT(LTA!J59:AN59,LTA!J$102:AN$102,LTA!J$104:AN$104)</f>
        <v>90.04</v>
      </c>
      <c r="V59" s="66">
        <f>SUMPRODUCT(MTOA!B59:G59,MTOA!B$102:G$102,MTOA!B$104:G$104)</f>
        <v>0</v>
      </c>
      <c r="W59" s="66">
        <f>SUMPRODUCT(MTOA!B59:G59,MTOA!B$101:G$101,MTOA!B$104:G$104)</f>
        <v>0</v>
      </c>
      <c r="X59">
        <v>0</v>
      </c>
      <c r="Y59" s="34">
        <f>IEX!I59</f>
        <v>0</v>
      </c>
      <c r="Z59" s="34">
        <f>IEX!O59</f>
        <v>-119</v>
      </c>
      <c r="AA59" s="75">
        <f>STOA!I59</f>
        <v>33.82</v>
      </c>
      <c r="AB59" s="75">
        <f>-STOA!O59</f>
        <v>0</v>
      </c>
      <c r="AC59">
        <f t="shared" si="0"/>
        <v>11.729876798159323</v>
      </c>
      <c r="AD59">
        <f t="shared" si="1"/>
        <v>1082.1541712720771</v>
      </c>
      <c r="AE59">
        <f>'IDT-1'!C59</f>
        <v>-45.552999999999997</v>
      </c>
      <c r="AF59" s="24"/>
      <c r="AG59">
        <f t="shared" si="2"/>
        <v>1036.601171272077</v>
      </c>
      <c r="AI59" s="34">
        <f>PXIL!I59</f>
        <v>0</v>
      </c>
      <c r="AJ59" s="34">
        <f>PXIL!O59</f>
        <v>0</v>
      </c>
      <c r="AK59" s="34">
        <f>RTM_IEX!I59</f>
        <v>17.399999999999999</v>
      </c>
      <c r="AL59" s="34">
        <f>RTM_IEX!O59</f>
        <v>0</v>
      </c>
      <c r="AM59" s="34">
        <f>RTM_PXI!I59</f>
        <v>0</v>
      </c>
      <c r="AN59" s="34">
        <f>RTM_PXI!O59</f>
        <v>0</v>
      </c>
      <c r="AO59" s="149">
        <f>GDAM_IEX!I59</f>
        <v>0</v>
      </c>
      <c r="AP59" s="149">
        <f>GDAM_IEX!O59</f>
        <v>0</v>
      </c>
      <c r="AQ59" s="149">
        <f>GDAM_PXI!I59</f>
        <v>0</v>
      </c>
      <c r="AR59" s="149">
        <f>GDAM_PXI!O59</f>
        <v>0</v>
      </c>
    </row>
    <row r="60" spans="1:44">
      <c r="A60" t="s">
        <v>102</v>
      </c>
      <c r="D60">
        <f>TWEPL!Q60</f>
        <v>5.5991999999999997</v>
      </c>
      <c r="E60">
        <f>GT_NG!Q60</f>
        <v>7.9434368275438043</v>
      </c>
      <c r="F60">
        <f>GT_Spot!Q60</f>
        <v>0</v>
      </c>
      <c r="G60">
        <f>PPCL_NG!Q60</f>
        <v>24</v>
      </c>
      <c r="H60">
        <f>PPCL_Spot!Q60</f>
        <v>0</v>
      </c>
      <c r="I60">
        <f>Bawana_NG!Q60</f>
        <v>45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BYPL_ISGS_exbus!DM60</f>
        <v>655.80424867839486</v>
      </c>
      <c r="P60" s="36">
        <v>43.917388046387153</v>
      </c>
      <c r="Q60" s="36">
        <v>17.672540253018976</v>
      </c>
      <c r="R60" s="38">
        <v>25.240030303030306</v>
      </c>
      <c r="S60" s="38">
        <v>0</v>
      </c>
      <c r="T60" s="37">
        <f>SUMPRODUCT(LTA!J60:AN60,LTA!J$101:AN$101,LTA!J$104:AN$104)</f>
        <v>242.22</v>
      </c>
      <c r="U60" s="37">
        <f>SUMPRODUCT(LTA!J60:AN60,LTA!J$102:AN$102,LTA!J$104:AN$104)</f>
        <v>90.23</v>
      </c>
      <c r="V60" s="66">
        <f>SUMPRODUCT(MTOA!B60:G60,MTOA!B$102:G$102,MTOA!B$104:G$104)</f>
        <v>0</v>
      </c>
      <c r="W60" s="66">
        <f>SUMPRODUCT(MTOA!B60:G60,MTOA!B$101:G$101,MTOA!B$104:G$104)</f>
        <v>0</v>
      </c>
      <c r="X60">
        <v>0</v>
      </c>
      <c r="Y60" s="34">
        <f>IEX!I60</f>
        <v>0</v>
      </c>
      <c r="Z60" s="34">
        <f>IEX!O60</f>
        <v>-69</v>
      </c>
      <c r="AA60" s="75">
        <f>STOA!I60</f>
        <v>33.82</v>
      </c>
      <c r="AB60" s="75">
        <f>-STOA!O60</f>
        <v>0</v>
      </c>
      <c r="AC60">
        <f t="shared" si="0"/>
        <v>11.267339027185177</v>
      </c>
      <c r="AD60">
        <f t="shared" si="1"/>
        <v>1130.4995050811897</v>
      </c>
      <c r="AE60">
        <f>'IDT-1'!C60</f>
        <v>-80.727999999999994</v>
      </c>
      <c r="AF60" s="24"/>
      <c r="AG60">
        <f t="shared" si="2"/>
        <v>1049.7715050811896</v>
      </c>
      <c r="AI60" s="34">
        <f>PXIL!I60</f>
        <v>0</v>
      </c>
      <c r="AJ60" s="34">
        <f>PXIL!O60</f>
        <v>0</v>
      </c>
      <c r="AK60" s="34">
        <f>RTM_IEX!I60</f>
        <v>19.32</v>
      </c>
      <c r="AL60" s="34">
        <f>RTM_IEX!O60</f>
        <v>0</v>
      </c>
      <c r="AM60" s="34">
        <f>RTM_PXI!I60</f>
        <v>0</v>
      </c>
      <c r="AN60" s="34">
        <f>RTM_PXI!O60</f>
        <v>0</v>
      </c>
      <c r="AO60" s="149">
        <f>GDAM_IEX!I60</f>
        <v>0</v>
      </c>
      <c r="AP60" s="149">
        <f>GDAM_IEX!O60</f>
        <v>0</v>
      </c>
      <c r="AQ60" s="149">
        <f>GDAM_PXI!I60</f>
        <v>0</v>
      </c>
      <c r="AR60" s="149">
        <f>GDAM_PXI!O60</f>
        <v>0</v>
      </c>
    </row>
    <row r="61" spans="1:44">
      <c r="A61" t="s">
        <v>103</v>
      </c>
      <c r="D61">
        <f>TWEPL!Q61</f>
        <v>5.5991999999999997</v>
      </c>
      <c r="E61">
        <f>GT_NG!Q61</f>
        <v>7.9434368275438043</v>
      </c>
      <c r="F61">
        <f>GT_Spot!Q61</f>
        <v>0</v>
      </c>
      <c r="G61">
        <f>PPCL_NG!Q61</f>
        <v>24</v>
      </c>
      <c r="H61">
        <f>PPCL_Spot!Q61</f>
        <v>0</v>
      </c>
      <c r="I61">
        <f>Bawana_NG!Q61</f>
        <v>45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BYPL_ISGS_exbus!DM61</f>
        <v>657.4047151243949</v>
      </c>
      <c r="P61" s="36">
        <v>43.917388046387153</v>
      </c>
      <c r="Q61" s="36">
        <v>17.672540253018976</v>
      </c>
      <c r="R61" s="38">
        <v>25.240030303030306</v>
      </c>
      <c r="S61" s="38">
        <v>0</v>
      </c>
      <c r="T61" s="37">
        <f>SUMPRODUCT(LTA!J61:AN61,LTA!J$101:AN$101,LTA!J$104:AN$104)</f>
        <v>233.89</v>
      </c>
      <c r="U61" s="37">
        <f>SUMPRODUCT(LTA!J61:AN61,LTA!J$102:AN$102,LTA!J$104:AN$104)</f>
        <v>90.070000000000007</v>
      </c>
      <c r="V61" s="66">
        <f>SUMPRODUCT(MTOA!B61:G61,MTOA!B$102:G$102,MTOA!B$104:G$104)</f>
        <v>0</v>
      </c>
      <c r="W61" s="66">
        <f>SUMPRODUCT(MTOA!B61:G61,MTOA!B$101:G$101,MTOA!B$104:G$104)</f>
        <v>0</v>
      </c>
      <c r="X61">
        <v>0</v>
      </c>
      <c r="Y61" s="34">
        <f>IEX!I61</f>
        <v>0</v>
      </c>
      <c r="Z61" s="34">
        <f>IEX!O61</f>
        <v>-14</v>
      </c>
      <c r="AA61" s="75">
        <f>STOA!I61</f>
        <v>33.82</v>
      </c>
      <c r="AB61" s="75">
        <f>-STOA!O61</f>
        <v>0</v>
      </c>
      <c r="AC61">
        <f t="shared" si="0"/>
        <v>10.633406118189235</v>
      </c>
      <c r="AD61">
        <f t="shared" si="1"/>
        <v>1169.5839044361858</v>
      </c>
      <c r="AE61">
        <f>'IDT-1'!C61</f>
        <v>-110</v>
      </c>
      <c r="AF61" s="24"/>
      <c r="AG61">
        <f t="shared" si="2"/>
        <v>1059.5839044361858</v>
      </c>
      <c r="AI61" s="34">
        <f>PXIL!I61</f>
        <v>0</v>
      </c>
      <c r="AJ61" s="34">
        <f>PXIL!O61</f>
        <v>0</v>
      </c>
      <c r="AK61" s="34">
        <f>RTM_IEX!I61</f>
        <v>9.66</v>
      </c>
      <c r="AL61" s="34">
        <f>RTM_IEX!O61</f>
        <v>0</v>
      </c>
      <c r="AM61" s="34">
        <f>RTM_PXI!I61</f>
        <v>0</v>
      </c>
      <c r="AN61" s="34">
        <f>RTM_PXI!O61</f>
        <v>0</v>
      </c>
      <c r="AO61" s="149">
        <f>GDAM_IEX!I61</f>
        <v>0</v>
      </c>
      <c r="AP61" s="149">
        <f>GDAM_IEX!O61</f>
        <v>0</v>
      </c>
      <c r="AQ61" s="149">
        <f>GDAM_PXI!I61</f>
        <v>0</v>
      </c>
      <c r="AR61" s="149">
        <f>GDAM_PXI!O61</f>
        <v>0</v>
      </c>
    </row>
    <row r="62" spans="1:44">
      <c r="A62" t="s">
        <v>104</v>
      </c>
      <c r="D62">
        <f>TWEPL!Q62</f>
        <v>5.5991999999999997</v>
      </c>
      <c r="E62">
        <f>GT_NG!Q62</f>
        <v>7.9434368275438043</v>
      </c>
      <c r="F62">
        <f>GT_Spot!Q62</f>
        <v>0</v>
      </c>
      <c r="G62">
        <f>PPCL_NG!Q62</f>
        <v>24</v>
      </c>
      <c r="H62">
        <f>PPCL_Spot!Q62</f>
        <v>0</v>
      </c>
      <c r="I62">
        <f>Bawana_NG!Q62</f>
        <v>45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BYPL_ISGS_exbus!DM62</f>
        <v>657.4047151243949</v>
      </c>
      <c r="P62" s="36">
        <v>43.917388046387153</v>
      </c>
      <c r="Q62" s="36">
        <v>17.672540253018976</v>
      </c>
      <c r="R62" s="38">
        <v>25.240030303030306</v>
      </c>
      <c r="S62" s="38">
        <v>0</v>
      </c>
      <c r="T62" s="37">
        <f>SUMPRODUCT(LTA!J62:AN62,LTA!J$101:AN$101,LTA!J$104:AN$104)</f>
        <v>226.21</v>
      </c>
      <c r="U62" s="37">
        <f>SUMPRODUCT(LTA!J62:AN62,LTA!J$102:AN$102,LTA!J$104:AN$104)</f>
        <v>89.93</v>
      </c>
      <c r="V62" s="66">
        <f>SUMPRODUCT(MTOA!B62:G62,MTOA!B$102:G$102,MTOA!B$104:G$104)</f>
        <v>0</v>
      </c>
      <c r="W62" s="66">
        <f>SUMPRODUCT(MTOA!B62:G62,MTOA!B$101:G$101,MTOA!B$104:G$104)</f>
        <v>0</v>
      </c>
      <c r="X62">
        <v>0</v>
      </c>
      <c r="Y62" s="34">
        <f>IEX!I62</f>
        <v>0</v>
      </c>
      <c r="Z62" s="34">
        <f>IEX!O62</f>
        <v>-34</v>
      </c>
      <c r="AA62" s="75">
        <f>STOA!I62</f>
        <v>33.82</v>
      </c>
      <c r="AB62" s="75">
        <f>-STOA!O62</f>
        <v>0</v>
      </c>
      <c r="AC62">
        <f t="shared" si="0"/>
        <v>10.733704668633141</v>
      </c>
      <c r="AD62">
        <f t="shared" si="1"/>
        <v>1140.7036058857418</v>
      </c>
      <c r="AE62">
        <f>'IDT-1'!C62</f>
        <v>-70</v>
      </c>
      <c r="AF62" s="24"/>
      <c r="AG62">
        <f t="shared" si="2"/>
        <v>1070.7036058857418</v>
      </c>
      <c r="AI62" s="34">
        <f>PXIL!I62</f>
        <v>0</v>
      </c>
      <c r="AJ62" s="34">
        <f>PXIL!O62</f>
        <v>0</v>
      </c>
      <c r="AK62" s="34">
        <f>RTM_IEX!I62</f>
        <v>8.6999999999999993</v>
      </c>
      <c r="AL62" s="34">
        <f>RTM_IEX!O62</f>
        <v>0</v>
      </c>
      <c r="AM62" s="34">
        <f>RTM_PXI!I62</f>
        <v>0</v>
      </c>
      <c r="AN62" s="34">
        <f>RTM_PXI!O62</f>
        <v>0</v>
      </c>
      <c r="AO62" s="149">
        <f>GDAM_IEX!I62</f>
        <v>0</v>
      </c>
      <c r="AP62" s="149">
        <f>GDAM_IEX!O62</f>
        <v>0</v>
      </c>
      <c r="AQ62" s="149">
        <f>GDAM_PXI!I62</f>
        <v>0</v>
      </c>
      <c r="AR62" s="149">
        <f>GDAM_PXI!O62</f>
        <v>0</v>
      </c>
    </row>
    <row r="63" spans="1:44">
      <c r="A63" t="s">
        <v>105</v>
      </c>
      <c r="D63">
        <f>TWEPL!Q63</f>
        <v>5.5991999999999997</v>
      </c>
      <c r="E63">
        <f>GT_NG!Q63</f>
        <v>7.9434368275438043</v>
      </c>
      <c r="F63">
        <f>GT_Spot!Q63</f>
        <v>0</v>
      </c>
      <c r="G63">
        <f>PPCL_NG!Q63</f>
        <v>24</v>
      </c>
      <c r="H63">
        <f>PPCL_Spot!Q63</f>
        <v>0</v>
      </c>
      <c r="I63">
        <f>Bawana_NG!Q63</f>
        <v>55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BYPL_ISGS_exbus!DM63</f>
        <v>665.94399531925274</v>
      </c>
      <c r="P63" s="36">
        <v>43.917388046387153</v>
      </c>
      <c r="Q63" s="36">
        <v>17.672540253018976</v>
      </c>
      <c r="R63" s="38">
        <v>25.240030303030306</v>
      </c>
      <c r="S63" s="38">
        <v>0</v>
      </c>
      <c r="T63" s="37">
        <f>SUMPRODUCT(LTA!J63:AN63,LTA!J$101:AN$101,LTA!J$104:AN$104)</f>
        <v>207.5</v>
      </c>
      <c r="U63" s="37">
        <f>SUMPRODUCT(LTA!J63:AN63,LTA!J$102:AN$102,LTA!J$104:AN$104)</f>
        <v>88.09</v>
      </c>
      <c r="V63" s="66">
        <f>SUMPRODUCT(MTOA!B63:G63,MTOA!B$102:G$102,MTOA!B$104:G$104)</f>
        <v>0</v>
      </c>
      <c r="W63" s="66">
        <f>SUMPRODUCT(MTOA!B63:G63,MTOA!B$101:G$101,MTOA!B$104:G$104)</f>
        <v>0</v>
      </c>
      <c r="X63">
        <v>0</v>
      </c>
      <c r="Y63" s="34">
        <f>IEX!I63</f>
        <v>0</v>
      </c>
      <c r="Z63" s="34">
        <f>IEX!O63</f>
        <v>-105</v>
      </c>
      <c r="AA63" s="75">
        <f>STOA!I63</f>
        <v>33.82</v>
      </c>
      <c r="AB63" s="75">
        <f>-STOA!O63</f>
        <v>0</v>
      </c>
      <c r="AC63">
        <f t="shared" si="0"/>
        <v>11.916069388423757</v>
      </c>
      <c r="AD63">
        <f t="shared" si="1"/>
        <v>1131.2505213608092</v>
      </c>
      <c r="AE63">
        <f>'IDT-1'!C63</f>
        <v>-75</v>
      </c>
      <c r="AF63" s="24"/>
      <c r="AG63">
        <f t="shared" si="2"/>
        <v>1056.2505213608092</v>
      </c>
      <c r="AI63" s="34">
        <f>PXIL!I63</f>
        <v>0</v>
      </c>
      <c r="AJ63" s="34">
        <f>PXIL!O63</f>
        <v>0</v>
      </c>
      <c r="AK63" s="34">
        <f>RTM_IEX!I63</f>
        <v>73.44</v>
      </c>
      <c r="AL63" s="34">
        <f>RTM_IEX!O63</f>
        <v>0</v>
      </c>
      <c r="AM63" s="34">
        <f>RTM_PXI!I63</f>
        <v>0</v>
      </c>
      <c r="AN63" s="34">
        <f>RTM_PXI!O63</f>
        <v>0</v>
      </c>
      <c r="AO63" s="149">
        <f>GDAM_IEX!I63</f>
        <v>0</v>
      </c>
      <c r="AP63" s="149">
        <f>GDAM_IEX!O63</f>
        <v>0</v>
      </c>
      <c r="AQ63" s="149">
        <f>GDAM_PXI!I63</f>
        <v>0</v>
      </c>
      <c r="AR63" s="149">
        <f>GDAM_PXI!O63</f>
        <v>0</v>
      </c>
    </row>
    <row r="64" spans="1:44">
      <c r="A64" t="s">
        <v>106</v>
      </c>
      <c r="D64">
        <f>TWEPL!Q64</f>
        <v>5.5991999999999997</v>
      </c>
      <c r="E64">
        <f>GT_NG!Q64</f>
        <v>7.9434368275438043</v>
      </c>
      <c r="F64">
        <f>GT_Spot!Q64</f>
        <v>0</v>
      </c>
      <c r="G64">
        <f>PPCL_NG!Q64</f>
        <v>24</v>
      </c>
      <c r="H64">
        <f>PPCL_Spot!Q64</f>
        <v>0</v>
      </c>
      <c r="I64">
        <f>Bawana_NG!Q64</f>
        <v>55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BYPL_ISGS_exbus!DM64</f>
        <v>665.71313721816944</v>
      </c>
      <c r="P64" s="36">
        <v>43.917388046387153</v>
      </c>
      <c r="Q64" s="36">
        <v>17.672540253018976</v>
      </c>
      <c r="R64" s="38">
        <v>25.240030303030306</v>
      </c>
      <c r="S64" s="38">
        <v>0</v>
      </c>
      <c r="T64" s="37">
        <f>SUMPRODUCT(LTA!J64:AN64,LTA!J$101:AN$101,LTA!J$104:AN$104)</f>
        <v>193.55</v>
      </c>
      <c r="U64" s="37">
        <f>SUMPRODUCT(LTA!J64:AN64,LTA!J$102:AN$102,LTA!J$104:AN$104)</f>
        <v>88.12</v>
      </c>
      <c r="V64" s="66">
        <f>SUMPRODUCT(MTOA!B64:G64,MTOA!B$102:G$102,MTOA!B$104:G$104)</f>
        <v>0</v>
      </c>
      <c r="W64" s="66">
        <f>SUMPRODUCT(MTOA!B64:G64,MTOA!B$101:G$101,MTOA!B$104:G$104)</f>
        <v>0</v>
      </c>
      <c r="X64">
        <v>0</v>
      </c>
      <c r="Y64" s="34">
        <f>IEX!I64</f>
        <v>0</v>
      </c>
      <c r="Z64" s="34">
        <f>IEX!O64</f>
        <v>-105</v>
      </c>
      <c r="AA64" s="75">
        <f>STOA!I64</f>
        <v>33.82</v>
      </c>
      <c r="AB64" s="75">
        <f>-STOA!O64</f>
        <v>0</v>
      </c>
      <c r="AC64">
        <f t="shared" si="0"/>
        <v>11.646957837134225</v>
      </c>
      <c r="AD64">
        <f t="shared" si="1"/>
        <v>1100.9387748110153</v>
      </c>
      <c r="AE64">
        <f>'IDT-1'!C64</f>
        <v>-45</v>
      </c>
      <c r="AF64" s="24"/>
      <c r="AG64">
        <f t="shared" si="2"/>
        <v>1055.9387748110153</v>
      </c>
      <c r="AI64" s="34">
        <f>PXIL!I64</f>
        <v>0</v>
      </c>
      <c r="AJ64" s="34">
        <f>PXIL!O64</f>
        <v>0</v>
      </c>
      <c r="AK64" s="34">
        <f>RTM_IEX!I64</f>
        <v>57.01</v>
      </c>
      <c r="AL64" s="34">
        <f>RTM_IEX!O64</f>
        <v>0</v>
      </c>
      <c r="AM64" s="34">
        <f>RTM_PXI!I64</f>
        <v>0</v>
      </c>
      <c r="AN64" s="34">
        <f>RTM_PXI!O64</f>
        <v>0</v>
      </c>
      <c r="AO64" s="149">
        <f>GDAM_IEX!I64</f>
        <v>0</v>
      </c>
      <c r="AP64" s="149">
        <f>GDAM_IEX!O64</f>
        <v>0</v>
      </c>
      <c r="AQ64" s="149">
        <f>GDAM_PXI!I64</f>
        <v>0</v>
      </c>
      <c r="AR64" s="149">
        <f>GDAM_PXI!O64</f>
        <v>0</v>
      </c>
    </row>
    <row r="65" spans="1:44">
      <c r="A65" t="s">
        <v>107</v>
      </c>
      <c r="D65">
        <f>TWEPL!Q65</f>
        <v>5.5991999999999997</v>
      </c>
      <c r="E65">
        <f>GT_NG!Q65</f>
        <v>7.9434368275438043</v>
      </c>
      <c r="F65">
        <f>GT_Spot!Q65</f>
        <v>0</v>
      </c>
      <c r="G65">
        <f>PPCL_NG!Q65</f>
        <v>24</v>
      </c>
      <c r="H65">
        <f>PPCL_Spot!Q65</f>
        <v>0</v>
      </c>
      <c r="I65">
        <f>Bawana_NG!Q65</f>
        <v>55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BYPL_ISGS_exbus!DM65</f>
        <v>657.76054502057457</v>
      </c>
      <c r="P65" s="36">
        <v>43.917388046387153</v>
      </c>
      <c r="Q65" s="36">
        <v>17.672540253018976</v>
      </c>
      <c r="R65" s="38">
        <v>25.240030303030306</v>
      </c>
      <c r="S65" s="38">
        <v>0</v>
      </c>
      <c r="T65" s="37">
        <f>SUMPRODUCT(LTA!J65:AN65,LTA!J$101:AN$101,LTA!J$104:AN$104)</f>
        <v>185.28</v>
      </c>
      <c r="U65" s="37">
        <f>SUMPRODUCT(LTA!J65:AN65,LTA!J$102:AN$102,LTA!J$104:AN$104)</f>
        <v>88.12</v>
      </c>
      <c r="V65" s="66">
        <f>SUMPRODUCT(MTOA!B65:G65,MTOA!B$102:G$102,MTOA!B$104:G$104)</f>
        <v>0</v>
      </c>
      <c r="W65" s="66">
        <f>SUMPRODUCT(MTOA!B65:G65,MTOA!B$101:G$101,MTOA!B$104:G$104)</f>
        <v>0</v>
      </c>
      <c r="X65">
        <v>0</v>
      </c>
      <c r="Y65" s="34">
        <f>IEX!I65</f>
        <v>0</v>
      </c>
      <c r="Z65" s="34">
        <f>IEX!O65</f>
        <v>-100</v>
      </c>
      <c r="AA65" s="75">
        <f>STOA!I65</f>
        <v>33.82</v>
      </c>
      <c r="AB65" s="75">
        <f>-STOA!O65</f>
        <v>0</v>
      </c>
      <c r="AC65">
        <f t="shared" si="0"/>
        <v>11.425752388184412</v>
      </c>
      <c r="AD65">
        <f t="shared" si="1"/>
        <v>1086.0673880623701</v>
      </c>
      <c r="AE65">
        <f>'IDT-1'!C65</f>
        <v>-33</v>
      </c>
      <c r="AF65" s="24"/>
      <c r="AG65">
        <f t="shared" si="2"/>
        <v>1053.0673880623701</v>
      </c>
      <c r="AI65" s="34">
        <f>PXIL!I65</f>
        <v>0</v>
      </c>
      <c r="AJ65" s="34">
        <f>PXIL!O65</f>
        <v>0</v>
      </c>
      <c r="AK65" s="34">
        <f>RTM_IEX!I65</f>
        <v>53.14</v>
      </c>
      <c r="AL65" s="34">
        <f>RTM_IEX!O65</f>
        <v>0</v>
      </c>
      <c r="AM65" s="34">
        <f>RTM_PXI!I65</f>
        <v>0</v>
      </c>
      <c r="AN65" s="34">
        <f>RTM_PXI!O65</f>
        <v>0</v>
      </c>
      <c r="AO65" s="149">
        <f>GDAM_IEX!I65</f>
        <v>0</v>
      </c>
      <c r="AP65" s="149">
        <f>GDAM_IEX!O65</f>
        <v>0</v>
      </c>
      <c r="AQ65" s="149">
        <f>GDAM_PXI!I65</f>
        <v>0</v>
      </c>
      <c r="AR65" s="149">
        <f>GDAM_PXI!O65</f>
        <v>0</v>
      </c>
    </row>
    <row r="66" spans="1:44">
      <c r="A66" t="s">
        <v>108</v>
      </c>
      <c r="D66">
        <f>TWEPL!Q66</f>
        <v>5.5991999999999997</v>
      </c>
      <c r="E66">
        <f>GT_NG!Q66</f>
        <v>7.9434368275438043</v>
      </c>
      <c r="F66">
        <f>GT_Spot!Q66</f>
        <v>0</v>
      </c>
      <c r="G66">
        <f>PPCL_NG!Q66</f>
        <v>24</v>
      </c>
      <c r="H66">
        <f>PPCL_Spot!Q66</f>
        <v>0</v>
      </c>
      <c r="I66">
        <f>Bawana_NG!Q66</f>
        <v>55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BYPL_ISGS_exbus!DM66</f>
        <v>658.38935715051014</v>
      </c>
      <c r="P66" s="36">
        <v>43.917388046387153</v>
      </c>
      <c r="Q66" s="36">
        <v>17.672540253018976</v>
      </c>
      <c r="R66" s="38">
        <v>25.240030303030306</v>
      </c>
      <c r="S66" s="38">
        <v>0</v>
      </c>
      <c r="T66" s="37">
        <f>SUMPRODUCT(LTA!J66:AN66,LTA!J$101:AN$101,LTA!J$104:AN$104)</f>
        <v>171.79</v>
      </c>
      <c r="U66" s="37">
        <f>SUMPRODUCT(LTA!J66:AN66,LTA!J$102:AN$102,LTA!J$104:AN$104)</f>
        <v>88.09</v>
      </c>
      <c r="V66" s="66">
        <f>SUMPRODUCT(MTOA!B66:G66,MTOA!B$102:G$102,MTOA!B$104:G$104)</f>
        <v>0</v>
      </c>
      <c r="W66" s="66">
        <f>SUMPRODUCT(MTOA!B66:G66,MTOA!B$101:G$101,MTOA!B$104:G$104)</f>
        <v>0</v>
      </c>
      <c r="X66">
        <v>0</v>
      </c>
      <c r="Y66" s="34">
        <f>IEX!I66</f>
        <v>0</v>
      </c>
      <c r="Z66" s="34">
        <f>IEX!O66</f>
        <v>-100</v>
      </c>
      <c r="AA66" s="75">
        <f>STOA!I66</f>
        <v>33.82</v>
      </c>
      <c r="AB66" s="75">
        <f>-STOA!O66</f>
        <v>0</v>
      </c>
      <c r="AC66">
        <f t="shared" si="0"/>
        <v>11.371973934927844</v>
      </c>
      <c r="AD66">
        <f t="shared" si="1"/>
        <v>1080.0099786455623</v>
      </c>
      <c r="AE66">
        <f>'IDT-1'!C66</f>
        <v>-28</v>
      </c>
      <c r="AF66" s="24"/>
      <c r="AG66">
        <f t="shared" si="2"/>
        <v>1052.0099786455623</v>
      </c>
      <c r="AI66" s="34">
        <f>PXIL!I66</f>
        <v>0</v>
      </c>
      <c r="AJ66" s="34">
        <f>PXIL!O66</f>
        <v>0</v>
      </c>
      <c r="AK66" s="34">
        <f>RTM_IEX!I66</f>
        <v>59.92</v>
      </c>
      <c r="AL66" s="34">
        <f>RTM_IEX!O66</f>
        <v>0</v>
      </c>
      <c r="AM66" s="34">
        <f>RTM_PXI!I66</f>
        <v>0</v>
      </c>
      <c r="AN66" s="34">
        <f>RTM_PXI!O66</f>
        <v>0</v>
      </c>
      <c r="AO66" s="149">
        <f>GDAM_IEX!I66</f>
        <v>0</v>
      </c>
      <c r="AP66" s="149">
        <f>GDAM_IEX!O66</f>
        <v>0</v>
      </c>
      <c r="AQ66" s="149">
        <f>GDAM_PXI!I66</f>
        <v>0</v>
      </c>
      <c r="AR66" s="149">
        <f>GDAM_PXI!O66</f>
        <v>0</v>
      </c>
    </row>
    <row r="67" spans="1:44">
      <c r="A67" t="s">
        <v>109</v>
      </c>
      <c r="D67">
        <f>TWEPL!Q67</f>
        <v>5.5991999999999997</v>
      </c>
      <c r="E67">
        <f>GT_NG!Q67</f>
        <v>7.9434368275438043</v>
      </c>
      <c r="F67">
        <f>GT_Spot!Q67</f>
        <v>0</v>
      </c>
      <c r="G67">
        <f>PPCL_NG!Q67</f>
        <v>24</v>
      </c>
      <c r="H67">
        <f>PPCL_Spot!Q67</f>
        <v>0</v>
      </c>
      <c r="I67">
        <f>Bawana_NG!Q67</f>
        <v>55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BYPL_ISGS_exbus!DM67</f>
        <v>658.41774586500696</v>
      </c>
      <c r="P67" s="36">
        <v>43.917388046387153</v>
      </c>
      <c r="Q67" s="36">
        <v>18.167459451901571</v>
      </c>
      <c r="R67" s="38">
        <v>25.240030303030306</v>
      </c>
      <c r="S67" s="38">
        <v>0</v>
      </c>
      <c r="T67" s="37">
        <f>SUMPRODUCT(LTA!J67:AN67,LTA!J$101:AN$101,LTA!J$104:AN$104)</f>
        <v>153.26</v>
      </c>
      <c r="U67" s="37">
        <f>SUMPRODUCT(LTA!J67:AN67,LTA!J$102:AN$102,LTA!J$104:AN$104)</f>
        <v>88.050000000000011</v>
      </c>
      <c r="V67" s="66">
        <f>SUMPRODUCT(MTOA!B67:G67,MTOA!B$102:G$102,MTOA!B$104:G$104)</f>
        <v>0</v>
      </c>
      <c r="W67" s="66">
        <f>SUMPRODUCT(MTOA!B67:G67,MTOA!B$101:G$101,MTOA!B$104:G$104)</f>
        <v>0</v>
      </c>
      <c r="X67">
        <v>0</v>
      </c>
      <c r="Y67" s="34">
        <f>IEX!I67</f>
        <v>0</v>
      </c>
      <c r="Z67" s="34">
        <f>IEX!O67</f>
        <v>-100</v>
      </c>
      <c r="AA67" s="75">
        <f>STOA!I67</f>
        <v>33.82</v>
      </c>
      <c r="AB67" s="75">
        <f>-STOA!O67</f>
        <v>0</v>
      </c>
      <c r="AC67">
        <f t="shared" si="0"/>
        <v>11.152971044565586</v>
      </c>
      <c r="AD67">
        <f t="shared" si="1"/>
        <v>1055.3422894493042</v>
      </c>
      <c r="AE67">
        <f>'IDT-1'!C67</f>
        <v>-8</v>
      </c>
      <c r="AF67" s="24"/>
      <c r="AG67">
        <f t="shared" si="2"/>
        <v>1047.3422894493042</v>
      </c>
      <c r="AI67" s="34">
        <f>PXIL!I67</f>
        <v>0</v>
      </c>
      <c r="AJ67" s="34">
        <f>PXIL!O67</f>
        <v>0</v>
      </c>
      <c r="AK67" s="34">
        <f>RTM_IEX!I67</f>
        <v>53.08</v>
      </c>
      <c r="AL67" s="34">
        <f>RTM_IEX!O67</f>
        <v>0</v>
      </c>
      <c r="AM67" s="34">
        <f>RTM_PXI!I67</f>
        <v>0</v>
      </c>
      <c r="AN67" s="34">
        <f>RTM_PXI!O67</f>
        <v>0</v>
      </c>
      <c r="AO67" s="149">
        <f>GDAM_IEX!I67</f>
        <v>0</v>
      </c>
      <c r="AP67" s="149">
        <f>GDAM_IEX!O67</f>
        <v>0</v>
      </c>
      <c r="AQ67" s="149">
        <f>GDAM_PXI!I67</f>
        <v>0</v>
      </c>
      <c r="AR67" s="149">
        <f>GDAM_PXI!O67</f>
        <v>0</v>
      </c>
    </row>
    <row r="68" spans="1:44">
      <c r="A68" t="s">
        <v>110</v>
      </c>
      <c r="D68">
        <f>TWEPL!Q68</f>
        <v>5.5991999999999997</v>
      </c>
      <c r="E68">
        <f>GT_NG!Q68</f>
        <v>7.9434368275438043</v>
      </c>
      <c r="F68">
        <f>GT_Spot!Q68</f>
        <v>0</v>
      </c>
      <c r="G68">
        <f>PPCL_NG!Q68</f>
        <v>24</v>
      </c>
      <c r="H68">
        <f>PPCL_Spot!Q68</f>
        <v>0</v>
      </c>
      <c r="I68">
        <f>Bawana_NG!Q68</f>
        <v>55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BYPL_ISGS_exbus!DM68</f>
        <v>656.81727941900704</v>
      </c>
      <c r="P68" s="36">
        <v>43.917388046387153</v>
      </c>
      <c r="Q68" s="36">
        <v>18.167459451901571</v>
      </c>
      <c r="R68" s="38">
        <v>25.240030303030306</v>
      </c>
      <c r="S68" s="38">
        <v>0</v>
      </c>
      <c r="T68" s="37">
        <f>SUMPRODUCT(LTA!J68:AN68,LTA!J$101:AN$101,LTA!J$104:AN$104)</f>
        <v>137.76</v>
      </c>
      <c r="U68" s="37">
        <f>SUMPRODUCT(LTA!J68:AN68,LTA!J$102:AN$102,LTA!J$104:AN$104)</f>
        <v>87.93</v>
      </c>
      <c r="V68" s="66">
        <f>SUMPRODUCT(MTOA!B68:G68,MTOA!B$102:G$102,MTOA!B$104:G$104)</f>
        <v>0</v>
      </c>
      <c r="W68" s="66">
        <f>SUMPRODUCT(MTOA!B68:G68,MTOA!B$101:G$101,MTOA!B$104:G$104)</f>
        <v>0</v>
      </c>
      <c r="X68">
        <v>0</v>
      </c>
      <c r="Y68" s="34">
        <f>IEX!I68</f>
        <v>0</v>
      </c>
      <c r="Z68" s="34">
        <f>IEX!O68</f>
        <v>-95</v>
      </c>
      <c r="AA68" s="75">
        <f>STOA!I68</f>
        <v>33.82</v>
      </c>
      <c r="AB68" s="75">
        <f>-STOA!O68</f>
        <v>0</v>
      </c>
      <c r="AC68">
        <f t="shared" ref="AC68:AC98" si="3">SUMIF(B68:AB68,"&gt;0")*$AC$2-SUMIF(B68:AB68,"&lt;0")*($AC$2/(1-$AC$2))+SUMIF(AI68:AR68,"&gt;0")*$AC$2-SUMIF(AI68:AR68,"&lt;0")*($AC$2/(1-$AC$2))</f>
        <v>10.86956830222981</v>
      </c>
      <c r="AD68">
        <f t="shared" ref="AD68:AD98" si="4">SUM(B68:AB68,AI68:AR68)-AC68</f>
        <v>1033.4652257456401</v>
      </c>
      <c r="AE68">
        <f>'IDT-1'!C68</f>
        <v>0</v>
      </c>
      <c r="AF68" s="24"/>
      <c r="AG68">
        <f t="shared" ref="AG68:AG98" si="5">SUM(AD68:AF68)</f>
        <v>1033.4652257456401</v>
      </c>
      <c r="AI68" s="34">
        <f>PXIL!I68</f>
        <v>0</v>
      </c>
      <c r="AJ68" s="34">
        <f>PXIL!O68</f>
        <v>0</v>
      </c>
      <c r="AK68" s="34">
        <f>RTM_IEX!I68</f>
        <v>43.14</v>
      </c>
      <c r="AL68" s="34">
        <f>RTM_IEX!O68</f>
        <v>0</v>
      </c>
      <c r="AM68" s="34">
        <f>RTM_PXI!I68</f>
        <v>0</v>
      </c>
      <c r="AN68" s="34">
        <f>RTM_PXI!O68</f>
        <v>0</v>
      </c>
      <c r="AO68" s="149">
        <f>GDAM_IEX!I68</f>
        <v>0</v>
      </c>
      <c r="AP68" s="149">
        <f>GDAM_IEX!O68</f>
        <v>0</v>
      </c>
      <c r="AQ68" s="149">
        <f>GDAM_PXI!I68</f>
        <v>0</v>
      </c>
      <c r="AR68" s="149">
        <f>GDAM_PXI!O68</f>
        <v>0</v>
      </c>
    </row>
    <row r="69" spans="1:44">
      <c r="A69" t="s">
        <v>111</v>
      </c>
      <c r="D69">
        <f>TWEPL!Q69</f>
        <v>5.5991999999999997</v>
      </c>
      <c r="E69">
        <f>GT_NG!Q69</f>
        <v>14.353355807539074</v>
      </c>
      <c r="F69">
        <f>GT_Spot!Q69</f>
        <v>0</v>
      </c>
      <c r="G69">
        <f>PPCL_NG!Q69</f>
        <v>40.47</v>
      </c>
      <c r="H69">
        <f>PPCL_Spot!Q69</f>
        <v>0</v>
      </c>
      <c r="I69">
        <f>Bawana_NG!Q69</f>
        <v>59.839999999999996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BYPL_ISGS_exbus!DM69</f>
        <v>665.86117972961074</v>
      </c>
      <c r="P69" s="36">
        <v>43.917388046387153</v>
      </c>
      <c r="Q69" s="36">
        <v>18.167459451901571</v>
      </c>
      <c r="R69" s="38">
        <v>25.240030303030306</v>
      </c>
      <c r="S69" s="38">
        <v>0</v>
      </c>
      <c r="T69" s="37">
        <f>SUMPRODUCT(LTA!J69:AN69,LTA!J$101:AN$101,LTA!J$104:AN$104)</f>
        <v>119.85000000000001</v>
      </c>
      <c r="U69" s="37">
        <f>SUMPRODUCT(LTA!J69:AN69,LTA!J$102:AN$102,LTA!J$104:AN$104)</f>
        <v>87.78</v>
      </c>
      <c r="V69" s="66">
        <f>SUMPRODUCT(MTOA!B69:G69,MTOA!B$102:G$102,MTOA!B$104:G$104)</f>
        <v>0</v>
      </c>
      <c r="W69" s="66">
        <f>SUMPRODUCT(MTOA!B69:G69,MTOA!B$101:G$101,MTOA!B$104:G$104)</f>
        <v>0</v>
      </c>
      <c r="X69">
        <v>0</v>
      </c>
      <c r="Y69" s="34">
        <f>IEX!I69</f>
        <v>0</v>
      </c>
      <c r="Z69" s="34">
        <f>IEX!O69</f>
        <v>-80</v>
      </c>
      <c r="AA69" s="75">
        <f>STOA!I69</f>
        <v>33.82</v>
      </c>
      <c r="AB69" s="75">
        <f>-STOA!O69</f>
        <v>0</v>
      </c>
      <c r="AC69">
        <f t="shared" si="3"/>
        <v>11.457941999154151</v>
      </c>
      <c r="AD69">
        <f t="shared" si="4"/>
        <v>1129.8706713393146</v>
      </c>
      <c r="AE69">
        <f>'IDT-1'!C69</f>
        <v>0</v>
      </c>
      <c r="AF69" s="24"/>
      <c r="AG69">
        <f t="shared" si="5"/>
        <v>1129.8706713393146</v>
      </c>
      <c r="AI69" s="34">
        <f>PXIL!I69</f>
        <v>0</v>
      </c>
      <c r="AJ69" s="34">
        <f>PXIL!O69</f>
        <v>0</v>
      </c>
      <c r="AK69" s="34">
        <f>RTM_IEX!I69</f>
        <v>106.43</v>
      </c>
      <c r="AL69" s="34">
        <f>RTM_IEX!O69</f>
        <v>0</v>
      </c>
      <c r="AM69" s="34">
        <f>RTM_PXI!I69</f>
        <v>0</v>
      </c>
      <c r="AN69" s="34">
        <f>RTM_PXI!O69</f>
        <v>0</v>
      </c>
      <c r="AO69" s="149">
        <f>GDAM_IEX!I69</f>
        <v>0</v>
      </c>
      <c r="AP69" s="149">
        <f>GDAM_IEX!O69</f>
        <v>0</v>
      </c>
      <c r="AQ69" s="149">
        <f>GDAM_PXI!I69</f>
        <v>0</v>
      </c>
      <c r="AR69" s="149">
        <f>GDAM_PXI!O69</f>
        <v>0</v>
      </c>
    </row>
    <row r="70" spans="1:44">
      <c r="A70" t="s">
        <v>112</v>
      </c>
      <c r="D70">
        <f>TWEPL!Q70</f>
        <v>5.5991999999999997</v>
      </c>
      <c r="E70">
        <f>GT_NG!Q70</f>
        <v>14.353355807539074</v>
      </c>
      <c r="F70">
        <f>GT_Spot!Q70</f>
        <v>0</v>
      </c>
      <c r="G70">
        <f>PPCL_NG!Q70</f>
        <v>40.47</v>
      </c>
      <c r="H70">
        <f>PPCL_Spot!Q70</f>
        <v>0</v>
      </c>
      <c r="I70">
        <f>Bawana_NG!Q70</f>
        <v>59.839999999999996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BYPL_ISGS_exbus!DM70</f>
        <v>665.86125723291218</v>
      </c>
      <c r="P70" s="36">
        <v>43.917388046387153</v>
      </c>
      <c r="Q70" s="36">
        <v>18.167459451901571</v>
      </c>
      <c r="R70" s="38">
        <v>24.174747474747477</v>
      </c>
      <c r="S70" s="38">
        <v>0</v>
      </c>
      <c r="T70" s="37">
        <f>SUMPRODUCT(LTA!J70:AN70,LTA!J$101:AN$101,LTA!J$104:AN$104)</f>
        <v>114.86</v>
      </c>
      <c r="U70" s="37">
        <f>SUMPRODUCT(LTA!J70:AN70,LTA!J$102:AN$102,LTA!J$104:AN$104)</f>
        <v>87.7</v>
      </c>
      <c r="V70" s="66">
        <f>SUMPRODUCT(MTOA!B70:G70,MTOA!B$102:G$102,MTOA!B$104:G$104)</f>
        <v>0</v>
      </c>
      <c r="W70" s="66">
        <f>SUMPRODUCT(MTOA!B70:G70,MTOA!B$101:G$101,MTOA!B$104:G$104)</f>
        <v>0</v>
      </c>
      <c r="X70">
        <v>0</v>
      </c>
      <c r="Y70" s="34">
        <f>IEX!I70</f>
        <v>0</v>
      </c>
      <c r="Z70" s="34">
        <f>IEX!O70</f>
        <v>-60</v>
      </c>
      <c r="AA70" s="75">
        <f>STOA!I70</f>
        <v>33.82</v>
      </c>
      <c r="AB70" s="75">
        <f>-STOA!O70</f>
        <v>0</v>
      </c>
      <c r="AC70">
        <f t="shared" si="3"/>
        <v>11.240469641850408</v>
      </c>
      <c r="AD70">
        <f t="shared" si="4"/>
        <v>1145.5529383716369</v>
      </c>
      <c r="AE70">
        <f>'IDT-1'!C70</f>
        <v>0</v>
      </c>
      <c r="AF70" s="24"/>
      <c r="AG70">
        <f t="shared" si="5"/>
        <v>1145.5529383716369</v>
      </c>
      <c r="AI70" s="34">
        <f>PXIL!I70</f>
        <v>0</v>
      </c>
      <c r="AJ70" s="34">
        <f>PXIL!O70</f>
        <v>0</v>
      </c>
      <c r="AK70" s="34">
        <f>RTM_IEX!I70</f>
        <v>108.03</v>
      </c>
      <c r="AL70" s="34">
        <f>RTM_IEX!O70</f>
        <v>0</v>
      </c>
      <c r="AM70" s="34">
        <f>RTM_PXI!I70</f>
        <v>0</v>
      </c>
      <c r="AN70" s="34">
        <f>RTM_PXI!O70</f>
        <v>0</v>
      </c>
      <c r="AO70" s="149">
        <f>GDAM_IEX!I70</f>
        <v>0</v>
      </c>
      <c r="AP70" s="149">
        <f>GDAM_IEX!O70</f>
        <v>0</v>
      </c>
      <c r="AQ70" s="149">
        <f>GDAM_PXI!I70</f>
        <v>0</v>
      </c>
      <c r="AR70" s="149">
        <f>GDAM_PXI!O70</f>
        <v>0</v>
      </c>
    </row>
    <row r="71" spans="1:44">
      <c r="A71" t="s">
        <v>113</v>
      </c>
      <c r="D71">
        <f>TWEPL!Q71</f>
        <v>5.5991999999999997</v>
      </c>
      <c r="E71">
        <f>GT_NG!Q71</f>
        <v>14.353355807539074</v>
      </c>
      <c r="F71">
        <f>GT_Spot!Q71</f>
        <v>0</v>
      </c>
      <c r="G71">
        <f>PPCL_NG!Q71</f>
        <v>40.47</v>
      </c>
      <c r="H71">
        <f>PPCL_Spot!Q71</f>
        <v>0</v>
      </c>
      <c r="I71">
        <f>Bawana_NG!Q71</f>
        <v>54.129999999999995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BYPL_ISGS_exbus!DM71</f>
        <v>666.27250235460031</v>
      </c>
      <c r="P71" s="36">
        <v>43.917388046387153</v>
      </c>
      <c r="Q71" s="36">
        <v>18.167459451901571</v>
      </c>
      <c r="R71" s="38">
        <v>20.150050505050501</v>
      </c>
      <c r="S71" s="38">
        <v>0</v>
      </c>
      <c r="T71" s="37">
        <f>SUMPRODUCT(LTA!J71:AN71,LTA!J$101:AN$101,LTA!J$104:AN$104)</f>
        <v>96.19</v>
      </c>
      <c r="U71" s="37">
        <f>SUMPRODUCT(LTA!J71:AN71,LTA!J$102:AN$102,LTA!J$104:AN$104)</f>
        <v>88.09</v>
      </c>
      <c r="V71" s="66">
        <f>SUMPRODUCT(MTOA!B71:G71,MTOA!B$102:G$102,MTOA!B$104:G$104)</f>
        <v>0</v>
      </c>
      <c r="W71" s="66">
        <f>SUMPRODUCT(MTOA!B71:G71,MTOA!B$101:G$101,MTOA!B$104:G$104)</f>
        <v>0</v>
      </c>
      <c r="X71">
        <v>0</v>
      </c>
      <c r="Y71" s="34">
        <f>IEX!I71</f>
        <v>0</v>
      </c>
      <c r="Z71" s="34">
        <f>IEX!O71</f>
        <v>0</v>
      </c>
      <c r="AA71" s="75">
        <f>STOA!I71</f>
        <v>33.82</v>
      </c>
      <c r="AB71" s="75">
        <f>-STOA!O71</f>
        <v>0</v>
      </c>
      <c r="AC71">
        <f t="shared" si="3"/>
        <v>9.7490796142562104</v>
      </c>
      <c r="AD71">
        <f t="shared" si="4"/>
        <v>1098.1008765512222</v>
      </c>
      <c r="AE71">
        <f>'IDT-1'!C71</f>
        <v>0</v>
      </c>
      <c r="AF71" s="24"/>
      <c r="AG71">
        <f t="shared" si="5"/>
        <v>1098.1008765512222</v>
      </c>
      <c r="AI71" s="34">
        <f>PXIL!I71</f>
        <v>0</v>
      </c>
      <c r="AJ71" s="34">
        <f>PXIL!O71</f>
        <v>0</v>
      </c>
      <c r="AK71" s="34">
        <f>RTM_IEX!I71</f>
        <v>26.69</v>
      </c>
      <c r="AL71" s="34">
        <f>RTM_IEX!O71</f>
        <v>0</v>
      </c>
      <c r="AM71" s="34">
        <f>RTM_PXI!I71</f>
        <v>0</v>
      </c>
      <c r="AN71" s="34">
        <f>RTM_PXI!O71</f>
        <v>0</v>
      </c>
      <c r="AO71" s="149">
        <f>GDAM_IEX!I71</f>
        <v>0</v>
      </c>
      <c r="AP71" s="149">
        <f>GDAM_IEX!O71</f>
        <v>0</v>
      </c>
      <c r="AQ71" s="149">
        <f>GDAM_PXI!I71</f>
        <v>0</v>
      </c>
      <c r="AR71" s="149">
        <f>GDAM_PXI!O71</f>
        <v>0</v>
      </c>
    </row>
    <row r="72" spans="1:44">
      <c r="A72" t="s">
        <v>114</v>
      </c>
      <c r="D72">
        <f>TWEPL!Q72</f>
        <v>5.5991999999999997</v>
      </c>
      <c r="E72">
        <f>GT_NG!Q72</f>
        <v>14.353355807539074</v>
      </c>
      <c r="F72">
        <f>GT_Spot!Q72</f>
        <v>0</v>
      </c>
      <c r="G72">
        <f>PPCL_NG!Q72</f>
        <v>40.47</v>
      </c>
      <c r="H72">
        <f>PPCL_Spot!Q72</f>
        <v>0</v>
      </c>
      <c r="I72">
        <f>Bawana_NG!Q72</f>
        <v>54.149999999999991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BYPL_ISGS_exbus!DM72</f>
        <v>665.9609002369067</v>
      </c>
      <c r="P72" s="36">
        <v>43.917388046387153</v>
      </c>
      <c r="Q72" s="36">
        <v>18.167459451901571</v>
      </c>
      <c r="R72" s="38">
        <v>12.137848484848485</v>
      </c>
      <c r="S72" s="38">
        <v>0</v>
      </c>
      <c r="T72" s="37">
        <f>SUMPRODUCT(LTA!J72:AN72,LTA!J$101:AN$101,LTA!J$104:AN$104)</f>
        <v>84.050000000000011</v>
      </c>
      <c r="U72" s="37">
        <f>SUMPRODUCT(LTA!J72:AN72,LTA!J$102:AN$102,LTA!J$104:AN$104)</f>
        <v>88.050000000000011</v>
      </c>
      <c r="V72" s="66">
        <f>SUMPRODUCT(MTOA!B72:G72,MTOA!B$102:G$102,MTOA!B$104:G$104)</f>
        <v>0</v>
      </c>
      <c r="W72" s="66">
        <f>SUMPRODUCT(MTOA!B72:G72,MTOA!B$101:G$101,MTOA!B$104:G$104)</f>
        <v>0</v>
      </c>
      <c r="X72">
        <v>0</v>
      </c>
      <c r="Y72" s="34">
        <f>IEX!I72</f>
        <v>0</v>
      </c>
      <c r="Z72" s="34">
        <f>IEX!O72</f>
        <v>0</v>
      </c>
      <c r="AA72" s="75">
        <f>STOA!I72</f>
        <v>33.82</v>
      </c>
      <c r="AB72" s="75">
        <f>-STOA!O72</f>
        <v>0</v>
      </c>
      <c r="AC72">
        <f t="shared" si="3"/>
        <v>9.610182137842731</v>
      </c>
      <c r="AD72">
        <f t="shared" si="4"/>
        <v>1082.4559698897403</v>
      </c>
      <c r="AE72">
        <f>'IDT-1'!C72</f>
        <v>0</v>
      </c>
      <c r="AF72" s="24"/>
      <c r="AG72">
        <f t="shared" si="5"/>
        <v>1082.4559698897403</v>
      </c>
      <c r="AI72" s="34">
        <f>PXIL!I72</f>
        <v>0</v>
      </c>
      <c r="AJ72" s="34">
        <f>PXIL!O72</f>
        <v>0</v>
      </c>
      <c r="AK72" s="34">
        <f>RTM_IEX!I72</f>
        <v>31.39</v>
      </c>
      <c r="AL72" s="34">
        <f>RTM_IEX!O72</f>
        <v>0</v>
      </c>
      <c r="AM72" s="34">
        <f>RTM_PXI!I72</f>
        <v>0</v>
      </c>
      <c r="AN72" s="34">
        <f>RTM_PXI!O72</f>
        <v>0</v>
      </c>
      <c r="AO72" s="149">
        <f>GDAM_IEX!I72</f>
        <v>0</v>
      </c>
      <c r="AP72" s="149">
        <f>GDAM_IEX!O72</f>
        <v>0</v>
      </c>
      <c r="AQ72" s="149">
        <f>GDAM_PXI!I72</f>
        <v>0</v>
      </c>
      <c r="AR72" s="149">
        <f>GDAM_PXI!O72</f>
        <v>0</v>
      </c>
    </row>
    <row r="73" spans="1:44">
      <c r="A73" t="s">
        <v>115</v>
      </c>
      <c r="D73">
        <f>TWEPL!Q73</f>
        <v>5.5991999999999997</v>
      </c>
      <c r="E73">
        <f>GT_NG!Q73</f>
        <v>14.353355807539074</v>
      </c>
      <c r="F73">
        <f>GT_Spot!Q73</f>
        <v>0</v>
      </c>
      <c r="G73">
        <f>PPCL_NG!Q73</f>
        <v>40.47</v>
      </c>
      <c r="H73">
        <f>PPCL_Spot!Q73</f>
        <v>0</v>
      </c>
      <c r="I73">
        <f>Bawana_NG!Q73</f>
        <v>54.149999999999991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BYPL_ISGS_exbus!DM73</f>
        <v>659.42056627593638</v>
      </c>
      <c r="P73" s="36">
        <v>43.917388046387153</v>
      </c>
      <c r="Q73" s="36">
        <v>18.167459451901571</v>
      </c>
      <c r="R73" s="38">
        <v>5.8550707070707073</v>
      </c>
      <c r="S73" s="38">
        <v>0</v>
      </c>
      <c r="T73" s="37">
        <f>SUMPRODUCT(LTA!J73:AN73,LTA!J$101:AN$101,LTA!J$104:AN$104)</f>
        <v>68.63</v>
      </c>
      <c r="U73" s="37">
        <f>SUMPRODUCT(LTA!J73:AN73,LTA!J$102:AN$102,LTA!J$104:AN$104)</f>
        <v>88.12</v>
      </c>
      <c r="V73" s="66">
        <f>SUMPRODUCT(MTOA!B73:G73,MTOA!B$102:G$102,MTOA!B$104:G$104)</f>
        <v>0</v>
      </c>
      <c r="W73" s="66">
        <f>SUMPRODUCT(MTOA!B73:G73,MTOA!B$101:G$101,MTOA!B$104:G$104)</f>
        <v>0</v>
      </c>
      <c r="X73">
        <v>0</v>
      </c>
      <c r="Y73" s="34">
        <f>IEX!I73</f>
        <v>0</v>
      </c>
      <c r="Z73" s="34">
        <f>IEX!O73</f>
        <v>0</v>
      </c>
      <c r="AA73" s="75">
        <f>STOA!I73</f>
        <v>33.82</v>
      </c>
      <c r="AB73" s="75">
        <f>-STOA!O73</f>
        <v>0</v>
      </c>
      <c r="AC73">
        <f t="shared" si="3"/>
        <v>9.501738754541746</v>
      </c>
      <c r="AD73">
        <f t="shared" si="4"/>
        <v>1070.2413015342931</v>
      </c>
      <c r="AE73">
        <f>'IDT-1'!C73</f>
        <v>0</v>
      </c>
      <c r="AF73" s="24"/>
      <c r="AG73">
        <f t="shared" si="5"/>
        <v>1070.2413015342931</v>
      </c>
      <c r="AI73" s="34">
        <f>PXIL!I73</f>
        <v>0</v>
      </c>
      <c r="AJ73" s="34">
        <f>PXIL!O73</f>
        <v>0</v>
      </c>
      <c r="AK73" s="34">
        <f>RTM_IEX!I73</f>
        <v>23.08</v>
      </c>
      <c r="AL73" s="34">
        <f>RTM_IEX!O73</f>
        <v>0</v>
      </c>
      <c r="AM73" s="34">
        <f>RTM_PXI!I73</f>
        <v>0</v>
      </c>
      <c r="AN73" s="34">
        <f>RTM_PXI!O73</f>
        <v>0</v>
      </c>
      <c r="AO73" s="149">
        <f>GDAM_IEX!I73</f>
        <v>24.16</v>
      </c>
      <c r="AP73" s="149">
        <f>GDAM_IEX!O73</f>
        <v>0</v>
      </c>
      <c r="AQ73" s="149">
        <f>GDAM_PXI!I73</f>
        <v>0</v>
      </c>
      <c r="AR73" s="149">
        <f>GDAM_PXI!O73</f>
        <v>0</v>
      </c>
    </row>
    <row r="74" spans="1:44">
      <c r="A74" t="s">
        <v>116</v>
      </c>
      <c r="D74">
        <f>TWEPL!Q74</f>
        <v>5.5991999999999997</v>
      </c>
      <c r="E74">
        <f>GT_NG!Q74</f>
        <v>14.353355807539074</v>
      </c>
      <c r="F74">
        <f>GT_Spot!Q74</f>
        <v>0</v>
      </c>
      <c r="G74">
        <f>PPCL_NG!Q74</f>
        <v>40.47</v>
      </c>
      <c r="H74">
        <f>PPCL_Spot!Q74</f>
        <v>0</v>
      </c>
      <c r="I74">
        <f>Bawana_NG!Q74</f>
        <v>54.149999999999991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BYPL_ISGS_exbus!DM74</f>
        <v>661.4116549050982</v>
      </c>
      <c r="P74" s="36">
        <v>43.917388046387153</v>
      </c>
      <c r="Q74" s="36">
        <v>18.167459451901571</v>
      </c>
      <c r="R74" s="38">
        <v>1.2990606060606062</v>
      </c>
      <c r="S74" s="38">
        <v>0</v>
      </c>
      <c r="T74" s="37">
        <f>SUMPRODUCT(LTA!J74:AN74,LTA!J$101:AN$101,LTA!J$104:AN$104)</f>
        <v>59.699999999999996</v>
      </c>
      <c r="U74" s="37">
        <f>SUMPRODUCT(LTA!J74:AN74,LTA!J$102:AN$102,LTA!J$104:AN$104)</f>
        <v>88.09</v>
      </c>
      <c r="V74" s="66">
        <f>SUMPRODUCT(MTOA!B74:G74,MTOA!B$102:G$102,MTOA!B$104:G$104)</f>
        <v>0</v>
      </c>
      <c r="W74" s="66">
        <f>SUMPRODUCT(MTOA!B74:G74,MTOA!B$101:G$101,MTOA!B$104:G$104)</f>
        <v>0</v>
      </c>
      <c r="X74">
        <v>0</v>
      </c>
      <c r="Y74" s="34">
        <f>IEX!I74</f>
        <v>0</v>
      </c>
      <c r="Z74" s="34">
        <f>IEX!O74</f>
        <v>0</v>
      </c>
      <c r="AA74" s="75">
        <f>STOA!I74</f>
        <v>33.82</v>
      </c>
      <c r="AB74" s="75">
        <f>-STOA!O74</f>
        <v>0</v>
      </c>
      <c r="AC74">
        <f t="shared" si="3"/>
        <v>9.4852394455894835</v>
      </c>
      <c r="AD74">
        <f t="shared" si="4"/>
        <v>1068.3828793713972</v>
      </c>
      <c r="AE74">
        <f>'IDT-1'!C74</f>
        <v>0</v>
      </c>
      <c r="AF74" s="24"/>
      <c r="AG74">
        <f t="shared" si="5"/>
        <v>1068.3828793713972</v>
      </c>
      <c r="AI74" s="34">
        <f>PXIL!I74</f>
        <v>0</v>
      </c>
      <c r="AJ74" s="34">
        <f>PXIL!O74</f>
        <v>0</v>
      </c>
      <c r="AK74" s="34">
        <f>RTM_IEX!I74</f>
        <v>18.239999999999998</v>
      </c>
      <c r="AL74" s="34">
        <f>RTM_IEX!O74</f>
        <v>0</v>
      </c>
      <c r="AM74" s="34">
        <f>RTM_PXI!I74</f>
        <v>0</v>
      </c>
      <c r="AN74" s="34">
        <f>RTM_PXI!O74</f>
        <v>0</v>
      </c>
      <c r="AO74" s="149">
        <f>GDAM_IEX!I74</f>
        <v>38.65</v>
      </c>
      <c r="AP74" s="149">
        <f>GDAM_IEX!O74</f>
        <v>0</v>
      </c>
      <c r="AQ74" s="149">
        <f>GDAM_PXI!I74</f>
        <v>0</v>
      </c>
      <c r="AR74" s="149">
        <f>GDAM_PXI!O74</f>
        <v>0</v>
      </c>
    </row>
    <row r="75" spans="1:44">
      <c r="A75" t="s">
        <v>117</v>
      </c>
      <c r="D75">
        <f>TWEPL!Q75</f>
        <v>5.5991999999999997</v>
      </c>
      <c r="E75">
        <f>GT_NG!Q75</f>
        <v>14.486668709776282</v>
      </c>
      <c r="F75">
        <f>GT_Spot!Q75</f>
        <v>0</v>
      </c>
      <c r="G75">
        <f>PPCL_NG!Q75</f>
        <v>41.012716073912181</v>
      </c>
      <c r="H75">
        <f>PPCL_Spot!Q75</f>
        <v>0</v>
      </c>
      <c r="I75">
        <f>Bawana_NG!Q75</f>
        <v>54.129999999999995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BYPL_ISGS_exbus!DM75</f>
        <v>672.92757320510316</v>
      </c>
      <c r="P75" s="36">
        <v>43.917388046387153</v>
      </c>
      <c r="Q75" s="36">
        <v>18.167459451901571</v>
      </c>
      <c r="R75" s="38">
        <v>0</v>
      </c>
      <c r="S75" s="38">
        <v>0</v>
      </c>
      <c r="T75" s="37">
        <f>SUMPRODUCT(LTA!J75:AN75,LTA!J$101:AN$101,LTA!J$104:AN$104)</f>
        <v>49.78</v>
      </c>
      <c r="U75" s="37">
        <f>SUMPRODUCT(LTA!J75:AN75,LTA!J$102:AN$102,LTA!J$104:AN$104)</f>
        <v>88.050000000000011</v>
      </c>
      <c r="V75" s="66">
        <f>SUMPRODUCT(MTOA!B75:G75,MTOA!B$102:G$102,MTOA!B$104:G$104)</f>
        <v>0</v>
      </c>
      <c r="W75" s="66">
        <f>SUMPRODUCT(MTOA!B75:G75,MTOA!B$101:G$101,MTOA!B$104:G$104)</f>
        <v>0</v>
      </c>
      <c r="X75">
        <v>0</v>
      </c>
      <c r="Y75" s="34">
        <f>IEX!I75</f>
        <v>0</v>
      </c>
      <c r="Z75" s="34">
        <f>IEX!O75</f>
        <v>0</v>
      </c>
      <c r="AA75" s="75">
        <f>STOA!I75</f>
        <v>33.82</v>
      </c>
      <c r="AB75" s="75">
        <f>-STOA!O75</f>
        <v>0</v>
      </c>
      <c r="AC75">
        <f t="shared" si="3"/>
        <v>9.5172968482863087</v>
      </c>
      <c r="AD75">
        <f t="shared" si="4"/>
        <v>1071.993708638794</v>
      </c>
      <c r="AE75">
        <f>'IDT-1'!C75</f>
        <v>0</v>
      </c>
      <c r="AF75" s="24"/>
      <c r="AG75">
        <f t="shared" si="5"/>
        <v>1071.993708638794</v>
      </c>
      <c r="AI75" s="34">
        <f>PXIL!I75</f>
        <v>0</v>
      </c>
      <c r="AJ75" s="34">
        <f>PXIL!O75</f>
        <v>0</v>
      </c>
      <c r="AK75" s="34">
        <f>RTM_IEX!I75</f>
        <v>6.47</v>
      </c>
      <c r="AL75" s="34">
        <f>RTM_IEX!O75</f>
        <v>0</v>
      </c>
      <c r="AM75" s="34">
        <f>RTM_PXI!I75</f>
        <v>0</v>
      </c>
      <c r="AN75" s="34">
        <f>RTM_PXI!O75</f>
        <v>0</v>
      </c>
      <c r="AO75" s="149">
        <f>GDAM_IEX!I75</f>
        <v>53.15</v>
      </c>
      <c r="AP75" s="149">
        <f>GDAM_IEX!O75</f>
        <v>0</v>
      </c>
      <c r="AQ75" s="149">
        <f>GDAM_PXI!I75</f>
        <v>0</v>
      </c>
      <c r="AR75" s="149">
        <f>GDAM_PXI!O75</f>
        <v>0</v>
      </c>
    </row>
    <row r="76" spans="1:44">
      <c r="A76" t="s">
        <v>118</v>
      </c>
      <c r="D76">
        <f>TWEPL!Q76</f>
        <v>5.5991999999999997</v>
      </c>
      <c r="E76">
        <f>GT_NG!Q76</f>
        <v>14.486668709776282</v>
      </c>
      <c r="F76">
        <f>GT_Spot!Q76</f>
        <v>0</v>
      </c>
      <c r="G76">
        <f>PPCL_NG!Q76</f>
        <v>41.012716073912181</v>
      </c>
      <c r="H76">
        <f>PPCL_Spot!Q76</f>
        <v>0</v>
      </c>
      <c r="I76">
        <f>Bawana_NG!Q76</f>
        <v>54.109999999999992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BYPL_ISGS_exbus!DM76</f>
        <v>678.15544358105353</v>
      </c>
      <c r="P76" s="36">
        <v>43.917388046387153</v>
      </c>
      <c r="Q76" s="36">
        <v>18.167459451901571</v>
      </c>
      <c r="R76" s="38">
        <v>0</v>
      </c>
      <c r="S76" s="38">
        <v>0</v>
      </c>
      <c r="T76" s="37">
        <f>SUMPRODUCT(LTA!J76:AN76,LTA!J$101:AN$101,LTA!J$104:AN$104)</f>
        <v>43.239999999999995</v>
      </c>
      <c r="U76" s="37">
        <f>SUMPRODUCT(LTA!J76:AN76,LTA!J$102:AN$102,LTA!J$104:AN$104)</f>
        <v>87.93</v>
      </c>
      <c r="V76" s="66">
        <f>SUMPRODUCT(MTOA!B76:G76,MTOA!B$102:G$102,MTOA!B$104:G$104)</f>
        <v>0</v>
      </c>
      <c r="W76" s="66">
        <f>SUMPRODUCT(MTOA!B76:G76,MTOA!B$101:G$101,MTOA!B$104:G$104)</f>
        <v>0</v>
      </c>
      <c r="X76">
        <v>0</v>
      </c>
      <c r="Y76" s="34">
        <f>IEX!I76</f>
        <v>0</v>
      </c>
      <c r="Z76" s="34">
        <f>IEX!O76</f>
        <v>0</v>
      </c>
      <c r="AA76" s="75">
        <f>STOA!I76</f>
        <v>33.82</v>
      </c>
      <c r="AB76" s="75">
        <f>-STOA!O76</f>
        <v>0</v>
      </c>
      <c r="AC76">
        <f t="shared" si="3"/>
        <v>9.4395741075946713</v>
      </c>
      <c r="AD76">
        <f t="shared" si="4"/>
        <v>1063.2393017554361</v>
      </c>
      <c r="AE76">
        <f>'IDT-1'!C76</f>
        <v>0</v>
      </c>
      <c r="AF76" s="24"/>
      <c r="AG76">
        <f t="shared" si="5"/>
        <v>1063.2393017554361</v>
      </c>
      <c r="AI76" s="34">
        <f>PXIL!I76</f>
        <v>0</v>
      </c>
      <c r="AJ76" s="34">
        <f>PXIL!O76</f>
        <v>0</v>
      </c>
      <c r="AK76" s="34">
        <f>RTM_IEX!I76</f>
        <v>3.92</v>
      </c>
      <c r="AL76" s="34">
        <f>RTM_IEX!O76</f>
        <v>0</v>
      </c>
      <c r="AM76" s="34">
        <f>RTM_PXI!I76</f>
        <v>0</v>
      </c>
      <c r="AN76" s="34">
        <f>RTM_PXI!O76</f>
        <v>0</v>
      </c>
      <c r="AO76" s="149">
        <f>GDAM_IEX!I76</f>
        <v>48.32</v>
      </c>
      <c r="AP76" s="149">
        <f>GDAM_IEX!O76</f>
        <v>0</v>
      </c>
      <c r="AQ76" s="149">
        <f>GDAM_PXI!I76</f>
        <v>0</v>
      </c>
      <c r="AR76" s="149">
        <f>GDAM_PXI!O76</f>
        <v>0</v>
      </c>
    </row>
    <row r="77" spans="1:44">
      <c r="A77" t="s">
        <v>119</v>
      </c>
      <c r="D77">
        <f>TWEPL!Q77</f>
        <v>5.5991999999999997</v>
      </c>
      <c r="E77">
        <f>GT_NG!Q77</f>
        <v>14.486668709776282</v>
      </c>
      <c r="F77">
        <f>GT_Spot!Q77</f>
        <v>0</v>
      </c>
      <c r="G77">
        <f>PPCL_NG!Q77</f>
        <v>41.012716073912181</v>
      </c>
      <c r="H77">
        <f>PPCL_Spot!Q77</f>
        <v>0</v>
      </c>
      <c r="I77">
        <f>Bawana_NG!Q77</f>
        <v>55.01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BYPL_ISGS_exbus!DM77</f>
        <v>686.0426279691103</v>
      </c>
      <c r="P77" s="36">
        <v>43.917388046387153</v>
      </c>
      <c r="Q77" s="36">
        <v>18.167459451901571</v>
      </c>
      <c r="R77" s="38">
        <v>0</v>
      </c>
      <c r="S77" s="38">
        <v>0</v>
      </c>
      <c r="T77" s="37">
        <f>SUMPRODUCT(LTA!J77:AN77,LTA!J$101:AN$101,LTA!J$104:AN$104)</f>
        <v>32.22</v>
      </c>
      <c r="U77" s="37">
        <f>SUMPRODUCT(LTA!J77:AN77,LTA!J$102:AN$102,LTA!J$104:AN$104)</f>
        <v>87.78</v>
      </c>
      <c r="V77" s="66">
        <f>SUMPRODUCT(MTOA!B77:G77,MTOA!B$102:G$102,MTOA!B$104:G$104)</f>
        <v>0</v>
      </c>
      <c r="W77" s="66">
        <f>SUMPRODUCT(MTOA!B77:G77,MTOA!B$101:G$101,MTOA!B$104:G$104)</f>
        <v>0</v>
      </c>
      <c r="X77">
        <v>0</v>
      </c>
      <c r="Y77" s="34">
        <f>IEX!I77</f>
        <v>0</v>
      </c>
      <c r="Z77" s="34">
        <f>IEX!O77</f>
        <v>0</v>
      </c>
      <c r="AA77" s="75">
        <f>STOA!I77</f>
        <v>33.82</v>
      </c>
      <c r="AB77" s="75">
        <f>-STOA!O77</f>
        <v>0</v>
      </c>
      <c r="AC77">
        <f t="shared" si="3"/>
        <v>9.2990133302095703</v>
      </c>
      <c r="AD77">
        <f t="shared" si="4"/>
        <v>1047.407046920878</v>
      </c>
      <c r="AE77">
        <f>'IDT-1'!C77</f>
        <v>0</v>
      </c>
      <c r="AF77" s="24"/>
      <c r="AG77">
        <f t="shared" si="5"/>
        <v>1047.407046920878</v>
      </c>
      <c r="AI77" s="34">
        <f>PXIL!I77</f>
        <v>0</v>
      </c>
      <c r="AJ77" s="34">
        <f>PXIL!O77</f>
        <v>0</v>
      </c>
      <c r="AK77" s="34">
        <f>RTM_IEX!I77</f>
        <v>0</v>
      </c>
      <c r="AL77" s="34">
        <f>RTM_IEX!O77</f>
        <v>0</v>
      </c>
      <c r="AM77" s="34">
        <f>RTM_PXI!I77</f>
        <v>0</v>
      </c>
      <c r="AN77" s="34">
        <f>RTM_PXI!O77</f>
        <v>0</v>
      </c>
      <c r="AO77" s="149">
        <f>GDAM_IEX!I77</f>
        <v>38.65</v>
      </c>
      <c r="AP77" s="149">
        <f>GDAM_IEX!O77</f>
        <v>0</v>
      </c>
      <c r="AQ77" s="149">
        <f>GDAM_PXI!I77</f>
        <v>0</v>
      </c>
      <c r="AR77" s="149">
        <f>GDAM_PXI!O77</f>
        <v>0</v>
      </c>
    </row>
    <row r="78" spans="1:44">
      <c r="A78" t="s">
        <v>120</v>
      </c>
      <c r="D78">
        <f>TWEPL!Q78</f>
        <v>5.5991999999999997</v>
      </c>
      <c r="E78">
        <f>GT_NG!Q78</f>
        <v>14.486668709776282</v>
      </c>
      <c r="F78">
        <f>GT_Spot!Q78</f>
        <v>0</v>
      </c>
      <c r="G78">
        <f>PPCL_NG!Q78</f>
        <v>41.012716073912181</v>
      </c>
      <c r="H78">
        <f>PPCL_Spot!Q78</f>
        <v>0</v>
      </c>
      <c r="I78">
        <f>Bawana_NG!Q78</f>
        <v>55.01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BYPL_ISGS_exbus!DM78</f>
        <v>698.07724573489315</v>
      </c>
      <c r="P78" s="36">
        <v>43.917388046387153</v>
      </c>
      <c r="Q78" s="36">
        <v>18.167459451901571</v>
      </c>
      <c r="R78" s="38">
        <v>0</v>
      </c>
      <c r="S78" s="38">
        <v>0</v>
      </c>
      <c r="T78" s="37">
        <f>SUMPRODUCT(LTA!J78:AN78,LTA!J$101:AN$101,LTA!J$104:AN$104)</f>
        <v>31.13</v>
      </c>
      <c r="U78" s="37">
        <f>SUMPRODUCT(LTA!J78:AN78,LTA!J$102:AN$102,LTA!J$104:AN$104)</f>
        <v>87.7</v>
      </c>
      <c r="V78" s="66">
        <f>SUMPRODUCT(MTOA!B78:G78,MTOA!B$102:G$102,MTOA!B$104:G$104)</f>
        <v>0</v>
      </c>
      <c r="W78" s="66">
        <f>SUMPRODUCT(MTOA!B78:G78,MTOA!B$101:G$101,MTOA!B$104:G$104)</f>
        <v>0</v>
      </c>
      <c r="X78">
        <v>0</v>
      </c>
      <c r="Y78" s="34">
        <f>IEX!I78</f>
        <v>0</v>
      </c>
      <c r="Z78" s="34">
        <f>IEX!O78</f>
        <v>0</v>
      </c>
      <c r="AA78" s="75">
        <f>STOA!I78</f>
        <v>33.82</v>
      </c>
      <c r="AB78" s="75">
        <f>-STOA!O78</f>
        <v>0</v>
      </c>
      <c r="AC78">
        <f t="shared" si="3"/>
        <v>9.3096139665484596</v>
      </c>
      <c r="AD78">
        <f t="shared" si="4"/>
        <v>1048.6010640503218</v>
      </c>
      <c r="AE78">
        <f>'IDT-1'!C78</f>
        <v>0</v>
      </c>
      <c r="AF78" s="24"/>
      <c r="AG78">
        <f t="shared" si="5"/>
        <v>1048.6010640503218</v>
      </c>
      <c r="AI78" s="34">
        <f>PXIL!I78</f>
        <v>0</v>
      </c>
      <c r="AJ78" s="34">
        <f>PXIL!O78</f>
        <v>0</v>
      </c>
      <c r="AK78" s="34">
        <f>RTM_IEX!I78</f>
        <v>0</v>
      </c>
      <c r="AL78" s="34">
        <f>RTM_IEX!O78</f>
        <v>0</v>
      </c>
      <c r="AM78" s="34">
        <f>RTM_PXI!I78</f>
        <v>0</v>
      </c>
      <c r="AN78" s="34">
        <f>RTM_PXI!O78</f>
        <v>0</v>
      </c>
      <c r="AO78" s="149">
        <f>GDAM_IEX!I78</f>
        <v>28.99</v>
      </c>
      <c r="AP78" s="149">
        <f>GDAM_IEX!O78</f>
        <v>0</v>
      </c>
      <c r="AQ78" s="149">
        <f>GDAM_PXI!I78</f>
        <v>0</v>
      </c>
      <c r="AR78" s="149">
        <f>GDAM_PXI!O78</f>
        <v>0</v>
      </c>
    </row>
    <row r="79" spans="1:44">
      <c r="A79" t="s">
        <v>121</v>
      </c>
      <c r="D79">
        <f>TWEPL!Q79</f>
        <v>5.5991999999999997</v>
      </c>
      <c r="E79">
        <f>GT_NG!Q79</f>
        <v>14.486734086853065</v>
      </c>
      <c r="F79">
        <f>GT_Spot!Q79</f>
        <v>0</v>
      </c>
      <c r="G79">
        <f>PPCL_NG!Q79</f>
        <v>41.008421052631583</v>
      </c>
      <c r="H79">
        <f>PPCL_Spot!Q79</f>
        <v>0</v>
      </c>
      <c r="I79">
        <f>Bawana_NG!Q79</f>
        <v>55.01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BYPL_ISGS_exbus!DM79</f>
        <v>740.2112545272222</v>
      </c>
      <c r="P79" s="36">
        <v>43.917388046387153</v>
      </c>
      <c r="Q79" s="36">
        <v>18.167459451901571</v>
      </c>
      <c r="R79" s="38">
        <v>0</v>
      </c>
      <c r="S79" s="38">
        <v>0</v>
      </c>
      <c r="T79" s="37">
        <f>SUMPRODUCT(LTA!J79:AN79,LTA!J$101:AN$101,LTA!J$104:AN$104)</f>
        <v>30.07</v>
      </c>
      <c r="U79" s="37">
        <f>SUMPRODUCT(LTA!J79:AN79,LTA!J$102:AN$102,LTA!J$104:AN$104)</f>
        <v>87.34</v>
      </c>
      <c r="V79" s="66">
        <f>SUMPRODUCT(MTOA!B79:G79,MTOA!B$102:G$102,MTOA!B$104:G$104)</f>
        <v>0</v>
      </c>
      <c r="W79" s="66">
        <f>SUMPRODUCT(MTOA!B79:G79,MTOA!B$101:G$101,MTOA!B$104:G$104)</f>
        <v>0</v>
      </c>
      <c r="X79">
        <v>0</v>
      </c>
      <c r="Y79" s="34">
        <f>IEX!I79</f>
        <v>0</v>
      </c>
      <c r="Z79" s="34">
        <f>IEX!O79</f>
        <v>0</v>
      </c>
      <c r="AA79" s="75">
        <f>STOA!I79</f>
        <v>33.82</v>
      </c>
      <c r="AB79" s="75">
        <f>-STOA!O79</f>
        <v>0</v>
      </c>
      <c r="AC79">
        <f t="shared" si="3"/>
        <v>9.4127480230519609</v>
      </c>
      <c r="AD79">
        <f t="shared" si="4"/>
        <v>1060.2177091419435</v>
      </c>
      <c r="AE79">
        <f>'IDT-1'!C79</f>
        <v>0</v>
      </c>
      <c r="AF79" s="24"/>
      <c r="AG79">
        <f t="shared" si="5"/>
        <v>1060.2177091419435</v>
      </c>
      <c r="AI79" s="34">
        <f>PXIL!I79</f>
        <v>0</v>
      </c>
      <c r="AJ79" s="34">
        <f>PXIL!O79</f>
        <v>0</v>
      </c>
      <c r="AK79" s="34">
        <f>RTM_IEX!I79</f>
        <v>0</v>
      </c>
      <c r="AL79" s="34">
        <f>RTM_IEX!O79</f>
        <v>0</v>
      </c>
      <c r="AM79" s="34">
        <f>RTM_PXI!I79</f>
        <v>0</v>
      </c>
      <c r="AN79" s="34">
        <f>RTM_PXI!O79</f>
        <v>0</v>
      </c>
      <c r="AO79" s="149">
        <f>GDAM_IEX!I79</f>
        <v>0</v>
      </c>
      <c r="AP79" s="149">
        <f>GDAM_IEX!O79</f>
        <v>0</v>
      </c>
      <c r="AQ79" s="149">
        <f>GDAM_PXI!I79</f>
        <v>0</v>
      </c>
      <c r="AR79" s="149">
        <f>GDAM_PXI!O79</f>
        <v>0</v>
      </c>
    </row>
    <row r="80" spans="1:44">
      <c r="A80" t="s">
        <v>122</v>
      </c>
      <c r="D80">
        <f>TWEPL!Q80</f>
        <v>5.5991999999999997</v>
      </c>
      <c r="E80">
        <f>GT_NG!Q80</f>
        <v>14.931112433075551</v>
      </c>
      <c r="F80">
        <f>GT_Spot!Q80</f>
        <v>0</v>
      </c>
      <c r="G80">
        <f>PPCL_NG!Q80</f>
        <v>41.28</v>
      </c>
      <c r="H80">
        <f>PPCL_Spot!Q80</f>
        <v>0</v>
      </c>
      <c r="I80">
        <f>Bawana_NG!Q80</f>
        <v>55.01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BYPL_ISGS_exbus!DM80</f>
        <v>740.21120975629162</v>
      </c>
      <c r="P80" s="36">
        <v>43.917388046387153</v>
      </c>
      <c r="Q80" s="36">
        <v>18.167459451901571</v>
      </c>
      <c r="R80" s="38">
        <v>0</v>
      </c>
      <c r="S80" s="38">
        <v>0</v>
      </c>
      <c r="T80" s="37">
        <f>SUMPRODUCT(LTA!J80:AN80,LTA!J$101:AN$101,LTA!J$104:AN$104)</f>
        <v>29.42</v>
      </c>
      <c r="U80" s="37">
        <f>SUMPRODUCT(LTA!J80:AN80,LTA!J$102:AN$102,LTA!J$104:AN$104)</f>
        <v>87.02000000000001</v>
      </c>
      <c r="V80" s="66">
        <f>SUMPRODUCT(MTOA!B80:G80,MTOA!B$102:G$102,MTOA!B$104:G$104)</f>
        <v>0</v>
      </c>
      <c r="W80" s="66">
        <f>SUMPRODUCT(MTOA!B80:G80,MTOA!B$101:G$101,MTOA!B$104:G$104)</f>
        <v>0</v>
      </c>
      <c r="X80">
        <v>0</v>
      </c>
      <c r="Y80" s="34">
        <f>IEX!I80</f>
        <v>0</v>
      </c>
      <c r="Z80" s="34">
        <f>IEX!O80</f>
        <v>0</v>
      </c>
      <c r="AA80" s="75">
        <f>STOA!I80</f>
        <v>33.82</v>
      </c>
      <c r="AB80" s="75">
        <f>-STOA!O80</f>
        <v>0</v>
      </c>
      <c r="AC80">
        <f t="shared" si="3"/>
        <v>9.410512053251372</v>
      </c>
      <c r="AD80">
        <f t="shared" si="4"/>
        <v>1059.9658576344045</v>
      </c>
      <c r="AE80">
        <f>'IDT-1'!C80</f>
        <v>-10</v>
      </c>
      <c r="AF80" s="24"/>
      <c r="AG80">
        <f t="shared" si="5"/>
        <v>1049.9658576344045</v>
      </c>
      <c r="AI80" s="34">
        <f>PXIL!I80</f>
        <v>0</v>
      </c>
      <c r="AJ80" s="34">
        <f>PXIL!O80</f>
        <v>0</v>
      </c>
      <c r="AK80" s="34">
        <f>RTM_IEX!I80</f>
        <v>0</v>
      </c>
      <c r="AL80" s="34">
        <f>RTM_IEX!O80</f>
        <v>0</v>
      </c>
      <c r="AM80" s="34">
        <f>RTM_PXI!I80</f>
        <v>0</v>
      </c>
      <c r="AN80" s="34">
        <f>RTM_PXI!O80</f>
        <v>0</v>
      </c>
      <c r="AO80" s="149">
        <f>GDAM_IEX!I80</f>
        <v>0</v>
      </c>
      <c r="AP80" s="149">
        <f>GDAM_IEX!O80</f>
        <v>0</v>
      </c>
      <c r="AQ80" s="149">
        <f>GDAM_PXI!I80</f>
        <v>0</v>
      </c>
      <c r="AR80" s="149">
        <f>GDAM_PXI!O80</f>
        <v>0</v>
      </c>
    </row>
    <row r="81" spans="1:44">
      <c r="A81" t="s">
        <v>123</v>
      </c>
      <c r="D81">
        <f>TWEPL!Q81</f>
        <v>5.5991999999999997</v>
      </c>
      <c r="E81">
        <f>GT_NG!Q81</f>
        <v>8.0167014613778704</v>
      </c>
      <c r="F81">
        <f>GT_Spot!Q81</f>
        <v>0</v>
      </c>
      <c r="G81">
        <f>PPCL_NG!Q81</f>
        <v>24.37</v>
      </c>
      <c r="H81">
        <f>PPCL_Spot!Q81</f>
        <v>0</v>
      </c>
      <c r="I81">
        <f>Bawana_NG!Q81</f>
        <v>53.28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BYPL_ISGS_exbus!DM81</f>
        <v>739.90166808960771</v>
      </c>
      <c r="P81" s="36">
        <v>43.917388046387153</v>
      </c>
      <c r="Q81" s="36">
        <v>18.167459451901571</v>
      </c>
      <c r="R81" s="38">
        <v>0</v>
      </c>
      <c r="S81" s="38">
        <v>0</v>
      </c>
      <c r="T81" s="37">
        <f>SUMPRODUCT(LTA!J81:AN81,LTA!J$101:AN$101,LTA!J$104:AN$104)</f>
        <v>28.77</v>
      </c>
      <c r="U81" s="37">
        <f>SUMPRODUCT(LTA!J81:AN81,LTA!J$102:AN$102,LTA!J$104:AN$104)</f>
        <v>81.73</v>
      </c>
      <c r="V81" s="66">
        <f>SUMPRODUCT(MTOA!B81:G81,MTOA!B$102:G$102,MTOA!B$104:G$104)</f>
        <v>0</v>
      </c>
      <c r="W81" s="66">
        <f>SUMPRODUCT(MTOA!B81:G81,MTOA!B$101:G$101,MTOA!B$104:G$104)</f>
        <v>0</v>
      </c>
      <c r="X81">
        <v>0</v>
      </c>
      <c r="Y81" s="34">
        <f>IEX!I81</f>
        <v>0</v>
      </c>
      <c r="Z81" s="34">
        <f>IEX!O81</f>
        <v>0</v>
      </c>
      <c r="AA81" s="75">
        <f>STOA!I81</f>
        <v>33.82</v>
      </c>
      <c r="AB81" s="75">
        <f>-STOA!O81</f>
        <v>0</v>
      </c>
      <c r="AC81">
        <f t="shared" si="3"/>
        <v>9.1918852700336142</v>
      </c>
      <c r="AD81">
        <f t="shared" si="4"/>
        <v>1035.3405317792406</v>
      </c>
      <c r="AE81">
        <f>'IDT-1'!C81</f>
        <v>-25</v>
      </c>
      <c r="AF81" s="24"/>
      <c r="AG81">
        <f t="shared" si="5"/>
        <v>1010.3405317792406</v>
      </c>
      <c r="AI81" s="34">
        <f>PXIL!I81</f>
        <v>0</v>
      </c>
      <c r="AJ81" s="34">
        <f>PXIL!O81</f>
        <v>0</v>
      </c>
      <c r="AK81" s="34">
        <f>RTM_IEX!I81</f>
        <v>6.96</v>
      </c>
      <c r="AL81" s="34">
        <f>RTM_IEX!O81</f>
        <v>0</v>
      </c>
      <c r="AM81" s="34">
        <f>RTM_PXI!I81</f>
        <v>0</v>
      </c>
      <c r="AN81" s="34">
        <f>RTM_PXI!O81</f>
        <v>0</v>
      </c>
      <c r="AO81" s="149">
        <f>GDAM_IEX!I81</f>
        <v>0</v>
      </c>
      <c r="AP81" s="149">
        <f>GDAM_IEX!O81</f>
        <v>0</v>
      </c>
      <c r="AQ81" s="149">
        <f>GDAM_PXI!I81</f>
        <v>0</v>
      </c>
      <c r="AR81" s="149">
        <f>GDAM_PXI!O81</f>
        <v>0</v>
      </c>
    </row>
    <row r="82" spans="1:44">
      <c r="A82" t="s">
        <v>124</v>
      </c>
      <c r="D82">
        <f>TWEPL!Q82</f>
        <v>5.5991999999999997</v>
      </c>
      <c r="E82">
        <f>GT_NG!Q82</f>
        <v>8.0167014613778704</v>
      </c>
      <c r="F82">
        <f>GT_Spot!Q82</f>
        <v>0</v>
      </c>
      <c r="G82">
        <f>PPCL_NG!Q82</f>
        <v>24.37</v>
      </c>
      <c r="H82">
        <f>PPCL_Spot!Q82</f>
        <v>0</v>
      </c>
      <c r="I82">
        <f>Bawana_NG!Q82</f>
        <v>53.28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BYPL_ISGS_exbus!DM82</f>
        <v>740.98547062974308</v>
      </c>
      <c r="P82" s="36">
        <v>43.917388046387153</v>
      </c>
      <c r="Q82" s="36">
        <v>18.167459451901571</v>
      </c>
      <c r="R82" s="38">
        <v>0</v>
      </c>
      <c r="S82" s="38">
        <v>0</v>
      </c>
      <c r="T82" s="37">
        <f>SUMPRODUCT(LTA!J82:AN82,LTA!J$101:AN$101,LTA!J$104:AN$104)</f>
        <v>27.61</v>
      </c>
      <c r="U82" s="37">
        <f>SUMPRODUCT(LTA!J82:AN82,LTA!J$102:AN$102,LTA!J$104:AN$104)</f>
        <v>81.570000000000007</v>
      </c>
      <c r="V82" s="66">
        <f>SUMPRODUCT(MTOA!B82:G82,MTOA!B$102:G$102,MTOA!B$104:G$104)</f>
        <v>0</v>
      </c>
      <c r="W82" s="66">
        <f>SUMPRODUCT(MTOA!B82:G82,MTOA!B$101:G$101,MTOA!B$104:G$104)</f>
        <v>0</v>
      </c>
      <c r="X82">
        <v>0</v>
      </c>
      <c r="Y82" s="34">
        <f>IEX!I82</f>
        <v>0</v>
      </c>
      <c r="Z82" s="34">
        <f>IEX!O82</f>
        <v>0</v>
      </c>
      <c r="AA82" s="75">
        <f>STOA!I82</f>
        <v>33.82</v>
      </c>
      <c r="AB82" s="75">
        <f>-STOA!O82</f>
        <v>0</v>
      </c>
      <c r="AC82">
        <f t="shared" si="3"/>
        <v>9.2150627323868051</v>
      </c>
      <c r="AD82">
        <f t="shared" si="4"/>
        <v>1037.9511568570229</v>
      </c>
      <c r="AE82">
        <f>'IDT-1'!C82</f>
        <v>-40</v>
      </c>
      <c r="AF82" s="24"/>
      <c r="AG82">
        <f t="shared" si="5"/>
        <v>997.95115685702285</v>
      </c>
      <c r="AI82" s="34">
        <f>PXIL!I82</f>
        <v>0</v>
      </c>
      <c r="AJ82" s="34">
        <f>PXIL!O82</f>
        <v>0</v>
      </c>
      <c r="AK82" s="34">
        <f>RTM_IEX!I82</f>
        <v>9.83</v>
      </c>
      <c r="AL82" s="34">
        <f>RTM_IEX!O82</f>
        <v>0</v>
      </c>
      <c r="AM82" s="34">
        <f>RTM_PXI!I82</f>
        <v>0</v>
      </c>
      <c r="AN82" s="34">
        <f>RTM_PXI!O82</f>
        <v>0</v>
      </c>
      <c r="AO82" s="149">
        <f>GDAM_IEX!I82</f>
        <v>0</v>
      </c>
      <c r="AP82" s="149">
        <f>GDAM_IEX!O82</f>
        <v>0</v>
      </c>
      <c r="AQ82" s="149">
        <f>GDAM_PXI!I82</f>
        <v>0</v>
      </c>
      <c r="AR82" s="149">
        <f>GDAM_PXI!O82</f>
        <v>0</v>
      </c>
    </row>
    <row r="83" spans="1:44">
      <c r="A83" t="s">
        <v>125</v>
      </c>
      <c r="D83">
        <f>TWEPL!Q83</f>
        <v>5.5991999999999997</v>
      </c>
      <c r="E83">
        <f>GT_NG!Q83</f>
        <v>7.7845351867940922</v>
      </c>
      <c r="F83">
        <f>GT_Spot!Q83</f>
        <v>0</v>
      </c>
      <c r="G83">
        <f>PPCL_NG!Q83</f>
        <v>24.57</v>
      </c>
      <c r="H83">
        <f>PPCL_Spot!Q83</f>
        <v>0</v>
      </c>
      <c r="I83">
        <f>Bawana_NG!Q83</f>
        <v>53.28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BYPL_ISGS_exbus!DM83</f>
        <v>732.70017272745827</v>
      </c>
      <c r="P83" s="36">
        <v>43.917388046387153</v>
      </c>
      <c r="Q83" s="36">
        <v>18.167459451901571</v>
      </c>
      <c r="R83" s="38">
        <v>0</v>
      </c>
      <c r="S83" s="38">
        <v>0</v>
      </c>
      <c r="T83" s="37">
        <f>SUMPRODUCT(LTA!J83:AN83,LTA!J$101:AN$101,LTA!J$104:AN$104)</f>
        <v>27.61</v>
      </c>
      <c r="U83" s="37">
        <f>SUMPRODUCT(LTA!J83:AN83,LTA!J$102:AN$102,LTA!J$104:AN$104)</f>
        <v>81.41</v>
      </c>
      <c r="V83" s="66">
        <f>SUMPRODUCT(MTOA!B83:G83,MTOA!B$102:G$102,MTOA!B$104:G$104)</f>
        <v>0</v>
      </c>
      <c r="W83" s="66">
        <f>SUMPRODUCT(MTOA!B83:G83,MTOA!B$101:G$101,MTOA!B$104:G$104)</f>
        <v>0</v>
      </c>
      <c r="X83">
        <v>0</v>
      </c>
      <c r="Y83" s="34">
        <f>IEX!I83</f>
        <v>0</v>
      </c>
      <c r="Z83" s="34">
        <f>IEX!O83</f>
        <v>0</v>
      </c>
      <c r="AA83" s="75">
        <f>STOA!I83</f>
        <v>33.82</v>
      </c>
      <c r="AB83" s="75">
        <f>-STOA!O83</f>
        <v>0</v>
      </c>
      <c r="AC83">
        <f t="shared" si="3"/>
        <v>9.2425410476303629</v>
      </c>
      <c r="AD83">
        <f t="shared" si="4"/>
        <v>1041.0462143649108</v>
      </c>
      <c r="AE83">
        <f>'IDT-1'!C83</f>
        <v>-55</v>
      </c>
      <c r="AF83" s="24"/>
      <c r="AG83">
        <f t="shared" si="5"/>
        <v>986.04621436491084</v>
      </c>
      <c r="AI83" s="34">
        <f>PXIL!I83</f>
        <v>0</v>
      </c>
      <c r="AJ83" s="34">
        <f>PXIL!O83</f>
        <v>0</v>
      </c>
      <c r="AK83" s="34">
        <f>RTM_IEX!I83</f>
        <v>21.43</v>
      </c>
      <c r="AL83" s="34">
        <f>RTM_IEX!O83</f>
        <v>0</v>
      </c>
      <c r="AM83" s="34">
        <f>RTM_PXI!I83</f>
        <v>0</v>
      </c>
      <c r="AN83" s="34">
        <f>RTM_PXI!O83</f>
        <v>0</v>
      </c>
      <c r="AO83" s="149">
        <f>GDAM_IEX!I83</f>
        <v>0</v>
      </c>
      <c r="AP83" s="149">
        <f>GDAM_IEX!O83</f>
        <v>0</v>
      </c>
      <c r="AQ83" s="149">
        <f>GDAM_PXI!I83</f>
        <v>0</v>
      </c>
      <c r="AR83" s="149">
        <f>GDAM_PXI!O83</f>
        <v>0</v>
      </c>
    </row>
    <row r="84" spans="1:44">
      <c r="A84" t="s">
        <v>126</v>
      </c>
      <c r="D84">
        <f>TWEPL!Q84</f>
        <v>5.5991999999999997</v>
      </c>
      <c r="E84">
        <f>GT_NG!Q84</f>
        <v>7.7845351867940922</v>
      </c>
      <c r="F84">
        <f>GT_Spot!Q84</f>
        <v>0</v>
      </c>
      <c r="G84">
        <f>PPCL_NG!Q84</f>
        <v>24.57</v>
      </c>
      <c r="H84">
        <f>PPCL_Spot!Q84</f>
        <v>0</v>
      </c>
      <c r="I84">
        <f>Bawana_NG!Q84</f>
        <v>53.28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BYPL_ISGS_exbus!DM84</f>
        <v>732.70205487641601</v>
      </c>
      <c r="P84" s="36">
        <v>43.917388046387153</v>
      </c>
      <c r="Q84" s="36">
        <v>18.167459451901571</v>
      </c>
      <c r="R84" s="38">
        <v>0</v>
      </c>
      <c r="S84" s="38">
        <v>0</v>
      </c>
      <c r="T84" s="37">
        <f>SUMPRODUCT(LTA!J84:AN84,LTA!J$101:AN$101,LTA!J$104:AN$104)</f>
        <v>27.68</v>
      </c>
      <c r="U84" s="37">
        <f>SUMPRODUCT(LTA!J84:AN84,LTA!J$102:AN$102,LTA!J$104:AN$104)</f>
        <v>81.300000000000011</v>
      </c>
      <c r="V84" s="66">
        <f>SUMPRODUCT(MTOA!B84:G84,MTOA!B$102:G$102,MTOA!B$104:G$104)</f>
        <v>0</v>
      </c>
      <c r="W84" s="66">
        <f>SUMPRODUCT(MTOA!B84:G84,MTOA!B$101:G$101,MTOA!B$104:G$104)</f>
        <v>0</v>
      </c>
      <c r="X84">
        <v>0</v>
      </c>
      <c r="Y84" s="34">
        <f>IEX!I84</f>
        <v>0</v>
      </c>
      <c r="Z84" s="34">
        <f>IEX!O84</f>
        <v>0</v>
      </c>
      <c r="AA84" s="75">
        <f>STOA!I84</f>
        <v>33.82</v>
      </c>
      <c r="AB84" s="75">
        <f>-STOA!O84</f>
        <v>0</v>
      </c>
      <c r="AC84">
        <f t="shared" si="3"/>
        <v>9.2580456105411884</v>
      </c>
      <c r="AD84">
        <f t="shared" si="4"/>
        <v>1042.7925919509576</v>
      </c>
      <c r="AE84">
        <f>'IDT-1'!C84</f>
        <v>-70</v>
      </c>
      <c r="AF84" s="24"/>
      <c r="AG84">
        <f t="shared" si="5"/>
        <v>972.79259195095756</v>
      </c>
      <c r="AI84" s="34">
        <f>PXIL!I84</f>
        <v>0</v>
      </c>
      <c r="AJ84" s="34">
        <f>PXIL!O84</f>
        <v>0</v>
      </c>
      <c r="AK84" s="34">
        <f>RTM_IEX!I84</f>
        <v>23.23</v>
      </c>
      <c r="AL84" s="34">
        <f>RTM_IEX!O84</f>
        <v>0</v>
      </c>
      <c r="AM84" s="34">
        <f>RTM_PXI!I84</f>
        <v>0</v>
      </c>
      <c r="AN84" s="34">
        <f>RTM_PXI!O84</f>
        <v>0</v>
      </c>
      <c r="AO84" s="149">
        <f>GDAM_IEX!I84</f>
        <v>0</v>
      </c>
      <c r="AP84" s="149">
        <f>GDAM_IEX!O84</f>
        <v>0</v>
      </c>
      <c r="AQ84" s="149">
        <f>GDAM_PXI!I84</f>
        <v>0</v>
      </c>
      <c r="AR84" s="149">
        <f>GDAM_PXI!O84</f>
        <v>0</v>
      </c>
    </row>
    <row r="85" spans="1:44">
      <c r="A85" t="s">
        <v>127</v>
      </c>
      <c r="D85">
        <f>TWEPL!Q85</f>
        <v>5.5991999999999997</v>
      </c>
      <c r="E85">
        <f>GT_NG!Q85</f>
        <v>7.7845351867940922</v>
      </c>
      <c r="F85">
        <f>GT_Spot!Q85</f>
        <v>0</v>
      </c>
      <c r="G85">
        <f>PPCL_NG!Q85</f>
        <v>24.57</v>
      </c>
      <c r="H85">
        <f>PPCL_Spot!Q85</f>
        <v>0</v>
      </c>
      <c r="I85">
        <f>Bawana_NG!Q85</f>
        <v>53.28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BYPL_ISGS_exbus!DM85</f>
        <v>732.33021113704751</v>
      </c>
      <c r="P85" s="36">
        <v>43.917388046387153</v>
      </c>
      <c r="Q85" s="36">
        <v>18.167459451901571</v>
      </c>
      <c r="R85" s="38">
        <v>0</v>
      </c>
      <c r="S85" s="38">
        <v>0</v>
      </c>
      <c r="T85" s="37">
        <f>SUMPRODUCT(LTA!J85:AN85,LTA!J$101:AN$101,LTA!J$104:AN$104)</f>
        <v>27.95</v>
      </c>
      <c r="U85" s="37">
        <f>SUMPRODUCT(LTA!J85:AN85,LTA!J$102:AN$102,LTA!J$104:AN$104)</f>
        <v>80.95</v>
      </c>
      <c r="V85" s="66">
        <f>SUMPRODUCT(MTOA!B85:G85,MTOA!B$102:G$102,MTOA!B$104:G$104)</f>
        <v>0</v>
      </c>
      <c r="W85" s="66">
        <f>SUMPRODUCT(MTOA!B85:G85,MTOA!B$101:G$101,MTOA!B$104:G$104)</f>
        <v>0</v>
      </c>
      <c r="X85">
        <v>0</v>
      </c>
      <c r="Y85" s="34">
        <f>IEX!I85</f>
        <v>0</v>
      </c>
      <c r="Z85" s="34">
        <f>IEX!O85</f>
        <v>0</v>
      </c>
      <c r="AA85" s="75">
        <f>STOA!I85</f>
        <v>33.82</v>
      </c>
      <c r="AB85" s="75">
        <f>-STOA!O85</f>
        <v>0</v>
      </c>
      <c r="AC85">
        <f t="shared" si="3"/>
        <v>9.0496453856347472</v>
      </c>
      <c r="AD85">
        <f t="shared" si="4"/>
        <v>1019.3191484364955</v>
      </c>
      <c r="AE85">
        <f>'IDT-1'!C85</f>
        <v>-80</v>
      </c>
      <c r="AF85" s="24"/>
      <c r="AG85">
        <f t="shared" si="5"/>
        <v>939.31914843649554</v>
      </c>
      <c r="AI85" s="34">
        <f>PXIL!I85</f>
        <v>0</v>
      </c>
      <c r="AJ85" s="34">
        <f>PXIL!O85</f>
        <v>0</v>
      </c>
      <c r="AK85" s="34">
        <f>RTM_IEX!I85</f>
        <v>0</v>
      </c>
      <c r="AL85" s="34">
        <f>RTM_IEX!O85</f>
        <v>0</v>
      </c>
      <c r="AM85" s="34">
        <f>RTM_PXI!I85</f>
        <v>0</v>
      </c>
      <c r="AN85" s="34">
        <f>RTM_PXI!O85</f>
        <v>0</v>
      </c>
      <c r="AO85" s="149">
        <f>GDAM_IEX!I85</f>
        <v>0</v>
      </c>
      <c r="AP85" s="149">
        <f>GDAM_IEX!O85</f>
        <v>0</v>
      </c>
      <c r="AQ85" s="149">
        <f>GDAM_PXI!I85</f>
        <v>0</v>
      </c>
      <c r="AR85" s="149">
        <f>GDAM_PXI!O85</f>
        <v>0</v>
      </c>
    </row>
    <row r="86" spans="1:44">
      <c r="A86" t="s">
        <v>128</v>
      </c>
      <c r="D86">
        <f>TWEPL!Q86</f>
        <v>5.5991999999999997</v>
      </c>
      <c r="E86">
        <f>GT_NG!Q86</f>
        <v>7.7845351867940922</v>
      </c>
      <c r="F86">
        <f>GT_Spot!Q86</f>
        <v>0</v>
      </c>
      <c r="G86">
        <f>PPCL_NG!Q86</f>
        <v>24.57</v>
      </c>
      <c r="H86">
        <f>PPCL_Spot!Q86</f>
        <v>0</v>
      </c>
      <c r="I86">
        <f>Bawana_NG!Q86</f>
        <v>53.28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BYPL_ISGS_exbus!DM86</f>
        <v>709.26345784722412</v>
      </c>
      <c r="P86" s="36">
        <v>43.917388046387153</v>
      </c>
      <c r="Q86" s="36">
        <v>18.167459451901571</v>
      </c>
      <c r="R86" s="38">
        <v>0</v>
      </c>
      <c r="S86" s="38">
        <v>0</v>
      </c>
      <c r="T86" s="37">
        <f>SUMPRODUCT(LTA!J86:AN86,LTA!J$101:AN$101,LTA!J$104:AN$104)</f>
        <v>27.64</v>
      </c>
      <c r="U86" s="37">
        <f>SUMPRODUCT(LTA!J86:AN86,LTA!J$102:AN$102,LTA!J$104:AN$104)</f>
        <v>80.650000000000006</v>
      </c>
      <c r="V86" s="66">
        <f>SUMPRODUCT(MTOA!B86:G86,MTOA!B$102:G$102,MTOA!B$104:G$104)</f>
        <v>0</v>
      </c>
      <c r="W86" s="66">
        <f>SUMPRODUCT(MTOA!B86:G86,MTOA!B$101:G$101,MTOA!B$104:G$104)</f>
        <v>0</v>
      </c>
      <c r="X86">
        <v>0</v>
      </c>
      <c r="Y86" s="34">
        <f>IEX!I86</f>
        <v>0</v>
      </c>
      <c r="Z86" s="34">
        <f>IEX!O86</f>
        <v>0</v>
      </c>
      <c r="AA86" s="75">
        <f>STOA!I86</f>
        <v>33.82</v>
      </c>
      <c r="AB86" s="75">
        <f>-STOA!O86</f>
        <v>0</v>
      </c>
      <c r="AC86">
        <f t="shared" si="3"/>
        <v>8.8412899566843013</v>
      </c>
      <c r="AD86">
        <f t="shared" si="4"/>
        <v>995.85075057562267</v>
      </c>
      <c r="AE86">
        <f>'IDT-1'!C86</f>
        <v>-65</v>
      </c>
      <c r="AF86" s="24"/>
      <c r="AG86">
        <f t="shared" si="5"/>
        <v>930.85075057562267</v>
      </c>
      <c r="AI86" s="34">
        <f>PXIL!I86</f>
        <v>0</v>
      </c>
      <c r="AJ86" s="34">
        <f>PXIL!O86</f>
        <v>0</v>
      </c>
      <c r="AK86" s="34">
        <f>RTM_IEX!I86</f>
        <v>0</v>
      </c>
      <c r="AL86" s="34">
        <f>RTM_IEX!O86</f>
        <v>0</v>
      </c>
      <c r="AM86" s="34">
        <f>RTM_PXI!I86</f>
        <v>0</v>
      </c>
      <c r="AN86" s="34">
        <f>RTM_PXI!O86</f>
        <v>0</v>
      </c>
      <c r="AO86" s="149">
        <f>GDAM_IEX!I86</f>
        <v>0</v>
      </c>
      <c r="AP86" s="149">
        <f>GDAM_IEX!O86</f>
        <v>0</v>
      </c>
      <c r="AQ86" s="149">
        <f>GDAM_PXI!I86</f>
        <v>0</v>
      </c>
      <c r="AR86" s="149">
        <f>GDAM_PXI!O86</f>
        <v>0</v>
      </c>
    </row>
    <row r="87" spans="1:44">
      <c r="A87" t="s">
        <v>129</v>
      </c>
      <c r="D87">
        <f>TWEPL!Q87</f>
        <v>5.5991999999999997</v>
      </c>
      <c r="E87">
        <f>GT_NG!Q87</f>
        <v>7.7845351867940922</v>
      </c>
      <c r="F87">
        <f>GT_Spot!Q87</f>
        <v>0</v>
      </c>
      <c r="G87">
        <f>PPCL_NG!Q87</f>
        <v>24.57</v>
      </c>
      <c r="H87">
        <f>PPCL_Spot!Q87</f>
        <v>0</v>
      </c>
      <c r="I87">
        <f>Bawana_NG!Q87</f>
        <v>54.140000000000015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BYPL_ISGS_exbus!DM87</f>
        <v>702.52060576737472</v>
      </c>
      <c r="P87" s="36">
        <v>43.917388046387153</v>
      </c>
      <c r="Q87" s="36">
        <v>18.167459451901571</v>
      </c>
      <c r="R87" s="38">
        <v>0</v>
      </c>
      <c r="S87" s="38">
        <v>0</v>
      </c>
      <c r="T87" s="37">
        <f>SUMPRODUCT(LTA!J87:AN87,LTA!J$101:AN$101,LTA!J$104:AN$104)</f>
        <v>27.16</v>
      </c>
      <c r="U87" s="37">
        <f>SUMPRODUCT(LTA!J87:AN87,LTA!J$102:AN$102,LTA!J$104:AN$104)</f>
        <v>80.12</v>
      </c>
      <c r="V87" s="66">
        <f>SUMPRODUCT(MTOA!B87:G87,MTOA!B$102:G$102,MTOA!B$104:G$104)</f>
        <v>0</v>
      </c>
      <c r="W87" s="66">
        <f>SUMPRODUCT(MTOA!B87:G87,MTOA!B$101:G$101,MTOA!B$104:G$104)</f>
        <v>0</v>
      </c>
      <c r="X87">
        <v>0</v>
      </c>
      <c r="Y87" s="34">
        <f>IEX!I87</f>
        <v>0</v>
      </c>
      <c r="Z87" s="34">
        <f>IEX!O87</f>
        <v>0</v>
      </c>
      <c r="AA87" s="75">
        <f>STOA!I87</f>
        <v>33.82</v>
      </c>
      <c r="AB87" s="75">
        <f>-STOA!O87</f>
        <v>0</v>
      </c>
      <c r="AC87">
        <f t="shared" si="3"/>
        <v>8.7806328583816278</v>
      </c>
      <c r="AD87">
        <f t="shared" si="4"/>
        <v>989.01855559407591</v>
      </c>
      <c r="AE87">
        <f>'IDT-1'!C87</f>
        <v>-75</v>
      </c>
      <c r="AF87" s="24"/>
      <c r="AG87">
        <f t="shared" si="5"/>
        <v>914.01855559407591</v>
      </c>
      <c r="AI87" s="34">
        <f>PXIL!I87</f>
        <v>0</v>
      </c>
      <c r="AJ87" s="34">
        <f>PXIL!O87</f>
        <v>0</v>
      </c>
      <c r="AK87" s="34">
        <f>RTM_IEX!I87</f>
        <v>0</v>
      </c>
      <c r="AL87" s="34">
        <f>RTM_IEX!O87</f>
        <v>0</v>
      </c>
      <c r="AM87" s="34">
        <f>RTM_PXI!I87</f>
        <v>0</v>
      </c>
      <c r="AN87" s="34">
        <f>RTM_PXI!O87</f>
        <v>0</v>
      </c>
      <c r="AO87" s="149">
        <f>GDAM_IEX!I87</f>
        <v>0</v>
      </c>
      <c r="AP87" s="149">
        <f>GDAM_IEX!O87</f>
        <v>0</v>
      </c>
      <c r="AQ87" s="149">
        <f>GDAM_PXI!I87</f>
        <v>0</v>
      </c>
      <c r="AR87" s="149">
        <f>GDAM_PXI!O87</f>
        <v>0</v>
      </c>
    </row>
    <row r="88" spans="1:44">
      <c r="A88" t="s">
        <v>130</v>
      </c>
      <c r="D88">
        <f>TWEPL!Q88</f>
        <v>5.5991999999999997</v>
      </c>
      <c r="E88">
        <f>GT_NG!Q88</f>
        <v>7.7845351867940922</v>
      </c>
      <c r="F88">
        <f>GT_Spot!Q88</f>
        <v>0</v>
      </c>
      <c r="G88">
        <f>PPCL_NG!Q88</f>
        <v>24.57</v>
      </c>
      <c r="H88">
        <f>PPCL_Spot!Q88</f>
        <v>0</v>
      </c>
      <c r="I88">
        <f>Bawana_NG!Q88</f>
        <v>54.14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BYPL_ISGS_exbus!DM88</f>
        <v>699.26983925789193</v>
      </c>
      <c r="P88" s="36">
        <v>43.917388046387153</v>
      </c>
      <c r="Q88" s="36">
        <v>18.167459451901571</v>
      </c>
      <c r="R88" s="38">
        <v>0</v>
      </c>
      <c r="S88" s="38">
        <v>0</v>
      </c>
      <c r="T88" s="37">
        <f>SUMPRODUCT(LTA!J88:AN88,LTA!J$101:AN$101,LTA!J$104:AN$104)</f>
        <v>27.75</v>
      </c>
      <c r="U88" s="37">
        <f>SUMPRODUCT(LTA!J88:AN88,LTA!J$102:AN$102,LTA!J$104:AN$104)</f>
        <v>80.31</v>
      </c>
      <c r="V88" s="66">
        <f>SUMPRODUCT(MTOA!B88:G88,MTOA!B$102:G$102,MTOA!B$104:G$104)</f>
        <v>0</v>
      </c>
      <c r="W88" s="66">
        <f>SUMPRODUCT(MTOA!B88:G88,MTOA!B$101:G$101,MTOA!B$104:G$104)</f>
        <v>0</v>
      </c>
      <c r="X88">
        <v>0</v>
      </c>
      <c r="Y88" s="34">
        <f>IEX!I88</f>
        <v>0</v>
      </c>
      <c r="Z88" s="34">
        <f>IEX!O88</f>
        <v>0</v>
      </c>
      <c r="AA88" s="75">
        <f>STOA!I88</f>
        <v>33.82</v>
      </c>
      <c r="AB88" s="75">
        <f>-STOA!O88</f>
        <v>0</v>
      </c>
      <c r="AC88">
        <f t="shared" si="3"/>
        <v>8.7588901130981789</v>
      </c>
      <c r="AD88">
        <f t="shared" si="4"/>
        <v>986.56953182987661</v>
      </c>
      <c r="AE88">
        <f>'IDT-1'!C88</f>
        <v>-70</v>
      </c>
      <c r="AF88" s="24"/>
      <c r="AG88">
        <f t="shared" si="5"/>
        <v>916.56953182987661</v>
      </c>
      <c r="AI88" s="34">
        <f>PXIL!I88</f>
        <v>0</v>
      </c>
      <c r="AJ88" s="34">
        <f>PXIL!O88</f>
        <v>0</v>
      </c>
      <c r="AK88" s="34">
        <f>RTM_IEX!I88</f>
        <v>0</v>
      </c>
      <c r="AL88" s="34">
        <f>RTM_IEX!O88</f>
        <v>0</v>
      </c>
      <c r="AM88" s="34">
        <f>RTM_PXI!I88</f>
        <v>0</v>
      </c>
      <c r="AN88" s="34">
        <f>RTM_PXI!O88</f>
        <v>0</v>
      </c>
      <c r="AO88" s="149">
        <f>GDAM_IEX!I88</f>
        <v>0</v>
      </c>
      <c r="AP88" s="149">
        <f>GDAM_IEX!O88</f>
        <v>0</v>
      </c>
      <c r="AQ88" s="149">
        <f>GDAM_PXI!I88</f>
        <v>0</v>
      </c>
      <c r="AR88" s="149">
        <f>GDAM_PXI!O88</f>
        <v>0</v>
      </c>
    </row>
    <row r="89" spans="1:44">
      <c r="A89" t="s">
        <v>131</v>
      </c>
      <c r="D89">
        <f>TWEPL!Q89</f>
        <v>5.5991999999999997</v>
      </c>
      <c r="E89">
        <f>GT_NG!Q89</f>
        <v>7.5654376583169149</v>
      </c>
      <c r="F89">
        <f>GT_Spot!Q89</f>
        <v>0</v>
      </c>
      <c r="G89">
        <f>PPCL_NG!Q89</f>
        <v>24.57</v>
      </c>
      <c r="H89">
        <f>PPCL_Spot!Q89</f>
        <v>0</v>
      </c>
      <c r="I89">
        <f>Bawana_NG!Q89</f>
        <v>54.14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BYPL_ISGS_exbus!DM89</f>
        <v>697.69064183364299</v>
      </c>
      <c r="P89" s="36">
        <v>43.917388046387153</v>
      </c>
      <c r="Q89" s="36">
        <v>18.167459451901571</v>
      </c>
      <c r="R89" s="38">
        <v>0</v>
      </c>
      <c r="S89" s="38">
        <v>0</v>
      </c>
      <c r="T89" s="37">
        <f>SUMPRODUCT(LTA!J89:AN89,LTA!J$101:AN$101,LTA!J$104:AN$104)</f>
        <v>28.42</v>
      </c>
      <c r="U89" s="37">
        <f>SUMPRODUCT(LTA!J89:AN89,LTA!J$102:AN$102,LTA!J$104:AN$104)</f>
        <v>80.550000000000011</v>
      </c>
      <c r="V89" s="66">
        <f>SUMPRODUCT(MTOA!B89:G89,MTOA!B$102:G$102,MTOA!B$104:G$104)</f>
        <v>0</v>
      </c>
      <c r="W89" s="66">
        <f>SUMPRODUCT(MTOA!B89:G89,MTOA!B$101:G$101,MTOA!B$104:G$104)</f>
        <v>0</v>
      </c>
      <c r="X89">
        <v>0</v>
      </c>
      <c r="Y89" s="34">
        <f>IEX!I89</f>
        <v>0</v>
      </c>
      <c r="Z89" s="34">
        <f>IEX!O89</f>
        <v>0</v>
      </c>
      <c r="AA89" s="75">
        <f>STOA!I89</f>
        <v>33.82</v>
      </c>
      <c r="AB89" s="75">
        <f>-STOA!O89</f>
        <v>0</v>
      </c>
      <c r="AC89">
        <f t="shared" si="3"/>
        <v>8.7510731175141885</v>
      </c>
      <c r="AD89">
        <f t="shared" si="4"/>
        <v>985.68905387273435</v>
      </c>
      <c r="AE89">
        <f>'IDT-1'!C89</f>
        <v>-65</v>
      </c>
      <c r="AF89" s="24"/>
      <c r="AG89">
        <f t="shared" si="5"/>
        <v>920.68905387273435</v>
      </c>
      <c r="AI89" s="34">
        <f>PXIL!I89</f>
        <v>0</v>
      </c>
      <c r="AJ89" s="34">
        <f>PXIL!O89</f>
        <v>0</v>
      </c>
      <c r="AK89" s="34">
        <f>RTM_IEX!I89</f>
        <v>0</v>
      </c>
      <c r="AL89" s="34">
        <f>RTM_IEX!O89</f>
        <v>0</v>
      </c>
      <c r="AM89" s="34">
        <f>RTM_PXI!I89</f>
        <v>0</v>
      </c>
      <c r="AN89" s="34">
        <f>RTM_PXI!O89</f>
        <v>0</v>
      </c>
      <c r="AO89" s="149">
        <f>GDAM_IEX!I89</f>
        <v>0</v>
      </c>
      <c r="AP89" s="149">
        <f>GDAM_IEX!O89</f>
        <v>0</v>
      </c>
      <c r="AQ89" s="149">
        <f>GDAM_PXI!I89</f>
        <v>0</v>
      </c>
      <c r="AR89" s="149">
        <f>GDAM_PXI!O89</f>
        <v>0</v>
      </c>
    </row>
    <row r="90" spans="1:44">
      <c r="A90" t="s">
        <v>132</v>
      </c>
      <c r="D90">
        <f>TWEPL!Q90</f>
        <v>5.5991999999999997</v>
      </c>
      <c r="E90">
        <f>GT_NG!Q90</f>
        <v>7.5654376583169149</v>
      </c>
      <c r="F90">
        <f>GT_Spot!Q90</f>
        <v>0</v>
      </c>
      <c r="G90">
        <f>PPCL_NG!Q90</f>
        <v>24.57</v>
      </c>
      <c r="H90">
        <f>PPCL_Spot!Q90</f>
        <v>0</v>
      </c>
      <c r="I90">
        <f>Bawana_NG!Q90</f>
        <v>54.14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BYPL_ISGS_exbus!DM90</f>
        <v>721.32486432706582</v>
      </c>
      <c r="P90" s="36">
        <v>43.917388046387153</v>
      </c>
      <c r="Q90" s="36">
        <v>18.167459451901571</v>
      </c>
      <c r="R90" s="38">
        <v>0</v>
      </c>
      <c r="S90" s="38">
        <v>0</v>
      </c>
      <c r="T90" s="37">
        <f>SUMPRODUCT(LTA!J90:AN90,LTA!J$101:AN$101,LTA!J$104:AN$104)</f>
        <v>28.75</v>
      </c>
      <c r="U90" s="37">
        <f>SUMPRODUCT(LTA!J90:AN90,LTA!J$102:AN$102,LTA!J$104:AN$104)</f>
        <v>80.830000000000013</v>
      </c>
      <c r="V90" s="66">
        <f>SUMPRODUCT(MTOA!B90:G90,MTOA!B$102:G$102,MTOA!B$104:G$104)</f>
        <v>0</v>
      </c>
      <c r="W90" s="66">
        <f>SUMPRODUCT(MTOA!B90:G90,MTOA!B$101:G$101,MTOA!B$104:G$104)</f>
        <v>0</v>
      </c>
      <c r="X90">
        <v>0</v>
      </c>
      <c r="Y90" s="34">
        <f>IEX!I90</f>
        <v>0</v>
      </c>
      <c r="Z90" s="34">
        <f>IEX!O90</f>
        <v>0</v>
      </c>
      <c r="AA90" s="75">
        <f>STOA!I90</f>
        <v>33.82</v>
      </c>
      <c r="AB90" s="75">
        <f>-STOA!O90</f>
        <v>0</v>
      </c>
      <c r="AC90">
        <f t="shared" si="3"/>
        <v>8.964422275456311</v>
      </c>
      <c r="AD90">
        <f t="shared" si="4"/>
        <v>1009.7199272082153</v>
      </c>
      <c r="AE90">
        <f>'IDT-1'!C90</f>
        <v>-70</v>
      </c>
      <c r="AF90" s="24"/>
      <c r="AG90">
        <f t="shared" si="5"/>
        <v>939.71992720821527</v>
      </c>
      <c r="AI90" s="34">
        <f>PXIL!I90</f>
        <v>0</v>
      </c>
      <c r="AJ90" s="34">
        <f>PXIL!O90</f>
        <v>0</v>
      </c>
      <c r="AK90" s="34">
        <f>RTM_IEX!I90</f>
        <v>0</v>
      </c>
      <c r="AL90" s="34">
        <f>RTM_IEX!O90</f>
        <v>0</v>
      </c>
      <c r="AM90" s="34">
        <f>RTM_PXI!I90</f>
        <v>0</v>
      </c>
      <c r="AN90" s="34">
        <f>RTM_PXI!O90</f>
        <v>0</v>
      </c>
      <c r="AO90" s="149">
        <f>GDAM_IEX!I90</f>
        <v>0</v>
      </c>
      <c r="AP90" s="149">
        <f>GDAM_IEX!O90</f>
        <v>0</v>
      </c>
      <c r="AQ90" s="149">
        <f>GDAM_PXI!I90</f>
        <v>0</v>
      </c>
      <c r="AR90" s="149">
        <f>GDAM_PXI!O90</f>
        <v>0</v>
      </c>
    </row>
    <row r="91" spans="1:44">
      <c r="A91" t="s">
        <v>133</v>
      </c>
      <c r="D91">
        <f>TWEPL!Q91</f>
        <v>5.5991999999999997</v>
      </c>
      <c r="E91">
        <f>GT_NG!Q91</f>
        <v>8.0157613284548273</v>
      </c>
      <c r="F91">
        <f>GT_Spot!Q91</f>
        <v>0</v>
      </c>
      <c r="G91">
        <f>PPCL_NG!Q91</f>
        <v>24.968389136184761</v>
      </c>
      <c r="H91">
        <f>PPCL_Spot!Q91</f>
        <v>0</v>
      </c>
      <c r="I91">
        <f>Bawana_NG!Q91</f>
        <v>54.14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BYPL_ISGS_exbus!DM91</f>
        <v>725.13222287301005</v>
      </c>
      <c r="P91" s="36">
        <v>43.917388046387153</v>
      </c>
      <c r="Q91" s="36">
        <v>18.167459451901571</v>
      </c>
      <c r="R91" s="38">
        <v>0</v>
      </c>
      <c r="S91" s="38">
        <v>0</v>
      </c>
      <c r="T91" s="37">
        <f>SUMPRODUCT(LTA!J91:AN91,LTA!J$101:AN$101,LTA!J$104:AN$104)</f>
        <v>29.42</v>
      </c>
      <c r="U91" s="37">
        <f>SUMPRODUCT(LTA!J91:AN91,LTA!J$102:AN$102,LTA!J$104:AN$104)</f>
        <v>81.17</v>
      </c>
      <c r="V91" s="66">
        <f>SUMPRODUCT(MTOA!B91:G91,MTOA!B$102:G$102,MTOA!B$104:G$104)</f>
        <v>0</v>
      </c>
      <c r="W91" s="66">
        <f>SUMPRODUCT(MTOA!B91:G91,MTOA!B$101:G$101,MTOA!B$104:G$104)</f>
        <v>0</v>
      </c>
      <c r="X91">
        <v>0</v>
      </c>
      <c r="Y91" s="34">
        <f>IEX!I91</f>
        <v>0</v>
      </c>
      <c r="Z91" s="34">
        <f>IEX!O91</f>
        <v>0</v>
      </c>
      <c r="AA91" s="75">
        <f>STOA!I91</f>
        <v>57.010000000000005</v>
      </c>
      <c r="AB91" s="75">
        <f>-STOA!O91</f>
        <v>0</v>
      </c>
      <c r="AC91">
        <f t="shared" si="3"/>
        <v>9.2183557033562575</v>
      </c>
      <c r="AD91">
        <f t="shared" si="4"/>
        <v>1038.3220651325819</v>
      </c>
      <c r="AE91">
        <f>'IDT-1'!C91</f>
        <v>-100</v>
      </c>
      <c r="AF91" s="24"/>
      <c r="AG91">
        <f t="shared" si="5"/>
        <v>938.32206513258188</v>
      </c>
      <c r="AI91" s="34">
        <f>PXIL!I91</f>
        <v>0</v>
      </c>
      <c r="AJ91" s="34">
        <f>PXIL!O91</f>
        <v>0</v>
      </c>
      <c r="AK91" s="34">
        <f>RTM_IEX!I91</f>
        <v>0</v>
      </c>
      <c r="AL91" s="34">
        <f>RTM_IEX!O91</f>
        <v>0</v>
      </c>
      <c r="AM91" s="34">
        <f>RTM_PXI!I91</f>
        <v>0</v>
      </c>
      <c r="AN91" s="34">
        <f>RTM_PXI!O91</f>
        <v>0</v>
      </c>
      <c r="AO91" s="149">
        <f>GDAM_IEX!I91</f>
        <v>0</v>
      </c>
      <c r="AP91" s="149">
        <f>GDAM_IEX!O91</f>
        <v>0</v>
      </c>
      <c r="AQ91" s="149">
        <f>GDAM_PXI!I91</f>
        <v>0</v>
      </c>
      <c r="AR91" s="149">
        <f>GDAM_PXI!O91</f>
        <v>0</v>
      </c>
    </row>
    <row r="92" spans="1:44">
      <c r="A92" t="s">
        <v>134</v>
      </c>
      <c r="D92">
        <f>TWEPL!Q92</f>
        <v>5.5991999999999997</v>
      </c>
      <c r="E92">
        <f>GT_NG!Q92</f>
        <v>8.0157613284548273</v>
      </c>
      <c r="F92">
        <f>GT_Spot!Q92</f>
        <v>0</v>
      </c>
      <c r="G92">
        <f>PPCL_NG!Q92</f>
        <v>24.968389136184761</v>
      </c>
      <c r="H92">
        <f>PPCL_Spot!Q92</f>
        <v>0</v>
      </c>
      <c r="I92">
        <f>Bawana_NG!Q92</f>
        <v>54.140000000000015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BYPL_ISGS_exbus!DM92</f>
        <v>725.08340462301021</v>
      </c>
      <c r="P92" s="36">
        <v>43.917388046387153</v>
      </c>
      <c r="Q92" s="36">
        <v>18.167459451901571</v>
      </c>
      <c r="R92" s="38">
        <v>0</v>
      </c>
      <c r="S92" s="38">
        <v>0</v>
      </c>
      <c r="T92" s="37">
        <f>SUMPRODUCT(LTA!J92:AN92,LTA!J$101:AN$101,LTA!J$104:AN$104)</f>
        <v>30.07</v>
      </c>
      <c r="U92" s="37">
        <f>SUMPRODUCT(LTA!J92:AN92,LTA!J$102:AN$102,LTA!J$104:AN$104)</f>
        <v>81.490000000000009</v>
      </c>
      <c r="V92" s="66">
        <f>SUMPRODUCT(MTOA!B92:G92,MTOA!B$102:G$102,MTOA!B$104:G$104)</f>
        <v>0</v>
      </c>
      <c r="W92" s="66">
        <f>SUMPRODUCT(MTOA!B92:G92,MTOA!B$101:G$101,MTOA!B$104:G$104)</f>
        <v>0</v>
      </c>
      <c r="X92">
        <v>0</v>
      </c>
      <c r="Y92" s="34">
        <f>IEX!I92</f>
        <v>0</v>
      </c>
      <c r="Z92" s="34">
        <f>IEX!O92</f>
        <v>0</v>
      </c>
      <c r="AA92" s="75">
        <f>STOA!I92</f>
        <v>57.010000000000005</v>
      </c>
      <c r="AB92" s="75">
        <f>-STOA!O92</f>
        <v>0</v>
      </c>
      <c r="AC92">
        <f t="shared" si="3"/>
        <v>9.2264621027562601</v>
      </c>
      <c r="AD92">
        <f t="shared" si="4"/>
        <v>1039.2351404831825</v>
      </c>
      <c r="AE92">
        <f>'IDT-1'!C92</f>
        <v>-105</v>
      </c>
      <c r="AF92" s="24"/>
      <c r="AG92">
        <f t="shared" si="5"/>
        <v>934.23514048318248</v>
      </c>
      <c r="AI92" s="34">
        <f>PXIL!I92</f>
        <v>0</v>
      </c>
      <c r="AJ92" s="34">
        <f>PXIL!O92</f>
        <v>0</v>
      </c>
      <c r="AK92" s="34">
        <f>RTM_IEX!I92</f>
        <v>0</v>
      </c>
      <c r="AL92" s="34">
        <f>RTM_IEX!O92</f>
        <v>0</v>
      </c>
      <c r="AM92" s="34">
        <f>RTM_PXI!I92</f>
        <v>0</v>
      </c>
      <c r="AN92" s="34">
        <f>RTM_PXI!O92</f>
        <v>0</v>
      </c>
      <c r="AO92" s="149">
        <f>GDAM_IEX!I92</f>
        <v>0</v>
      </c>
      <c r="AP92" s="149">
        <f>GDAM_IEX!O92</f>
        <v>0</v>
      </c>
      <c r="AQ92" s="149">
        <f>GDAM_PXI!I92</f>
        <v>0</v>
      </c>
      <c r="AR92" s="149">
        <f>GDAM_PXI!O92</f>
        <v>0</v>
      </c>
    </row>
    <row r="93" spans="1:44">
      <c r="A93" t="s">
        <v>135</v>
      </c>
      <c r="D93">
        <f>TWEPL!Q93</f>
        <v>5.5991999999999997</v>
      </c>
      <c r="E93">
        <f>GT_NG!Q93</f>
        <v>8.0864805692391908</v>
      </c>
      <c r="F93">
        <f>GT_Spot!Q93</f>
        <v>0</v>
      </c>
      <c r="G93">
        <f>PPCL_NG!Q93</f>
        <v>24.968389136184761</v>
      </c>
      <c r="H93">
        <f>PPCL_Spot!Q93</f>
        <v>0</v>
      </c>
      <c r="I93">
        <f>Bawana_NG!Q93</f>
        <v>55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BYPL_ISGS_exbus!DM93</f>
        <v>722.37443081182266</v>
      </c>
      <c r="P93" s="36">
        <v>43.917388046387153</v>
      </c>
      <c r="Q93" s="36">
        <v>18.167459451901571</v>
      </c>
      <c r="R93" s="38">
        <v>0</v>
      </c>
      <c r="S93" s="38">
        <v>0</v>
      </c>
      <c r="T93" s="37">
        <f>SUMPRODUCT(LTA!J93:AN93,LTA!J$101:AN$101,LTA!J$104:AN$104)</f>
        <v>30.75</v>
      </c>
      <c r="U93" s="37">
        <f>SUMPRODUCT(LTA!J93:AN93,LTA!J$102:AN$102,LTA!J$104:AN$104)</f>
        <v>81.84</v>
      </c>
      <c r="V93" s="66">
        <f>SUMPRODUCT(MTOA!B93:G93,MTOA!B$102:G$102,MTOA!B$104:G$104)</f>
        <v>0</v>
      </c>
      <c r="W93" s="66">
        <f>SUMPRODUCT(MTOA!B93:G93,MTOA!B$101:G$101,MTOA!B$104:G$104)</f>
        <v>0</v>
      </c>
      <c r="X93">
        <v>0</v>
      </c>
      <c r="Y93" s="34">
        <f>IEX!I93</f>
        <v>0</v>
      </c>
      <c r="Z93" s="34">
        <f>IEX!O93</f>
        <v>0</v>
      </c>
      <c r="AA93" s="75">
        <f>STOA!I93</f>
        <v>57.010000000000005</v>
      </c>
      <c r="AB93" s="75">
        <f>-STOA!O93</f>
        <v>0</v>
      </c>
      <c r="AC93">
        <f t="shared" si="3"/>
        <v>9.3086587377586643</v>
      </c>
      <c r="AD93">
        <f t="shared" si="4"/>
        <v>1028.4046892777767</v>
      </c>
      <c r="AE93">
        <f>'IDT-1'!C93</f>
        <v>-90</v>
      </c>
      <c r="AF93" s="24"/>
      <c r="AG93">
        <f t="shared" si="5"/>
        <v>938.4046892777767</v>
      </c>
      <c r="AI93" s="34">
        <f>PXIL!I93</f>
        <v>0</v>
      </c>
      <c r="AJ93" s="34">
        <f>PXIL!O93</f>
        <v>0</v>
      </c>
      <c r="AK93" s="34">
        <f>RTM_IEX!I93</f>
        <v>0</v>
      </c>
      <c r="AL93" s="34">
        <f>RTM_IEX!O93</f>
        <v>-10</v>
      </c>
      <c r="AM93" s="34">
        <f>RTM_PXI!I93</f>
        <v>0</v>
      </c>
      <c r="AN93" s="34">
        <f>RTM_PXI!O93</f>
        <v>0</v>
      </c>
      <c r="AO93" s="149">
        <f>GDAM_IEX!I93</f>
        <v>0</v>
      </c>
      <c r="AP93" s="149">
        <f>GDAM_IEX!O93</f>
        <v>0</v>
      </c>
      <c r="AQ93" s="149">
        <f>GDAM_PXI!I93</f>
        <v>0</v>
      </c>
      <c r="AR93" s="149">
        <f>GDAM_PXI!O93</f>
        <v>0</v>
      </c>
    </row>
    <row r="94" spans="1:44">
      <c r="A94" t="s">
        <v>136</v>
      </c>
      <c r="D94">
        <f>TWEPL!Q94</f>
        <v>5.5991999999999997</v>
      </c>
      <c r="E94">
        <f>GT_NG!Q94</f>
        <v>8.3136288998357983</v>
      </c>
      <c r="F94">
        <f>GT_Spot!Q94</f>
        <v>0</v>
      </c>
      <c r="G94">
        <f>PPCL_NG!Q94</f>
        <v>24.968389136184761</v>
      </c>
      <c r="H94">
        <f>PPCL_Spot!Q94</f>
        <v>0</v>
      </c>
      <c r="I94">
        <f>Bawana_NG!Q94</f>
        <v>55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BYPL_ISGS_exbus!DM94</f>
        <v>718.91317253685759</v>
      </c>
      <c r="P94" s="36">
        <v>43.917388046387153</v>
      </c>
      <c r="Q94" s="36">
        <v>18.167459451901571</v>
      </c>
      <c r="R94" s="38">
        <v>0</v>
      </c>
      <c r="S94" s="38">
        <v>0</v>
      </c>
      <c r="T94" s="37">
        <f>SUMPRODUCT(LTA!J94:AN94,LTA!J$101:AN$101,LTA!J$104:AN$104)</f>
        <v>32.08</v>
      </c>
      <c r="U94" s="37">
        <f>SUMPRODUCT(LTA!J94:AN94,LTA!J$102:AN$102,LTA!J$104:AN$104)</f>
        <v>81.86</v>
      </c>
      <c r="V94" s="66">
        <f>SUMPRODUCT(MTOA!B94:G94,MTOA!B$102:G$102,MTOA!B$104:G$104)</f>
        <v>0</v>
      </c>
      <c r="W94" s="66">
        <f>SUMPRODUCT(MTOA!B94:G94,MTOA!B$101:G$101,MTOA!B$104:G$104)</f>
        <v>0</v>
      </c>
      <c r="X94">
        <v>0</v>
      </c>
      <c r="Y94" s="34">
        <f>IEX!I94</f>
        <v>0</v>
      </c>
      <c r="Z94" s="34">
        <f>IEX!O94</f>
        <v>0</v>
      </c>
      <c r="AA94" s="75">
        <f>STOA!I94</f>
        <v>57.010000000000005</v>
      </c>
      <c r="AB94" s="75">
        <f>-STOA!O94</f>
        <v>0</v>
      </c>
      <c r="AC94">
        <f t="shared" si="3"/>
        <v>9.2476879326372465</v>
      </c>
      <c r="AD94">
        <f t="shared" si="4"/>
        <v>1031.5815501385296</v>
      </c>
      <c r="AE94">
        <f>'IDT-1'!C94</f>
        <v>-80</v>
      </c>
      <c r="AF94" s="24"/>
      <c r="AG94">
        <f t="shared" si="5"/>
        <v>951.58155013852956</v>
      </c>
      <c r="AI94" s="34">
        <f>PXIL!I94</f>
        <v>0</v>
      </c>
      <c r="AJ94" s="34">
        <f>PXIL!O94</f>
        <v>0</v>
      </c>
      <c r="AK94" s="34">
        <f>RTM_IEX!I94</f>
        <v>0</v>
      </c>
      <c r="AL94" s="34">
        <f>RTM_IEX!O94</f>
        <v>-5</v>
      </c>
      <c r="AM94" s="34">
        <f>RTM_PXI!I94</f>
        <v>0</v>
      </c>
      <c r="AN94" s="34">
        <f>RTM_PXI!O94</f>
        <v>0</v>
      </c>
      <c r="AO94" s="149">
        <f>GDAM_IEX!I94</f>
        <v>0</v>
      </c>
      <c r="AP94" s="149">
        <f>GDAM_IEX!O94</f>
        <v>0</v>
      </c>
      <c r="AQ94" s="149">
        <f>GDAM_PXI!I94</f>
        <v>0</v>
      </c>
      <c r="AR94" s="149">
        <f>GDAM_PXI!O94</f>
        <v>0</v>
      </c>
    </row>
    <row r="95" spans="1:44">
      <c r="A95" t="s">
        <v>137</v>
      </c>
      <c r="D95">
        <f>TWEPL!Q95</f>
        <v>5.5991999999999997</v>
      </c>
      <c r="E95">
        <f>GT_NG!Q95</f>
        <v>8.3136288998357983</v>
      </c>
      <c r="F95">
        <f>GT_Spot!Q95</f>
        <v>0</v>
      </c>
      <c r="G95">
        <f>PPCL_NG!Q95</f>
        <v>24.968389136184761</v>
      </c>
      <c r="H95">
        <f>PPCL_Spot!Q95</f>
        <v>0</v>
      </c>
      <c r="I95">
        <f>Bawana_NG!Q95</f>
        <v>55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BYPL_ISGS_exbus!DM95</f>
        <v>693.1449679013482</v>
      </c>
      <c r="P95" s="36">
        <v>43.917388046387153</v>
      </c>
      <c r="Q95" s="36">
        <v>18.167459451901571</v>
      </c>
      <c r="R95" s="38">
        <v>0</v>
      </c>
      <c r="S95" s="38">
        <v>0</v>
      </c>
      <c r="T95" s="37">
        <f>SUMPRODUCT(LTA!J95:AN95,LTA!J$101:AN$101,LTA!J$104:AN$104)</f>
        <v>32.75</v>
      </c>
      <c r="U95" s="37">
        <f>SUMPRODUCT(LTA!J95:AN95,LTA!J$102:AN$102,LTA!J$104:AN$104)</f>
        <v>81.78</v>
      </c>
      <c r="V95" s="66">
        <f>SUMPRODUCT(MTOA!B95:G95,MTOA!B$102:G$102,MTOA!B$104:G$104)</f>
        <v>0</v>
      </c>
      <c r="W95" s="66">
        <f>SUMPRODUCT(MTOA!B95:G95,MTOA!B$101:G$101,MTOA!B$104:G$104)</f>
        <v>0</v>
      </c>
      <c r="X95">
        <v>0</v>
      </c>
      <c r="Y95" s="34">
        <f>IEX!I95</f>
        <v>0</v>
      </c>
      <c r="Z95" s="34">
        <f>IEX!O95</f>
        <v>0</v>
      </c>
      <c r="AA95" s="75">
        <f>STOA!I95</f>
        <v>57.010000000000005</v>
      </c>
      <c r="AB95" s="75">
        <f>-STOA!O95</f>
        <v>0</v>
      </c>
      <c r="AC95">
        <f t="shared" si="3"/>
        <v>9.0705103694557376</v>
      </c>
      <c r="AD95">
        <f t="shared" si="4"/>
        <v>1001.5805230662016</v>
      </c>
      <c r="AE95">
        <f>'IDT-1'!C95</f>
        <v>-55</v>
      </c>
      <c r="AF95" s="24"/>
      <c r="AG95">
        <f t="shared" si="5"/>
        <v>946.58052306620164</v>
      </c>
      <c r="AI95" s="34">
        <f>PXIL!I95</f>
        <v>0</v>
      </c>
      <c r="AJ95" s="34">
        <f>PXIL!O95</f>
        <v>0</v>
      </c>
      <c r="AK95" s="34">
        <f>RTM_IEX!I95</f>
        <v>0</v>
      </c>
      <c r="AL95" s="34">
        <f>RTM_IEX!O95</f>
        <v>-10</v>
      </c>
      <c r="AM95" s="34">
        <f>RTM_PXI!I95</f>
        <v>0</v>
      </c>
      <c r="AN95" s="34">
        <f>RTM_PXI!O95</f>
        <v>0</v>
      </c>
      <c r="AO95" s="149">
        <f>GDAM_IEX!I95</f>
        <v>0</v>
      </c>
      <c r="AP95" s="149">
        <f>GDAM_IEX!O95</f>
        <v>0</v>
      </c>
      <c r="AQ95" s="149">
        <f>GDAM_PXI!I95</f>
        <v>0</v>
      </c>
      <c r="AR95" s="149">
        <f>GDAM_PXI!O95</f>
        <v>0</v>
      </c>
    </row>
    <row r="96" spans="1:44">
      <c r="A96" t="s">
        <v>138</v>
      </c>
      <c r="D96">
        <f>TWEPL!Q96</f>
        <v>5.5991999999999997</v>
      </c>
      <c r="E96">
        <f>GT_NG!Q96</f>
        <v>8.3673860911270985</v>
      </c>
      <c r="F96">
        <f>GT_Spot!Q96</f>
        <v>0</v>
      </c>
      <c r="G96">
        <f>PPCL_NG!Q96</f>
        <v>24.968389136184761</v>
      </c>
      <c r="H96">
        <f>PPCL_Spot!Q96</f>
        <v>0</v>
      </c>
      <c r="I96">
        <f>Bawana_NG!Q96</f>
        <v>55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BYPL_ISGS_exbus!DM96</f>
        <v>677.13852702498593</v>
      </c>
      <c r="P96" s="36">
        <v>43.917388046387153</v>
      </c>
      <c r="Q96" s="36">
        <v>18.167459451901571</v>
      </c>
      <c r="R96" s="38">
        <v>0</v>
      </c>
      <c r="S96" s="38">
        <v>0</v>
      </c>
      <c r="T96" s="37">
        <f>SUMPRODUCT(LTA!J96:AN96,LTA!J$101:AN$101,LTA!J$104:AN$104)</f>
        <v>33.42</v>
      </c>
      <c r="U96" s="37">
        <f>SUMPRODUCT(LTA!J96:AN96,LTA!J$102:AN$102,LTA!J$104:AN$104)</f>
        <v>81.63000000000001</v>
      </c>
      <c r="V96" s="66">
        <f>SUMPRODUCT(MTOA!B96:G96,MTOA!B$102:G$102,MTOA!B$104:G$104)</f>
        <v>0</v>
      </c>
      <c r="W96" s="66">
        <f>SUMPRODUCT(MTOA!B96:G96,MTOA!B$101:G$101,MTOA!B$104:G$104)</f>
        <v>0</v>
      </c>
      <c r="X96">
        <v>0</v>
      </c>
      <c r="Y96" s="34">
        <f>IEX!I96</f>
        <v>0</v>
      </c>
      <c r="Z96" s="34">
        <f>IEX!O96</f>
        <v>0</v>
      </c>
      <c r="AA96" s="75">
        <f>STOA!I96</f>
        <v>57.010000000000005</v>
      </c>
      <c r="AB96" s="75">
        <f>-STOA!O96</f>
        <v>0</v>
      </c>
      <c r="AC96">
        <f t="shared" si="3"/>
        <v>8.8459214778051614</v>
      </c>
      <c r="AD96">
        <f t="shared" si="4"/>
        <v>996.37242827278124</v>
      </c>
      <c r="AE96">
        <f>'IDT-1'!C96</f>
        <v>-40</v>
      </c>
      <c r="AF96" s="24"/>
      <c r="AG96">
        <f t="shared" si="5"/>
        <v>956.37242827278124</v>
      </c>
      <c r="AI96" s="34">
        <f>PXIL!I96</f>
        <v>0</v>
      </c>
      <c r="AJ96" s="34">
        <f>PXIL!O96</f>
        <v>0</v>
      </c>
      <c r="AK96" s="34">
        <f>RTM_IEX!I96</f>
        <v>0</v>
      </c>
      <c r="AL96" s="34">
        <f>RTM_IEX!O96</f>
        <v>0</v>
      </c>
      <c r="AM96" s="34">
        <f>RTM_PXI!I96</f>
        <v>0</v>
      </c>
      <c r="AN96" s="34">
        <f>RTM_PXI!O96</f>
        <v>0</v>
      </c>
      <c r="AO96" s="149">
        <f>GDAM_IEX!I96</f>
        <v>0</v>
      </c>
      <c r="AP96" s="149">
        <f>GDAM_IEX!O96</f>
        <v>0</v>
      </c>
      <c r="AQ96" s="149">
        <f>GDAM_PXI!I96</f>
        <v>0</v>
      </c>
      <c r="AR96" s="149">
        <f>GDAM_PXI!O96</f>
        <v>0</v>
      </c>
    </row>
    <row r="97" spans="1:44">
      <c r="A97" t="s">
        <v>139</v>
      </c>
      <c r="D97">
        <f>TWEPL!Q97</f>
        <v>5.5991999999999997</v>
      </c>
      <c r="E97">
        <f>GT_NG!Q97</f>
        <v>8.5960031974420463</v>
      </c>
      <c r="F97">
        <f>GT_Spot!Q97</f>
        <v>0</v>
      </c>
      <c r="G97">
        <f>PPCL_NG!Q97</f>
        <v>24.968389136184761</v>
      </c>
      <c r="H97">
        <f>PPCL_Spot!Q97</f>
        <v>0</v>
      </c>
      <c r="I97">
        <f>Bawana_NG!Q97</f>
        <v>55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BYPL_ISGS_exbus!DM97</f>
        <v>671.89457268217586</v>
      </c>
      <c r="P97" s="36">
        <v>43.917388046387153</v>
      </c>
      <c r="Q97" s="36">
        <v>18.167459451901571</v>
      </c>
      <c r="R97" s="38">
        <v>0</v>
      </c>
      <c r="S97" s="38">
        <v>0</v>
      </c>
      <c r="T97" s="37">
        <f>SUMPRODUCT(LTA!J97:AN97,LTA!J$101:AN$101,LTA!J$104:AN$104)</f>
        <v>34.08</v>
      </c>
      <c r="U97" s="37">
        <f>SUMPRODUCT(LTA!J97:AN97,LTA!J$102:AN$102,LTA!J$104:AN$104)</f>
        <v>81.66</v>
      </c>
      <c r="V97" s="66">
        <f>SUMPRODUCT(MTOA!B97:G97,MTOA!B$102:G$102,MTOA!B$104:G$104)</f>
        <v>0</v>
      </c>
      <c r="W97" s="66">
        <f>SUMPRODUCT(MTOA!B97:G97,MTOA!B$101:G$101,MTOA!B$104:G$104)</f>
        <v>0</v>
      </c>
      <c r="X97">
        <v>0</v>
      </c>
      <c r="Y97" s="34">
        <f>IEX!I97</f>
        <v>0</v>
      </c>
      <c r="Z97" s="34">
        <f>IEX!O97</f>
        <v>-5</v>
      </c>
      <c r="AA97" s="75">
        <f>STOA!I97</f>
        <v>57.010000000000005</v>
      </c>
      <c r="AB97" s="75">
        <f>-STOA!O97</f>
        <v>0</v>
      </c>
      <c r="AC97">
        <f t="shared" si="3"/>
        <v>8.8522491477349821</v>
      </c>
      <c r="AD97">
        <f t="shared" si="4"/>
        <v>987.04076336635637</v>
      </c>
      <c r="AE97">
        <f>'IDT-1'!C97</f>
        <v>-25</v>
      </c>
      <c r="AF97" s="24"/>
      <c r="AG97">
        <f t="shared" si="5"/>
        <v>962.04076336635637</v>
      </c>
      <c r="AI97" s="34">
        <f>PXIL!I97</f>
        <v>0</v>
      </c>
      <c r="AJ97" s="34">
        <f>PXIL!O97</f>
        <v>0</v>
      </c>
      <c r="AK97" s="34">
        <f>RTM_IEX!I97</f>
        <v>0</v>
      </c>
      <c r="AL97" s="34">
        <f>RTM_IEX!O97</f>
        <v>0</v>
      </c>
      <c r="AM97" s="34">
        <f>RTM_PXI!I97</f>
        <v>0</v>
      </c>
      <c r="AN97" s="34">
        <f>RTM_PXI!O97</f>
        <v>0</v>
      </c>
      <c r="AO97" s="149">
        <f>GDAM_IEX!I97</f>
        <v>0</v>
      </c>
      <c r="AP97" s="149">
        <f>GDAM_IEX!O97</f>
        <v>0</v>
      </c>
      <c r="AQ97" s="149">
        <f>GDAM_PXI!I97</f>
        <v>0</v>
      </c>
      <c r="AR97" s="149">
        <f>GDAM_PXI!O97</f>
        <v>0</v>
      </c>
    </row>
    <row r="98" spans="1:44">
      <c r="A98" t="s">
        <v>140</v>
      </c>
      <c r="D98">
        <f>TWEPL!Q98</f>
        <v>5.5991999999999997</v>
      </c>
      <c r="E98">
        <f>GT_NG!Q98</f>
        <v>8.5960031974420463</v>
      </c>
      <c r="F98">
        <f>GT_Spot!Q98</f>
        <v>0</v>
      </c>
      <c r="G98">
        <f>PPCL_NG!Q98</f>
        <v>24.968389136184761</v>
      </c>
      <c r="H98">
        <f>PPCL_Spot!Q98</f>
        <v>0</v>
      </c>
      <c r="I98">
        <f>Bawana_NG!Q98</f>
        <v>55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BYPL_ISGS_exbus!DM98</f>
        <v>670.61870541757685</v>
      </c>
      <c r="P98" s="36">
        <v>43.917388046387153</v>
      </c>
      <c r="Q98" s="36">
        <v>18.167459451901571</v>
      </c>
      <c r="R98" s="38">
        <v>0</v>
      </c>
      <c r="S98" s="38">
        <v>0</v>
      </c>
      <c r="T98" s="37">
        <f>SUMPRODUCT(LTA!J98:AN98,LTA!J$101:AN$101,LTA!J$104:AN$104)</f>
        <v>34.08</v>
      </c>
      <c r="U98" s="37">
        <f>SUMPRODUCT(LTA!J98:AN98,LTA!J$102:AN$102,LTA!J$104:AN$104)</f>
        <v>81.69</v>
      </c>
      <c r="V98" s="66">
        <f>SUMPRODUCT(MTOA!B98:G98,MTOA!B$102:G$102,MTOA!B$104:G$104)</f>
        <v>0</v>
      </c>
      <c r="W98" s="66">
        <f>SUMPRODUCT(MTOA!B98:G98,MTOA!B$101:G$101,MTOA!B$104:G$104)</f>
        <v>0</v>
      </c>
      <c r="X98">
        <v>0</v>
      </c>
      <c r="Y98" s="34">
        <f>IEX!I98</f>
        <v>0</v>
      </c>
      <c r="Z98" s="34">
        <f>IEX!O98</f>
        <v>-30</v>
      </c>
      <c r="AA98" s="75">
        <f>STOA!I98</f>
        <v>57.010000000000005</v>
      </c>
      <c r="AB98" s="75">
        <f>-STOA!O98</f>
        <v>0</v>
      </c>
      <c r="AC98">
        <f t="shared" si="3"/>
        <v>9.0632387038613942</v>
      </c>
      <c r="AD98">
        <f t="shared" si="4"/>
        <v>960.58390654563107</v>
      </c>
      <c r="AE98">
        <f>'IDT-1'!C98</f>
        <v>0</v>
      </c>
      <c r="AF98" s="24"/>
      <c r="AG98">
        <f t="shared" si="5"/>
        <v>960.58390654563107</v>
      </c>
      <c r="AI98" s="34">
        <f>PXIL!I98</f>
        <v>0</v>
      </c>
      <c r="AJ98" s="34">
        <f>PXIL!O98</f>
        <v>0</v>
      </c>
      <c r="AK98" s="34">
        <f>RTM_IEX!I98</f>
        <v>0</v>
      </c>
      <c r="AL98" s="34">
        <f>RTM_IEX!O98</f>
        <v>0</v>
      </c>
      <c r="AM98" s="34">
        <f>RTM_PXI!I98</f>
        <v>0</v>
      </c>
      <c r="AN98" s="34">
        <f>RTM_PXI!O98</f>
        <v>0</v>
      </c>
      <c r="AO98" s="149">
        <f>GDAM_IEX!I98</f>
        <v>0</v>
      </c>
      <c r="AP98" s="149">
        <f>GDAM_IEX!O98</f>
        <v>0</v>
      </c>
      <c r="AQ98" s="149">
        <f>GDAM_PXI!I98</f>
        <v>0</v>
      </c>
      <c r="AR98" s="149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0.13499321249999993</v>
      </c>
      <c r="E99">
        <f t="shared" si="6"/>
        <v>0.21533072085889385</v>
      </c>
      <c r="F99">
        <f t="shared" si="6"/>
        <v>0</v>
      </c>
      <c r="G99">
        <f t="shared" si="6"/>
        <v>0.64712159960944005</v>
      </c>
      <c r="H99">
        <f t="shared" si="6"/>
        <v>0</v>
      </c>
      <c r="I99">
        <f t="shared" si="6"/>
        <v>1.263152069023836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15.990373301097591</v>
      </c>
      <c r="P99" s="36">
        <f t="shared" si="6"/>
        <v>1.0562823133134607</v>
      </c>
      <c r="Q99" s="36">
        <f t="shared" si="6"/>
        <v>0.4347817288484308</v>
      </c>
      <c r="R99" s="38">
        <f t="shared" si="6"/>
        <v>0.26291897474747461</v>
      </c>
      <c r="S99" s="38">
        <f t="shared" si="6"/>
        <v>0</v>
      </c>
      <c r="T99" s="37">
        <f t="shared" si="6"/>
        <v>2.5901775000000002</v>
      </c>
      <c r="U99" s="37">
        <f t="shared" si="6"/>
        <v>2.4772474999999994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-2.7457500000000001</v>
      </c>
      <c r="AA99" s="75">
        <f t="shared" si="6"/>
        <v>0.99720000000000186</v>
      </c>
      <c r="AB99" s="75">
        <f t="shared" si="6"/>
        <v>0</v>
      </c>
      <c r="AC99">
        <f t="shared" si="6"/>
        <v>0.25811735404885761</v>
      </c>
      <c r="AD99">
        <f t="shared" si="6"/>
        <v>23.157254065950269</v>
      </c>
      <c r="AE99">
        <f t="shared" si="6"/>
        <v>-0.93813150000000001</v>
      </c>
      <c r="AG99">
        <f t="shared" si="6"/>
        <v>22.219122565950268</v>
      </c>
      <c r="AI99">
        <f t="shared" si="6"/>
        <v>0</v>
      </c>
      <c r="AJ99">
        <f t="shared" si="6"/>
        <v>0</v>
      </c>
      <c r="AK99">
        <f t="shared" si="6"/>
        <v>0.23281250000000003</v>
      </c>
      <c r="AL99">
        <f t="shared" si="6"/>
        <v>-0.19925000000000001</v>
      </c>
      <c r="AM99">
        <f t="shared" si="6"/>
        <v>0</v>
      </c>
      <c r="AN99">
        <f t="shared" si="6"/>
        <v>0</v>
      </c>
      <c r="AO99">
        <f t="shared" si="6"/>
        <v>5.7980000000000004E-2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6"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P116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M10" sqref="M10"/>
    </sheetView>
  </sheetViews>
  <sheetFormatPr defaultRowHeight="15"/>
  <cols>
    <col min="1" max="1" width="17.5703125" customWidth="1"/>
    <col min="9" max="9" width="9.140625" style="112"/>
  </cols>
  <sheetData>
    <row r="1" spans="1:16">
      <c r="A1" s="29">
        <f>Losses!B1</f>
        <v>45204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s="112" t="s">
        <v>452</v>
      </c>
    </row>
    <row r="2" spans="1:16">
      <c r="A2" t="s">
        <v>0</v>
      </c>
      <c r="B2" s="145">
        <v>43.923809523809531</v>
      </c>
      <c r="C2" s="145">
        <v>25.4</v>
      </c>
      <c r="D2" s="145">
        <v>30.676190476190474</v>
      </c>
      <c r="E2" s="145">
        <v>0</v>
      </c>
      <c r="F2" s="1">
        <v>0</v>
      </c>
      <c r="G2" s="1">
        <v>0</v>
      </c>
      <c r="H2">
        <f>SUM(B2:G2)</f>
        <v>100</v>
      </c>
      <c r="I2" s="112">
        <v>0</v>
      </c>
      <c r="J2" s="24">
        <v>1</v>
      </c>
      <c r="L2" t="s">
        <v>486</v>
      </c>
    </row>
    <row r="3" spans="1:16">
      <c r="A3" t="s">
        <v>1</v>
      </c>
      <c r="B3" s="145">
        <v>43.923809523809531</v>
      </c>
      <c r="C3" s="145">
        <v>25.4</v>
      </c>
      <c r="D3" s="145">
        <v>30.676190476190474</v>
      </c>
      <c r="E3" s="145">
        <v>0</v>
      </c>
      <c r="F3" s="1">
        <v>0</v>
      </c>
      <c r="G3" s="1">
        <v>0</v>
      </c>
      <c r="H3">
        <f t="shared" ref="H3:H56" si="0">SUM(B3:G3)</f>
        <v>100</v>
      </c>
      <c r="I3" s="112">
        <v>0</v>
      </c>
      <c r="J3" s="24">
        <v>2</v>
      </c>
      <c r="L3" s="38"/>
      <c r="M3" s="38"/>
      <c r="N3" s="38"/>
      <c r="O3" s="38"/>
    </row>
    <row r="4" spans="1:16">
      <c r="A4" t="s">
        <v>2</v>
      </c>
      <c r="B4" s="145">
        <v>43.923809523809531</v>
      </c>
      <c r="C4" s="145">
        <v>25.4</v>
      </c>
      <c r="D4" s="145">
        <v>30.676190476190474</v>
      </c>
      <c r="E4" s="145">
        <v>0</v>
      </c>
      <c r="F4" s="1">
        <v>0</v>
      </c>
      <c r="G4" s="1">
        <v>0</v>
      </c>
      <c r="H4">
        <f t="shared" si="0"/>
        <v>100</v>
      </c>
      <c r="I4" s="112">
        <v>0</v>
      </c>
      <c r="J4" s="24">
        <v>3</v>
      </c>
    </row>
    <row r="5" spans="1:16">
      <c r="A5" t="s">
        <v>3</v>
      </c>
      <c r="B5" s="145">
        <v>43.9171899050544</v>
      </c>
      <c r="C5" s="145">
        <v>25.389281795385742</v>
      </c>
      <c r="D5" s="145">
        <v>30.689253135955656</v>
      </c>
      <c r="E5" s="145">
        <v>0</v>
      </c>
      <c r="F5" s="1">
        <v>0</v>
      </c>
      <c r="G5" s="1">
        <v>0</v>
      </c>
      <c r="H5" s="1">
        <f t="shared" ref="H5:H10" si="1">SUM(B5:G5)</f>
        <v>99.995724836395794</v>
      </c>
      <c r="I5" s="112">
        <v>0</v>
      </c>
      <c r="J5" s="24">
        <v>4</v>
      </c>
    </row>
    <row r="6" spans="1:16">
      <c r="A6" t="s">
        <v>4</v>
      </c>
      <c r="B6" s="145">
        <v>43.9171899050544</v>
      </c>
      <c r="C6" s="145">
        <v>25.389281795385742</v>
      </c>
      <c r="D6" s="145">
        <v>30.689253135955656</v>
      </c>
      <c r="E6" s="145">
        <v>0</v>
      </c>
      <c r="F6" s="1">
        <v>0</v>
      </c>
      <c r="G6" s="1">
        <v>0</v>
      </c>
      <c r="H6" s="1">
        <f t="shared" si="1"/>
        <v>99.995724836395794</v>
      </c>
      <c r="I6" s="112">
        <v>0</v>
      </c>
      <c r="J6" s="24">
        <v>5</v>
      </c>
      <c r="P6" s="168"/>
    </row>
    <row r="7" spans="1:16">
      <c r="A7" t="s">
        <v>5</v>
      </c>
      <c r="B7" s="145">
        <v>43.9171899050544</v>
      </c>
      <c r="C7" s="145">
        <v>25.389281795385742</v>
      </c>
      <c r="D7" s="145">
        <v>30.689253135955656</v>
      </c>
      <c r="E7" s="145">
        <v>0</v>
      </c>
      <c r="F7" s="1">
        <v>0</v>
      </c>
      <c r="G7" s="1">
        <v>0</v>
      </c>
      <c r="H7" s="1">
        <f t="shared" si="1"/>
        <v>99.995724836395794</v>
      </c>
      <c r="I7" s="112">
        <v>0</v>
      </c>
      <c r="J7" s="24">
        <v>6</v>
      </c>
      <c r="P7" s="168"/>
    </row>
    <row r="8" spans="1:16">
      <c r="A8" t="s">
        <v>10</v>
      </c>
      <c r="B8" s="145">
        <v>43.917189905054421</v>
      </c>
      <c r="C8" s="145">
        <v>25.389281795385742</v>
      </c>
      <c r="D8" s="145">
        <v>30.689253135955656</v>
      </c>
      <c r="E8" s="145">
        <v>0</v>
      </c>
      <c r="F8" s="1">
        <v>0</v>
      </c>
      <c r="G8" s="1">
        <v>0</v>
      </c>
      <c r="H8" s="1">
        <f t="shared" si="1"/>
        <v>99.995724836395823</v>
      </c>
      <c r="I8" s="112">
        <v>0</v>
      </c>
      <c r="J8" s="24">
        <v>7</v>
      </c>
      <c r="P8" s="168"/>
    </row>
    <row r="9" spans="1:16">
      <c r="A9" t="s">
        <v>11</v>
      </c>
      <c r="B9" s="145">
        <v>43.917189905054421</v>
      </c>
      <c r="C9" s="145">
        <v>25.389281795385742</v>
      </c>
      <c r="D9" s="145">
        <v>30.689253135955656</v>
      </c>
      <c r="E9" s="145">
        <v>0</v>
      </c>
      <c r="F9" s="1">
        <v>0</v>
      </c>
      <c r="G9" s="1">
        <v>0</v>
      </c>
      <c r="H9" s="1">
        <f t="shared" si="1"/>
        <v>99.995724836395823</v>
      </c>
      <c r="I9" s="112">
        <v>0</v>
      </c>
      <c r="J9" s="24">
        <v>8</v>
      </c>
    </row>
    <row r="10" spans="1:16">
      <c r="A10" t="s">
        <v>12</v>
      </c>
      <c r="B10" s="145">
        <v>43.917189905054421</v>
      </c>
      <c r="C10" s="145">
        <v>25.389281795385742</v>
      </c>
      <c r="D10" s="145">
        <v>30.689253135955656</v>
      </c>
      <c r="E10" s="145">
        <v>0</v>
      </c>
      <c r="F10" s="1">
        <v>0</v>
      </c>
      <c r="G10" s="1">
        <v>0</v>
      </c>
      <c r="H10" s="1">
        <f t="shared" si="1"/>
        <v>99.995724836395823</v>
      </c>
      <c r="I10" s="112">
        <v>0</v>
      </c>
      <c r="J10" s="24">
        <v>9</v>
      </c>
    </row>
    <row r="11" spans="1:16">
      <c r="A11" t="s">
        <v>14</v>
      </c>
      <c r="B11" s="157">
        <v>74.599999999999994</v>
      </c>
      <c r="C11" s="157">
        <v>24.030000000000005</v>
      </c>
      <c r="D11" s="157">
        <v>1.37</v>
      </c>
      <c r="E11" s="157">
        <v>0</v>
      </c>
      <c r="F11" s="1">
        <v>0</v>
      </c>
      <c r="G11" s="1">
        <v>0</v>
      </c>
      <c r="H11">
        <f t="shared" si="0"/>
        <v>100</v>
      </c>
      <c r="I11" s="112">
        <v>0</v>
      </c>
      <c r="J11" s="24">
        <v>10</v>
      </c>
      <c r="L11" s="36"/>
      <c r="M11" s="36"/>
    </row>
    <row r="12" spans="1:16">
      <c r="A12" t="s">
        <v>18</v>
      </c>
      <c r="B12" s="136">
        <v>1.4430014430014431</v>
      </c>
      <c r="C12" s="136">
        <v>9.9869985569985573</v>
      </c>
      <c r="D12" s="136">
        <v>88.57</v>
      </c>
      <c r="E12" s="136">
        <v>0</v>
      </c>
      <c r="F12" s="1">
        <v>0</v>
      </c>
      <c r="G12" s="1">
        <v>0</v>
      </c>
      <c r="H12">
        <f t="shared" si="0"/>
        <v>100</v>
      </c>
      <c r="I12" s="112">
        <v>0</v>
      </c>
      <c r="J12" s="24">
        <v>11</v>
      </c>
      <c r="L12" s="36"/>
      <c r="M12" s="112"/>
    </row>
    <row r="13" spans="1:16">
      <c r="A13" t="s">
        <v>27</v>
      </c>
      <c r="B13" s="146">
        <v>69.319999999999993</v>
      </c>
      <c r="C13" s="146">
        <v>0</v>
      </c>
      <c r="D13" s="146">
        <v>30.680000000000003</v>
      </c>
      <c r="E13" s="146">
        <v>0</v>
      </c>
      <c r="F13" s="1">
        <v>0</v>
      </c>
      <c r="G13" s="1">
        <v>0</v>
      </c>
      <c r="H13">
        <f t="shared" si="0"/>
        <v>100</v>
      </c>
      <c r="I13" s="112">
        <v>0</v>
      </c>
      <c r="J13" s="24">
        <v>12</v>
      </c>
    </row>
    <row r="14" spans="1:16">
      <c r="A14" t="s">
        <v>28</v>
      </c>
      <c r="B14" s="146">
        <v>43.920634920634924</v>
      </c>
      <c r="C14" s="146">
        <v>25.396825396825395</v>
      </c>
      <c r="D14" s="146">
        <v>30.682539682539677</v>
      </c>
      <c r="E14" s="146">
        <v>0</v>
      </c>
      <c r="F14" s="1">
        <v>0</v>
      </c>
      <c r="G14" s="1">
        <v>0</v>
      </c>
      <c r="H14">
        <f t="shared" si="0"/>
        <v>100</v>
      </c>
      <c r="I14" s="112">
        <v>0</v>
      </c>
      <c r="J14" s="24">
        <v>13</v>
      </c>
    </row>
    <row r="15" spans="1:16">
      <c r="A15" t="s">
        <v>29</v>
      </c>
      <c r="B15" s="165">
        <v>59.260101584413619</v>
      </c>
      <c r="C15" s="165">
        <v>40.739898415586389</v>
      </c>
      <c r="D15" s="146">
        <v>0</v>
      </c>
      <c r="E15" s="165">
        <v>0</v>
      </c>
      <c r="F15" s="1">
        <v>0</v>
      </c>
      <c r="G15" s="1">
        <v>0</v>
      </c>
      <c r="H15">
        <f t="shared" si="0"/>
        <v>100</v>
      </c>
      <c r="I15" s="112">
        <v>0</v>
      </c>
      <c r="J15" s="24">
        <v>14</v>
      </c>
    </row>
    <row r="16" spans="1:16">
      <c r="A16" t="s">
        <v>33</v>
      </c>
      <c r="B16" s="145">
        <v>19.759999999999998</v>
      </c>
      <c r="C16" s="145">
        <v>49.56</v>
      </c>
      <c r="D16" s="145">
        <v>30.680000000000003</v>
      </c>
      <c r="E16" s="145">
        <v>0</v>
      </c>
      <c r="F16" s="1">
        <v>0</v>
      </c>
      <c r="G16" s="1">
        <v>0</v>
      </c>
      <c r="H16">
        <f t="shared" si="0"/>
        <v>100</v>
      </c>
      <c r="I16" s="112">
        <v>0</v>
      </c>
      <c r="J16" s="24">
        <v>15</v>
      </c>
    </row>
    <row r="17" spans="1:15">
      <c r="A17" t="s">
        <v>38</v>
      </c>
      <c r="B17" s="156">
        <v>43.922942206654994</v>
      </c>
      <c r="C17" s="156">
        <v>25.39404553415061</v>
      </c>
      <c r="D17" s="156">
        <v>30.683012259194399</v>
      </c>
      <c r="E17" s="156">
        <v>0</v>
      </c>
      <c r="F17" s="1">
        <v>0</v>
      </c>
      <c r="G17" s="1">
        <v>0</v>
      </c>
      <c r="H17">
        <f t="shared" si="0"/>
        <v>100</v>
      </c>
      <c r="I17" s="112">
        <v>0</v>
      </c>
      <c r="J17" s="24">
        <v>16</v>
      </c>
    </row>
    <row r="18" spans="1:15">
      <c r="A18" t="s">
        <v>39</v>
      </c>
      <c r="B18" s="156">
        <v>43.919571045576404</v>
      </c>
      <c r="C18" s="156">
        <v>25.400357462019656</v>
      </c>
      <c r="D18" s="156">
        <v>30.680071492403926</v>
      </c>
      <c r="E18" s="156">
        <v>0</v>
      </c>
      <c r="F18" s="1">
        <v>0</v>
      </c>
      <c r="G18" s="1">
        <v>0</v>
      </c>
      <c r="H18">
        <f t="shared" si="0"/>
        <v>99.999999999999986</v>
      </c>
      <c r="I18" s="112">
        <v>0</v>
      </c>
      <c r="J18" s="24">
        <v>17</v>
      </c>
    </row>
    <row r="19" spans="1:15">
      <c r="A19" t="s">
        <v>40</v>
      </c>
      <c r="B19" s="145">
        <v>43.929519671735463</v>
      </c>
      <c r="C19" s="145">
        <v>25.412916795972556</v>
      </c>
      <c r="D19" s="145">
        <v>30.679942070963072</v>
      </c>
      <c r="E19" s="145">
        <v>0</v>
      </c>
      <c r="F19" s="1">
        <v>0</v>
      </c>
      <c r="G19" s="1">
        <v>0</v>
      </c>
      <c r="H19" s="1">
        <f>SUM(B19:G19)</f>
        <v>100.02237853867109</v>
      </c>
      <c r="I19" s="112">
        <v>0</v>
      </c>
      <c r="J19" s="24">
        <v>18</v>
      </c>
    </row>
    <row r="20" spans="1:15">
      <c r="A20" t="s">
        <v>41</v>
      </c>
      <c r="B20" s="145"/>
      <c r="C20" s="145"/>
      <c r="D20" s="145"/>
      <c r="E20" s="145"/>
      <c r="F20" s="1"/>
      <c r="G20" s="1">
        <v>0</v>
      </c>
      <c r="H20">
        <f t="shared" si="0"/>
        <v>0</v>
      </c>
      <c r="I20" s="112">
        <v>0</v>
      </c>
      <c r="J20" s="24">
        <v>19</v>
      </c>
      <c r="L20" s="112"/>
    </row>
    <row r="21" spans="1:15">
      <c r="A21" t="s">
        <v>31</v>
      </c>
      <c r="B21" s="136">
        <v>14.832000000000001</v>
      </c>
      <c r="C21" s="141">
        <v>69.828439955106617</v>
      </c>
      <c r="D21" s="141">
        <v>15.339393939393938</v>
      </c>
      <c r="E21" s="1">
        <v>0</v>
      </c>
      <c r="F21" s="1">
        <v>0</v>
      </c>
      <c r="G21" s="1">
        <v>0</v>
      </c>
      <c r="H21" s="1">
        <f>SUM(B21:G21)</f>
        <v>99.999833894500568</v>
      </c>
      <c r="I21" s="112">
        <v>0</v>
      </c>
      <c r="J21" s="24">
        <v>20</v>
      </c>
      <c r="L21" s="37"/>
      <c r="M21" s="37"/>
    </row>
    <row r="22" spans="1:15">
      <c r="A22" t="s">
        <v>17</v>
      </c>
      <c r="B22" s="145">
        <v>43.920863309352526</v>
      </c>
      <c r="C22" s="145">
        <v>25.39568345323741</v>
      </c>
      <c r="D22" s="145">
        <v>30.683453237410074</v>
      </c>
      <c r="E22" s="145">
        <v>0</v>
      </c>
      <c r="F22" s="145">
        <v>0</v>
      </c>
      <c r="G22" s="145">
        <v>0</v>
      </c>
      <c r="H22" s="37">
        <f t="shared" si="0"/>
        <v>100.00000000000001</v>
      </c>
      <c r="I22" s="112">
        <v>0</v>
      </c>
      <c r="J22" s="24">
        <v>21</v>
      </c>
      <c r="K22" s="37"/>
      <c r="L22" s="37"/>
      <c r="M22" s="37"/>
      <c r="N22" s="37"/>
      <c r="O22" s="37"/>
    </row>
    <row r="23" spans="1:15">
      <c r="A23" t="s">
        <v>19</v>
      </c>
      <c r="B23" s="145">
        <v>43.92209931748647</v>
      </c>
      <c r="C23" s="145">
        <v>25.403624382207578</v>
      </c>
      <c r="D23" s="145">
        <v>30.675453047775953</v>
      </c>
      <c r="E23" s="145">
        <v>0</v>
      </c>
      <c r="F23" s="145">
        <v>0</v>
      </c>
      <c r="G23" s="1">
        <v>0</v>
      </c>
      <c r="H23" s="1">
        <f>SUM(B23:G23)</f>
        <v>100.00117674747</v>
      </c>
      <c r="I23" s="112">
        <v>0</v>
      </c>
      <c r="J23" s="24">
        <v>22</v>
      </c>
    </row>
    <row r="24" spans="1:15">
      <c r="A24" t="s">
        <v>20</v>
      </c>
      <c r="B24" s="145">
        <v>43.92209931748647</v>
      </c>
      <c r="C24" s="145">
        <v>25.403624382207578</v>
      </c>
      <c r="D24" s="145">
        <v>30.675453047775953</v>
      </c>
      <c r="E24" s="145">
        <v>0</v>
      </c>
      <c r="F24" s="145">
        <v>0</v>
      </c>
      <c r="G24" s="1">
        <v>0</v>
      </c>
      <c r="H24" s="1">
        <f>SUM(B24:G24)</f>
        <v>100.00117674747</v>
      </c>
      <c r="I24" s="112">
        <v>0</v>
      </c>
      <c r="J24" s="24">
        <v>23</v>
      </c>
    </row>
    <row r="25" spans="1:15">
      <c r="A25" t="s">
        <v>13</v>
      </c>
      <c r="B25" s="145">
        <v>0</v>
      </c>
      <c r="C25" s="145">
        <v>0</v>
      </c>
      <c r="D25" s="145">
        <v>0</v>
      </c>
      <c r="E25" s="145">
        <v>0</v>
      </c>
      <c r="F25" s="145">
        <v>0</v>
      </c>
      <c r="G25" s="1">
        <v>0</v>
      </c>
      <c r="H25">
        <f t="shared" si="0"/>
        <v>0</v>
      </c>
      <c r="I25" s="112">
        <v>0</v>
      </c>
      <c r="J25" s="24">
        <v>24</v>
      </c>
    </row>
    <row r="26" spans="1:15">
      <c r="A26" t="s">
        <v>6</v>
      </c>
      <c r="B26" s="145">
        <v>43.918181818181807</v>
      </c>
      <c r="C26" s="145">
        <v>25.4</v>
      </c>
      <c r="D26" s="145">
        <v>30.681818181818183</v>
      </c>
      <c r="E26" s="145">
        <v>0</v>
      </c>
      <c r="F26" s="145">
        <v>0</v>
      </c>
      <c r="G26" s="1">
        <v>0</v>
      </c>
      <c r="H26">
        <f t="shared" si="0"/>
        <v>100</v>
      </c>
      <c r="I26" s="112">
        <v>1</v>
      </c>
      <c r="J26" s="24">
        <v>25</v>
      </c>
    </row>
    <row r="27" spans="1:15">
      <c r="A27" t="s">
        <v>7</v>
      </c>
      <c r="B27" s="1">
        <v>43.924050632911403</v>
      </c>
      <c r="C27" s="1">
        <v>25.39849976558838</v>
      </c>
      <c r="D27" s="1">
        <v>30.675105485232066</v>
      </c>
      <c r="E27" s="1">
        <v>0</v>
      </c>
      <c r="F27" s="1">
        <v>0</v>
      </c>
      <c r="G27" s="1">
        <v>0</v>
      </c>
      <c r="H27" s="1">
        <f>SUM(B27:G27)</f>
        <v>99.997655883731852</v>
      </c>
      <c r="I27" s="112">
        <v>1</v>
      </c>
      <c r="J27" s="24">
        <v>26</v>
      </c>
    </row>
    <row r="28" spans="1:15">
      <c r="A28" t="s">
        <v>8</v>
      </c>
      <c r="B28" s="145">
        <v>43.915978994748677</v>
      </c>
      <c r="C28" s="145">
        <v>25.4013503375844</v>
      </c>
      <c r="D28" s="145">
        <v>30.682670667666912</v>
      </c>
      <c r="E28" s="145">
        <v>0</v>
      </c>
      <c r="F28" s="1">
        <v>0</v>
      </c>
      <c r="G28" s="1">
        <v>0</v>
      </c>
      <c r="H28">
        <f t="shared" si="0"/>
        <v>99.999999999999986</v>
      </c>
      <c r="I28" s="112">
        <v>1</v>
      </c>
      <c r="J28" s="24">
        <v>27</v>
      </c>
      <c r="L28" s="37"/>
    </row>
    <row r="29" spans="1:15">
      <c r="A29" t="s">
        <v>9</v>
      </c>
      <c r="B29" s="145">
        <v>43.921784199780113</v>
      </c>
      <c r="C29" s="145">
        <v>25.396576095492378</v>
      </c>
      <c r="D29" s="145">
        <v>30.681639704727502</v>
      </c>
      <c r="E29" s="145">
        <v>0</v>
      </c>
      <c r="F29" s="1">
        <v>0</v>
      </c>
      <c r="G29" s="1">
        <v>0</v>
      </c>
      <c r="H29">
        <f t="shared" si="0"/>
        <v>100</v>
      </c>
      <c r="I29" s="112">
        <v>1</v>
      </c>
      <c r="J29" s="24">
        <v>28</v>
      </c>
      <c r="L29" s="37"/>
    </row>
    <row r="30" spans="1:15">
      <c r="A30" t="s">
        <v>15</v>
      </c>
      <c r="B30" s="146">
        <v>43.921271763815298</v>
      </c>
      <c r="C30" s="146">
        <v>25.397426192278576</v>
      </c>
      <c r="D30" s="146">
        <v>30.681302043906133</v>
      </c>
      <c r="E30" s="146">
        <v>0</v>
      </c>
      <c r="F30" s="1">
        <v>0</v>
      </c>
      <c r="G30" s="1">
        <v>0</v>
      </c>
      <c r="H30">
        <f t="shared" si="0"/>
        <v>100</v>
      </c>
      <c r="I30" s="112">
        <v>1</v>
      </c>
      <c r="J30" s="24">
        <v>29</v>
      </c>
      <c r="L30" s="37"/>
    </row>
    <row r="31" spans="1:15">
      <c r="A31" t="s">
        <v>16</v>
      </c>
      <c r="B31" s="146">
        <v>43.920498830865164</v>
      </c>
      <c r="C31" s="146">
        <v>25.401402961808262</v>
      </c>
      <c r="D31" s="146">
        <v>30.678098207326581</v>
      </c>
      <c r="E31" s="146">
        <v>0</v>
      </c>
      <c r="F31" s="1">
        <v>0</v>
      </c>
      <c r="G31" s="1">
        <v>0</v>
      </c>
      <c r="H31">
        <f t="shared" si="0"/>
        <v>100.00000000000001</v>
      </c>
      <c r="I31" s="112">
        <v>1</v>
      </c>
      <c r="J31" s="24">
        <v>30</v>
      </c>
    </row>
    <row r="32" spans="1:15">
      <c r="A32" t="s">
        <v>21</v>
      </c>
      <c r="B32" s="145">
        <v>69.320486815415833</v>
      </c>
      <c r="C32" s="145">
        <v>0</v>
      </c>
      <c r="D32" s="145">
        <v>30.679513184584177</v>
      </c>
      <c r="E32" s="145">
        <v>0</v>
      </c>
      <c r="F32" s="1">
        <v>0</v>
      </c>
      <c r="G32" s="1">
        <v>0</v>
      </c>
      <c r="H32">
        <f t="shared" si="0"/>
        <v>100.00000000000001</v>
      </c>
      <c r="I32" s="112">
        <v>1</v>
      </c>
      <c r="J32" s="24">
        <v>31</v>
      </c>
    </row>
    <row r="33" spans="1:12">
      <c r="A33" s="112" t="s">
        <v>22</v>
      </c>
      <c r="B33" s="156">
        <v>69.320000000000007</v>
      </c>
      <c r="C33" s="156">
        <v>0</v>
      </c>
      <c r="D33" s="156">
        <v>30.680000000000003</v>
      </c>
      <c r="E33" s="156">
        <v>0</v>
      </c>
      <c r="F33" s="1">
        <v>0</v>
      </c>
      <c r="G33" s="1">
        <v>0</v>
      </c>
      <c r="H33">
        <f t="shared" si="0"/>
        <v>100.00000000000001</v>
      </c>
      <c r="I33" s="112">
        <v>1</v>
      </c>
      <c r="J33" s="24">
        <v>32</v>
      </c>
      <c r="L33" t="s">
        <v>488</v>
      </c>
    </row>
    <row r="34" spans="1:12">
      <c r="A34" s="112" t="s">
        <v>23</v>
      </c>
      <c r="B34" s="156">
        <v>43.919746568109815</v>
      </c>
      <c r="C34" s="156">
        <v>25.400211193241816</v>
      </c>
      <c r="D34" s="156">
        <v>30.680042238648365</v>
      </c>
      <c r="E34" s="156">
        <v>0</v>
      </c>
      <c r="F34" s="1">
        <v>0</v>
      </c>
      <c r="G34" s="1">
        <v>0</v>
      </c>
      <c r="H34">
        <f t="shared" si="0"/>
        <v>100</v>
      </c>
      <c r="I34" s="112">
        <v>1</v>
      </c>
      <c r="J34" s="24">
        <v>33</v>
      </c>
      <c r="L34" t="s">
        <v>487</v>
      </c>
    </row>
    <row r="35" spans="1:12">
      <c r="A35" t="s">
        <v>24</v>
      </c>
      <c r="B35" s="156">
        <v>43.919874312647281</v>
      </c>
      <c r="C35" s="156">
        <v>25.396700706991364</v>
      </c>
      <c r="D35" s="156">
        <v>30.683424980361352</v>
      </c>
      <c r="E35" s="156">
        <v>0</v>
      </c>
      <c r="F35" s="1">
        <v>0</v>
      </c>
      <c r="G35" s="1">
        <v>0</v>
      </c>
      <c r="H35">
        <f t="shared" si="0"/>
        <v>100</v>
      </c>
      <c r="I35" s="112">
        <v>1</v>
      </c>
      <c r="J35" s="24">
        <v>34</v>
      </c>
    </row>
    <row r="36" spans="1:12">
      <c r="A36" s="112" t="s">
        <v>25</v>
      </c>
      <c r="B36" s="156">
        <v>0</v>
      </c>
      <c r="C36" s="156">
        <v>0</v>
      </c>
      <c r="D36" s="156">
        <v>0</v>
      </c>
      <c r="E36" s="156">
        <v>0</v>
      </c>
      <c r="F36" s="1">
        <v>0</v>
      </c>
      <c r="G36" s="1">
        <v>0</v>
      </c>
      <c r="H36">
        <f t="shared" si="0"/>
        <v>0</v>
      </c>
      <c r="I36" s="112">
        <v>1</v>
      </c>
      <c r="J36" s="24">
        <v>35</v>
      </c>
      <c r="L36" t="s">
        <v>490</v>
      </c>
    </row>
    <row r="37" spans="1:12">
      <c r="A37" s="112" t="s">
        <v>26</v>
      </c>
      <c r="B37" s="156">
        <v>43.924349881796701</v>
      </c>
      <c r="C37" s="156">
        <v>25.397951142631996</v>
      </c>
      <c r="D37" s="156">
        <v>30.677698975571317</v>
      </c>
      <c r="E37" s="156">
        <v>0</v>
      </c>
      <c r="F37" s="1">
        <v>0</v>
      </c>
      <c r="G37" s="1">
        <v>0</v>
      </c>
      <c r="H37">
        <f t="shared" si="0"/>
        <v>100.00000000000001</v>
      </c>
      <c r="I37" s="112">
        <v>1</v>
      </c>
      <c r="J37" s="24">
        <v>36</v>
      </c>
      <c r="L37" t="s">
        <v>489</v>
      </c>
    </row>
    <row r="38" spans="1:12">
      <c r="A38" s="112" t="s">
        <v>30</v>
      </c>
      <c r="B38" s="156">
        <v>74.604130808950075</v>
      </c>
      <c r="C38" s="156">
        <v>25.395869191049918</v>
      </c>
      <c r="D38" s="156">
        <v>0</v>
      </c>
      <c r="E38" s="156">
        <v>0</v>
      </c>
      <c r="F38" s="156">
        <v>0</v>
      </c>
      <c r="G38" s="1">
        <v>0</v>
      </c>
      <c r="H38">
        <f t="shared" si="0"/>
        <v>100</v>
      </c>
      <c r="I38" s="112">
        <v>1</v>
      </c>
      <c r="J38" s="24">
        <v>37</v>
      </c>
    </row>
    <row r="39" spans="1:12">
      <c r="A39" s="112" t="s">
        <v>32</v>
      </c>
      <c r="B39" s="136">
        <v>43.915978994748684</v>
      </c>
      <c r="C39" s="136">
        <v>25.4013503375844</v>
      </c>
      <c r="D39" s="136">
        <v>30.682670667666915</v>
      </c>
      <c r="E39" s="136">
        <v>0</v>
      </c>
      <c r="F39" s="1">
        <v>0</v>
      </c>
      <c r="G39" s="1">
        <v>0</v>
      </c>
      <c r="H39">
        <f t="shared" si="0"/>
        <v>100</v>
      </c>
      <c r="I39" s="112">
        <v>1</v>
      </c>
      <c r="J39" s="24">
        <v>38</v>
      </c>
    </row>
    <row r="40" spans="1:12">
      <c r="A40" t="s">
        <v>34</v>
      </c>
      <c r="B40" s="1">
        <v>0</v>
      </c>
      <c r="C40" s="1">
        <v>0</v>
      </c>
      <c r="D40" s="1">
        <v>100</v>
      </c>
      <c r="E40" s="1">
        <v>0</v>
      </c>
      <c r="F40" s="1">
        <v>0</v>
      </c>
      <c r="G40" s="1">
        <v>0</v>
      </c>
      <c r="H40" s="169">
        <f>SUM(B40:G40)</f>
        <v>100</v>
      </c>
      <c r="I40" s="112">
        <v>1</v>
      </c>
      <c r="J40" s="24">
        <v>39</v>
      </c>
    </row>
    <row r="41" spans="1:12">
      <c r="A41" t="s">
        <v>35</v>
      </c>
      <c r="B41" s="1">
        <v>43.92</v>
      </c>
      <c r="C41" s="1">
        <v>25.400000000000006</v>
      </c>
      <c r="D41" s="1">
        <v>30.680000000000007</v>
      </c>
      <c r="E41" s="1">
        <v>0</v>
      </c>
      <c r="F41" s="1">
        <v>0</v>
      </c>
      <c r="G41" s="1">
        <v>0</v>
      </c>
      <c r="H41">
        <f t="shared" si="0"/>
        <v>100.00000000000001</v>
      </c>
      <c r="I41" s="112">
        <v>1</v>
      </c>
      <c r="J41" s="24">
        <v>40</v>
      </c>
    </row>
    <row r="42" spans="1:12">
      <c r="A42" t="s">
        <v>36</v>
      </c>
      <c r="B42" s="1">
        <v>43.918806959403476</v>
      </c>
      <c r="C42" s="1">
        <v>25.395758077879044</v>
      </c>
      <c r="D42" s="1">
        <v>30.679370339685168</v>
      </c>
      <c r="E42" s="1">
        <v>0</v>
      </c>
      <c r="F42" s="1">
        <v>0</v>
      </c>
      <c r="G42" s="1">
        <v>0</v>
      </c>
      <c r="H42" s="24">
        <f t="shared" si="0"/>
        <v>99.993935376967684</v>
      </c>
      <c r="I42" s="112">
        <v>1</v>
      </c>
      <c r="J42" s="24">
        <v>41</v>
      </c>
    </row>
    <row r="43" spans="1:12">
      <c r="A43" t="s">
        <v>37</v>
      </c>
      <c r="B43" s="1">
        <v>69.317460317460316</v>
      </c>
      <c r="C43" s="1">
        <v>0</v>
      </c>
      <c r="D43" s="1">
        <v>30.682539682539677</v>
      </c>
      <c r="E43" s="1">
        <v>0</v>
      </c>
      <c r="F43" s="1">
        <v>0</v>
      </c>
      <c r="G43" s="1">
        <v>0</v>
      </c>
      <c r="H43">
        <f t="shared" si="0"/>
        <v>100</v>
      </c>
      <c r="I43" s="112">
        <v>1</v>
      </c>
      <c r="J43" s="24">
        <v>42</v>
      </c>
    </row>
    <row r="44" spans="1:12">
      <c r="A44" t="s">
        <v>42</v>
      </c>
      <c r="B44" s="145">
        <v>43.922101449275345</v>
      </c>
      <c r="C44" s="145">
        <v>25.39855072463768</v>
      </c>
      <c r="D44" s="145">
        <v>30.679347826086957</v>
      </c>
      <c r="E44" s="145">
        <v>0</v>
      </c>
      <c r="F44" s="1">
        <v>0</v>
      </c>
      <c r="G44" s="1">
        <v>0</v>
      </c>
      <c r="H44">
        <f t="shared" si="0"/>
        <v>99.999999999999986</v>
      </c>
      <c r="I44" s="112">
        <v>1</v>
      </c>
      <c r="J44" s="24">
        <v>43</v>
      </c>
    </row>
    <row r="45" spans="1:12">
      <c r="A45" t="s">
        <v>43</v>
      </c>
      <c r="B45" s="145">
        <v>43.919119833482014</v>
      </c>
      <c r="C45" s="145">
        <v>25.401427297056202</v>
      </c>
      <c r="D45" s="145">
        <v>30.679452869461795</v>
      </c>
      <c r="E45" s="145">
        <v>0</v>
      </c>
      <c r="F45" s="1">
        <v>0</v>
      </c>
      <c r="G45" s="1">
        <v>0</v>
      </c>
      <c r="H45">
        <f t="shared" si="0"/>
        <v>100.00000000000001</v>
      </c>
      <c r="I45" s="112">
        <v>1</v>
      </c>
      <c r="J45" s="24">
        <v>44</v>
      </c>
    </row>
    <row r="46" spans="1:12">
      <c r="A46" s="34" t="s">
        <v>340</v>
      </c>
      <c r="B46" s="138">
        <v>0</v>
      </c>
      <c r="C46" s="138">
        <v>0</v>
      </c>
      <c r="D46" s="138">
        <v>0</v>
      </c>
      <c r="E46" s="138">
        <v>0</v>
      </c>
      <c r="F46" s="138">
        <v>0</v>
      </c>
      <c r="G46" s="1">
        <v>100</v>
      </c>
      <c r="H46">
        <f t="shared" si="0"/>
        <v>100</v>
      </c>
      <c r="I46" s="112">
        <v>0</v>
      </c>
      <c r="J46" s="24">
        <v>45</v>
      </c>
    </row>
    <row r="47" spans="1:12">
      <c r="A47" s="34" t="s">
        <v>341</v>
      </c>
      <c r="B47" s="138">
        <v>0</v>
      </c>
      <c r="C47" s="138">
        <v>0</v>
      </c>
      <c r="D47" s="138">
        <v>0</v>
      </c>
      <c r="E47" s="138">
        <v>0</v>
      </c>
      <c r="F47" s="138">
        <v>0</v>
      </c>
      <c r="G47" s="1">
        <v>0</v>
      </c>
      <c r="H47" s="24">
        <f t="shared" si="0"/>
        <v>0</v>
      </c>
      <c r="I47" s="112">
        <v>0</v>
      </c>
      <c r="J47" s="24">
        <v>46</v>
      </c>
    </row>
    <row r="48" spans="1:12">
      <c r="A48" s="38" t="s">
        <v>347</v>
      </c>
      <c r="B48" s="136">
        <v>43.923809523809531</v>
      </c>
      <c r="C48" s="136">
        <v>25.4</v>
      </c>
      <c r="D48" s="136">
        <v>30.676190476190474</v>
      </c>
      <c r="E48" s="136">
        <v>0</v>
      </c>
      <c r="F48" s="136">
        <v>0</v>
      </c>
      <c r="G48" s="1">
        <v>0</v>
      </c>
      <c r="H48">
        <f t="shared" si="0"/>
        <v>100</v>
      </c>
      <c r="I48" s="112">
        <v>0</v>
      </c>
      <c r="J48" s="24">
        <v>47</v>
      </c>
    </row>
    <row r="49" spans="1:10">
      <c r="A49" s="38" t="s">
        <v>348</v>
      </c>
      <c r="B49" s="136">
        <v>43.922651933701658</v>
      </c>
      <c r="C49" s="136">
        <v>25.395948434622472</v>
      </c>
      <c r="D49" s="136">
        <v>30.681399631675877</v>
      </c>
      <c r="E49" s="136">
        <v>0</v>
      </c>
      <c r="F49" s="136">
        <v>0</v>
      </c>
      <c r="G49" s="1">
        <v>0</v>
      </c>
      <c r="H49">
        <f t="shared" si="0"/>
        <v>100</v>
      </c>
      <c r="I49" s="112">
        <v>0</v>
      </c>
      <c r="J49" s="24">
        <v>48</v>
      </c>
    </row>
    <row r="50" spans="1:10">
      <c r="A50" s="38" t="s">
        <v>349</v>
      </c>
      <c r="B50" s="136">
        <v>43.917189905054421</v>
      </c>
      <c r="C50" s="136">
        <v>25.389281795385742</v>
      </c>
      <c r="D50" s="136">
        <v>30.689253135955656</v>
      </c>
      <c r="E50" s="136">
        <v>0</v>
      </c>
      <c r="F50" s="136">
        <v>0</v>
      </c>
      <c r="G50" s="1">
        <v>0</v>
      </c>
      <c r="H50" s="1">
        <f>SUM(B50:G50)</f>
        <v>99.995724836395823</v>
      </c>
      <c r="I50" s="112">
        <v>0</v>
      </c>
      <c r="J50" s="24">
        <v>49</v>
      </c>
    </row>
    <row r="51" spans="1:10">
      <c r="A51" t="s">
        <v>419</v>
      </c>
      <c r="B51" s="146">
        <v>90</v>
      </c>
      <c r="C51" s="146">
        <v>0</v>
      </c>
      <c r="D51" s="146">
        <v>0</v>
      </c>
      <c r="E51" s="146">
        <v>10</v>
      </c>
      <c r="F51" s="146">
        <v>0</v>
      </c>
      <c r="G51" s="1">
        <v>0</v>
      </c>
      <c r="H51">
        <f t="shared" si="0"/>
        <v>100</v>
      </c>
      <c r="I51" s="112">
        <v>0</v>
      </c>
      <c r="J51" s="24">
        <v>50</v>
      </c>
    </row>
    <row r="52" spans="1:10">
      <c r="A52" t="s">
        <v>420</v>
      </c>
      <c r="B52" s="146">
        <v>90</v>
      </c>
      <c r="C52" s="146">
        <v>0</v>
      </c>
      <c r="D52" s="146">
        <v>0</v>
      </c>
      <c r="E52" s="146">
        <v>10</v>
      </c>
      <c r="F52" s="146">
        <v>0</v>
      </c>
      <c r="G52" s="1">
        <v>0</v>
      </c>
      <c r="H52">
        <f t="shared" si="0"/>
        <v>100</v>
      </c>
      <c r="I52" s="112">
        <v>0</v>
      </c>
      <c r="J52" s="24">
        <v>51</v>
      </c>
    </row>
    <row r="53" spans="1:10">
      <c r="A53" t="s">
        <v>426</v>
      </c>
      <c r="B53" s="146">
        <v>90</v>
      </c>
      <c r="C53" s="146">
        <v>0</v>
      </c>
      <c r="D53" s="146">
        <v>0</v>
      </c>
      <c r="E53" s="146">
        <v>10.000000000000002</v>
      </c>
      <c r="F53" s="146">
        <v>0</v>
      </c>
      <c r="G53" s="1">
        <v>0</v>
      </c>
      <c r="H53">
        <f t="shared" si="0"/>
        <v>100</v>
      </c>
      <c r="I53" s="112">
        <v>0</v>
      </c>
      <c r="J53" s="24">
        <v>52</v>
      </c>
    </row>
    <row r="54" spans="1:10">
      <c r="A54" t="s">
        <v>430</v>
      </c>
      <c r="B54" s="146">
        <v>90</v>
      </c>
      <c r="C54" s="146">
        <v>0</v>
      </c>
      <c r="D54" s="146">
        <v>0</v>
      </c>
      <c r="E54" s="146">
        <v>10.000000000000002</v>
      </c>
      <c r="F54" s="146">
        <v>0</v>
      </c>
      <c r="G54" s="1">
        <v>0</v>
      </c>
      <c r="H54">
        <f t="shared" si="0"/>
        <v>100</v>
      </c>
      <c r="I54" s="112">
        <v>0</v>
      </c>
      <c r="J54" s="24">
        <v>53</v>
      </c>
    </row>
    <row r="55" spans="1:10">
      <c r="A55" s="38" t="s">
        <v>382</v>
      </c>
      <c r="B55" s="136">
        <v>0</v>
      </c>
      <c r="C55" s="136">
        <v>0</v>
      </c>
      <c r="D55" s="136">
        <v>0</v>
      </c>
      <c r="E55" s="136">
        <v>100</v>
      </c>
      <c r="F55" s="136">
        <v>0</v>
      </c>
      <c r="G55" s="1">
        <v>0</v>
      </c>
      <c r="H55">
        <f t="shared" si="0"/>
        <v>100</v>
      </c>
      <c r="I55" s="112">
        <v>0</v>
      </c>
      <c r="J55" s="24">
        <v>54</v>
      </c>
    </row>
    <row r="56" spans="1:10">
      <c r="A56" s="38" t="s">
        <v>394</v>
      </c>
      <c r="B56" s="156">
        <v>0</v>
      </c>
      <c r="C56" s="156">
        <v>0</v>
      </c>
      <c r="D56" s="156">
        <v>0</v>
      </c>
      <c r="E56" s="156">
        <v>100</v>
      </c>
      <c r="F56" s="156">
        <v>0</v>
      </c>
      <c r="G56" s="1">
        <v>0</v>
      </c>
      <c r="H56">
        <f t="shared" si="0"/>
        <v>100</v>
      </c>
      <c r="I56" s="112">
        <v>1</v>
      </c>
      <c r="J56" s="24">
        <v>55</v>
      </c>
    </row>
    <row r="57" spans="1:10">
      <c r="A57" t="s">
        <v>386</v>
      </c>
      <c r="B57" s="156">
        <v>0</v>
      </c>
      <c r="C57" s="156">
        <v>0</v>
      </c>
      <c r="D57" s="156">
        <v>0</v>
      </c>
      <c r="E57" s="156">
        <v>100</v>
      </c>
      <c r="F57" s="156">
        <v>0</v>
      </c>
      <c r="G57" s="1">
        <v>0</v>
      </c>
      <c r="H57">
        <f t="shared" ref="H57:H96" si="2">SUM(B57:G57)</f>
        <v>100</v>
      </c>
      <c r="I57" s="112">
        <v>1</v>
      </c>
      <c r="J57" s="24">
        <v>56</v>
      </c>
    </row>
    <row r="58" spans="1:10">
      <c r="A58" t="s">
        <v>388</v>
      </c>
      <c r="B58" s="156">
        <v>0</v>
      </c>
      <c r="C58" s="156">
        <v>0</v>
      </c>
      <c r="D58" s="156">
        <v>0</v>
      </c>
      <c r="E58" s="156">
        <v>100</v>
      </c>
      <c r="F58" s="156">
        <v>0</v>
      </c>
      <c r="G58" s="1">
        <v>0</v>
      </c>
      <c r="H58">
        <f t="shared" si="2"/>
        <v>100</v>
      </c>
      <c r="I58" s="112">
        <v>1</v>
      </c>
      <c r="J58" s="24">
        <v>57</v>
      </c>
    </row>
    <row r="59" spans="1:10">
      <c r="A59" t="s">
        <v>393</v>
      </c>
      <c r="B59" s="156">
        <v>0</v>
      </c>
      <c r="C59" s="156">
        <v>0</v>
      </c>
      <c r="D59" s="156">
        <v>0</v>
      </c>
      <c r="E59" s="156">
        <v>0</v>
      </c>
      <c r="F59" s="156">
        <v>0</v>
      </c>
      <c r="G59" s="1">
        <v>0</v>
      </c>
      <c r="H59">
        <f t="shared" si="2"/>
        <v>0</v>
      </c>
      <c r="I59" s="112">
        <v>1</v>
      </c>
      <c r="J59" s="24">
        <v>58</v>
      </c>
    </row>
    <row r="60" spans="1:10">
      <c r="A60" t="s">
        <v>390</v>
      </c>
      <c r="B60" s="156">
        <v>0</v>
      </c>
      <c r="C60" s="156">
        <v>0</v>
      </c>
      <c r="D60" s="156">
        <v>0</v>
      </c>
      <c r="E60" s="156">
        <v>100</v>
      </c>
      <c r="F60" s="156">
        <v>0</v>
      </c>
      <c r="G60" s="1">
        <v>0</v>
      </c>
      <c r="H60">
        <f t="shared" si="2"/>
        <v>100</v>
      </c>
      <c r="I60" s="112">
        <v>1</v>
      </c>
      <c r="J60" s="24">
        <v>59</v>
      </c>
    </row>
    <row r="61" spans="1:10">
      <c r="A61" t="s">
        <v>389</v>
      </c>
      <c r="B61" s="156">
        <v>0</v>
      </c>
      <c r="C61" s="156">
        <v>0</v>
      </c>
      <c r="D61" s="156">
        <v>0</v>
      </c>
      <c r="E61" s="156">
        <v>100</v>
      </c>
      <c r="F61" s="156">
        <v>0</v>
      </c>
      <c r="G61" s="1">
        <v>0</v>
      </c>
      <c r="H61">
        <f t="shared" si="2"/>
        <v>100</v>
      </c>
      <c r="I61" s="112">
        <v>1</v>
      </c>
      <c r="J61" s="24">
        <v>60</v>
      </c>
    </row>
    <row r="62" spans="1:10">
      <c r="A62" t="s">
        <v>396</v>
      </c>
      <c r="B62" s="156">
        <v>0</v>
      </c>
      <c r="C62" s="156">
        <v>0</v>
      </c>
      <c r="D62" s="156">
        <v>0</v>
      </c>
      <c r="E62" s="156">
        <v>100</v>
      </c>
      <c r="F62" s="156">
        <v>0</v>
      </c>
      <c r="G62" s="1">
        <v>0</v>
      </c>
      <c r="H62">
        <f t="shared" si="2"/>
        <v>100</v>
      </c>
      <c r="I62" s="112">
        <v>1</v>
      </c>
      <c r="J62" s="24">
        <v>61</v>
      </c>
    </row>
    <row r="63" spans="1:10">
      <c r="A63" t="s">
        <v>384</v>
      </c>
      <c r="B63" s="156">
        <v>0</v>
      </c>
      <c r="C63" s="156">
        <v>0</v>
      </c>
      <c r="D63" s="156">
        <v>0</v>
      </c>
      <c r="E63" s="156">
        <v>100</v>
      </c>
      <c r="F63" s="156">
        <v>0</v>
      </c>
      <c r="G63" s="1">
        <v>0</v>
      </c>
      <c r="H63">
        <f t="shared" si="2"/>
        <v>100</v>
      </c>
      <c r="I63" s="112">
        <v>1</v>
      </c>
      <c r="J63" s="24">
        <v>62</v>
      </c>
    </row>
    <row r="64" spans="1:10">
      <c r="A64" t="s">
        <v>397</v>
      </c>
      <c r="B64" s="156">
        <v>0</v>
      </c>
      <c r="C64" s="156">
        <v>0</v>
      </c>
      <c r="D64" s="156">
        <v>0</v>
      </c>
      <c r="E64" s="156">
        <v>100</v>
      </c>
      <c r="F64" s="156">
        <v>0</v>
      </c>
      <c r="G64" s="1">
        <v>0</v>
      </c>
      <c r="H64">
        <f t="shared" si="2"/>
        <v>100</v>
      </c>
      <c r="I64" s="112">
        <v>1</v>
      </c>
      <c r="J64" s="24">
        <v>63</v>
      </c>
    </row>
    <row r="65" spans="1:10">
      <c r="A65" t="s">
        <v>387</v>
      </c>
      <c r="B65" s="156">
        <v>0</v>
      </c>
      <c r="C65" s="156">
        <v>0</v>
      </c>
      <c r="D65" s="156">
        <v>0</v>
      </c>
      <c r="E65" s="156">
        <v>100</v>
      </c>
      <c r="F65" s="156">
        <v>0</v>
      </c>
      <c r="G65" s="1">
        <v>0</v>
      </c>
      <c r="H65">
        <f t="shared" si="2"/>
        <v>100</v>
      </c>
      <c r="I65" s="112">
        <v>1</v>
      </c>
      <c r="J65" s="24">
        <v>64</v>
      </c>
    </row>
    <row r="66" spans="1:10">
      <c r="A66" t="s">
        <v>383</v>
      </c>
      <c r="B66" s="156">
        <v>0</v>
      </c>
      <c r="C66" s="156">
        <v>0</v>
      </c>
      <c r="D66" s="156">
        <v>0</v>
      </c>
      <c r="E66" s="156">
        <v>100</v>
      </c>
      <c r="F66" s="156">
        <v>0</v>
      </c>
      <c r="G66" s="1">
        <v>0</v>
      </c>
      <c r="H66">
        <f t="shared" si="2"/>
        <v>100</v>
      </c>
      <c r="I66" s="112">
        <v>1</v>
      </c>
      <c r="J66" s="24">
        <v>65</v>
      </c>
    </row>
    <row r="67" spans="1:10">
      <c r="A67" t="s">
        <v>392</v>
      </c>
      <c r="B67" s="156">
        <v>0</v>
      </c>
      <c r="C67" s="156">
        <v>0</v>
      </c>
      <c r="D67" s="156">
        <v>0</v>
      </c>
      <c r="E67" s="156">
        <v>100</v>
      </c>
      <c r="F67" s="156">
        <v>0</v>
      </c>
      <c r="G67" s="1">
        <v>0</v>
      </c>
      <c r="H67">
        <f t="shared" si="2"/>
        <v>100</v>
      </c>
      <c r="I67" s="112">
        <v>1</v>
      </c>
      <c r="J67" s="24">
        <v>66</v>
      </c>
    </row>
    <row r="68" spans="1:10">
      <c r="A68" t="s">
        <v>385</v>
      </c>
      <c r="B68" s="156">
        <v>0</v>
      </c>
      <c r="C68" s="156">
        <v>0</v>
      </c>
      <c r="D68" s="156">
        <v>0</v>
      </c>
      <c r="E68" s="156">
        <v>100</v>
      </c>
      <c r="F68" s="156">
        <v>0</v>
      </c>
      <c r="G68" s="1">
        <v>0</v>
      </c>
      <c r="H68">
        <f t="shared" si="2"/>
        <v>100</v>
      </c>
      <c r="I68" s="112">
        <v>1</v>
      </c>
      <c r="J68" s="24">
        <v>67</v>
      </c>
    </row>
    <row r="69" spans="1:10">
      <c r="A69" t="s">
        <v>395</v>
      </c>
      <c r="B69" s="156">
        <v>0</v>
      </c>
      <c r="C69" s="156">
        <v>0</v>
      </c>
      <c r="D69" s="156">
        <v>0</v>
      </c>
      <c r="E69" s="156">
        <v>100</v>
      </c>
      <c r="F69" s="156">
        <v>0</v>
      </c>
      <c r="G69" s="1">
        <v>0</v>
      </c>
      <c r="H69">
        <f t="shared" si="2"/>
        <v>100</v>
      </c>
      <c r="I69" s="112">
        <v>1</v>
      </c>
      <c r="J69" s="24">
        <v>68</v>
      </c>
    </row>
    <row r="70" spans="1:10">
      <c r="A70" t="s">
        <v>391</v>
      </c>
      <c r="B70" s="156">
        <v>0</v>
      </c>
      <c r="C70" s="156">
        <v>0</v>
      </c>
      <c r="D70" s="156">
        <v>0</v>
      </c>
      <c r="E70" s="156">
        <v>100</v>
      </c>
      <c r="F70" s="156">
        <v>0</v>
      </c>
      <c r="G70" s="1">
        <v>0</v>
      </c>
      <c r="H70">
        <f t="shared" si="2"/>
        <v>100</v>
      </c>
      <c r="I70" s="112">
        <v>1</v>
      </c>
      <c r="J70" s="24">
        <v>69</v>
      </c>
    </row>
    <row r="71" spans="1:10">
      <c r="A71" t="s">
        <v>421</v>
      </c>
      <c r="B71" s="156">
        <v>0</v>
      </c>
      <c r="C71" s="156">
        <v>0</v>
      </c>
      <c r="D71" s="156">
        <v>0</v>
      </c>
      <c r="E71" s="156">
        <v>100</v>
      </c>
      <c r="F71" s="156">
        <v>0</v>
      </c>
      <c r="G71" s="1">
        <v>0</v>
      </c>
      <c r="H71">
        <f t="shared" si="2"/>
        <v>100</v>
      </c>
      <c r="I71" s="112">
        <v>1</v>
      </c>
      <c r="J71" s="24">
        <v>70</v>
      </c>
    </row>
    <row r="72" spans="1:10">
      <c r="A72" t="s">
        <v>422</v>
      </c>
      <c r="B72" s="156">
        <v>0</v>
      </c>
      <c r="C72" s="156">
        <v>0</v>
      </c>
      <c r="D72" s="156">
        <v>0</v>
      </c>
      <c r="E72" s="156">
        <v>100</v>
      </c>
      <c r="F72" s="156">
        <v>0</v>
      </c>
      <c r="G72" s="1">
        <v>0</v>
      </c>
      <c r="H72">
        <f t="shared" si="2"/>
        <v>100</v>
      </c>
      <c r="I72" s="112">
        <v>1</v>
      </c>
      <c r="J72" s="24">
        <v>71</v>
      </c>
    </row>
    <row r="73" spans="1:10">
      <c r="A73" t="s">
        <v>432</v>
      </c>
      <c r="B73" s="156">
        <v>0</v>
      </c>
      <c r="C73" s="156">
        <v>0</v>
      </c>
      <c r="D73" s="156">
        <v>0</v>
      </c>
      <c r="E73" s="156">
        <v>100</v>
      </c>
      <c r="F73" s="156">
        <v>0</v>
      </c>
      <c r="G73" s="1">
        <v>0</v>
      </c>
      <c r="H73">
        <f t="shared" si="2"/>
        <v>100</v>
      </c>
      <c r="I73" s="112">
        <v>1</v>
      </c>
      <c r="J73" s="24">
        <v>72</v>
      </c>
    </row>
    <row r="74" spans="1:10">
      <c r="A74" t="s">
        <v>433</v>
      </c>
      <c r="B74" s="156">
        <v>0</v>
      </c>
      <c r="C74" s="156">
        <v>0</v>
      </c>
      <c r="D74" s="156">
        <v>0</v>
      </c>
      <c r="E74" s="156">
        <v>100</v>
      </c>
      <c r="F74" s="156">
        <v>0</v>
      </c>
      <c r="G74" s="1">
        <v>0</v>
      </c>
      <c r="H74">
        <f t="shared" si="2"/>
        <v>100</v>
      </c>
      <c r="I74" s="112">
        <v>1</v>
      </c>
      <c r="J74" s="24">
        <v>73</v>
      </c>
    </row>
    <row r="75" spans="1:10">
      <c r="A75" t="s">
        <v>434</v>
      </c>
      <c r="B75" s="156">
        <v>0</v>
      </c>
      <c r="C75" s="156">
        <v>0</v>
      </c>
      <c r="D75" s="156">
        <v>0</v>
      </c>
      <c r="E75" s="156">
        <v>100</v>
      </c>
      <c r="F75" s="156">
        <v>0</v>
      </c>
      <c r="G75" s="1">
        <v>0</v>
      </c>
      <c r="H75">
        <f t="shared" si="2"/>
        <v>100</v>
      </c>
      <c r="I75" s="112">
        <v>1</v>
      </c>
      <c r="J75" s="24">
        <v>74</v>
      </c>
    </row>
    <row r="76" spans="1:10">
      <c r="A76" t="s">
        <v>435</v>
      </c>
      <c r="B76" s="156">
        <v>0</v>
      </c>
      <c r="C76" s="156">
        <v>0</v>
      </c>
      <c r="D76" s="156">
        <v>0</v>
      </c>
      <c r="E76" s="156">
        <v>100</v>
      </c>
      <c r="F76" s="156">
        <v>0</v>
      </c>
      <c r="G76" s="1">
        <v>0</v>
      </c>
      <c r="H76">
        <f t="shared" si="2"/>
        <v>100</v>
      </c>
      <c r="I76" s="112">
        <v>1</v>
      </c>
      <c r="J76" s="24">
        <v>75</v>
      </c>
    </row>
    <row r="77" spans="1:10">
      <c r="A77" t="s">
        <v>436</v>
      </c>
      <c r="B77" s="156">
        <v>0</v>
      </c>
      <c r="C77" s="156">
        <v>0</v>
      </c>
      <c r="D77" s="156">
        <v>0</v>
      </c>
      <c r="E77" s="156">
        <v>100</v>
      </c>
      <c r="F77" s="156">
        <v>0</v>
      </c>
      <c r="G77" s="1">
        <v>0</v>
      </c>
      <c r="H77">
        <f t="shared" si="2"/>
        <v>100</v>
      </c>
      <c r="I77" s="112">
        <v>1</v>
      </c>
      <c r="J77" s="24">
        <v>76</v>
      </c>
    </row>
    <row r="78" spans="1:10">
      <c r="A78" t="s">
        <v>413</v>
      </c>
      <c r="B78" s="156">
        <v>0</v>
      </c>
      <c r="C78" s="156">
        <v>0</v>
      </c>
      <c r="D78" s="156">
        <v>0</v>
      </c>
      <c r="E78" s="156">
        <v>100</v>
      </c>
      <c r="F78" s="156">
        <v>0</v>
      </c>
      <c r="G78" s="1">
        <v>0</v>
      </c>
      <c r="H78">
        <f t="shared" si="2"/>
        <v>100</v>
      </c>
      <c r="I78" s="112">
        <v>1</v>
      </c>
      <c r="J78" s="24">
        <v>77</v>
      </c>
    </row>
    <row r="79" spans="1:10">
      <c r="A79" t="s">
        <v>414</v>
      </c>
      <c r="B79" s="156">
        <v>0</v>
      </c>
      <c r="C79" s="156">
        <v>0</v>
      </c>
      <c r="D79" s="156">
        <v>0</v>
      </c>
      <c r="E79" s="156">
        <v>100</v>
      </c>
      <c r="F79" s="156">
        <v>0</v>
      </c>
      <c r="G79" s="1">
        <v>0</v>
      </c>
      <c r="H79">
        <f t="shared" si="2"/>
        <v>100</v>
      </c>
      <c r="I79" s="112">
        <v>1</v>
      </c>
      <c r="J79" s="24">
        <v>78</v>
      </c>
    </row>
    <row r="80" spans="1:10">
      <c r="A80" t="s">
        <v>415</v>
      </c>
      <c r="B80" s="156">
        <v>0</v>
      </c>
      <c r="C80" s="156">
        <v>0</v>
      </c>
      <c r="D80" s="156">
        <v>0</v>
      </c>
      <c r="E80" s="156">
        <v>100</v>
      </c>
      <c r="F80" s="156">
        <v>0</v>
      </c>
      <c r="G80" s="1">
        <v>0</v>
      </c>
      <c r="H80">
        <f t="shared" si="2"/>
        <v>100</v>
      </c>
      <c r="I80" s="112">
        <v>1</v>
      </c>
      <c r="J80" s="24">
        <v>79</v>
      </c>
    </row>
    <row r="81" spans="1:10">
      <c r="A81" t="s">
        <v>416</v>
      </c>
      <c r="B81" s="156">
        <v>0</v>
      </c>
      <c r="C81" s="156">
        <v>0</v>
      </c>
      <c r="D81" s="156">
        <v>0</v>
      </c>
      <c r="E81" s="156">
        <v>100</v>
      </c>
      <c r="F81" s="156">
        <v>0</v>
      </c>
      <c r="G81" s="1">
        <v>0</v>
      </c>
      <c r="H81">
        <f t="shared" si="2"/>
        <v>100</v>
      </c>
      <c r="I81" s="112">
        <v>1</v>
      </c>
      <c r="J81" s="24">
        <v>80</v>
      </c>
    </row>
    <row r="82" spans="1:10">
      <c r="A82" t="s">
        <v>417</v>
      </c>
      <c r="B82" s="156">
        <v>0</v>
      </c>
      <c r="C82" s="156">
        <v>0</v>
      </c>
      <c r="D82" s="156">
        <v>0</v>
      </c>
      <c r="E82" s="156">
        <v>100</v>
      </c>
      <c r="F82" s="156">
        <v>0</v>
      </c>
      <c r="G82" s="1">
        <v>0</v>
      </c>
      <c r="H82">
        <f t="shared" si="2"/>
        <v>100</v>
      </c>
      <c r="I82" s="112">
        <v>1</v>
      </c>
      <c r="J82" s="24">
        <v>81</v>
      </c>
    </row>
    <row r="83" spans="1:10">
      <c r="A83" t="s">
        <v>408</v>
      </c>
      <c r="B83" s="156">
        <v>0</v>
      </c>
      <c r="C83" s="156">
        <v>0</v>
      </c>
      <c r="D83" s="156">
        <v>0</v>
      </c>
      <c r="E83" s="156">
        <v>100</v>
      </c>
      <c r="F83" s="156">
        <v>0</v>
      </c>
      <c r="G83" s="1">
        <v>0</v>
      </c>
      <c r="H83">
        <f t="shared" si="2"/>
        <v>100</v>
      </c>
      <c r="I83" s="112">
        <v>1</v>
      </c>
      <c r="J83" s="24">
        <v>82</v>
      </c>
    </row>
    <row r="84" spans="1:10">
      <c r="A84" t="s">
        <v>409</v>
      </c>
      <c r="B84" s="156">
        <v>0</v>
      </c>
      <c r="C84" s="156">
        <v>0</v>
      </c>
      <c r="D84" s="156">
        <v>0</v>
      </c>
      <c r="E84" s="156">
        <v>100</v>
      </c>
      <c r="F84" s="156">
        <v>0</v>
      </c>
      <c r="G84" s="1">
        <v>0</v>
      </c>
      <c r="H84">
        <f t="shared" si="2"/>
        <v>100</v>
      </c>
      <c r="I84" s="112">
        <v>1</v>
      </c>
      <c r="J84" s="24">
        <v>83</v>
      </c>
    </row>
    <row r="85" spans="1:10">
      <c r="A85" t="s">
        <v>410</v>
      </c>
      <c r="B85" s="156">
        <v>0</v>
      </c>
      <c r="C85" s="156">
        <v>0</v>
      </c>
      <c r="D85" s="156">
        <v>0</v>
      </c>
      <c r="E85" s="156">
        <v>100</v>
      </c>
      <c r="F85" s="156">
        <v>0</v>
      </c>
      <c r="G85" s="1">
        <v>0</v>
      </c>
      <c r="H85">
        <f t="shared" si="2"/>
        <v>100</v>
      </c>
      <c r="I85" s="112">
        <v>1</v>
      </c>
      <c r="J85" s="24">
        <v>84</v>
      </c>
    </row>
    <row r="86" spans="1:10">
      <c r="A86" t="s">
        <v>411</v>
      </c>
      <c r="B86" s="156">
        <v>0</v>
      </c>
      <c r="C86" s="156">
        <v>0</v>
      </c>
      <c r="D86" s="156">
        <v>0</v>
      </c>
      <c r="E86" s="156">
        <v>100</v>
      </c>
      <c r="F86" s="156">
        <v>0</v>
      </c>
      <c r="G86" s="1">
        <v>0</v>
      </c>
      <c r="H86">
        <f t="shared" si="2"/>
        <v>100</v>
      </c>
      <c r="I86" s="112">
        <v>1</v>
      </c>
      <c r="J86" s="24">
        <v>85</v>
      </c>
    </row>
    <row r="87" spans="1:10">
      <c r="A87" t="s">
        <v>427</v>
      </c>
      <c r="B87" s="156">
        <v>0</v>
      </c>
      <c r="C87" s="156">
        <v>0</v>
      </c>
      <c r="D87" s="156">
        <v>0</v>
      </c>
      <c r="E87" s="156">
        <v>100</v>
      </c>
      <c r="F87" s="156">
        <v>0</v>
      </c>
      <c r="G87" s="1">
        <v>0</v>
      </c>
      <c r="H87">
        <f t="shared" si="2"/>
        <v>100</v>
      </c>
      <c r="I87" s="112">
        <v>1</v>
      </c>
      <c r="J87" s="24">
        <v>86</v>
      </c>
    </row>
    <row r="88" spans="1:10">
      <c r="A88" t="s">
        <v>428</v>
      </c>
      <c r="B88" s="156">
        <v>0</v>
      </c>
      <c r="C88" s="156">
        <v>0</v>
      </c>
      <c r="D88" s="156">
        <v>0</v>
      </c>
      <c r="E88" s="156">
        <v>100</v>
      </c>
      <c r="F88" s="156">
        <v>0</v>
      </c>
      <c r="G88" s="1">
        <v>0</v>
      </c>
      <c r="H88">
        <f t="shared" si="2"/>
        <v>100</v>
      </c>
      <c r="I88" s="112">
        <v>1</v>
      </c>
      <c r="J88" s="24">
        <v>87</v>
      </c>
    </row>
    <row r="89" spans="1:10">
      <c r="A89" t="s">
        <v>424</v>
      </c>
      <c r="B89" s="156">
        <v>0</v>
      </c>
      <c r="C89" s="156">
        <v>0</v>
      </c>
      <c r="D89" s="156">
        <v>0</v>
      </c>
      <c r="E89" s="156">
        <v>100</v>
      </c>
      <c r="F89" s="156">
        <v>0</v>
      </c>
      <c r="G89" s="1">
        <v>0</v>
      </c>
      <c r="H89">
        <f t="shared" si="2"/>
        <v>100</v>
      </c>
      <c r="I89" s="112">
        <v>1</v>
      </c>
      <c r="J89" s="24">
        <v>88</v>
      </c>
    </row>
    <row r="90" spans="1:10">
      <c r="A90" t="s">
        <v>425</v>
      </c>
      <c r="B90" s="156">
        <v>0</v>
      </c>
      <c r="C90" s="156">
        <v>0</v>
      </c>
      <c r="D90" s="156">
        <v>0</v>
      </c>
      <c r="E90" s="156">
        <v>100</v>
      </c>
      <c r="F90" s="156">
        <v>0</v>
      </c>
      <c r="G90" s="1">
        <v>0</v>
      </c>
      <c r="H90">
        <f t="shared" si="2"/>
        <v>100</v>
      </c>
      <c r="I90" s="112">
        <v>1</v>
      </c>
      <c r="J90" s="24">
        <v>89</v>
      </c>
    </row>
    <row r="91" spans="1:10">
      <c r="A91" t="s">
        <v>429</v>
      </c>
      <c r="B91" s="156">
        <v>0</v>
      </c>
      <c r="C91" s="156">
        <v>0</v>
      </c>
      <c r="D91" s="156">
        <v>0</v>
      </c>
      <c r="E91" s="156">
        <v>100</v>
      </c>
      <c r="F91" s="156">
        <v>0</v>
      </c>
      <c r="G91" s="1">
        <v>0</v>
      </c>
      <c r="H91">
        <f t="shared" si="2"/>
        <v>100</v>
      </c>
      <c r="I91" s="112">
        <v>1</v>
      </c>
      <c r="J91" s="24">
        <v>90</v>
      </c>
    </row>
    <row r="92" spans="1:10">
      <c r="A92" t="s">
        <v>407</v>
      </c>
      <c r="B92" s="156">
        <v>0</v>
      </c>
      <c r="C92" s="156">
        <v>0</v>
      </c>
      <c r="D92" s="156">
        <v>0</v>
      </c>
      <c r="E92" s="156">
        <v>100</v>
      </c>
      <c r="F92" s="156">
        <v>0</v>
      </c>
      <c r="G92" s="1">
        <v>0</v>
      </c>
      <c r="H92">
        <f t="shared" si="2"/>
        <v>100</v>
      </c>
      <c r="I92" s="112">
        <v>1</v>
      </c>
      <c r="J92" s="24">
        <v>91</v>
      </c>
    </row>
    <row r="93" spans="1:10">
      <c r="A93" t="s">
        <v>423</v>
      </c>
      <c r="B93" s="156">
        <v>0</v>
      </c>
      <c r="C93" s="156">
        <v>0</v>
      </c>
      <c r="D93" s="156">
        <v>0</v>
      </c>
      <c r="E93" s="156">
        <v>100</v>
      </c>
      <c r="F93" s="156">
        <v>0</v>
      </c>
      <c r="G93" s="1">
        <v>0</v>
      </c>
      <c r="H93">
        <f t="shared" si="2"/>
        <v>100</v>
      </c>
      <c r="I93" s="112">
        <v>1</v>
      </c>
      <c r="J93" s="24">
        <v>92</v>
      </c>
    </row>
    <row r="94" spans="1:10">
      <c r="A94" t="s">
        <v>418</v>
      </c>
      <c r="B94" s="156">
        <v>0</v>
      </c>
      <c r="C94" s="156">
        <v>0</v>
      </c>
      <c r="D94" s="156">
        <v>0</v>
      </c>
      <c r="E94" s="156">
        <v>100</v>
      </c>
      <c r="F94" s="156">
        <v>0</v>
      </c>
      <c r="G94" s="1">
        <v>0</v>
      </c>
      <c r="H94">
        <f t="shared" si="2"/>
        <v>100</v>
      </c>
      <c r="I94" s="112">
        <v>1</v>
      </c>
      <c r="J94" s="24">
        <v>93</v>
      </c>
    </row>
    <row r="95" spans="1:10">
      <c r="A95" t="s">
        <v>412</v>
      </c>
      <c r="B95" s="156">
        <v>0</v>
      </c>
      <c r="C95" s="156">
        <v>0</v>
      </c>
      <c r="D95" s="156">
        <v>0</v>
      </c>
      <c r="E95" s="156">
        <v>100</v>
      </c>
      <c r="F95" s="156">
        <v>0</v>
      </c>
      <c r="G95" s="1">
        <v>0</v>
      </c>
      <c r="H95">
        <f t="shared" si="2"/>
        <v>100</v>
      </c>
      <c r="I95" s="112">
        <v>1</v>
      </c>
      <c r="J95" s="24">
        <v>94</v>
      </c>
    </row>
    <row r="96" spans="1:10">
      <c r="A96" t="s">
        <v>431</v>
      </c>
      <c r="B96" s="156">
        <v>0</v>
      </c>
      <c r="C96" s="156">
        <v>0</v>
      </c>
      <c r="D96" s="156">
        <v>0</v>
      </c>
      <c r="E96" s="156">
        <v>100</v>
      </c>
      <c r="F96" s="156">
        <v>0</v>
      </c>
      <c r="G96" s="1">
        <v>0</v>
      </c>
      <c r="H96">
        <f t="shared" si="2"/>
        <v>100</v>
      </c>
      <c r="I96" s="112">
        <v>1</v>
      </c>
      <c r="J96" s="24">
        <v>95</v>
      </c>
    </row>
    <row r="97" spans="2:10">
      <c r="B97" s="156">
        <v>0</v>
      </c>
      <c r="C97" s="156">
        <v>0</v>
      </c>
      <c r="D97" s="156">
        <v>0</v>
      </c>
      <c r="E97" s="156">
        <v>100</v>
      </c>
      <c r="F97" s="156">
        <v>0</v>
      </c>
      <c r="G97" s="1">
        <v>0</v>
      </c>
      <c r="H97">
        <f t="shared" ref="H97:H116" si="3">SUM(B97:G97)</f>
        <v>100</v>
      </c>
      <c r="I97" s="112">
        <v>0</v>
      </c>
      <c r="J97" s="24">
        <v>96</v>
      </c>
    </row>
    <row r="98" spans="2:10">
      <c r="B98" s="156">
        <v>0</v>
      </c>
      <c r="C98" s="156">
        <v>0</v>
      </c>
      <c r="D98" s="156">
        <v>0</v>
      </c>
      <c r="E98" s="156">
        <v>100</v>
      </c>
      <c r="F98" s="156">
        <v>0</v>
      </c>
      <c r="G98" s="1">
        <v>0</v>
      </c>
      <c r="H98">
        <f t="shared" si="3"/>
        <v>100</v>
      </c>
      <c r="I98" s="112">
        <v>0</v>
      </c>
      <c r="J98" s="24">
        <v>97</v>
      </c>
    </row>
    <row r="99" spans="2:10">
      <c r="B99" s="156">
        <v>0</v>
      </c>
      <c r="C99" s="156">
        <v>0</v>
      </c>
      <c r="D99" s="156">
        <v>0</v>
      </c>
      <c r="E99" s="156">
        <v>100</v>
      </c>
      <c r="F99" s="156">
        <v>0</v>
      </c>
      <c r="G99" s="1">
        <v>0</v>
      </c>
      <c r="H99">
        <f t="shared" si="3"/>
        <v>100</v>
      </c>
      <c r="I99" s="112">
        <v>0</v>
      </c>
      <c r="J99" s="24">
        <v>98</v>
      </c>
    </row>
    <row r="100" spans="2:10">
      <c r="B100" s="156">
        <v>0</v>
      </c>
      <c r="C100" s="156">
        <v>0</v>
      </c>
      <c r="D100" s="156">
        <v>0</v>
      </c>
      <c r="E100" s="156">
        <v>100</v>
      </c>
      <c r="F100" s="156">
        <v>0</v>
      </c>
      <c r="G100" s="1">
        <v>0</v>
      </c>
      <c r="H100">
        <f t="shared" si="3"/>
        <v>100</v>
      </c>
      <c r="I100" s="112">
        <v>0</v>
      </c>
      <c r="J100" s="24">
        <v>99</v>
      </c>
    </row>
    <row r="101" spans="2:10">
      <c r="B101" s="156">
        <v>0</v>
      </c>
      <c r="C101" s="156">
        <v>0</v>
      </c>
      <c r="D101" s="156">
        <v>0</v>
      </c>
      <c r="E101" s="156">
        <v>100</v>
      </c>
      <c r="F101" s="156">
        <v>0</v>
      </c>
      <c r="G101" s="1">
        <v>0</v>
      </c>
      <c r="H101">
        <f t="shared" si="3"/>
        <v>100</v>
      </c>
      <c r="I101" s="112">
        <v>0</v>
      </c>
      <c r="J101" s="24">
        <v>100</v>
      </c>
    </row>
    <row r="102" spans="2:10">
      <c r="B102" s="156">
        <v>0</v>
      </c>
      <c r="C102" s="156">
        <v>0</v>
      </c>
      <c r="D102" s="156">
        <v>0</v>
      </c>
      <c r="E102" s="156">
        <v>100</v>
      </c>
      <c r="F102" s="156">
        <v>0</v>
      </c>
      <c r="G102" s="1">
        <v>0</v>
      </c>
      <c r="H102">
        <f t="shared" si="3"/>
        <v>100</v>
      </c>
      <c r="I102" s="112">
        <v>0</v>
      </c>
      <c r="J102" s="24">
        <v>101</v>
      </c>
    </row>
    <row r="103" spans="2:10">
      <c r="B103" s="156">
        <v>0</v>
      </c>
      <c r="C103" s="156">
        <v>0</v>
      </c>
      <c r="D103" s="156">
        <v>0</v>
      </c>
      <c r="E103" s="156">
        <v>100</v>
      </c>
      <c r="F103" s="156">
        <v>0</v>
      </c>
      <c r="G103" s="1">
        <v>0</v>
      </c>
      <c r="H103">
        <f t="shared" si="3"/>
        <v>100</v>
      </c>
      <c r="I103" s="112">
        <v>0</v>
      </c>
      <c r="J103" s="24">
        <v>102</v>
      </c>
    </row>
    <row r="104" spans="2:10">
      <c r="B104" s="156">
        <v>0</v>
      </c>
      <c r="C104" s="156">
        <v>0</v>
      </c>
      <c r="D104" s="156">
        <v>0</v>
      </c>
      <c r="E104" s="156">
        <v>100</v>
      </c>
      <c r="F104" s="156">
        <v>0</v>
      </c>
      <c r="G104" s="1">
        <v>0</v>
      </c>
      <c r="H104">
        <f t="shared" si="3"/>
        <v>100</v>
      </c>
      <c r="I104" s="112">
        <v>0</v>
      </c>
      <c r="J104" s="24">
        <v>103</v>
      </c>
    </row>
    <row r="105" spans="2:10">
      <c r="B105" s="156">
        <v>0</v>
      </c>
      <c r="C105" s="156">
        <v>0</v>
      </c>
      <c r="D105" s="156">
        <v>0</v>
      </c>
      <c r="E105" s="156">
        <v>100</v>
      </c>
      <c r="F105" s="156">
        <v>0</v>
      </c>
      <c r="G105" s="1">
        <v>0</v>
      </c>
      <c r="H105">
        <f t="shared" si="3"/>
        <v>100</v>
      </c>
      <c r="I105" s="112">
        <v>0</v>
      </c>
      <c r="J105" s="24">
        <v>104</v>
      </c>
    </row>
    <row r="106" spans="2:10">
      <c r="B106" s="156">
        <v>0</v>
      </c>
      <c r="C106" s="156">
        <v>0</v>
      </c>
      <c r="D106" s="156">
        <v>0</v>
      </c>
      <c r="E106" s="156">
        <v>100</v>
      </c>
      <c r="F106" s="156">
        <v>0</v>
      </c>
      <c r="G106" s="1">
        <v>0</v>
      </c>
      <c r="H106">
        <f t="shared" si="3"/>
        <v>100</v>
      </c>
      <c r="I106" s="112">
        <v>0</v>
      </c>
      <c r="J106" s="24">
        <v>105</v>
      </c>
    </row>
    <row r="107" spans="2:10">
      <c r="B107" s="156">
        <v>0</v>
      </c>
      <c r="C107" s="156">
        <v>0</v>
      </c>
      <c r="D107" s="156">
        <v>0</v>
      </c>
      <c r="E107" s="156">
        <v>100</v>
      </c>
      <c r="F107" s="156">
        <v>0</v>
      </c>
      <c r="G107" s="1">
        <v>0</v>
      </c>
      <c r="H107">
        <f t="shared" si="3"/>
        <v>100</v>
      </c>
      <c r="I107" s="112">
        <v>0</v>
      </c>
      <c r="J107" s="24">
        <v>106</v>
      </c>
    </row>
    <row r="108" spans="2:10">
      <c r="B108" s="156">
        <v>0</v>
      </c>
      <c r="C108" s="156">
        <v>0</v>
      </c>
      <c r="D108" s="156">
        <v>0</v>
      </c>
      <c r="E108" s="156">
        <v>100</v>
      </c>
      <c r="F108" s="156">
        <v>0</v>
      </c>
      <c r="G108" s="1">
        <v>0</v>
      </c>
      <c r="H108">
        <f t="shared" si="3"/>
        <v>100</v>
      </c>
      <c r="I108" s="112">
        <v>0</v>
      </c>
      <c r="J108" s="24">
        <v>107</v>
      </c>
    </row>
    <row r="109" spans="2:10">
      <c r="B109" s="156">
        <v>0</v>
      </c>
      <c r="C109" s="156">
        <v>0</v>
      </c>
      <c r="D109" s="156">
        <v>0</v>
      </c>
      <c r="E109" s="156">
        <v>100</v>
      </c>
      <c r="F109" s="156">
        <v>0</v>
      </c>
      <c r="G109" s="1">
        <v>0</v>
      </c>
      <c r="H109">
        <f t="shared" si="3"/>
        <v>100</v>
      </c>
      <c r="I109" s="112">
        <v>0</v>
      </c>
      <c r="J109" s="24">
        <v>108</v>
      </c>
    </row>
    <row r="110" spans="2:10">
      <c r="B110" s="156">
        <v>0</v>
      </c>
      <c r="C110" s="156">
        <v>0</v>
      </c>
      <c r="D110" s="156">
        <v>0</v>
      </c>
      <c r="E110" s="156">
        <v>100</v>
      </c>
      <c r="F110" s="156">
        <v>0</v>
      </c>
      <c r="G110" s="1">
        <v>0</v>
      </c>
      <c r="H110">
        <f t="shared" si="3"/>
        <v>100</v>
      </c>
      <c r="I110" s="112">
        <v>0</v>
      </c>
      <c r="J110" s="24">
        <v>109</v>
      </c>
    </row>
    <row r="111" spans="2:10">
      <c r="B111" s="156">
        <v>0</v>
      </c>
      <c r="C111" s="156">
        <v>0</v>
      </c>
      <c r="D111" s="156">
        <v>0</v>
      </c>
      <c r="E111" s="156">
        <v>100</v>
      </c>
      <c r="F111" s="156">
        <v>0</v>
      </c>
      <c r="G111" s="1">
        <v>0</v>
      </c>
      <c r="H111">
        <f t="shared" si="3"/>
        <v>100</v>
      </c>
      <c r="I111" s="112">
        <v>0</v>
      </c>
      <c r="J111" s="24">
        <v>110</v>
      </c>
    </row>
    <row r="112" spans="2:10">
      <c r="B112" s="156">
        <v>0</v>
      </c>
      <c r="C112" s="156">
        <v>0</v>
      </c>
      <c r="D112" s="156">
        <v>0</v>
      </c>
      <c r="E112" s="156">
        <v>100</v>
      </c>
      <c r="F112" s="156">
        <v>0</v>
      </c>
      <c r="G112" s="1">
        <v>0</v>
      </c>
      <c r="H112">
        <f t="shared" si="3"/>
        <v>100</v>
      </c>
      <c r="I112" s="112">
        <v>0</v>
      </c>
      <c r="J112" s="24">
        <v>111</v>
      </c>
    </row>
    <row r="113" spans="2:10">
      <c r="B113" s="156">
        <v>0</v>
      </c>
      <c r="C113" s="156">
        <v>0</v>
      </c>
      <c r="D113" s="156">
        <v>0</v>
      </c>
      <c r="E113" s="156">
        <v>100</v>
      </c>
      <c r="F113" s="156">
        <v>0</v>
      </c>
      <c r="G113" s="1">
        <v>0</v>
      </c>
      <c r="H113">
        <f t="shared" si="3"/>
        <v>100</v>
      </c>
      <c r="I113" s="112">
        <v>0</v>
      </c>
      <c r="J113" s="24">
        <v>112</v>
      </c>
    </row>
    <row r="114" spans="2:10">
      <c r="B114" s="156">
        <v>0</v>
      </c>
      <c r="C114" s="156">
        <v>0</v>
      </c>
      <c r="D114" s="156">
        <v>0</v>
      </c>
      <c r="E114" s="156">
        <v>100</v>
      </c>
      <c r="F114" s="156">
        <v>0</v>
      </c>
      <c r="G114" s="1">
        <v>0</v>
      </c>
      <c r="H114">
        <f t="shared" si="3"/>
        <v>100</v>
      </c>
      <c r="I114" s="112">
        <v>0</v>
      </c>
      <c r="J114" s="24">
        <v>113</v>
      </c>
    </row>
    <row r="115" spans="2:10">
      <c r="B115" s="156">
        <v>0</v>
      </c>
      <c r="C115" s="156">
        <v>0</v>
      </c>
      <c r="D115" s="156">
        <v>0</v>
      </c>
      <c r="E115" s="156">
        <v>100</v>
      </c>
      <c r="F115" s="156">
        <v>0</v>
      </c>
      <c r="G115" s="1">
        <v>0</v>
      </c>
      <c r="H115">
        <f t="shared" si="3"/>
        <v>100</v>
      </c>
      <c r="I115" s="112">
        <v>0</v>
      </c>
      <c r="J115" s="24">
        <v>114</v>
      </c>
    </row>
    <row r="116" spans="2:10">
      <c r="B116" s="156">
        <v>0</v>
      </c>
      <c r="C116" s="156">
        <v>0</v>
      </c>
      <c r="D116" s="156">
        <v>0</v>
      </c>
      <c r="E116" s="156">
        <v>100</v>
      </c>
      <c r="F116" s="156">
        <v>0</v>
      </c>
      <c r="G116" s="1">
        <v>0</v>
      </c>
      <c r="H116">
        <f t="shared" si="3"/>
        <v>100</v>
      </c>
      <c r="I116" s="112">
        <v>0</v>
      </c>
      <c r="J116" s="24">
        <v>115</v>
      </c>
    </row>
  </sheetData>
  <conditionalFormatting sqref="H2:H116">
    <cfRule type="cellIs" dxfId="29" priority="3" operator="lessThan">
      <formula>100</formula>
    </cfRule>
    <cfRule type="cellIs" dxfId="28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4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192">
        <f>Allocation_SG!A1</f>
        <v>45204</v>
      </c>
      <c r="B1" s="216"/>
      <c r="C1" s="216"/>
      <c r="D1" s="229" t="s">
        <v>437</v>
      </c>
      <c r="E1" s="216" t="s">
        <v>188</v>
      </c>
      <c r="F1" s="216" t="s">
        <v>189</v>
      </c>
      <c r="G1" s="216" t="s">
        <v>186</v>
      </c>
      <c r="H1" s="216" t="s">
        <v>187</v>
      </c>
      <c r="I1" s="216" t="s">
        <v>190</v>
      </c>
      <c r="J1" s="216" t="s">
        <v>192</v>
      </c>
      <c r="K1" s="216" t="s">
        <v>281</v>
      </c>
      <c r="L1" s="216" t="s">
        <v>196</v>
      </c>
      <c r="M1" s="216" t="s">
        <v>197</v>
      </c>
      <c r="N1" s="216" t="s">
        <v>198</v>
      </c>
      <c r="O1" s="216" t="s">
        <v>193</v>
      </c>
      <c r="P1" s="225" t="s">
        <v>143</v>
      </c>
      <c r="Q1" s="225" t="s">
        <v>144</v>
      </c>
      <c r="R1" s="228" t="s">
        <v>314</v>
      </c>
      <c r="S1" s="228" t="s">
        <v>455</v>
      </c>
      <c r="T1" s="40" t="s">
        <v>282</v>
      </c>
      <c r="U1" s="226" t="s">
        <v>283</v>
      </c>
      <c r="V1" s="65" t="s">
        <v>295</v>
      </c>
      <c r="W1" s="65" t="s">
        <v>282</v>
      </c>
      <c r="X1" s="216" t="s">
        <v>313</v>
      </c>
      <c r="Y1" s="223" t="s">
        <v>218</v>
      </c>
      <c r="Z1" s="223" t="s">
        <v>219</v>
      </c>
      <c r="AA1" s="227" t="s">
        <v>194</v>
      </c>
      <c r="AB1" s="227" t="s">
        <v>195</v>
      </c>
      <c r="AC1" s="25" t="s">
        <v>185</v>
      </c>
      <c r="AD1" s="216" t="s">
        <v>142</v>
      </c>
      <c r="AG1" s="216" t="s">
        <v>272</v>
      </c>
      <c r="AI1" s="223" t="s">
        <v>352</v>
      </c>
      <c r="AJ1" s="223" t="s">
        <v>353</v>
      </c>
      <c r="AK1" s="223" t="s">
        <v>354</v>
      </c>
      <c r="AL1" s="223" t="s">
        <v>355</v>
      </c>
      <c r="AM1" s="223" t="s">
        <v>356</v>
      </c>
      <c r="AN1" s="223" t="s">
        <v>357</v>
      </c>
      <c r="AO1" s="222" t="s">
        <v>374</v>
      </c>
      <c r="AP1" s="222" t="s">
        <v>375</v>
      </c>
      <c r="AQ1" s="222" t="s">
        <v>376</v>
      </c>
      <c r="AR1" s="222" t="s">
        <v>377</v>
      </c>
    </row>
    <row r="2" spans="1:44">
      <c r="A2" s="25" t="s">
        <v>44</v>
      </c>
      <c r="B2" s="216"/>
      <c r="C2" s="216"/>
      <c r="D2" s="229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25"/>
      <c r="Q2" s="225"/>
      <c r="R2" s="228"/>
      <c r="S2" s="228"/>
      <c r="T2" s="40" t="s">
        <v>294</v>
      </c>
      <c r="U2" s="226"/>
      <c r="V2" s="65" t="s">
        <v>284</v>
      </c>
      <c r="W2" s="65" t="s">
        <v>284</v>
      </c>
      <c r="X2" s="216"/>
      <c r="Y2" s="223"/>
      <c r="Z2" s="223"/>
      <c r="AA2" s="227"/>
      <c r="AB2" s="227"/>
      <c r="AC2" s="25">
        <f>Losses!B3</f>
        <v>8.8000000000000005E-3</v>
      </c>
      <c r="AD2" s="216"/>
      <c r="AE2" t="s">
        <v>270</v>
      </c>
      <c r="AG2" s="216"/>
      <c r="AI2" s="223"/>
      <c r="AJ2" s="223"/>
      <c r="AK2" s="223"/>
      <c r="AL2" s="223"/>
      <c r="AM2" s="223"/>
      <c r="AN2" s="223"/>
      <c r="AO2" s="222"/>
      <c r="AP2" s="222"/>
      <c r="AQ2" s="222"/>
      <c r="AR2" s="222"/>
    </row>
    <row r="3" spans="1:44">
      <c r="A3" t="s">
        <v>45</v>
      </c>
      <c r="D3">
        <f>TWEPL!R3</f>
        <v>7.2215999999999996</v>
      </c>
      <c r="E3">
        <f>GT_NG!T3</f>
        <v>11.018062397372743</v>
      </c>
      <c r="F3">
        <f>GT_Spot!T3</f>
        <v>0</v>
      </c>
      <c r="G3">
        <f>PPCL_NG!T3</f>
        <v>30.35</v>
      </c>
      <c r="H3">
        <f>PPCL_Spot!T3</f>
        <v>0</v>
      </c>
      <c r="I3">
        <f>Bawana_NG!T3</f>
        <v>69.61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TPDDL_ISGS_exbus!DM3</f>
        <v>667.18135138065475</v>
      </c>
      <c r="P3" s="36">
        <v>49.937128895021274</v>
      </c>
      <c r="Q3" s="36">
        <v>21.936932326621928</v>
      </c>
      <c r="R3" s="38">
        <v>0</v>
      </c>
      <c r="S3" s="38">
        <v>0</v>
      </c>
      <c r="T3" s="37">
        <f>SUMPRODUCT(LTA!J3:AN3,LTA!J$101:AN$101,LTA!J$105:AN$105)</f>
        <v>0</v>
      </c>
      <c r="U3" s="37">
        <f>SUMPRODUCT(LTA!J3:AN3,LTA!J$102:AN$102,LTA!J$105:AN$105)</f>
        <v>421.03</v>
      </c>
      <c r="V3" s="66">
        <f>SUMPRODUCT(MTOA!B3:G3,MTOA!B$102:G$102,MTOA!B$105:G$105)</f>
        <v>0</v>
      </c>
      <c r="W3" s="66">
        <f>SUMPRODUCT(MTOA!B3:G3,MTOA!B$101:G$101,MTOA!B$105:G$105)</f>
        <v>0</v>
      </c>
      <c r="X3">
        <v>0</v>
      </c>
      <c r="Y3" s="34">
        <f>IEX!J3</f>
        <v>0</v>
      </c>
      <c r="Z3" s="34">
        <f>IEX!P3</f>
        <v>0</v>
      </c>
      <c r="AA3" s="75">
        <f>STOA!J3</f>
        <v>6.52</v>
      </c>
      <c r="AB3" s="75">
        <f>-STOA!P3</f>
        <v>0</v>
      </c>
      <c r="AC3">
        <f>SUMIF(B3:AB3,"&gt;0")*$AC$2-SUMIF(B3:AB3,"&lt;0")*($AC$2/(1-$AC$2))+SUMIF(AI3:AR3,"&gt;0")*$AC$2-SUMIF(AI3:AR3,"&lt;0")*($AC$2/(1-$AC$2))</f>
        <v>11.391292659997102</v>
      </c>
      <c r="AD3">
        <f>SUM(B3:AB3,AI3:AR3)-AC3</f>
        <v>1283.0737823396735</v>
      </c>
      <c r="AE3">
        <f>'IDT-1'!F3</f>
        <v>36.392000000000003</v>
      </c>
      <c r="AF3" s="24"/>
      <c r="AG3">
        <f>SUM(AD3:AF3)</f>
        <v>1319.4657823396735</v>
      </c>
      <c r="AI3" s="34">
        <f>PXIL!J3</f>
        <v>0</v>
      </c>
      <c r="AJ3" s="34">
        <f>PXIL!P3</f>
        <v>0</v>
      </c>
      <c r="AK3" s="34">
        <f>RTM_IEX!J3</f>
        <v>9.66</v>
      </c>
      <c r="AL3" s="34">
        <f>RTM_IEX!P3</f>
        <v>0</v>
      </c>
      <c r="AM3" s="34">
        <f>RTM_PXI!J3</f>
        <v>0</v>
      </c>
      <c r="AN3" s="34">
        <f>RTM_PXI!P3</f>
        <v>0</v>
      </c>
      <c r="AO3" s="149">
        <f>GDAM_IEX!J3</f>
        <v>0</v>
      </c>
      <c r="AP3" s="149">
        <f>GDAM_IEX!P3</f>
        <v>0</v>
      </c>
      <c r="AQ3" s="149">
        <f>GDAM_PXI!J3</f>
        <v>0</v>
      </c>
      <c r="AR3" s="149">
        <f>GDAM_PXI!P3</f>
        <v>0</v>
      </c>
    </row>
    <row r="4" spans="1:44">
      <c r="A4" t="s">
        <v>46</v>
      </c>
      <c r="D4">
        <f>TWEPL!R4</f>
        <v>7.2215999999999996</v>
      </c>
      <c r="E4">
        <f>GT_NG!T4</f>
        <v>11.018062397372743</v>
      </c>
      <c r="F4">
        <f>GT_Spot!T4</f>
        <v>0</v>
      </c>
      <c r="G4">
        <f>PPCL_NG!T4</f>
        <v>30.35</v>
      </c>
      <c r="H4">
        <f>PPCL_Spot!T4</f>
        <v>0</v>
      </c>
      <c r="I4">
        <f>Bawana_NG!T4</f>
        <v>69.61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TPDDL_ISGS_exbus!DM4</f>
        <v>662.69849242065482</v>
      </c>
      <c r="P4" s="36">
        <v>49.937128895021274</v>
      </c>
      <c r="Q4" s="36">
        <v>21.936932326621928</v>
      </c>
      <c r="R4" s="38">
        <v>0</v>
      </c>
      <c r="S4" s="38">
        <v>0</v>
      </c>
      <c r="T4" s="37">
        <f>SUMPRODUCT(LTA!J4:AN4,LTA!J$101:AN$101,LTA!J$105:AN$105)</f>
        <v>0</v>
      </c>
      <c r="U4" s="37">
        <f>SUMPRODUCT(LTA!J4:AN4,LTA!J$102:AN$102,LTA!J$105:AN$105)</f>
        <v>420.85999999999996</v>
      </c>
      <c r="V4" s="66">
        <f>SUMPRODUCT(MTOA!B4:G4,MTOA!B$102:G$102,MTOA!B$105:G$105)</f>
        <v>0</v>
      </c>
      <c r="W4" s="66">
        <f>SUMPRODUCT(MTOA!B4:G4,MTOA!B$101:G$101,MTOA!B$105:G$105)</f>
        <v>0</v>
      </c>
      <c r="X4">
        <v>0</v>
      </c>
      <c r="Y4" s="34">
        <f>IEX!J4</f>
        <v>0</v>
      </c>
      <c r="Z4" s="34">
        <f>IEX!P4</f>
        <v>0</v>
      </c>
      <c r="AA4" s="75">
        <f>STOA!J4</f>
        <v>6.52</v>
      </c>
      <c r="AB4" s="75">
        <f>-STOA!P4</f>
        <v>0</v>
      </c>
      <c r="AC4">
        <f t="shared" ref="AC4:AC67" si="0">SUMIF(B4:AB4,"&gt;0")*$AC$2-SUMIF(B4:AB4,"&lt;0")*($AC$2/(1-$AC$2))+SUMIF(AI4:AR4,"&gt;0")*$AC$2-SUMIF(AI4:AR4,"&lt;0")*($AC$2/(1-$AC$2))</f>
        <v>11.350347501149104</v>
      </c>
      <c r="AD4">
        <f t="shared" ref="AD4:AD67" si="1">SUM(B4:AB4,AI4:AR4)-AC4</f>
        <v>1278.4618685385217</v>
      </c>
      <c r="AE4">
        <f>'IDT-1'!F4</f>
        <v>30.928000000000001</v>
      </c>
      <c r="AF4" s="24"/>
      <c r="AG4">
        <f t="shared" ref="AG4:AG67" si="2">SUM(AD4:AF4)</f>
        <v>1309.3898685385218</v>
      </c>
      <c r="AI4" s="34">
        <f>PXIL!J4</f>
        <v>0</v>
      </c>
      <c r="AJ4" s="34">
        <f>PXIL!P4</f>
        <v>0</v>
      </c>
      <c r="AK4" s="34">
        <f>RTM_IEX!J4</f>
        <v>9.66</v>
      </c>
      <c r="AL4" s="34">
        <f>RTM_IEX!P4</f>
        <v>0</v>
      </c>
      <c r="AM4" s="34">
        <f>RTM_PXI!J4</f>
        <v>0</v>
      </c>
      <c r="AN4" s="34">
        <f>RTM_PXI!P4</f>
        <v>0</v>
      </c>
      <c r="AO4" s="149">
        <f>GDAM_IEX!J4</f>
        <v>0</v>
      </c>
      <c r="AP4" s="149">
        <f>GDAM_IEX!P4</f>
        <v>0</v>
      </c>
      <c r="AQ4" s="149">
        <f>GDAM_PXI!J4</f>
        <v>0</v>
      </c>
      <c r="AR4" s="149">
        <f>GDAM_PXI!P4</f>
        <v>0</v>
      </c>
    </row>
    <row r="5" spans="1:44">
      <c r="A5" t="s">
        <v>47</v>
      </c>
      <c r="D5">
        <f>TWEPL!R5</f>
        <v>7.2215999999999996</v>
      </c>
      <c r="E5">
        <f>GT_NG!T5</f>
        <v>11.018062397372743</v>
      </c>
      <c r="F5">
        <f>GT_Spot!T5</f>
        <v>0</v>
      </c>
      <c r="G5">
        <f>PPCL_NG!T5</f>
        <v>30.35</v>
      </c>
      <c r="H5">
        <f>PPCL_Spot!T5</f>
        <v>0</v>
      </c>
      <c r="I5">
        <f>Bawana_NG!T5</f>
        <v>69.61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TPDDL_ISGS_exbus!DM5</f>
        <v>658.21059021476947</v>
      </c>
      <c r="P5" s="36">
        <v>49.937128895021274</v>
      </c>
      <c r="Q5" s="36">
        <v>21.936932326621928</v>
      </c>
      <c r="R5" s="38">
        <v>0</v>
      </c>
      <c r="S5" s="38">
        <v>0</v>
      </c>
      <c r="T5" s="37">
        <f>SUMPRODUCT(LTA!J5:AN5,LTA!J$101:AN$101,LTA!J$105:AN$105)</f>
        <v>0</v>
      </c>
      <c r="U5" s="37">
        <f>SUMPRODUCT(LTA!J5:AN5,LTA!J$102:AN$102,LTA!J$105:AN$105)</f>
        <v>420.69999999999993</v>
      </c>
      <c r="V5" s="66">
        <f>SUMPRODUCT(MTOA!B5:G5,MTOA!B$102:G$102,MTOA!B$105:G$105)</f>
        <v>0</v>
      </c>
      <c r="W5" s="66">
        <f>SUMPRODUCT(MTOA!B5:G5,MTOA!B$101:G$101,MTOA!B$105:G$105)</f>
        <v>0</v>
      </c>
      <c r="X5">
        <v>0</v>
      </c>
      <c r="Y5" s="34">
        <f>IEX!J5</f>
        <v>0</v>
      </c>
      <c r="Z5" s="34">
        <f>IEX!P5</f>
        <v>0</v>
      </c>
      <c r="AA5" s="75">
        <f>STOA!J5</f>
        <v>6.52</v>
      </c>
      <c r="AB5" s="75">
        <f>-STOA!P5</f>
        <v>0</v>
      </c>
      <c r="AC5">
        <f t="shared" si="0"/>
        <v>11.224437961737312</v>
      </c>
      <c r="AD5">
        <f t="shared" si="1"/>
        <v>1264.279875872048</v>
      </c>
      <c r="AE5">
        <f>'IDT-1'!F5</f>
        <v>29.57</v>
      </c>
      <c r="AF5" s="24"/>
      <c r="AG5">
        <f t="shared" si="2"/>
        <v>1293.849875872048</v>
      </c>
      <c r="AI5" s="34">
        <f>PXIL!J5</f>
        <v>0</v>
      </c>
      <c r="AJ5" s="34">
        <f>PXIL!P5</f>
        <v>0</v>
      </c>
      <c r="AK5" s="34">
        <f>RTM_IEX!J5</f>
        <v>0</v>
      </c>
      <c r="AL5" s="34">
        <f>RTM_IEX!P5</f>
        <v>0</v>
      </c>
      <c r="AM5" s="34">
        <f>RTM_PXI!J5</f>
        <v>0</v>
      </c>
      <c r="AN5" s="34">
        <f>RTM_PXI!P5</f>
        <v>0</v>
      </c>
      <c r="AO5" s="149">
        <f>GDAM_IEX!J5</f>
        <v>0</v>
      </c>
      <c r="AP5" s="149">
        <f>GDAM_IEX!P5</f>
        <v>0</v>
      </c>
      <c r="AQ5" s="149">
        <f>GDAM_PXI!J5</f>
        <v>0</v>
      </c>
      <c r="AR5" s="149">
        <f>GDAM_PXI!P5</f>
        <v>0</v>
      </c>
    </row>
    <row r="6" spans="1:44">
      <c r="A6" t="s">
        <v>48</v>
      </c>
      <c r="D6">
        <f>TWEPL!R6</f>
        <v>7.2215999999999996</v>
      </c>
      <c r="E6">
        <f>GT_NG!T6</f>
        <v>11.018062397372743</v>
      </c>
      <c r="F6">
        <f>GT_Spot!T6</f>
        <v>0</v>
      </c>
      <c r="G6">
        <f>PPCL_NG!T6</f>
        <v>30.35</v>
      </c>
      <c r="H6">
        <f>PPCL_Spot!T6</f>
        <v>0</v>
      </c>
      <c r="I6">
        <f>Bawana_NG!T6</f>
        <v>69.61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TPDDL_ISGS_exbus!DM6</f>
        <v>653.72773125476954</v>
      </c>
      <c r="P6" s="36">
        <v>49.937128895021274</v>
      </c>
      <c r="Q6" s="36">
        <v>21.936932326621928</v>
      </c>
      <c r="R6" s="38">
        <v>0</v>
      </c>
      <c r="S6" s="38">
        <v>0</v>
      </c>
      <c r="T6" s="37">
        <f>SUMPRODUCT(LTA!J6:AN6,LTA!J$101:AN$101,LTA!J$105:AN$105)</f>
        <v>0</v>
      </c>
      <c r="U6" s="37">
        <f>SUMPRODUCT(LTA!J6:AN6,LTA!J$102:AN$102,LTA!J$105:AN$105)</f>
        <v>420.53</v>
      </c>
      <c r="V6" s="66">
        <f>SUMPRODUCT(MTOA!B6:G6,MTOA!B$102:G$102,MTOA!B$105:G$105)</f>
        <v>0</v>
      </c>
      <c r="W6" s="66">
        <f>SUMPRODUCT(MTOA!B6:G6,MTOA!B$101:G$101,MTOA!B$105:G$105)</f>
        <v>0</v>
      </c>
      <c r="X6">
        <v>0</v>
      </c>
      <c r="Y6" s="34">
        <f>IEX!J6</f>
        <v>0</v>
      </c>
      <c r="Z6" s="34">
        <f>IEX!P6</f>
        <v>0</v>
      </c>
      <c r="AA6" s="75">
        <f>STOA!J6</f>
        <v>6.52</v>
      </c>
      <c r="AB6" s="75">
        <f>-STOA!P6</f>
        <v>0</v>
      </c>
      <c r="AC6">
        <f t="shared" si="0"/>
        <v>11.183492802889312</v>
      </c>
      <c r="AD6">
        <f t="shared" si="1"/>
        <v>1259.667962070896</v>
      </c>
      <c r="AE6">
        <f>'IDT-1'!F6</f>
        <v>10.657</v>
      </c>
      <c r="AF6" s="24"/>
      <c r="AG6">
        <f t="shared" si="2"/>
        <v>1270.3249620708959</v>
      </c>
      <c r="AI6" s="34">
        <f>PXIL!J6</f>
        <v>0</v>
      </c>
      <c r="AJ6" s="34">
        <f>PXIL!P6</f>
        <v>0</v>
      </c>
      <c r="AK6" s="34">
        <f>RTM_IEX!J6</f>
        <v>0</v>
      </c>
      <c r="AL6" s="34">
        <f>RTM_IEX!P6</f>
        <v>0</v>
      </c>
      <c r="AM6" s="34">
        <f>RTM_PXI!J6</f>
        <v>0</v>
      </c>
      <c r="AN6" s="34">
        <f>RTM_PXI!P6</f>
        <v>0</v>
      </c>
      <c r="AO6" s="149">
        <f>GDAM_IEX!J6</f>
        <v>0</v>
      </c>
      <c r="AP6" s="149">
        <f>GDAM_IEX!P6</f>
        <v>0</v>
      </c>
      <c r="AQ6" s="149">
        <f>GDAM_PXI!J6</f>
        <v>0</v>
      </c>
      <c r="AR6" s="149">
        <f>GDAM_PXI!P6</f>
        <v>0</v>
      </c>
    </row>
    <row r="7" spans="1:44">
      <c r="A7" t="s">
        <v>49</v>
      </c>
      <c r="D7">
        <f>TWEPL!R7</f>
        <v>7.2215999999999996</v>
      </c>
      <c r="E7">
        <f>GT_NG!T7</f>
        <v>11.018062397372743</v>
      </c>
      <c r="F7">
        <f>GT_Spot!T7</f>
        <v>0</v>
      </c>
      <c r="G7">
        <f>PPCL_NG!T7</f>
        <v>30.35</v>
      </c>
      <c r="H7">
        <f>PPCL_Spot!T7</f>
        <v>0</v>
      </c>
      <c r="I7">
        <f>Bawana_NG!T7</f>
        <v>69.61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TPDDL_ISGS_exbus!DM7</f>
        <v>643.90496108789057</v>
      </c>
      <c r="P7" s="36">
        <v>49.937128895021274</v>
      </c>
      <c r="Q7" s="36">
        <v>21.936932326621928</v>
      </c>
      <c r="R7" s="38">
        <v>0</v>
      </c>
      <c r="S7" s="38">
        <v>0</v>
      </c>
      <c r="T7" s="37">
        <f>SUMPRODUCT(LTA!J7:AN7,LTA!J$101:AN$101,LTA!J$105:AN$105)</f>
        <v>0</v>
      </c>
      <c r="U7" s="37">
        <f>SUMPRODUCT(LTA!J7:AN7,LTA!J$102:AN$102,LTA!J$105:AN$105)</f>
        <v>420.22999999999996</v>
      </c>
      <c r="V7" s="66">
        <f>SUMPRODUCT(MTOA!B7:G7,MTOA!B$102:G$102,MTOA!B$105:G$105)</f>
        <v>0</v>
      </c>
      <c r="W7" s="66">
        <f>SUMPRODUCT(MTOA!B7:G7,MTOA!B$101:G$101,MTOA!B$105:G$105)</f>
        <v>0</v>
      </c>
      <c r="X7">
        <v>0</v>
      </c>
      <c r="Y7" s="34">
        <f>IEX!J7</f>
        <v>0</v>
      </c>
      <c r="Z7" s="34">
        <f>IEX!P7</f>
        <v>-13</v>
      </c>
      <c r="AA7" s="75">
        <f>STOA!J7</f>
        <v>6.52</v>
      </c>
      <c r="AB7" s="75">
        <f>-STOA!P7</f>
        <v>0</v>
      </c>
      <c r="AC7">
        <f t="shared" si="0"/>
        <v>11.298609358431269</v>
      </c>
      <c r="AD7">
        <f t="shared" si="1"/>
        <v>1226.4300753484752</v>
      </c>
      <c r="AE7">
        <f>'IDT-1'!F7</f>
        <v>0</v>
      </c>
      <c r="AF7" s="24"/>
      <c r="AG7">
        <f t="shared" si="2"/>
        <v>1226.4300753484752</v>
      </c>
      <c r="AI7" s="34">
        <f>PXIL!J7</f>
        <v>0</v>
      </c>
      <c r="AJ7" s="34">
        <f>PXIL!P7</f>
        <v>0</v>
      </c>
      <c r="AK7" s="34">
        <f>RTM_IEX!J7</f>
        <v>0</v>
      </c>
      <c r="AL7" s="34">
        <f>RTM_IEX!P7</f>
        <v>-10</v>
      </c>
      <c r="AM7" s="34">
        <f>RTM_PXI!J7</f>
        <v>0</v>
      </c>
      <c r="AN7" s="34">
        <f>RTM_PXI!P7</f>
        <v>0</v>
      </c>
      <c r="AO7" s="149">
        <f>GDAM_IEX!J7</f>
        <v>0</v>
      </c>
      <c r="AP7" s="149">
        <f>GDAM_IEX!P7</f>
        <v>0</v>
      </c>
      <c r="AQ7" s="149">
        <f>GDAM_PXI!J7</f>
        <v>0</v>
      </c>
      <c r="AR7" s="149">
        <f>GDAM_PXI!P7</f>
        <v>0</v>
      </c>
    </row>
    <row r="8" spans="1:44">
      <c r="A8" t="s">
        <v>50</v>
      </c>
      <c r="D8">
        <f>TWEPL!R8</f>
        <v>7.3720500000000007</v>
      </c>
      <c r="E8">
        <f>GT_NG!T8</f>
        <v>11.018062397372743</v>
      </c>
      <c r="F8">
        <f>GT_Spot!T8</f>
        <v>0</v>
      </c>
      <c r="G8">
        <f>PPCL_NG!T8</f>
        <v>30.54</v>
      </c>
      <c r="H8">
        <f>PPCL_Spot!T8</f>
        <v>0</v>
      </c>
      <c r="I8">
        <f>Bawana_NG!T8</f>
        <v>69.61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TPDDL_ISGS_exbus!DM8</f>
        <v>654.6338866056185</v>
      </c>
      <c r="P8" s="36">
        <v>49.937128895021274</v>
      </c>
      <c r="Q8" s="36">
        <v>21.936932326621928</v>
      </c>
      <c r="R8" s="38">
        <v>0</v>
      </c>
      <c r="S8" s="38">
        <v>0</v>
      </c>
      <c r="T8" s="37">
        <f>SUMPRODUCT(LTA!J8:AN8,LTA!J$101:AN$101,LTA!J$105:AN$105)</f>
        <v>0</v>
      </c>
      <c r="U8" s="37">
        <f>SUMPRODUCT(LTA!J8:AN8,LTA!J$102:AN$102,LTA!J$105:AN$105)</f>
        <v>420.06999999999994</v>
      </c>
      <c r="V8" s="66">
        <f>SUMPRODUCT(MTOA!B8:G8,MTOA!B$102:G$102,MTOA!B$105:G$105)</f>
        <v>0</v>
      </c>
      <c r="W8" s="66">
        <f>SUMPRODUCT(MTOA!B8:G8,MTOA!B$101:G$101,MTOA!B$105:G$105)</f>
        <v>0</v>
      </c>
      <c r="X8">
        <v>0</v>
      </c>
      <c r="Y8" s="34">
        <f>IEX!J8</f>
        <v>0</v>
      </c>
      <c r="Z8" s="34">
        <f>IEX!P8</f>
        <v>-28</v>
      </c>
      <c r="AA8" s="75">
        <f>STOA!J8</f>
        <v>6.52</v>
      </c>
      <c r="AB8" s="75">
        <f>-STOA!P8</f>
        <v>0</v>
      </c>
      <c r="AC8">
        <f t="shared" si="0"/>
        <v>11.616565051042157</v>
      </c>
      <c r="AD8">
        <f t="shared" si="1"/>
        <v>1212.021495173592</v>
      </c>
      <c r="AE8">
        <f>'IDT-1'!F8</f>
        <v>0</v>
      </c>
      <c r="AF8" s="24"/>
      <c r="AG8">
        <f t="shared" si="2"/>
        <v>1212.021495173592</v>
      </c>
      <c r="AI8" s="34">
        <f>PXIL!J8</f>
        <v>0</v>
      </c>
      <c r="AJ8" s="34">
        <f>PXIL!P8</f>
        <v>0</v>
      </c>
      <c r="AK8" s="34">
        <f>RTM_IEX!J8</f>
        <v>0</v>
      </c>
      <c r="AL8" s="34">
        <f>RTM_IEX!P8</f>
        <v>-20</v>
      </c>
      <c r="AM8" s="34">
        <f>RTM_PXI!J8</f>
        <v>0</v>
      </c>
      <c r="AN8" s="34">
        <f>RTM_PXI!P8</f>
        <v>0</v>
      </c>
      <c r="AO8" s="149">
        <f>GDAM_IEX!J8</f>
        <v>0</v>
      </c>
      <c r="AP8" s="149">
        <f>GDAM_IEX!P8</f>
        <v>0</v>
      </c>
      <c r="AQ8" s="149">
        <f>GDAM_PXI!J8</f>
        <v>0</v>
      </c>
      <c r="AR8" s="149">
        <f>GDAM_PXI!P8</f>
        <v>0</v>
      </c>
    </row>
    <row r="9" spans="1:44">
      <c r="A9" t="s">
        <v>51</v>
      </c>
      <c r="D9">
        <f>TWEPL!R9</f>
        <v>7.3720500000000007</v>
      </c>
      <c r="E9">
        <f>GT_NG!T9</f>
        <v>11.018062397372743</v>
      </c>
      <c r="F9">
        <f>GT_Spot!T9</f>
        <v>0</v>
      </c>
      <c r="G9">
        <f>PPCL_NG!T9</f>
        <v>30.74</v>
      </c>
      <c r="H9">
        <f>PPCL_Spot!T9</f>
        <v>0</v>
      </c>
      <c r="I9">
        <f>Bawana_NG!T9</f>
        <v>69.61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TPDDL_ISGS_exbus!DM9</f>
        <v>652.0121292021928</v>
      </c>
      <c r="P9" s="36">
        <v>48.277128754088608</v>
      </c>
      <c r="Q9" s="36">
        <v>21.936932326621928</v>
      </c>
      <c r="R9" s="38">
        <v>0</v>
      </c>
      <c r="S9" s="38">
        <v>0</v>
      </c>
      <c r="T9" s="37">
        <f>SUMPRODUCT(LTA!J9:AN9,LTA!J$101:AN$101,LTA!J$105:AN$105)</f>
        <v>0</v>
      </c>
      <c r="U9" s="37">
        <f>SUMPRODUCT(LTA!J9:AN9,LTA!J$102:AN$102,LTA!J$105:AN$105)</f>
        <v>419.72999999999996</v>
      </c>
      <c r="V9" s="66">
        <f>SUMPRODUCT(MTOA!B9:G9,MTOA!B$102:G$102,MTOA!B$105:G$105)</f>
        <v>0</v>
      </c>
      <c r="W9" s="66">
        <f>SUMPRODUCT(MTOA!B9:G9,MTOA!B$101:G$101,MTOA!B$105:G$105)</f>
        <v>0</v>
      </c>
      <c r="X9">
        <v>0</v>
      </c>
      <c r="Y9" s="34">
        <f>IEX!J9</f>
        <v>0</v>
      </c>
      <c r="Z9" s="34">
        <f>IEX!P9</f>
        <v>-36</v>
      </c>
      <c r="AA9" s="75">
        <f>STOA!J9</f>
        <v>6.52</v>
      </c>
      <c r="AB9" s="75">
        <f>-STOA!P9</f>
        <v>0</v>
      </c>
      <c r="AC9">
        <f t="shared" si="0"/>
        <v>11.648678604829367</v>
      </c>
      <c r="AD9">
        <f t="shared" si="1"/>
        <v>1199.5676240754465</v>
      </c>
      <c r="AE9">
        <f>'IDT-1'!F9</f>
        <v>0</v>
      </c>
      <c r="AF9" s="24"/>
      <c r="AG9">
        <f t="shared" si="2"/>
        <v>1199.5676240754465</v>
      </c>
      <c r="AI9" s="34">
        <f>PXIL!J9</f>
        <v>0</v>
      </c>
      <c r="AJ9" s="34">
        <f>PXIL!P9</f>
        <v>0</v>
      </c>
      <c r="AK9" s="34">
        <f>RTM_IEX!J9</f>
        <v>0</v>
      </c>
      <c r="AL9" s="34">
        <f>RTM_IEX!P9</f>
        <v>-20</v>
      </c>
      <c r="AM9" s="34">
        <f>RTM_PXI!J9</f>
        <v>0</v>
      </c>
      <c r="AN9" s="34">
        <f>RTM_PXI!P9</f>
        <v>0</v>
      </c>
      <c r="AO9" s="149">
        <f>GDAM_IEX!J9</f>
        <v>0</v>
      </c>
      <c r="AP9" s="149">
        <f>GDAM_IEX!P9</f>
        <v>0</v>
      </c>
      <c r="AQ9" s="149">
        <f>GDAM_PXI!J9</f>
        <v>0</v>
      </c>
      <c r="AR9" s="149">
        <f>GDAM_PXI!P9</f>
        <v>0</v>
      </c>
    </row>
    <row r="10" spans="1:44">
      <c r="A10" t="s">
        <v>52</v>
      </c>
      <c r="D10">
        <f>TWEPL!R10</f>
        <v>7.3720500000000007</v>
      </c>
      <c r="E10">
        <f>GT_NG!T10</f>
        <v>11.018062397372743</v>
      </c>
      <c r="F10">
        <f>GT_Spot!T10</f>
        <v>0</v>
      </c>
      <c r="G10">
        <f>PPCL_NG!T10</f>
        <v>30.74</v>
      </c>
      <c r="H10">
        <f>PPCL_Spot!T10</f>
        <v>0</v>
      </c>
      <c r="I10">
        <f>Bawana_NG!T10</f>
        <v>69.61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TPDDL_ISGS_exbus!DM10</f>
        <v>637.47697517585698</v>
      </c>
      <c r="P10" s="36">
        <v>48.277128754088608</v>
      </c>
      <c r="Q10" s="36">
        <v>21.936932326621928</v>
      </c>
      <c r="R10" s="38">
        <v>0</v>
      </c>
      <c r="S10" s="38">
        <v>0</v>
      </c>
      <c r="T10" s="37">
        <f>SUMPRODUCT(LTA!J10:AN10,LTA!J$101:AN$101,LTA!J$105:AN$105)</f>
        <v>0</v>
      </c>
      <c r="U10" s="37">
        <f>SUMPRODUCT(LTA!J10:AN10,LTA!J$102:AN$102,LTA!J$105:AN$105)</f>
        <v>419.22999999999996</v>
      </c>
      <c r="V10" s="66">
        <f>SUMPRODUCT(MTOA!B10:G10,MTOA!B$102:G$102,MTOA!B$105:G$105)</f>
        <v>0</v>
      </c>
      <c r="W10" s="66">
        <f>SUMPRODUCT(MTOA!B10:G10,MTOA!B$101:G$101,MTOA!B$105:G$105)</f>
        <v>0</v>
      </c>
      <c r="X10">
        <v>0</v>
      </c>
      <c r="Y10" s="34">
        <f>IEX!J10</f>
        <v>0</v>
      </c>
      <c r="Z10" s="34">
        <f>IEX!P10</f>
        <v>-48</v>
      </c>
      <c r="AA10" s="75">
        <f>STOA!J10</f>
        <v>6.52</v>
      </c>
      <c r="AB10" s="75">
        <f>-STOA!P10</f>
        <v>0</v>
      </c>
      <c r="AC10">
        <f t="shared" si="0"/>
        <v>11.489734866831029</v>
      </c>
      <c r="AD10">
        <f t="shared" si="1"/>
        <v>1187.6914137871092</v>
      </c>
      <c r="AE10">
        <f>'IDT-1'!F10</f>
        <v>0</v>
      </c>
      <c r="AF10" s="24"/>
      <c r="AG10">
        <f t="shared" si="2"/>
        <v>1187.6914137871092</v>
      </c>
      <c r="AI10" s="34">
        <f>PXIL!J10</f>
        <v>0</v>
      </c>
      <c r="AJ10" s="34">
        <f>PXIL!P10</f>
        <v>0</v>
      </c>
      <c r="AK10" s="34">
        <f>RTM_IEX!J10</f>
        <v>0</v>
      </c>
      <c r="AL10" s="34">
        <f>RTM_IEX!P10</f>
        <v>-5</v>
      </c>
      <c r="AM10" s="34">
        <f>RTM_PXI!J10</f>
        <v>0</v>
      </c>
      <c r="AN10" s="34">
        <f>RTM_PXI!P10</f>
        <v>0</v>
      </c>
      <c r="AO10" s="149">
        <f>GDAM_IEX!J10</f>
        <v>0</v>
      </c>
      <c r="AP10" s="149">
        <f>GDAM_IEX!P10</f>
        <v>0</v>
      </c>
      <c r="AQ10" s="149">
        <f>GDAM_PXI!J10</f>
        <v>0</v>
      </c>
      <c r="AR10" s="149">
        <f>GDAM_PXI!P10</f>
        <v>0</v>
      </c>
    </row>
    <row r="11" spans="1:44">
      <c r="A11" t="s">
        <v>53</v>
      </c>
      <c r="D11">
        <f>TWEPL!R11</f>
        <v>7.3720500000000007</v>
      </c>
      <c r="E11">
        <f>GT_NG!T11</f>
        <v>11.018062397372743</v>
      </c>
      <c r="F11">
        <f>GT_Spot!T11</f>
        <v>0</v>
      </c>
      <c r="G11">
        <f>PPCL_NG!T11</f>
        <v>30.74</v>
      </c>
      <c r="H11">
        <f>PPCL_Spot!T11</f>
        <v>0</v>
      </c>
      <c r="I11">
        <f>Bawana_NG!T11</f>
        <v>47.61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TPDDL_ISGS_exbus!DM11</f>
        <v>620.01361243600411</v>
      </c>
      <c r="P11" s="36">
        <v>48.277128754088608</v>
      </c>
      <c r="Q11" s="36">
        <v>21.936932326621928</v>
      </c>
      <c r="R11" s="38">
        <v>0</v>
      </c>
      <c r="S11" s="38">
        <v>0</v>
      </c>
      <c r="T11" s="37">
        <f>SUMPRODUCT(LTA!J11:AN11,LTA!J$101:AN$101,LTA!J$105:AN$105)</f>
        <v>0</v>
      </c>
      <c r="U11" s="37">
        <f>SUMPRODUCT(LTA!J11:AN11,LTA!J$102:AN$102,LTA!J$105:AN$105)</f>
        <v>421.06999999999994</v>
      </c>
      <c r="V11" s="66">
        <f>SUMPRODUCT(MTOA!B11:G11,MTOA!B$102:G$102,MTOA!B$105:G$105)</f>
        <v>0</v>
      </c>
      <c r="W11" s="66">
        <f>SUMPRODUCT(MTOA!B11:G11,MTOA!B$101:G$101,MTOA!B$105:G$105)</f>
        <v>0</v>
      </c>
      <c r="X11">
        <v>0</v>
      </c>
      <c r="Y11" s="34">
        <f>IEX!J11</f>
        <v>0</v>
      </c>
      <c r="Z11" s="34">
        <f>IEX!P11</f>
        <v>-63</v>
      </c>
      <c r="AA11" s="75">
        <f>STOA!J11</f>
        <v>6.52</v>
      </c>
      <c r="AB11" s="75">
        <f>-STOA!P11</f>
        <v>0</v>
      </c>
      <c r="AC11">
        <f t="shared" si="0"/>
        <v>11.247430549942273</v>
      </c>
      <c r="AD11">
        <f t="shared" si="1"/>
        <v>1140.3103553641449</v>
      </c>
      <c r="AE11">
        <f>'IDT-1'!F11</f>
        <v>0</v>
      </c>
      <c r="AF11" s="24"/>
      <c r="AG11">
        <f t="shared" si="2"/>
        <v>1140.3103553641449</v>
      </c>
      <c r="AI11" s="34">
        <f>PXIL!J11</f>
        <v>0</v>
      </c>
      <c r="AJ11" s="34">
        <f>PXIL!P11</f>
        <v>0</v>
      </c>
      <c r="AK11" s="34">
        <f>RTM_IEX!J11</f>
        <v>0</v>
      </c>
      <c r="AL11" s="34">
        <f>RTM_IEX!P11</f>
        <v>0</v>
      </c>
      <c r="AM11" s="34">
        <f>RTM_PXI!J11</f>
        <v>0</v>
      </c>
      <c r="AN11" s="34">
        <f>RTM_PXI!P11</f>
        <v>0</v>
      </c>
      <c r="AO11" s="149">
        <f>GDAM_IEX!J11</f>
        <v>0</v>
      </c>
      <c r="AP11" s="149">
        <f>GDAM_IEX!P11</f>
        <v>0</v>
      </c>
      <c r="AQ11" s="149">
        <f>GDAM_PXI!J11</f>
        <v>0</v>
      </c>
      <c r="AR11" s="149">
        <f>GDAM_PXI!P11</f>
        <v>0</v>
      </c>
    </row>
    <row r="12" spans="1:44">
      <c r="A12" t="s">
        <v>54</v>
      </c>
      <c r="D12">
        <f>TWEPL!R12</f>
        <v>7.3720500000000007</v>
      </c>
      <c r="E12">
        <f>GT_NG!T12</f>
        <v>11.018062397372743</v>
      </c>
      <c r="F12">
        <f>GT_Spot!T12</f>
        <v>0</v>
      </c>
      <c r="G12">
        <f>PPCL_NG!T12</f>
        <v>30.74</v>
      </c>
      <c r="H12">
        <f>PPCL_Spot!T12</f>
        <v>0</v>
      </c>
      <c r="I12">
        <f>Bawana_NG!T12</f>
        <v>47.61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TPDDL_ISGS_exbus!DM12</f>
        <v>620.01361243600411</v>
      </c>
      <c r="P12" s="36">
        <v>48.277128754088608</v>
      </c>
      <c r="Q12" s="36">
        <v>21.936932326621928</v>
      </c>
      <c r="R12" s="38">
        <v>0</v>
      </c>
      <c r="S12" s="38">
        <v>0</v>
      </c>
      <c r="T12" s="37">
        <f>SUMPRODUCT(LTA!J12:AN12,LTA!J$101:AN$101,LTA!J$105:AN$105)</f>
        <v>0</v>
      </c>
      <c r="U12" s="37">
        <f>SUMPRODUCT(LTA!J12:AN12,LTA!J$102:AN$102,LTA!J$105:AN$105)</f>
        <v>420.91999999999996</v>
      </c>
      <c r="V12" s="66">
        <f>SUMPRODUCT(MTOA!B12:G12,MTOA!B$102:G$102,MTOA!B$105:G$105)</f>
        <v>0</v>
      </c>
      <c r="W12" s="66">
        <f>SUMPRODUCT(MTOA!B12:G12,MTOA!B$101:G$101,MTOA!B$105:G$105)</f>
        <v>0</v>
      </c>
      <c r="X12">
        <v>0</v>
      </c>
      <c r="Y12" s="34">
        <f>IEX!J12</f>
        <v>0</v>
      </c>
      <c r="Z12" s="34">
        <f>IEX!P12</f>
        <v>-76</v>
      </c>
      <c r="AA12" s="75">
        <f>STOA!J12</f>
        <v>6.52</v>
      </c>
      <c r="AB12" s="75">
        <f>-STOA!P12</f>
        <v>0</v>
      </c>
      <c r="AC12">
        <f t="shared" si="0"/>
        <v>11.361526207730813</v>
      </c>
      <c r="AD12">
        <f t="shared" si="1"/>
        <v>1127.0462597063565</v>
      </c>
      <c r="AE12">
        <f>'IDT-1'!F12</f>
        <v>0</v>
      </c>
      <c r="AF12" s="24"/>
      <c r="AG12">
        <f t="shared" si="2"/>
        <v>1127.0462597063565</v>
      </c>
      <c r="AI12" s="34">
        <f>PXIL!J12</f>
        <v>0</v>
      </c>
      <c r="AJ12" s="34">
        <f>PXIL!P12</f>
        <v>0</v>
      </c>
      <c r="AK12" s="34">
        <f>RTM_IEX!J12</f>
        <v>0</v>
      </c>
      <c r="AL12" s="34">
        <f>RTM_IEX!P12</f>
        <v>0</v>
      </c>
      <c r="AM12" s="34">
        <f>RTM_PXI!J12</f>
        <v>0</v>
      </c>
      <c r="AN12" s="34">
        <f>RTM_PXI!P12</f>
        <v>0</v>
      </c>
      <c r="AO12" s="149">
        <f>GDAM_IEX!J12</f>
        <v>0</v>
      </c>
      <c r="AP12" s="149">
        <f>GDAM_IEX!P12</f>
        <v>0</v>
      </c>
      <c r="AQ12" s="149">
        <f>GDAM_PXI!J12</f>
        <v>0</v>
      </c>
      <c r="AR12" s="149">
        <f>GDAM_PXI!P12</f>
        <v>0</v>
      </c>
    </row>
    <row r="13" spans="1:44">
      <c r="A13" t="s">
        <v>55</v>
      </c>
      <c r="D13">
        <f>TWEPL!R13</f>
        <v>7.3720500000000007</v>
      </c>
      <c r="E13">
        <f>GT_NG!T13</f>
        <v>11.018062397372743</v>
      </c>
      <c r="F13">
        <f>GT_Spot!T13</f>
        <v>0</v>
      </c>
      <c r="G13">
        <f>PPCL_NG!T13</f>
        <v>30.74</v>
      </c>
      <c r="H13">
        <f>PPCL_Spot!T13</f>
        <v>0</v>
      </c>
      <c r="I13">
        <f>Bawana_NG!T13</f>
        <v>49.997812869078345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TPDDL_ISGS_exbus!DM13</f>
        <v>634.12858384957235</v>
      </c>
      <c r="P13" s="36">
        <v>48.277128754088608</v>
      </c>
      <c r="Q13" s="36">
        <v>21.936932326621928</v>
      </c>
      <c r="R13" s="38">
        <v>0</v>
      </c>
      <c r="S13" s="38">
        <v>0</v>
      </c>
      <c r="T13" s="37">
        <f>SUMPRODUCT(LTA!J13:AN13,LTA!J$101:AN$101,LTA!J$105:AN$105)</f>
        <v>0</v>
      </c>
      <c r="U13" s="37">
        <f>SUMPRODUCT(LTA!J13:AN13,LTA!J$102:AN$102,LTA!J$105:AN$105)</f>
        <v>420.46999999999997</v>
      </c>
      <c r="V13" s="66">
        <f>SUMPRODUCT(MTOA!B13:G13,MTOA!B$102:G$102,MTOA!B$105:G$105)</f>
        <v>0</v>
      </c>
      <c r="W13" s="66">
        <f>SUMPRODUCT(MTOA!B13:G13,MTOA!B$101:G$101,MTOA!B$105:G$105)</f>
        <v>0</v>
      </c>
      <c r="X13">
        <v>0</v>
      </c>
      <c r="Y13" s="34">
        <f>IEX!J13</f>
        <v>0</v>
      </c>
      <c r="Z13" s="34">
        <f>IEX!P13</f>
        <v>-72</v>
      </c>
      <c r="AA13" s="75">
        <f>STOA!J13</f>
        <v>6.52</v>
      </c>
      <c r="AB13" s="75">
        <f>-STOA!P13</f>
        <v>0</v>
      </c>
      <c r="AC13">
        <f t="shared" si="0"/>
        <v>11.467278199329321</v>
      </c>
      <c r="AD13">
        <f t="shared" si="1"/>
        <v>1146.9932919974046</v>
      </c>
      <c r="AE13">
        <f>'IDT-1'!F13</f>
        <v>0</v>
      </c>
      <c r="AF13" s="24"/>
      <c r="AG13">
        <f t="shared" si="2"/>
        <v>1146.9932919974046</v>
      </c>
      <c r="AI13" s="34">
        <f>PXIL!J13</f>
        <v>0</v>
      </c>
      <c r="AJ13" s="34">
        <f>PXIL!P13</f>
        <v>0</v>
      </c>
      <c r="AK13" s="34">
        <f>RTM_IEX!J13</f>
        <v>0</v>
      </c>
      <c r="AL13" s="34">
        <f>RTM_IEX!P13</f>
        <v>0</v>
      </c>
      <c r="AM13" s="34">
        <f>RTM_PXI!J13</f>
        <v>0</v>
      </c>
      <c r="AN13" s="34">
        <f>RTM_PXI!P13</f>
        <v>0</v>
      </c>
      <c r="AO13" s="149">
        <f>GDAM_IEX!J13</f>
        <v>0</v>
      </c>
      <c r="AP13" s="149">
        <f>GDAM_IEX!P13</f>
        <v>0</v>
      </c>
      <c r="AQ13" s="149">
        <f>GDAM_PXI!J13</f>
        <v>0</v>
      </c>
      <c r="AR13" s="149">
        <f>GDAM_PXI!P13</f>
        <v>0</v>
      </c>
    </row>
    <row r="14" spans="1:44">
      <c r="A14" t="s">
        <v>56</v>
      </c>
      <c r="D14">
        <f>TWEPL!R14</f>
        <v>7.3720500000000007</v>
      </c>
      <c r="E14">
        <f>GT_NG!T14</f>
        <v>11.018062397372743</v>
      </c>
      <c r="F14">
        <f>GT_Spot!T14</f>
        <v>0</v>
      </c>
      <c r="G14">
        <f>PPCL_NG!T14</f>
        <v>30.74</v>
      </c>
      <c r="H14">
        <f>PPCL_Spot!T14</f>
        <v>0</v>
      </c>
      <c r="I14">
        <f>Bawana_NG!T14</f>
        <v>49.997812869078345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TPDDL_ISGS_exbus!DM14</f>
        <v>627.32159493900133</v>
      </c>
      <c r="P14" s="36">
        <v>48.277128754088608</v>
      </c>
      <c r="Q14" s="36">
        <v>21.936932326621928</v>
      </c>
      <c r="R14" s="38">
        <v>0</v>
      </c>
      <c r="S14" s="38">
        <v>0</v>
      </c>
      <c r="T14" s="37">
        <f>SUMPRODUCT(LTA!J14:AN14,LTA!J$101:AN$101,LTA!J$105:AN$105)</f>
        <v>0</v>
      </c>
      <c r="U14" s="37">
        <f>SUMPRODUCT(LTA!J14:AN14,LTA!J$102:AN$102,LTA!J$105:AN$105)</f>
        <v>420.31999999999994</v>
      </c>
      <c r="V14" s="66">
        <f>SUMPRODUCT(MTOA!B14:G14,MTOA!B$102:G$102,MTOA!B$105:G$105)</f>
        <v>0</v>
      </c>
      <c r="W14" s="66">
        <f>SUMPRODUCT(MTOA!B14:G14,MTOA!B$101:G$101,MTOA!B$105:G$105)</f>
        <v>0</v>
      </c>
      <c r="X14">
        <v>0</v>
      </c>
      <c r="Y14" s="34">
        <f>IEX!J14</f>
        <v>0</v>
      </c>
      <c r="Z14" s="34">
        <f>IEX!P14</f>
        <v>-90</v>
      </c>
      <c r="AA14" s="75">
        <f>STOA!J14</f>
        <v>6.52</v>
      </c>
      <c r="AB14" s="75">
        <f>-STOA!P14</f>
        <v>0</v>
      </c>
      <c r="AC14">
        <f t="shared" si="0"/>
        <v>11.565862992315813</v>
      </c>
      <c r="AD14">
        <f t="shared" si="1"/>
        <v>1121.9377182938472</v>
      </c>
      <c r="AE14">
        <f>'IDT-1'!F14</f>
        <v>0</v>
      </c>
      <c r="AF14" s="24"/>
      <c r="AG14">
        <f t="shared" si="2"/>
        <v>1121.9377182938472</v>
      </c>
      <c r="AI14" s="34">
        <f>PXIL!J14</f>
        <v>0</v>
      </c>
      <c r="AJ14" s="34">
        <f>PXIL!P14</f>
        <v>0</v>
      </c>
      <c r="AK14" s="34">
        <f>RTM_IEX!J14</f>
        <v>0</v>
      </c>
      <c r="AL14" s="34">
        <f>RTM_IEX!P14</f>
        <v>0</v>
      </c>
      <c r="AM14" s="34">
        <f>RTM_PXI!J14</f>
        <v>0</v>
      </c>
      <c r="AN14" s="34">
        <f>RTM_PXI!P14</f>
        <v>0</v>
      </c>
      <c r="AO14" s="149">
        <f>GDAM_IEX!J14</f>
        <v>0</v>
      </c>
      <c r="AP14" s="149">
        <f>GDAM_IEX!P14</f>
        <v>0</v>
      </c>
      <c r="AQ14" s="149">
        <f>GDAM_PXI!J14</f>
        <v>0</v>
      </c>
      <c r="AR14" s="149">
        <f>GDAM_PXI!P14</f>
        <v>0</v>
      </c>
    </row>
    <row r="15" spans="1:44">
      <c r="A15" t="s">
        <v>57</v>
      </c>
      <c r="D15">
        <f>TWEPL!R15</f>
        <v>7.3720500000000007</v>
      </c>
      <c r="E15">
        <f>GT_NG!T15</f>
        <v>11.220889954702903</v>
      </c>
      <c r="F15">
        <f>GT_Spot!T15</f>
        <v>0</v>
      </c>
      <c r="G15">
        <f>PPCL_NG!T15</f>
        <v>30.74</v>
      </c>
      <c r="H15">
        <f>PPCL_Spot!T15</f>
        <v>0</v>
      </c>
      <c r="I15">
        <f>Bawana_NG!T15</f>
        <v>49.997812869078345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TPDDL_ISGS_exbus!DM15</f>
        <v>630.70495943017158</v>
      </c>
      <c r="P15" s="36">
        <v>48.277128754088608</v>
      </c>
      <c r="Q15" s="36">
        <v>21.936932326621928</v>
      </c>
      <c r="R15" s="38">
        <v>0</v>
      </c>
      <c r="S15" s="38">
        <v>0</v>
      </c>
      <c r="T15" s="37">
        <f>SUMPRODUCT(LTA!J15:AN15,LTA!J$101:AN$101,LTA!J$105:AN$105)</f>
        <v>0</v>
      </c>
      <c r="U15" s="37">
        <f>SUMPRODUCT(LTA!J15:AN15,LTA!J$102:AN$102,LTA!J$105:AN$105)</f>
        <v>419.86999999999995</v>
      </c>
      <c r="V15" s="66">
        <f>SUMPRODUCT(MTOA!B15:G15,MTOA!B$102:G$102,MTOA!B$105:G$105)</f>
        <v>0</v>
      </c>
      <c r="W15" s="66">
        <f>SUMPRODUCT(MTOA!B15:G15,MTOA!B$101:G$101,MTOA!B$105:G$105)</f>
        <v>0</v>
      </c>
      <c r="X15">
        <v>0</v>
      </c>
      <c r="Y15" s="34">
        <f>IEX!J15</f>
        <v>0</v>
      </c>
      <c r="Z15" s="34">
        <f>IEX!P15</f>
        <v>-101</v>
      </c>
      <c r="AA15" s="75">
        <f>STOA!J15</f>
        <v>6.52</v>
      </c>
      <c r="AB15" s="75">
        <f>-STOA!P15</f>
        <v>0</v>
      </c>
      <c r="AC15">
        <f t="shared" si="0"/>
        <v>11.691120885086765</v>
      </c>
      <c r="AD15">
        <f t="shared" si="1"/>
        <v>1113.9486524495765</v>
      </c>
      <c r="AE15">
        <f>'IDT-1'!F15</f>
        <v>0</v>
      </c>
      <c r="AF15" s="24"/>
      <c r="AG15">
        <f t="shared" si="2"/>
        <v>1113.9486524495765</v>
      </c>
      <c r="AI15" s="34">
        <f>PXIL!J15</f>
        <v>0</v>
      </c>
      <c r="AJ15" s="34">
        <f>PXIL!P15</f>
        <v>0</v>
      </c>
      <c r="AK15" s="34">
        <f>RTM_IEX!J15</f>
        <v>0</v>
      </c>
      <c r="AL15" s="34">
        <f>RTM_IEX!P15</f>
        <v>0</v>
      </c>
      <c r="AM15" s="34">
        <f>RTM_PXI!J15</f>
        <v>0</v>
      </c>
      <c r="AN15" s="34">
        <f>RTM_PXI!P15</f>
        <v>0</v>
      </c>
      <c r="AO15" s="149">
        <f>GDAM_IEX!J15</f>
        <v>0</v>
      </c>
      <c r="AP15" s="149">
        <f>GDAM_IEX!P15</f>
        <v>0</v>
      </c>
      <c r="AQ15" s="149">
        <f>GDAM_PXI!J15</f>
        <v>0</v>
      </c>
      <c r="AR15" s="149">
        <f>GDAM_PXI!P15</f>
        <v>0</v>
      </c>
    </row>
    <row r="16" spans="1:44">
      <c r="A16" t="s">
        <v>58</v>
      </c>
      <c r="D16">
        <f>TWEPL!R16</f>
        <v>7.3720500000000007</v>
      </c>
      <c r="E16">
        <f>GT_NG!T16</f>
        <v>11.220889954702903</v>
      </c>
      <c r="F16">
        <f>GT_Spot!T16</f>
        <v>0</v>
      </c>
      <c r="G16">
        <f>PPCL_NG!T16</f>
        <v>30.74</v>
      </c>
      <c r="H16">
        <f>PPCL_Spot!T16</f>
        <v>0</v>
      </c>
      <c r="I16">
        <f>Bawana_NG!T16</f>
        <v>49.997812869078345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TPDDL_ISGS_exbus!DM16</f>
        <v>630.70495943017158</v>
      </c>
      <c r="P16" s="36">
        <v>48.277128754088608</v>
      </c>
      <c r="Q16" s="36">
        <v>21.936932326621928</v>
      </c>
      <c r="R16" s="38">
        <v>0</v>
      </c>
      <c r="S16" s="38">
        <v>0</v>
      </c>
      <c r="T16" s="37">
        <f>SUMPRODUCT(LTA!J16:AN16,LTA!J$101:AN$101,LTA!J$105:AN$105)</f>
        <v>0</v>
      </c>
      <c r="U16" s="37">
        <f>SUMPRODUCT(LTA!J16:AN16,LTA!J$102:AN$102,LTA!J$105:AN$105)</f>
        <v>419.56999999999994</v>
      </c>
      <c r="V16" s="66">
        <f>SUMPRODUCT(MTOA!B16:G16,MTOA!B$102:G$102,MTOA!B$105:G$105)</f>
        <v>0</v>
      </c>
      <c r="W16" s="66">
        <f>SUMPRODUCT(MTOA!B16:G16,MTOA!B$101:G$101,MTOA!B$105:G$105)</f>
        <v>0</v>
      </c>
      <c r="X16">
        <v>0</v>
      </c>
      <c r="Y16" s="34">
        <f>IEX!J16</f>
        <v>0</v>
      </c>
      <c r="Z16" s="34">
        <f>IEX!P16</f>
        <v>-113</v>
      </c>
      <c r="AA16" s="75">
        <f>STOA!J16</f>
        <v>6.52</v>
      </c>
      <c r="AB16" s="75">
        <f>-STOA!P16</f>
        <v>0</v>
      </c>
      <c r="AC16">
        <f t="shared" si="0"/>
        <v>11.795018415353109</v>
      </c>
      <c r="AD16">
        <f t="shared" si="1"/>
        <v>1101.5447549193102</v>
      </c>
      <c r="AE16">
        <f>'IDT-1'!F16</f>
        <v>0</v>
      </c>
      <c r="AF16" s="24"/>
      <c r="AG16">
        <f t="shared" si="2"/>
        <v>1101.5447549193102</v>
      </c>
      <c r="AI16" s="34">
        <f>PXIL!J16</f>
        <v>0</v>
      </c>
      <c r="AJ16" s="34">
        <f>PXIL!P16</f>
        <v>0</v>
      </c>
      <c r="AK16" s="34">
        <f>RTM_IEX!J16</f>
        <v>0</v>
      </c>
      <c r="AL16" s="34">
        <f>RTM_IEX!P16</f>
        <v>0</v>
      </c>
      <c r="AM16" s="34">
        <f>RTM_PXI!J16</f>
        <v>0</v>
      </c>
      <c r="AN16" s="34">
        <f>RTM_PXI!P16</f>
        <v>0</v>
      </c>
      <c r="AO16" s="149">
        <f>GDAM_IEX!J16</f>
        <v>0</v>
      </c>
      <c r="AP16" s="149">
        <f>GDAM_IEX!P16</f>
        <v>0</v>
      </c>
      <c r="AQ16" s="149">
        <f>GDAM_PXI!J16</f>
        <v>0</v>
      </c>
      <c r="AR16" s="149">
        <f>GDAM_PXI!P16</f>
        <v>0</v>
      </c>
    </row>
    <row r="17" spans="1:44">
      <c r="A17" t="s">
        <v>59</v>
      </c>
      <c r="D17">
        <f>TWEPL!R17</f>
        <v>7.3720500000000007</v>
      </c>
      <c r="E17">
        <f>GT_NG!T17</f>
        <v>11.220889954702903</v>
      </c>
      <c r="F17">
        <f>GT_Spot!T17</f>
        <v>0</v>
      </c>
      <c r="G17">
        <f>PPCL_NG!T17</f>
        <v>30.74</v>
      </c>
      <c r="H17">
        <f>PPCL_Spot!T17</f>
        <v>0</v>
      </c>
      <c r="I17">
        <f>Bawana_NG!T17</f>
        <v>49.997812869078345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TPDDL_ISGS_exbus!DM17</f>
        <v>522.7176516254284</v>
      </c>
      <c r="P17" s="36">
        <v>48.277128754088608</v>
      </c>
      <c r="Q17" s="36">
        <v>21.936932326621928</v>
      </c>
      <c r="R17" s="38">
        <v>0</v>
      </c>
      <c r="S17" s="38">
        <v>0</v>
      </c>
      <c r="T17" s="37">
        <f>SUMPRODUCT(LTA!J17:AN17,LTA!J$101:AN$101,LTA!J$105:AN$105)</f>
        <v>0</v>
      </c>
      <c r="U17" s="37">
        <f>SUMPRODUCT(LTA!J17:AN17,LTA!J$102:AN$102,LTA!J$105:AN$105)</f>
        <v>419.41999999999996</v>
      </c>
      <c r="V17" s="66">
        <f>SUMPRODUCT(MTOA!B17:G17,MTOA!B$102:G$102,MTOA!B$105:G$105)</f>
        <v>0</v>
      </c>
      <c r="W17" s="66">
        <f>SUMPRODUCT(MTOA!B17:G17,MTOA!B$101:G$101,MTOA!B$105:G$105)</f>
        <v>0</v>
      </c>
      <c r="X17">
        <v>0</v>
      </c>
      <c r="Y17" s="34">
        <f>IEX!J17</f>
        <v>0</v>
      </c>
      <c r="Z17" s="34">
        <f>IEX!P17</f>
        <v>0</v>
      </c>
      <c r="AA17" s="75">
        <f>STOA!J17</f>
        <v>6.52</v>
      </c>
      <c r="AB17" s="75">
        <f>-STOA!P17</f>
        <v>0</v>
      </c>
      <c r="AC17">
        <f t="shared" si="0"/>
        <v>10.372869347995016</v>
      </c>
      <c r="AD17">
        <f t="shared" si="1"/>
        <v>1047.8295961819251</v>
      </c>
      <c r="AE17">
        <f>'IDT-1'!F17</f>
        <v>0</v>
      </c>
      <c r="AF17" s="24"/>
      <c r="AG17">
        <f t="shared" si="2"/>
        <v>1047.8295961819251</v>
      </c>
      <c r="AI17" s="34">
        <f>PXIL!J17</f>
        <v>0</v>
      </c>
      <c r="AJ17" s="34">
        <f>PXIL!P17</f>
        <v>0</v>
      </c>
      <c r="AK17" s="34">
        <f>RTM_IEX!J17</f>
        <v>0</v>
      </c>
      <c r="AL17" s="34">
        <f>RTM_IEX!P17</f>
        <v>-60</v>
      </c>
      <c r="AM17" s="34">
        <f>RTM_PXI!J17</f>
        <v>0</v>
      </c>
      <c r="AN17" s="34">
        <f>RTM_PXI!P17</f>
        <v>0</v>
      </c>
      <c r="AO17" s="149">
        <f>GDAM_IEX!J17</f>
        <v>0</v>
      </c>
      <c r="AP17" s="149">
        <f>GDAM_IEX!P17</f>
        <v>0</v>
      </c>
      <c r="AQ17" s="149">
        <f>GDAM_PXI!J17</f>
        <v>0</v>
      </c>
      <c r="AR17" s="149">
        <f>GDAM_PXI!P17</f>
        <v>0</v>
      </c>
    </row>
    <row r="18" spans="1:44">
      <c r="A18" t="s">
        <v>60</v>
      </c>
      <c r="D18">
        <f>TWEPL!R18</f>
        <v>7.3720500000000007</v>
      </c>
      <c r="E18">
        <f>GT_NG!T18</f>
        <v>11.220889954702903</v>
      </c>
      <c r="F18">
        <f>GT_Spot!T18</f>
        <v>0</v>
      </c>
      <c r="G18">
        <f>PPCL_NG!T18</f>
        <v>30.74</v>
      </c>
      <c r="H18">
        <f>PPCL_Spot!T18</f>
        <v>0</v>
      </c>
      <c r="I18">
        <f>Bawana_NG!T18</f>
        <v>49.997812869078345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TPDDL_ISGS_exbus!DM18</f>
        <v>482.59040659174008</v>
      </c>
      <c r="P18" s="36">
        <v>48.277128754088608</v>
      </c>
      <c r="Q18" s="36">
        <v>21.936932326621928</v>
      </c>
      <c r="R18" s="38">
        <v>0</v>
      </c>
      <c r="S18" s="38">
        <v>0</v>
      </c>
      <c r="T18" s="37">
        <f>SUMPRODUCT(LTA!J18:AN18,LTA!J$101:AN$101,LTA!J$105:AN$105)</f>
        <v>0</v>
      </c>
      <c r="U18" s="37">
        <f>SUMPRODUCT(LTA!J18:AN18,LTA!J$102:AN$102,LTA!J$105:AN$105)</f>
        <v>418.96999999999997</v>
      </c>
      <c r="V18" s="66">
        <f>SUMPRODUCT(MTOA!B18:G18,MTOA!B$102:G$102,MTOA!B$105:G$105)</f>
        <v>0</v>
      </c>
      <c r="W18" s="66">
        <f>SUMPRODUCT(MTOA!B18:G18,MTOA!B$101:G$101,MTOA!B$105:G$105)</f>
        <v>0</v>
      </c>
      <c r="X18">
        <v>0</v>
      </c>
      <c r="Y18" s="34">
        <f>IEX!J18</f>
        <v>0</v>
      </c>
      <c r="Z18" s="34">
        <f>IEX!P18</f>
        <v>0</v>
      </c>
      <c r="AA18" s="75">
        <f>STOA!J18</f>
        <v>6.52</v>
      </c>
      <c r="AB18" s="75">
        <f>-STOA!P18</f>
        <v>0</v>
      </c>
      <c r="AC18">
        <f t="shared" si="0"/>
        <v>9.61627385319977</v>
      </c>
      <c r="AD18">
        <f t="shared" si="1"/>
        <v>1053.008946643032</v>
      </c>
      <c r="AE18">
        <f>'IDT-1'!F18</f>
        <v>0</v>
      </c>
      <c r="AF18" s="24"/>
      <c r="AG18">
        <f t="shared" si="2"/>
        <v>1053.008946643032</v>
      </c>
      <c r="AI18" s="34">
        <f>PXIL!J18</f>
        <v>0</v>
      </c>
      <c r="AJ18" s="34">
        <f>PXIL!P18</f>
        <v>0</v>
      </c>
      <c r="AK18" s="34">
        <f>RTM_IEX!J18</f>
        <v>0</v>
      </c>
      <c r="AL18" s="34">
        <f>RTM_IEX!P18</f>
        <v>-15</v>
      </c>
      <c r="AM18" s="34">
        <f>RTM_PXI!J18</f>
        <v>0</v>
      </c>
      <c r="AN18" s="34">
        <f>RTM_PXI!P18</f>
        <v>0</v>
      </c>
      <c r="AO18" s="149">
        <f>GDAM_IEX!J18</f>
        <v>0</v>
      </c>
      <c r="AP18" s="149">
        <f>GDAM_IEX!P18</f>
        <v>0</v>
      </c>
      <c r="AQ18" s="149">
        <f>GDAM_PXI!J18</f>
        <v>0</v>
      </c>
      <c r="AR18" s="149">
        <f>GDAM_PXI!P18</f>
        <v>0</v>
      </c>
    </row>
    <row r="19" spans="1:44">
      <c r="A19" t="s">
        <v>61</v>
      </c>
      <c r="D19">
        <f>TWEPL!R19</f>
        <v>7.3720500000000007</v>
      </c>
      <c r="E19">
        <f>GT_NG!T19</f>
        <v>11.220889954702903</v>
      </c>
      <c r="F19">
        <f>GT_Spot!T19</f>
        <v>0</v>
      </c>
      <c r="G19">
        <f>PPCL_NG!T19</f>
        <v>30.74</v>
      </c>
      <c r="H19">
        <f>PPCL_Spot!T19</f>
        <v>0</v>
      </c>
      <c r="I19">
        <f>Bawana_NG!T19</f>
        <v>50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TPDDL_ISGS_exbus!DM19</f>
        <v>479.88808096085438</v>
      </c>
      <c r="P19" s="36">
        <v>48.277128754088608</v>
      </c>
      <c r="Q19" s="36">
        <v>21.936932326621928</v>
      </c>
      <c r="R19" s="38">
        <v>0</v>
      </c>
      <c r="S19" s="38">
        <v>0</v>
      </c>
      <c r="T19" s="37">
        <f>SUMPRODUCT(LTA!J19:AN19,LTA!J$101:AN$101,LTA!J$105:AN$105)</f>
        <v>0</v>
      </c>
      <c r="U19" s="37">
        <f>SUMPRODUCT(LTA!J19:AN19,LTA!J$102:AN$102,LTA!J$105:AN$105)</f>
        <v>418.58</v>
      </c>
      <c r="V19" s="66">
        <f>SUMPRODUCT(MTOA!B19:G19,MTOA!B$102:G$102,MTOA!B$105:G$105)</f>
        <v>0</v>
      </c>
      <c r="W19" s="66">
        <f>SUMPRODUCT(MTOA!B19:G19,MTOA!B$101:G$101,MTOA!B$105:G$105)</f>
        <v>0</v>
      </c>
      <c r="X19">
        <v>0</v>
      </c>
      <c r="Y19" s="34">
        <f>IEX!J19</f>
        <v>0</v>
      </c>
      <c r="Z19" s="34">
        <f>IEX!P19</f>
        <v>0</v>
      </c>
      <c r="AA19" s="75">
        <f>STOA!J19</f>
        <v>6.52</v>
      </c>
      <c r="AB19" s="75">
        <f>-STOA!P19</f>
        <v>0</v>
      </c>
      <c r="AC19">
        <f t="shared" si="0"/>
        <v>9.6334712720110627</v>
      </c>
      <c r="AD19">
        <f t="shared" si="1"/>
        <v>1044.9016107242567</v>
      </c>
      <c r="AE19">
        <f>'IDT-1'!F19</f>
        <v>0</v>
      </c>
      <c r="AF19" s="24"/>
      <c r="AG19">
        <f t="shared" si="2"/>
        <v>1044.9016107242567</v>
      </c>
      <c r="AI19" s="34">
        <f>PXIL!J19</f>
        <v>0</v>
      </c>
      <c r="AJ19" s="34">
        <f>PXIL!P19</f>
        <v>0</v>
      </c>
      <c r="AK19" s="34">
        <f>RTM_IEX!J19</f>
        <v>0</v>
      </c>
      <c r="AL19" s="34">
        <f>RTM_IEX!P19</f>
        <v>-20</v>
      </c>
      <c r="AM19" s="34">
        <f>RTM_PXI!J19</f>
        <v>0</v>
      </c>
      <c r="AN19" s="34">
        <f>RTM_PXI!P19</f>
        <v>0</v>
      </c>
      <c r="AO19" s="149">
        <f>GDAM_IEX!J19</f>
        <v>0</v>
      </c>
      <c r="AP19" s="149">
        <f>GDAM_IEX!P19</f>
        <v>0</v>
      </c>
      <c r="AQ19" s="149">
        <f>GDAM_PXI!J19</f>
        <v>0</v>
      </c>
      <c r="AR19" s="149">
        <f>GDAM_PXI!P19</f>
        <v>0</v>
      </c>
    </row>
    <row r="20" spans="1:44">
      <c r="A20" t="s">
        <v>62</v>
      </c>
      <c r="D20">
        <f>TWEPL!R20</f>
        <v>7.3720500000000007</v>
      </c>
      <c r="E20">
        <f>GT_NG!T20</f>
        <v>11.220889954702903</v>
      </c>
      <c r="F20">
        <f>GT_Spot!T20</f>
        <v>0</v>
      </c>
      <c r="G20">
        <f>PPCL_NG!T20</f>
        <v>30.16</v>
      </c>
      <c r="H20">
        <f>PPCL_Spot!T20</f>
        <v>0</v>
      </c>
      <c r="I20">
        <f>Bawana_NG!T20</f>
        <v>50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TPDDL_ISGS_exbus!DM20</f>
        <v>479.88808096085438</v>
      </c>
      <c r="P20" s="36">
        <v>48.277128754088608</v>
      </c>
      <c r="Q20" s="36">
        <v>21.936932326621928</v>
      </c>
      <c r="R20" s="38">
        <v>0</v>
      </c>
      <c r="S20" s="38">
        <v>0</v>
      </c>
      <c r="T20" s="37">
        <f>SUMPRODUCT(LTA!J20:AN20,LTA!J$101:AN$101,LTA!J$105:AN$105)</f>
        <v>0</v>
      </c>
      <c r="U20" s="37">
        <f>SUMPRODUCT(LTA!J20:AN20,LTA!J$102:AN$102,LTA!J$105:AN$105)</f>
        <v>418.62</v>
      </c>
      <c r="V20" s="66">
        <f>SUMPRODUCT(MTOA!B20:G20,MTOA!B$102:G$102,MTOA!B$105:G$105)</f>
        <v>0</v>
      </c>
      <c r="W20" s="66">
        <f>SUMPRODUCT(MTOA!B20:G20,MTOA!B$101:G$101,MTOA!B$105:G$105)</f>
        <v>0</v>
      </c>
      <c r="X20">
        <v>0</v>
      </c>
      <c r="Y20" s="34">
        <f>IEX!J20</f>
        <v>0</v>
      </c>
      <c r="Z20" s="34">
        <f>IEX!P20</f>
        <v>0</v>
      </c>
      <c r="AA20" s="75">
        <f>STOA!J20</f>
        <v>6.52</v>
      </c>
      <c r="AB20" s="75">
        <f>-STOA!P20</f>
        <v>0</v>
      </c>
      <c r="AC20">
        <f t="shared" si="0"/>
        <v>9.6731099096220401</v>
      </c>
      <c r="AD20">
        <f t="shared" si="1"/>
        <v>1039.3219720866457</v>
      </c>
      <c r="AE20">
        <f>'IDT-1'!F20</f>
        <v>0</v>
      </c>
      <c r="AF20" s="24"/>
      <c r="AG20">
        <f t="shared" si="2"/>
        <v>1039.3219720866457</v>
      </c>
      <c r="AI20" s="34">
        <f>PXIL!J20</f>
        <v>0</v>
      </c>
      <c r="AJ20" s="34">
        <f>PXIL!P20</f>
        <v>0</v>
      </c>
      <c r="AK20" s="34">
        <f>RTM_IEX!J20</f>
        <v>0</v>
      </c>
      <c r="AL20" s="34">
        <f>RTM_IEX!P20</f>
        <v>-25</v>
      </c>
      <c r="AM20" s="34">
        <f>RTM_PXI!J20</f>
        <v>0</v>
      </c>
      <c r="AN20" s="34">
        <f>RTM_PXI!P20</f>
        <v>0</v>
      </c>
      <c r="AO20" s="149">
        <f>GDAM_IEX!J20</f>
        <v>0</v>
      </c>
      <c r="AP20" s="149">
        <f>GDAM_IEX!P20</f>
        <v>0</v>
      </c>
      <c r="AQ20" s="149">
        <f>GDAM_PXI!J20</f>
        <v>0</v>
      </c>
      <c r="AR20" s="149">
        <f>GDAM_PXI!P20</f>
        <v>0</v>
      </c>
    </row>
    <row r="21" spans="1:44">
      <c r="A21" t="s">
        <v>63</v>
      </c>
      <c r="D21">
        <f>TWEPL!R21</f>
        <v>7.3720500000000007</v>
      </c>
      <c r="E21">
        <f>GT_NG!T21</f>
        <v>11.220889954702903</v>
      </c>
      <c r="F21">
        <f>GT_Spot!T21</f>
        <v>0</v>
      </c>
      <c r="G21">
        <f>PPCL_NG!T21</f>
        <v>30.16</v>
      </c>
      <c r="H21">
        <f>PPCL_Spot!T21</f>
        <v>0</v>
      </c>
      <c r="I21">
        <f>Bawana_NG!T21</f>
        <v>50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TPDDL_ISGS_exbus!DM21</f>
        <v>479.88808096085438</v>
      </c>
      <c r="P21" s="36">
        <v>48.277128754088608</v>
      </c>
      <c r="Q21" s="36">
        <v>21.936932326621928</v>
      </c>
      <c r="R21" s="38">
        <v>0</v>
      </c>
      <c r="S21" s="38">
        <v>0</v>
      </c>
      <c r="T21" s="37">
        <f>SUMPRODUCT(LTA!J21:AN21,LTA!J$101:AN$101,LTA!J$105:AN$105)</f>
        <v>0</v>
      </c>
      <c r="U21" s="37">
        <f>SUMPRODUCT(LTA!J21:AN21,LTA!J$102:AN$102,LTA!J$105:AN$105)</f>
        <v>419.33</v>
      </c>
      <c r="V21" s="66">
        <f>SUMPRODUCT(MTOA!B21:G21,MTOA!B$102:G$102,MTOA!B$105:G$105)</f>
        <v>0</v>
      </c>
      <c r="W21" s="66">
        <f>SUMPRODUCT(MTOA!B21:G21,MTOA!B$101:G$101,MTOA!B$105:G$105)</f>
        <v>0</v>
      </c>
      <c r="X21">
        <v>0</v>
      </c>
      <c r="Y21" s="34">
        <f>IEX!J21</f>
        <v>0</v>
      </c>
      <c r="Z21" s="34">
        <f>IEX!P21</f>
        <v>0</v>
      </c>
      <c r="AA21" s="75">
        <f>STOA!J21</f>
        <v>6.52</v>
      </c>
      <c r="AB21" s="75">
        <f>-STOA!P21</f>
        <v>0</v>
      </c>
      <c r="AC21">
        <f t="shared" si="0"/>
        <v>9.5905766344000885</v>
      </c>
      <c r="AD21">
        <f t="shared" si="1"/>
        <v>1050.1145053618677</v>
      </c>
      <c r="AE21">
        <f>'IDT-1'!F21</f>
        <v>0</v>
      </c>
      <c r="AF21" s="24"/>
      <c r="AG21">
        <f t="shared" si="2"/>
        <v>1050.1145053618677</v>
      </c>
      <c r="AI21" s="34">
        <f>PXIL!J21</f>
        <v>0</v>
      </c>
      <c r="AJ21" s="34">
        <f>PXIL!P21</f>
        <v>0</v>
      </c>
      <c r="AK21" s="34">
        <f>RTM_IEX!J21</f>
        <v>0</v>
      </c>
      <c r="AL21" s="34">
        <f>RTM_IEX!P21</f>
        <v>-15</v>
      </c>
      <c r="AM21" s="34">
        <f>RTM_PXI!J21</f>
        <v>0</v>
      </c>
      <c r="AN21" s="34">
        <f>RTM_PXI!P21</f>
        <v>0</v>
      </c>
      <c r="AO21" s="149">
        <f>GDAM_IEX!J21</f>
        <v>0</v>
      </c>
      <c r="AP21" s="149">
        <f>GDAM_IEX!P21</f>
        <v>0</v>
      </c>
      <c r="AQ21" s="149">
        <f>GDAM_PXI!J21</f>
        <v>0</v>
      </c>
      <c r="AR21" s="149">
        <f>GDAM_PXI!P21</f>
        <v>0</v>
      </c>
    </row>
    <row r="22" spans="1:44">
      <c r="A22" t="s">
        <v>64</v>
      </c>
      <c r="D22">
        <f>TWEPL!R22</f>
        <v>7.3720500000000007</v>
      </c>
      <c r="E22">
        <f>GT_NG!T22</f>
        <v>11.220889954702903</v>
      </c>
      <c r="F22">
        <f>GT_Spot!T22</f>
        <v>0</v>
      </c>
      <c r="G22">
        <f>PPCL_NG!T22</f>
        <v>30.16</v>
      </c>
      <c r="H22">
        <f>PPCL_Spot!T22</f>
        <v>0</v>
      </c>
      <c r="I22">
        <f>Bawana_NG!T22</f>
        <v>50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TPDDL_ISGS_exbus!DM22</f>
        <v>488.75585286922575</v>
      </c>
      <c r="P22" s="36">
        <v>48.277128754088608</v>
      </c>
      <c r="Q22" s="36">
        <v>21.936932326621928</v>
      </c>
      <c r="R22" s="38">
        <v>0</v>
      </c>
      <c r="S22" s="38">
        <v>0</v>
      </c>
      <c r="T22" s="37">
        <f>SUMPRODUCT(LTA!J22:AN22,LTA!J$101:AN$101,LTA!J$105:AN$105)</f>
        <v>0</v>
      </c>
      <c r="U22" s="37">
        <f>SUMPRODUCT(LTA!J22:AN22,LTA!J$102:AN$102,LTA!J$105:AN$105)</f>
        <v>418.83</v>
      </c>
      <c r="V22" s="66">
        <f>SUMPRODUCT(MTOA!B22:G22,MTOA!B$102:G$102,MTOA!B$105:G$105)</f>
        <v>0</v>
      </c>
      <c r="W22" s="66">
        <f>SUMPRODUCT(MTOA!B22:G22,MTOA!B$101:G$101,MTOA!B$105:G$105)</f>
        <v>0</v>
      </c>
      <c r="X22">
        <v>0</v>
      </c>
      <c r="Y22" s="34">
        <f>IEX!J22</f>
        <v>0</v>
      </c>
      <c r="Z22" s="34">
        <f>IEX!P22</f>
        <v>0</v>
      </c>
      <c r="AA22" s="75">
        <f>STOA!J22</f>
        <v>6.52</v>
      </c>
      <c r="AB22" s="75">
        <f>-STOA!P22</f>
        <v>0</v>
      </c>
      <c r="AC22">
        <f t="shared" si="0"/>
        <v>9.7529943024157078</v>
      </c>
      <c r="AD22">
        <f t="shared" si="1"/>
        <v>1048.3198596022232</v>
      </c>
      <c r="AE22">
        <f>'IDT-1'!F22</f>
        <v>0</v>
      </c>
      <c r="AF22" s="24"/>
      <c r="AG22">
        <f t="shared" si="2"/>
        <v>1048.3198596022232</v>
      </c>
      <c r="AI22" s="34">
        <f>PXIL!J22</f>
        <v>0</v>
      </c>
      <c r="AJ22" s="34">
        <f>PXIL!P22</f>
        <v>0</v>
      </c>
      <c r="AK22" s="34">
        <f>RTM_IEX!J22</f>
        <v>0</v>
      </c>
      <c r="AL22" s="34">
        <f>RTM_IEX!P22</f>
        <v>-25</v>
      </c>
      <c r="AM22" s="34">
        <f>RTM_PXI!J22</f>
        <v>0</v>
      </c>
      <c r="AN22" s="34">
        <f>RTM_PXI!P22</f>
        <v>0</v>
      </c>
      <c r="AO22" s="149">
        <f>GDAM_IEX!J22</f>
        <v>0</v>
      </c>
      <c r="AP22" s="149">
        <f>GDAM_IEX!P22</f>
        <v>0</v>
      </c>
      <c r="AQ22" s="149">
        <f>GDAM_PXI!J22</f>
        <v>0</v>
      </c>
      <c r="AR22" s="149">
        <f>GDAM_PXI!P22</f>
        <v>0</v>
      </c>
    </row>
    <row r="23" spans="1:44">
      <c r="A23" t="s">
        <v>65</v>
      </c>
      <c r="D23">
        <f>TWEPL!R23</f>
        <v>7.3720500000000007</v>
      </c>
      <c r="E23">
        <f>GT_NG!T23</f>
        <v>11.220889954702903</v>
      </c>
      <c r="F23">
        <f>GT_Spot!T23</f>
        <v>0</v>
      </c>
      <c r="G23">
        <f>PPCL_NG!T23</f>
        <v>30.16</v>
      </c>
      <c r="H23">
        <f>PPCL_Spot!T23</f>
        <v>0</v>
      </c>
      <c r="I23">
        <f>Bawana_NG!T23</f>
        <v>50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TPDDL_ISGS_exbus!DM23</f>
        <v>608.90376736855239</v>
      </c>
      <c r="P23" s="36">
        <v>48.277128754088608</v>
      </c>
      <c r="Q23" s="36">
        <v>21.936932326621928</v>
      </c>
      <c r="R23" s="38">
        <v>0</v>
      </c>
      <c r="S23" s="38">
        <v>0</v>
      </c>
      <c r="T23" s="37">
        <f>SUMPRODUCT(LTA!J23:AN23,LTA!J$101:AN$101,LTA!J$105:AN$105)</f>
        <v>0</v>
      </c>
      <c r="U23" s="37">
        <f>SUMPRODUCT(LTA!J23:AN23,LTA!J$102:AN$102,LTA!J$105:AN$105)</f>
        <v>418.09999999999997</v>
      </c>
      <c r="V23" s="66">
        <f>SUMPRODUCT(MTOA!B23:G23,MTOA!B$102:G$102,MTOA!B$105:G$105)</f>
        <v>0</v>
      </c>
      <c r="W23" s="66">
        <f>SUMPRODUCT(MTOA!B23:G23,MTOA!B$101:G$101,MTOA!B$105:G$105)</f>
        <v>0</v>
      </c>
      <c r="X23">
        <v>0</v>
      </c>
      <c r="Y23" s="34">
        <f>IEX!J23</f>
        <v>0</v>
      </c>
      <c r="Z23" s="34">
        <f>IEX!P23</f>
        <v>-164</v>
      </c>
      <c r="AA23" s="75">
        <f>STOA!J23</f>
        <v>6.52</v>
      </c>
      <c r="AB23" s="75">
        <f>-STOA!P23</f>
        <v>0</v>
      </c>
      <c r="AC23">
        <f t="shared" si="0"/>
        <v>12.633163675594931</v>
      </c>
      <c r="AD23">
        <f t="shared" si="1"/>
        <v>1093.497604728371</v>
      </c>
      <c r="AE23">
        <f>'IDT-1'!F23</f>
        <v>0</v>
      </c>
      <c r="AF23" s="24"/>
      <c r="AG23">
        <f t="shared" si="2"/>
        <v>1093.497604728371</v>
      </c>
      <c r="AI23" s="34">
        <f>PXIL!J23</f>
        <v>0</v>
      </c>
      <c r="AJ23" s="34">
        <f>PXIL!P23</f>
        <v>0</v>
      </c>
      <c r="AK23" s="34">
        <f>RTM_IEX!J23</f>
        <v>67.64</v>
      </c>
      <c r="AL23" s="34">
        <f>RTM_IEX!P23</f>
        <v>0</v>
      </c>
      <c r="AM23" s="34">
        <f>RTM_PXI!J23</f>
        <v>0</v>
      </c>
      <c r="AN23" s="34">
        <f>RTM_PXI!P23</f>
        <v>0</v>
      </c>
      <c r="AO23" s="149">
        <f>GDAM_IEX!J23</f>
        <v>0</v>
      </c>
      <c r="AP23" s="149">
        <f>GDAM_IEX!P23</f>
        <v>0</v>
      </c>
      <c r="AQ23" s="149">
        <f>GDAM_PXI!J23</f>
        <v>0</v>
      </c>
      <c r="AR23" s="149">
        <f>GDAM_PXI!P23</f>
        <v>0</v>
      </c>
    </row>
    <row r="24" spans="1:44">
      <c r="A24" t="s">
        <v>66</v>
      </c>
      <c r="D24">
        <f>TWEPL!R24</f>
        <v>7.3720500000000007</v>
      </c>
      <c r="E24">
        <f>GT_NG!T24</f>
        <v>11.220889954702903</v>
      </c>
      <c r="F24">
        <f>GT_Spot!T24</f>
        <v>0</v>
      </c>
      <c r="G24">
        <f>PPCL_NG!T24</f>
        <v>30.16</v>
      </c>
      <c r="H24">
        <f>PPCL_Spot!T24</f>
        <v>0</v>
      </c>
      <c r="I24">
        <f>Bawana_NG!T24</f>
        <v>50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TPDDL_ISGS_exbus!DM24</f>
        <v>661.2939054349755</v>
      </c>
      <c r="P24" s="36">
        <v>48.277128754088608</v>
      </c>
      <c r="Q24" s="36">
        <v>21.936932326621928</v>
      </c>
      <c r="R24" s="38">
        <v>0</v>
      </c>
      <c r="S24" s="38">
        <v>0</v>
      </c>
      <c r="T24" s="37">
        <f>SUMPRODUCT(LTA!J24:AN24,LTA!J$101:AN$101,LTA!J$105:AN$105)</f>
        <v>0</v>
      </c>
      <c r="U24" s="37">
        <f>SUMPRODUCT(LTA!J24:AN24,LTA!J$102:AN$102,LTA!J$105:AN$105)</f>
        <v>417.64</v>
      </c>
      <c r="V24" s="66">
        <f>SUMPRODUCT(MTOA!B24:G24,MTOA!B$102:G$102,MTOA!B$105:G$105)</f>
        <v>0</v>
      </c>
      <c r="W24" s="66">
        <f>SUMPRODUCT(MTOA!B24:G24,MTOA!B$101:G$101,MTOA!B$105:G$105)</f>
        <v>0</v>
      </c>
      <c r="X24">
        <v>0</v>
      </c>
      <c r="Y24" s="34">
        <f>IEX!J24</f>
        <v>0</v>
      </c>
      <c r="Z24" s="34">
        <f>IEX!P24</f>
        <v>-168</v>
      </c>
      <c r="AA24" s="75">
        <f>STOA!J24</f>
        <v>6.52</v>
      </c>
      <c r="AB24" s="75">
        <f>-STOA!P24</f>
        <v>0</v>
      </c>
      <c r="AC24">
        <f t="shared" si="0"/>
        <v>12.530429400668236</v>
      </c>
      <c r="AD24">
        <f t="shared" si="1"/>
        <v>1073.8904770697206</v>
      </c>
      <c r="AE24">
        <f>'IDT-1'!F24</f>
        <v>0</v>
      </c>
      <c r="AF24" s="24"/>
      <c r="AG24">
        <f t="shared" si="2"/>
        <v>1073.8904770697206</v>
      </c>
      <c r="AI24" s="34">
        <f>PXIL!J24</f>
        <v>0</v>
      </c>
      <c r="AJ24" s="34">
        <f>PXIL!P24</f>
        <v>0</v>
      </c>
      <c r="AK24" s="34">
        <f>RTM_IEX!J24</f>
        <v>0</v>
      </c>
      <c r="AL24" s="34">
        <f>RTM_IEX!P24</f>
        <v>0</v>
      </c>
      <c r="AM24" s="34">
        <f>RTM_PXI!J24</f>
        <v>0</v>
      </c>
      <c r="AN24" s="34">
        <f>RTM_PXI!P24</f>
        <v>0</v>
      </c>
      <c r="AO24" s="149">
        <f>GDAM_IEX!J24</f>
        <v>0</v>
      </c>
      <c r="AP24" s="149">
        <f>GDAM_IEX!P24</f>
        <v>0</v>
      </c>
      <c r="AQ24" s="149">
        <f>GDAM_PXI!J24</f>
        <v>0</v>
      </c>
      <c r="AR24" s="149">
        <f>GDAM_PXI!P24</f>
        <v>0</v>
      </c>
    </row>
    <row r="25" spans="1:44">
      <c r="A25" t="s">
        <v>67</v>
      </c>
      <c r="D25">
        <f>TWEPL!R25</f>
        <v>7.3720500000000007</v>
      </c>
      <c r="E25">
        <f>GT_NG!T25</f>
        <v>11.220889954702903</v>
      </c>
      <c r="F25">
        <f>GT_Spot!T25</f>
        <v>0</v>
      </c>
      <c r="G25">
        <f>PPCL_NG!T25</f>
        <v>30.16</v>
      </c>
      <c r="H25">
        <f>PPCL_Spot!T25</f>
        <v>0</v>
      </c>
      <c r="I25">
        <f>Bawana_NG!T25</f>
        <v>50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TPDDL_ISGS_exbus!DM25</f>
        <v>671.86783646952006</v>
      </c>
      <c r="P25" s="36">
        <v>48.277128754088608</v>
      </c>
      <c r="Q25" s="36">
        <v>21.936932326621928</v>
      </c>
      <c r="R25" s="38">
        <v>0</v>
      </c>
      <c r="S25" s="38">
        <v>0</v>
      </c>
      <c r="T25" s="37">
        <f>SUMPRODUCT(LTA!J25:AN25,LTA!J$101:AN$101,LTA!J$105:AN$105)</f>
        <v>0</v>
      </c>
      <c r="U25" s="37">
        <f>SUMPRODUCT(LTA!J25:AN25,LTA!J$102:AN$102,LTA!J$105:AN$105)</f>
        <v>416.99</v>
      </c>
      <c r="V25" s="66">
        <f>SUMPRODUCT(MTOA!B25:G25,MTOA!B$102:G$102,MTOA!B$105:G$105)</f>
        <v>0</v>
      </c>
      <c r="W25" s="66">
        <f>SUMPRODUCT(MTOA!B25:G25,MTOA!B$101:G$101,MTOA!B$105:G$105)</f>
        <v>0</v>
      </c>
      <c r="X25">
        <v>0</v>
      </c>
      <c r="Y25" s="34">
        <f>IEX!J25</f>
        <v>0</v>
      </c>
      <c r="Z25" s="34">
        <f>IEX!P25</f>
        <v>-145</v>
      </c>
      <c r="AA25" s="75">
        <f>STOA!J25</f>
        <v>6.52</v>
      </c>
      <c r="AB25" s="75">
        <f>-STOA!P25</f>
        <v>0</v>
      </c>
      <c r="AC25">
        <f t="shared" si="0"/>
        <v>12.591125611205641</v>
      </c>
      <c r="AD25">
        <f t="shared" si="1"/>
        <v>1086.7537118937278</v>
      </c>
      <c r="AE25">
        <f>'IDT-1'!F25</f>
        <v>0</v>
      </c>
      <c r="AF25" s="24"/>
      <c r="AG25">
        <f t="shared" si="2"/>
        <v>1086.7537118937278</v>
      </c>
      <c r="AI25" s="34">
        <f>PXIL!J25</f>
        <v>0</v>
      </c>
      <c r="AJ25" s="34">
        <f>PXIL!P25</f>
        <v>0</v>
      </c>
      <c r="AK25" s="34">
        <f>RTM_IEX!J25</f>
        <v>0</v>
      </c>
      <c r="AL25" s="34">
        <f>RTM_IEX!P25</f>
        <v>-20</v>
      </c>
      <c r="AM25" s="34">
        <f>RTM_PXI!J25</f>
        <v>0</v>
      </c>
      <c r="AN25" s="34">
        <f>RTM_PXI!P25</f>
        <v>0</v>
      </c>
      <c r="AO25" s="149">
        <f>GDAM_IEX!J25</f>
        <v>0</v>
      </c>
      <c r="AP25" s="149">
        <f>GDAM_IEX!P25</f>
        <v>0</v>
      </c>
      <c r="AQ25" s="149">
        <f>GDAM_PXI!J25</f>
        <v>0</v>
      </c>
      <c r="AR25" s="149">
        <f>GDAM_PXI!P25</f>
        <v>0</v>
      </c>
    </row>
    <row r="26" spans="1:44">
      <c r="A26" t="s">
        <v>68</v>
      </c>
      <c r="D26">
        <f>TWEPL!R26</f>
        <v>7.3720500000000007</v>
      </c>
      <c r="E26">
        <f>GT_NG!T26</f>
        <v>11.220889954702903</v>
      </c>
      <c r="F26">
        <f>GT_Spot!T26</f>
        <v>0</v>
      </c>
      <c r="G26">
        <f>PPCL_NG!T26</f>
        <v>30.16</v>
      </c>
      <c r="H26">
        <f>PPCL_Spot!T26</f>
        <v>0</v>
      </c>
      <c r="I26">
        <f>Bawana_NG!T26</f>
        <v>50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TPDDL_ISGS_exbus!DM26</f>
        <v>695.74976021523366</v>
      </c>
      <c r="P26" s="36">
        <v>48.277128754088608</v>
      </c>
      <c r="Q26" s="36">
        <v>21.936932326621928</v>
      </c>
      <c r="R26" s="38">
        <v>0</v>
      </c>
      <c r="S26" s="38">
        <v>0</v>
      </c>
      <c r="T26" s="37">
        <f>SUMPRODUCT(LTA!J26:AN26,LTA!J$101:AN$101,LTA!J$105:AN$105)</f>
        <v>0</v>
      </c>
      <c r="U26" s="37">
        <f>SUMPRODUCT(LTA!J26:AN26,LTA!J$102:AN$102,LTA!J$105:AN$105)</f>
        <v>416.5</v>
      </c>
      <c r="V26" s="66">
        <f>SUMPRODUCT(MTOA!B26:G26,MTOA!B$102:G$102,MTOA!B$105:G$105)</f>
        <v>0</v>
      </c>
      <c r="W26" s="66">
        <f>SUMPRODUCT(MTOA!B26:G26,MTOA!B$101:G$101,MTOA!B$105:G$105)</f>
        <v>0</v>
      </c>
      <c r="X26">
        <v>0</v>
      </c>
      <c r="Y26" s="34">
        <f>IEX!J26</f>
        <v>0</v>
      </c>
      <c r="Z26" s="34">
        <f>IEX!P26</f>
        <v>-140</v>
      </c>
      <c r="AA26" s="75">
        <f>STOA!J26</f>
        <v>6.52</v>
      </c>
      <c r="AB26" s="75">
        <f>-STOA!P26</f>
        <v>0</v>
      </c>
      <c r="AC26">
        <f t="shared" si="0"/>
        <v>12.930146453000852</v>
      </c>
      <c r="AD26">
        <f t="shared" si="1"/>
        <v>1094.8066147976463</v>
      </c>
      <c r="AE26">
        <f>'IDT-1'!F26</f>
        <v>0</v>
      </c>
      <c r="AF26" s="24"/>
      <c r="AG26">
        <f t="shared" si="2"/>
        <v>1094.8066147976463</v>
      </c>
      <c r="AI26" s="34">
        <f>PXIL!J26</f>
        <v>0</v>
      </c>
      <c r="AJ26" s="34">
        <f>PXIL!P26</f>
        <v>0</v>
      </c>
      <c r="AK26" s="34">
        <f>RTM_IEX!J26</f>
        <v>0</v>
      </c>
      <c r="AL26" s="34">
        <f>RTM_IEX!P26</f>
        <v>-40</v>
      </c>
      <c r="AM26" s="34">
        <f>RTM_PXI!J26</f>
        <v>0</v>
      </c>
      <c r="AN26" s="34">
        <f>RTM_PXI!P26</f>
        <v>0</v>
      </c>
      <c r="AO26" s="149">
        <f>GDAM_IEX!J26</f>
        <v>0</v>
      </c>
      <c r="AP26" s="149">
        <f>GDAM_IEX!P26</f>
        <v>0</v>
      </c>
      <c r="AQ26" s="149">
        <f>GDAM_PXI!J26</f>
        <v>0</v>
      </c>
      <c r="AR26" s="149">
        <f>GDAM_PXI!P26</f>
        <v>0</v>
      </c>
    </row>
    <row r="27" spans="1:44">
      <c r="A27" t="s">
        <v>69</v>
      </c>
      <c r="D27">
        <f>TWEPL!R27</f>
        <v>7.3720500000000007</v>
      </c>
      <c r="E27">
        <f>GT_NG!T27</f>
        <v>11.220889954702903</v>
      </c>
      <c r="F27">
        <f>GT_Spot!T27</f>
        <v>0</v>
      </c>
      <c r="G27">
        <f>PPCL_NG!T27</f>
        <v>30.16</v>
      </c>
      <c r="H27">
        <f>PPCL_Spot!T27</f>
        <v>0</v>
      </c>
      <c r="I27">
        <f>Bawana_NG!T27</f>
        <v>50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TPDDL_ISGS_exbus!DM27</f>
        <v>701.16191326684554</v>
      </c>
      <c r="P27" s="36">
        <v>48.277128754088608</v>
      </c>
      <c r="Q27" s="36">
        <v>21.936932326621928</v>
      </c>
      <c r="R27" s="38">
        <v>0.67709090909090908</v>
      </c>
      <c r="S27" s="38">
        <v>0</v>
      </c>
      <c r="T27" s="37">
        <f>SUMPRODUCT(LTA!J27:AN27,LTA!J$101:AN$101,LTA!J$105:AN$105)</f>
        <v>0</v>
      </c>
      <c r="U27" s="37">
        <f>SUMPRODUCT(LTA!J27:AN27,LTA!J$102:AN$102,LTA!J$105:AN$105)</f>
        <v>416.31</v>
      </c>
      <c r="V27" s="66">
        <f>SUMPRODUCT(MTOA!B27:G27,MTOA!B$102:G$102,MTOA!B$105:G$105)</f>
        <v>0</v>
      </c>
      <c r="W27" s="66">
        <f>SUMPRODUCT(MTOA!B27:G27,MTOA!B$101:G$101,MTOA!B$105:G$105)</f>
        <v>0</v>
      </c>
      <c r="X27">
        <v>0</v>
      </c>
      <c r="Y27" s="34">
        <f>IEX!J27</f>
        <v>0</v>
      </c>
      <c r="Z27" s="34">
        <f>IEX!P27</f>
        <v>-126</v>
      </c>
      <c r="AA27" s="75">
        <f>STOA!J27</f>
        <v>6.52</v>
      </c>
      <c r="AB27" s="75">
        <f>-STOA!P27</f>
        <v>0</v>
      </c>
      <c r="AC27">
        <f t="shared" si="0"/>
        <v>12.857766014544303</v>
      </c>
      <c r="AD27">
        <f t="shared" si="1"/>
        <v>1114.7782391968055</v>
      </c>
      <c r="AE27">
        <f>'IDT-1'!F27</f>
        <v>0</v>
      </c>
      <c r="AF27" s="24"/>
      <c r="AG27">
        <f t="shared" si="2"/>
        <v>1114.7782391968055</v>
      </c>
      <c r="AI27" s="34">
        <f>PXIL!J27</f>
        <v>0</v>
      </c>
      <c r="AJ27" s="34">
        <f>PXIL!P27</f>
        <v>0</v>
      </c>
      <c r="AK27" s="34">
        <f>RTM_IEX!J27</f>
        <v>0</v>
      </c>
      <c r="AL27" s="34">
        <f>RTM_IEX!P27</f>
        <v>-40</v>
      </c>
      <c r="AM27" s="34">
        <f>RTM_PXI!J27</f>
        <v>0</v>
      </c>
      <c r="AN27" s="34">
        <f>RTM_PXI!P27</f>
        <v>0</v>
      </c>
      <c r="AO27" s="149">
        <f>GDAM_IEX!J27</f>
        <v>0</v>
      </c>
      <c r="AP27" s="149">
        <f>GDAM_IEX!P27</f>
        <v>0</v>
      </c>
      <c r="AQ27" s="149">
        <f>GDAM_PXI!J27</f>
        <v>0</v>
      </c>
      <c r="AR27" s="149">
        <f>GDAM_PXI!P27</f>
        <v>0</v>
      </c>
    </row>
    <row r="28" spans="1:44">
      <c r="A28" t="s">
        <v>70</v>
      </c>
      <c r="D28">
        <f>TWEPL!R28</f>
        <v>7.3720500000000007</v>
      </c>
      <c r="E28">
        <f>GT_NG!T28</f>
        <v>11.220889954702903</v>
      </c>
      <c r="F28">
        <f>GT_Spot!T28</f>
        <v>0</v>
      </c>
      <c r="G28">
        <f>PPCL_NG!T28</f>
        <v>30.74</v>
      </c>
      <c r="H28">
        <f>PPCL_Spot!T28</f>
        <v>0</v>
      </c>
      <c r="I28">
        <f>Bawana_NG!T28</f>
        <v>50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TPDDL_ISGS_exbus!DM28</f>
        <v>709.61128565325839</v>
      </c>
      <c r="P28" s="36">
        <v>48.277128754088608</v>
      </c>
      <c r="Q28" s="36">
        <v>21.936932326621928</v>
      </c>
      <c r="R28" s="38">
        <v>2.1534545454545455</v>
      </c>
      <c r="S28" s="38">
        <v>0</v>
      </c>
      <c r="T28" s="37">
        <f>SUMPRODUCT(LTA!J28:AN28,LTA!J$101:AN$101,LTA!J$105:AN$105)</f>
        <v>3</v>
      </c>
      <c r="U28" s="37">
        <f>SUMPRODUCT(LTA!J28:AN28,LTA!J$102:AN$102,LTA!J$105:AN$105)</f>
        <v>419.16966000000002</v>
      </c>
      <c r="V28" s="66">
        <f>SUMPRODUCT(MTOA!B28:G28,MTOA!B$102:G$102,MTOA!B$105:G$105)</f>
        <v>0</v>
      </c>
      <c r="W28" s="66">
        <f>SUMPRODUCT(MTOA!B28:G28,MTOA!B$101:G$101,MTOA!B$105:G$105)</f>
        <v>0</v>
      </c>
      <c r="X28">
        <v>0</v>
      </c>
      <c r="Y28" s="34">
        <f>IEX!J28</f>
        <v>0</v>
      </c>
      <c r="Z28" s="34">
        <f>IEX!P28</f>
        <v>-122</v>
      </c>
      <c r="AA28" s="75">
        <f>STOA!J28</f>
        <v>6.52</v>
      </c>
      <c r="AB28" s="75">
        <f>-STOA!P28</f>
        <v>0</v>
      </c>
      <c r="AC28">
        <f t="shared" si="0"/>
        <v>13.01065962706693</v>
      </c>
      <c r="AD28">
        <f t="shared" si="1"/>
        <v>1129.9907416070594</v>
      </c>
      <c r="AE28">
        <f>'IDT-1'!F28</f>
        <v>0</v>
      </c>
      <c r="AF28" s="24"/>
      <c r="AG28">
        <f t="shared" si="2"/>
        <v>1129.9907416070594</v>
      </c>
      <c r="AI28" s="34">
        <f>PXIL!J28</f>
        <v>0</v>
      </c>
      <c r="AJ28" s="34">
        <f>PXIL!P28</f>
        <v>0</v>
      </c>
      <c r="AK28" s="34">
        <f>RTM_IEX!J28</f>
        <v>0</v>
      </c>
      <c r="AL28" s="34">
        <f>RTM_IEX!P28</f>
        <v>-45</v>
      </c>
      <c r="AM28" s="34">
        <f>RTM_PXI!J28</f>
        <v>0</v>
      </c>
      <c r="AN28" s="34">
        <f>RTM_PXI!P28</f>
        <v>0</v>
      </c>
      <c r="AO28" s="149">
        <f>GDAM_IEX!J28</f>
        <v>0</v>
      </c>
      <c r="AP28" s="149">
        <f>GDAM_IEX!P28</f>
        <v>0</v>
      </c>
      <c r="AQ28" s="149">
        <f>GDAM_PXI!J28</f>
        <v>0</v>
      </c>
      <c r="AR28" s="149">
        <f>GDAM_PXI!P28</f>
        <v>0</v>
      </c>
    </row>
    <row r="29" spans="1:44">
      <c r="A29" t="s">
        <v>71</v>
      </c>
      <c r="D29">
        <f>TWEPL!R29</f>
        <v>7.2215999999999996</v>
      </c>
      <c r="E29">
        <f>GT_NG!T29</f>
        <v>11.220889954702903</v>
      </c>
      <c r="F29">
        <f>GT_Spot!T29</f>
        <v>0</v>
      </c>
      <c r="G29">
        <f>PPCL_NG!T29</f>
        <v>30.74</v>
      </c>
      <c r="H29">
        <f>PPCL_Spot!T29</f>
        <v>0</v>
      </c>
      <c r="I29">
        <f>Bawana_NG!T29</f>
        <v>50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TPDDL_ISGS_exbus!DM29</f>
        <v>709.59929356379871</v>
      </c>
      <c r="P29" s="36">
        <v>48.277128754088608</v>
      </c>
      <c r="Q29" s="36">
        <v>21.936932326621928</v>
      </c>
      <c r="R29" s="38">
        <v>5.7018181818181812</v>
      </c>
      <c r="S29" s="38">
        <v>0</v>
      </c>
      <c r="T29" s="37">
        <f>SUMPRODUCT(LTA!J29:AN29,LTA!J$101:AN$101,LTA!J$105:AN$105)</f>
        <v>4.03</v>
      </c>
      <c r="U29" s="37">
        <f>SUMPRODUCT(LTA!J29:AN29,LTA!J$102:AN$102,LTA!J$105:AN$105)</f>
        <v>425.93979999999999</v>
      </c>
      <c r="V29" s="66">
        <f>SUMPRODUCT(MTOA!B29:G29,MTOA!B$102:G$102,MTOA!B$105:G$105)</f>
        <v>0</v>
      </c>
      <c r="W29" s="66">
        <f>SUMPRODUCT(MTOA!B29:G29,MTOA!B$101:G$101,MTOA!B$105:G$105)</f>
        <v>0</v>
      </c>
      <c r="X29">
        <v>0</v>
      </c>
      <c r="Y29" s="34">
        <f>IEX!J29</f>
        <v>0</v>
      </c>
      <c r="Z29" s="34">
        <f>IEX!P29</f>
        <v>-150</v>
      </c>
      <c r="AA29" s="75">
        <f>STOA!J29</f>
        <v>6.52</v>
      </c>
      <c r="AB29" s="75">
        <f>-STOA!P29</f>
        <v>0</v>
      </c>
      <c r="AC29">
        <f t="shared" si="0"/>
        <v>13.313293901690178</v>
      </c>
      <c r="AD29">
        <f t="shared" si="1"/>
        <v>1117.87416887934</v>
      </c>
      <c r="AE29">
        <f>'IDT-1'!F29</f>
        <v>0</v>
      </c>
      <c r="AF29" s="24"/>
      <c r="AG29">
        <f t="shared" si="2"/>
        <v>1117.87416887934</v>
      </c>
      <c r="AI29" s="34">
        <f>PXIL!J29</f>
        <v>0</v>
      </c>
      <c r="AJ29" s="34">
        <f>PXIL!P29</f>
        <v>0</v>
      </c>
      <c r="AK29" s="34">
        <f>RTM_IEX!J29</f>
        <v>0</v>
      </c>
      <c r="AL29" s="34">
        <f>RTM_IEX!P29</f>
        <v>-40</v>
      </c>
      <c r="AM29" s="34">
        <f>RTM_PXI!J29</f>
        <v>0</v>
      </c>
      <c r="AN29" s="34">
        <f>RTM_PXI!P29</f>
        <v>0</v>
      </c>
      <c r="AO29" s="149">
        <f>GDAM_IEX!J29</f>
        <v>0</v>
      </c>
      <c r="AP29" s="149">
        <f>GDAM_IEX!P29</f>
        <v>0</v>
      </c>
      <c r="AQ29" s="149">
        <f>GDAM_PXI!J29</f>
        <v>0</v>
      </c>
      <c r="AR29" s="149">
        <f>GDAM_PXI!P29</f>
        <v>0</v>
      </c>
    </row>
    <row r="30" spans="1:44">
      <c r="A30" t="s">
        <v>72</v>
      </c>
      <c r="D30">
        <f>TWEPL!R30</f>
        <v>7.2215999999999996</v>
      </c>
      <c r="E30">
        <f>GT_NG!T30</f>
        <v>11.220889954702903</v>
      </c>
      <c r="F30">
        <f>GT_Spot!T30</f>
        <v>0</v>
      </c>
      <c r="G30">
        <f>PPCL_NG!T30</f>
        <v>30.74</v>
      </c>
      <c r="H30">
        <f>PPCL_Spot!T30</f>
        <v>0</v>
      </c>
      <c r="I30">
        <f>Bawana_NG!T30</f>
        <v>50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TPDDL_ISGS_exbus!DM30</f>
        <v>703.53286955465524</v>
      </c>
      <c r="P30" s="36">
        <v>48.277128754088608</v>
      </c>
      <c r="Q30" s="36">
        <v>21.936932326621928</v>
      </c>
      <c r="R30" s="38">
        <v>11.742181818181818</v>
      </c>
      <c r="S30" s="38">
        <v>0</v>
      </c>
      <c r="T30" s="37">
        <f>SUMPRODUCT(LTA!J30:AN30,LTA!J$101:AN$101,LTA!J$105:AN$105)</f>
        <v>7.31</v>
      </c>
      <c r="U30" s="37">
        <f>SUMPRODUCT(LTA!J30:AN30,LTA!J$102:AN$102,LTA!J$105:AN$105)</f>
        <v>434.66695999999996</v>
      </c>
      <c r="V30" s="66">
        <f>SUMPRODUCT(MTOA!B30:G30,MTOA!B$102:G$102,MTOA!B$105:G$105)</f>
        <v>0</v>
      </c>
      <c r="W30" s="66">
        <f>SUMPRODUCT(MTOA!B30:G30,MTOA!B$101:G$101,MTOA!B$105:G$105)</f>
        <v>0</v>
      </c>
      <c r="X30">
        <v>0</v>
      </c>
      <c r="Y30" s="34">
        <f>IEX!J30</f>
        <v>0</v>
      </c>
      <c r="Z30" s="34">
        <f>IEX!P30</f>
        <v>-181</v>
      </c>
      <c r="AA30" s="75">
        <f>STOA!J30</f>
        <v>6.52</v>
      </c>
      <c r="AB30" s="75">
        <f>-STOA!P30</f>
        <v>0</v>
      </c>
      <c r="AC30">
        <f t="shared" si="0"/>
        <v>13.605168256375816</v>
      </c>
      <c r="AD30">
        <f t="shared" si="1"/>
        <v>1108.5633941518745</v>
      </c>
      <c r="AE30">
        <f>'IDT-1'!F30</f>
        <v>0</v>
      </c>
      <c r="AF30" s="24"/>
      <c r="AG30">
        <f t="shared" si="2"/>
        <v>1108.5633941518745</v>
      </c>
      <c r="AI30" s="34">
        <f>PXIL!J30</f>
        <v>0</v>
      </c>
      <c r="AJ30" s="34">
        <f>PXIL!P30</f>
        <v>0</v>
      </c>
      <c r="AK30" s="34">
        <f>RTM_IEX!J30</f>
        <v>0</v>
      </c>
      <c r="AL30" s="34">
        <f>RTM_IEX!P30</f>
        <v>-30</v>
      </c>
      <c r="AM30" s="34">
        <f>RTM_PXI!J30</f>
        <v>0</v>
      </c>
      <c r="AN30" s="34">
        <f>RTM_PXI!P30</f>
        <v>0</v>
      </c>
      <c r="AO30" s="149">
        <f>GDAM_IEX!J30</f>
        <v>0</v>
      </c>
      <c r="AP30" s="149">
        <f>GDAM_IEX!P30</f>
        <v>0</v>
      </c>
      <c r="AQ30" s="149">
        <f>GDAM_PXI!J30</f>
        <v>0</v>
      </c>
      <c r="AR30" s="149">
        <f>GDAM_PXI!P30</f>
        <v>0</v>
      </c>
    </row>
    <row r="31" spans="1:44">
      <c r="A31" t="s">
        <v>73</v>
      </c>
      <c r="D31">
        <f>TWEPL!R31</f>
        <v>7.2215999999999996</v>
      </c>
      <c r="E31">
        <f>GT_NG!T31</f>
        <v>11.220889954702903</v>
      </c>
      <c r="F31">
        <f>GT_Spot!T31</f>
        <v>0</v>
      </c>
      <c r="G31">
        <f>PPCL_NG!T31</f>
        <v>30.74</v>
      </c>
      <c r="H31">
        <f>PPCL_Spot!T31</f>
        <v>0</v>
      </c>
      <c r="I31">
        <f>Bawana_NG!T31</f>
        <v>50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TPDDL_ISGS_exbus!DM31</f>
        <v>693.96302605394135</v>
      </c>
      <c r="P31" s="36">
        <v>48.277128754088608</v>
      </c>
      <c r="Q31" s="36">
        <v>21.936932326621928</v>
      </c>
      <c r="R31" s="38">
        <v>19.872363636363634</v>
      </c>
      <c r="S31" s="38">
        <v>0</v>
      </c>
      <c r="T31" s="37">
        <f>SUMPRODUCT(LTA!J31:AN31,LTA!J$101:AN$101,LTA!J$105:AN$105)</f>
        <v>11.94</v>
      </c>
      <c r="U31" s="37">
        <f>SUMPRODUCT(LTA!J31:AN31,LTA!J$102:AN$102,LTA!J$105:AN$105)</f>
        <v>443.95229999999998</v>
      </c>
      <c r="V31" s="66">
        <f>SUMPRODUCT(MTOA!B31:G31,MTOA!B$102:G$102,MTOA!B$105:G$105)</f>
        <v>0</v>
      </c>
      <c r="W31" s="66">
        <f>SUMPRODUCT(MTOA!B31:G31,MTOA!B$101:G$101,MTOA!B$105:G$105)</f>
        <v>0</v>
      </c>
      <c r="X31">
        <v>0</v>
      </c>
      <c r="Y31" s="34">
        <f>IEX!J31</f>
        <v>0</v>
      </c>
      <c r="Z31" s="34">
        <f>IEX!P31</f>
        <v>-210</v>
      </c>
      <c r="AA31" s="75">
        <f>STOA!J31</f>
        <v>6.52</v>
      </c>
      <c r="AB31" s="75">
        <f>-STOA!P31</f>
        <v>0</v>
      </c>
      <c r="AC31">
        <f t="shared" si="0"/>
        <v>14.105591836546131</v>
      </c>
      <c r="AD31">
        <f t="shared" si="1"/>
        <v>1076.5386488891722</v>
      </c>
      <c r="AE31">
        <f>'IDT-1'!F31</f>
        <v>0</v>
      </c>
      <c r="AF31" s="24"/>
      <c r="AG31">
        <f t="shared" si="2"/>
        <v>1076.5386488891722</v>
      </c>
      <c r="AI31" s="34">
        <f>PXIL!J31</f>
        <v>0</v>
      </c>
      <c r="AJ31" s="34">
        <f>PXIL!P31</f>
        <v>0</v>
      </c>
      <c r="AK31" s="34">
        <f>RTM_IEX!J31</f>
        <v>0</v>
      </c>
      <c r="AL31" s="34">
        <f>RTM_IEX!P31</f>
        <v>-45</v>
      </c>
      <c r="AM31" s="34">
        <f>RTM_PXI!J31</f>
        <v>0</v>
      </c>
      <c r="AN31" s="34">
        <f>RTM_PXI!P31</f>
        <v>0</v>
      </c>
      <c r="AO31" s="149">
        <f>GDAM_IEX!J31</f>
        <v>0</v>
      </c>
      <c r="AP31" s="149">
        <f>GDAM_IEX!P31</f>
        <v>0</v>
      </c>
      <c r="AQ31" s="149">
        <f>GDAM_PXI!J31</f>
        <v>0</v>
      </c>
      <c r="AR31" s="149">
        <f>GDAM_PXI!P31</f>
        <v>0</v>
      </c>
    </row>
    <row r="32" spans="1:44">
      <c r="A32" t="s">
        <v>74</v>
      </c>
      <c r="D32">
        <f>TWEPL!R32</f>
        <v>7.2215999999999996</v>
      </c>
      <c r="E32">
        <f>GT_NG!T32</f>
        <v>11.319102353585112</v>
      </c>
      <c r="F32">
        <f>GT_Spot!T32</f>
        <v>0</v>
      </c>
      <c r="G32">
        <f>PPCL_NG!T32</f>
        <v>30.74</v>
      </c>
      <c r="H32">
        <f>PPCL_Spot!T32</f>
        <v>0</v>
      </c>
      <c r="I32">
        <f>Bawana_NG!T32</f>
        <v>50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TPDDL_ISGS_exbus!DM32</f>
        <v>674.38020144418988</v>
      </c>
      <c r="P32" s="36">
        <v>48.277128754088608</v>
      </c>
      <c r="Q32" s="36">
        <v>21.936932326621928</v>
      </c>
      <c r="R32" s="38">
        <v>21.878181818181815</v>
      </c>
      <c r="S32" s="38">
        <v>0</v>
      </c>
      <c r="T32" s="37">
        <f>SUMPRODUCT(LTA!J32:AN32,LTA!J$101:AN$101,LTA!J$105:AN$105)</f>
        <v>14.83</v>
      </c>
      <c r="U32" s="37">
        <f>SUMPRODUCT(LTA!J32:AN32,LTA!J$102:AN$102,LTA!J$105:AN$105)</f>
        <v>454.45384000000001</v>
      </c>
      <c r="V32" s="66">
        <f>SUMPRODUCT(MTOA!B32:G32,MTOA!B$102:G$102,MTOA!B$105:G$105)</f>
        <v>0</v>
      </c>
      <c r="W32" s="66">
        <f>SUMPRODUCT(MTOA!B32:G32,MTOA!B$101:G$101,MTOA!B$105:G$105)</f>
        <v>0</v>
      </c>
      <c r="X32">
        <v>0</v>
      </c>
      <c r="Y32" s="34">
        <f>IEX!J32</f>
        <v>0</v>
      </c>
      <c r="Z32" s="34">
        <f>IEX!P32</f>
        <v>-212</v>
      </c>
      <c r="AA32" s="75">
        <f>STOA!J32</f>
        <v>6.52</v>
      </c>
      <c r="AB32" s="75">
        <f>-STOA!P32</f>
        <v>0</v>
      </c>
      <c r="AC32">
        <f t="shared" si="0"/>
        <v>13.998598980912915</v>
      </c>
      <c r="AD32">
        <f t="shared" si="1"/>
        <v>1080.5583877157544</v>
      </c>
      <c r="AE32">
        <f>'IDT-1'!F32</f>
        <v>0</v>
      </c>
      <c r="AF32" s="24"/>
      <c r="AG32">
        <f t="shared" si="2"/>
        <v>1080.5583877157544</v>
      </c>
      <c r="AI32" s="34">
        <f>PXIL!J32</f>
        <v>0</v>
      </c>
      <c r="AJ32" s="34">
        <f>PXIL!P32</f>
        <v>0</v>
      </c>
      <c r="AK32" s="34">
        <f>RTM_IEX!J32</f>
        <v>0</v>
      </c>
      <c r="AL32" s="34">
        <f>RTM_IEX!P32</f>
        <v>-35</v>
      </c>
      <c r="AM32" s="34">
        <f>RTM_PXI!J32</f>
        <v>0</v>
      </c>
      <c r="AN32" s="34">
        <f>RTM_PXI!P32</f>
        <v>0</v>
      </c>
      <c r="AO32" s="149">
        <f>GDAM_IEX!J32</f>
        <v>0</v>
      </c>
      <c r="AP32" s="149">
        <f>GDAM_IEX!P32</f>
        <v>0</v>
      </c>
      <c r="AQ32" s="149">
        <f>GDAM_PXI!J32</f>
        <v>0</v>
      </c>
      <c r="AR32" s="149">
        <f>GDAM_PXI!P32</f>
        <v>0</v>
      </c>
    </row>
    <row r="33" spans="1:44">
      <c r="A33" t="s">
        <v>75</v>
      </c>
      <c r="D33">
        <f>TWEPL!R33</f>
        <v>7.2215999999999996</v>
      </c>
      <c r="E33">
        <f>GT_NG!T33</f>
        <v>11.319102353585112</v>
      </c>
      <c r="F33">
        <f>GT_Spot!T33</f>
        <v>0</v>
      </c>
      <c r="G33">
        <f>PPCL_NG!T33</f>
        <v>30.74</v>
      </c>
      <c r="H33">
        <f>PPCL_Spot!T33</f>
        <v>0</v>
      </c>
      <c r="I33">
        <f>Bawana_NG!T33</f>
        <v>50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TPDDL_ISGS_exbus!DM33</f>
        <v>675.46472530036021</v>
      </c>
      <c r="P33" s="36">
        <v>48.277128754088608</v>
      </c>
      <c r="Q33" s="36">
        <v>21.936932326621928</v>
      </c>
      <c r="R33" s="38">
        <v>23.036363636363635</v>
      </c>
      <c r="S33" s="38">
        <v>0</v>
      </c>
      <c r="T33" s="37">
        <f>SUMPRODUCT(LTA!J33:AN33,LTA!J$101:AN$101,LTA!J$105:AN$105)</f>
        <v>23.94</v>
      </c>
      <c r="U33" s="37">
        <f>SUMPRODUCT(LTA!J33:AN33,LTA!J$102:AN$102,LTA!J$105:AN$105)</f>
        <v>466.09625999999997</v>
      </c>
      <c r="V33" s="66">
        <f>SUMPRODUCT(MTOA!B33:G33,MTOA!B$102:G$102,MTOA!B$105:G$105)</f>
        <v>0</v>
      </c>
      <c r="W33" s="66">
        <f>SUMPRODUCT(MTOA!B33:G33,MTOA!B$101:G$101,MTOA!B$105:G$105)</f>
        <v>0</v>
      </c>
      <c r="X33">
        <v>0</v>
      </c>
      <c r="Y33" s="34">
        <f>IEX!J33</f>
        <v>0</v>
      </c>
      <c r="Z33" s="34">
        <f>IEX!P33</f>
        <v>-220</v>
      </c>
      <c r="AA33" s="75">
        <f>STOA!J33</f>
        <v>6.52</v>
      </c>
      <c r="AB33" s="75">
        <f>-STOA!P33</f>
        <v>0</v>
      </c>
      <c r="AC33">
        <f t="shared" si="0"/>
        <v>14.227590469413801</v>
      </c>
      <c r="AD33">
        <f t="shared" si="1"/>
        <v>1100.3245219016055</v>
      </c>
      <c r="AE33">
        <f>'IDT-1'!F33</f>
        <v>0</v>
      </c>
      <c r="AF33" s="24"/>
      <c r="AG33">
        <f t="shared" si="2"/>
        <v>1100.3245219016055</v>
      </c>
      <c r="AI33" s="34">
        <f>PXIL!J33</f>
        <v>0</v>
      </c>
      <c r="AJ33" s="34">
        <f>PXIL!P33</f>
        <v>0</v>
      </c>
      <c r="AK33" s="34">
        <f>RTM_IEX!J33</f>
        <v>0</v>
      </c>
      <c r="AL33" s="34">
        <f>RTM_IEX!P33</f>
        <v>-30</v>
      </c>
      <c r="AM33" s="34">
        <f>RTM_PXI!J33</f>
        <v>0</v>
      </c>
      <c r="AN33" s="34">
        <f>RTM_PXI!P33</f>
        <v>0</v>
      </c>
      <c r="AO33" s="149">
        <f>GDAM_IEX!J33</f>
        <v>0</v>
      </c>
      <c r="AP33" s="149">
        <f>GDAM_IEX!P33</f>
        <v>0</v>
      </c>
      <c r="AQ33" s="149">
        <f>GDAM_PXI!J33</f>
        <v>0</v>
      </c>
      <c r="AR33" s="149">
        <f>GDAM_PXI!P33</f>
        <v>0</v>
      </c>
    </row>
    <row r="34" spans="1:44">
      <c r="A34" t="s">
        <v>76</v>
      </c>
      <c r="D34">
        <f>TWEPL!R34</f>
        <v>7.2215999999999996</v>
      </c>
      <c r="E34">
        <f>GT_NG!T34</f>
        <v>11.319102353585112</v>
      </c>
      <c r="F34">
        <f>GT_Spot!T34</f>
        <v>0</v>
      </c>
      <c r="G34">
        <f>PPCL_NG!T34</f>
        <v>30.74</v>
      </c>
      <c r="H34">
        <f>PPCL_Spot!T34</f>
        <v>0</v>
      </c>
      <c r="I34">
        <f>Bawana_NG!T34</f>
        <v>50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TPDDL_ISGS_exbus!DM34</f>
        <v>662.20975476384251</v>
      </c>
      <c r="P34" s="36">
        <v>48.277128754088608</v>
      </c>
      <c r="Q34" s="36">
        <v>21.936932326621928</v>
      </c>
      <c r="R34" s="38">
        <v>23.418181818181818</v>
      </c>
      <c r="S34" s="38">
        <v>0</v>
      </c>
      <c r="T34" s="37">
        <f>SUMPRODUCT(LTA!J34:AN34,LTA!J$101:AN$101,LTA!J$105:AN$105)</f>
        <v>27.21</v>
      </c>
      <c r="U34" s="37">
        <f>SUMPRODUCT(LTA!J34:AN34,LTA!J$102:AN$102,LTA!J$105:AN$105)</f>
        <v>478.13801999999998</v>
      </c>
      <c r="V34" s="66">
        <f>SUMPRODUCT(MTOA!B34:G34,MTOA!B$102:G$102,MTOA!B$105:G$105)</f>
        <v>0</v>
      </c>
      <c r="W34" s="66">
        <f>SUMPRODUCT(MTOA!B34:G34,MTOA!B$101:G$101,MTOA!B$105:G$105)</f>
        <v>0</v>
      </c>
      <c r="X34">
        <v>0</v>
      </c>
      <c r="Y34" s="34">
        <f>IEX!J34</f>
        <v>0</v>
      </c>
      <c r="Z34" s="34">
        <f>IEX!P34</f>
        <v>-216</v>
      </c>
      <c r="AA34" s="75">
        <f>STOA!J34</f>
        <v>6.52</v>
      </c>
      <c r="AB34" s="75">
        <f>-STOA!P34</f>
        <v>0</v>
      </c>
      <c r="AC34">
        <f t="shared" si="0"/>
        <v>14.302318981825616</v>
      </c>
      <c r="AD34">
        <f t="shared" si="1"/>
        <v>1096.6884010344941</v>
      </c>
      <c r="AE34">
        <f>'IDT-1'!F34</f>
        <v>0</v>
      </c>
      <c r="AF34" s="24"/>
      <c r="AG34">
        <f t="shared" si="2"/>
        <v>1096.6884010344941</v>
      </c>
      <c r="AI34" s="34">
        <f>PXIL!J34</f>
        <v>0</v>
      </c>
      <c r="AJ34" s="34">
        <f>PXIL!P34</f>
        <v>0</v>
      </c>
      <c r="AK34" s="34">
        <f>RTM_IEX!J34</f>
        <v>0</v>
      </c>
      <c r="AL34" s="34">
        <f>RTM_IEX!P34</f>
        <v>-40</v>
      </c>
      <c r="AM34" s="34">
        <f>RTM_PXI!J34</f>
        <v>0</v>
      </c>
      <c r="AN34" s="34">
        <f>RTM_PXI!P34</f>
        <v>0</v>
      </c>
      <c r="AO34" s="149">
        <f>GDAM_IEX!J34</f>
        <v>0</v>
      </c>
      <c r="AP34" s="149">
        <f>GDAM_IEX!P34</f>
        <v>0</v>
      </c>
      <c r="AQ34" s="149">
        <f>GDAM_PXI!J34</f>
        <v>0</v>
      </c>
      <c r="AR34" s="149">
        <f>GDAM_PXI!P34</f>
        <v>0</v>
      </c>
    </row>
    <row r="35" spans="1:44">
      <c r="A35" t="s">
        <v>77</v>
      </c>
      <c r="D35">
        <f>TWEPL!R35</f>
        <v>7.2215999999999996</v>
      </c>
      <c r="E35">
        <f>GT_NG!T35</f>
        <v>11.018062397372743</v>
      </c>
      <c r="F35">
        <f>GT_Spot!T35</f>
        <v>0</v>
      </c>
      <c r="G35">
        <f>PPCL_NG!T35</f>
        <v>30.74</v>
      </c>
      <c r="H35">
        <f>PPCL_Spot!T35</f>
        <v>0</v>
      </c>
      <c r="I35">
        <f>Bawana_NG!T35</f>
        <v>55.000000000000007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TPDDL_ISGS_exbus!DM35</f>
        <v>576.47979548463866</v>
      </c>
      <c r="P35" s="36">
        <v>48.277128754088608</v>
      </c>
      <c r="Q35" s="36">
        <v>21.936932326621928</v>
      </c>
      <c r="R35" s="38">
        <v>24.309090909090909</v>
      </c>
      <c r="S35" s="38">
        <v>0</v>
      </c>
      <c r="T35" s="37">
        <f>SUMPRODUCT(LTA!J35:AN35,LTA!J$101:AN$101,LTA!J$105:AN$105)</f>
        <v>33.51</v>
      </c>
      <c r="U35" s="37">
        <f>SUMPRODUCT(LTA!J35:AN35,LTA!J$102:AN$102,LTA!J$105:AN$105)</f>
        <v>465.93187999999998</v>
      </c>
      <c r="V35" s="66">
        <f>SUMPRODUCT(MTOA!B35:G35,MTOA!B$102:G$102,MTOA!B$105:G$105)</f>
        <v>0</v>
      </c>
      <c r="W35" s="66">
        <f>SUMPRODUCT(MTOA!B35:G35,MTOA!B$101:G$101,MTOA!B$105:G$105)</f>
        <v>0</v>
      </c>
      <c r="X35">
        <v>0</v>
      </c>
      <c r="Y35" s="34">
        <f>IEX!J35</f>
        <v>0</v>
      </c>
      <c r="Z35" s="34">
        <f>IEX!P35</f>
        <v>-24</v>
      </c>
      <c r="AA35" s="75">
        <f>STOA!J35</f>
        <v>6.52</v>
      </c>
      <c r="AB35" s="75">
        <f>-STOA!P35</f>
        <v>0</v>
      </c>
      <c r="AC35">
        <f t="shared" si="0"/>
        <v>12.68393378690101</v>
      </c>
      <c r="AD35">
        <f t="shared" si="1"/>
        <v>1109.2605560849117</v>
      </c>
      <c r="AE35">
        <f>'IDT-1'!F35</f>
        <v>0</v>
      </c>
      <c r="AF35" s="24"/>
      <c r="AG35">
        <f t="shared" si="2"/>
        <v>1109.2605560849117</v>
      </c>
      <c r="AI35" s="34">
        <f>PXIL!J35</f>
        <v>0</v>
      </c>
      <c r="AJ35" s="34">
        <f>PXIL!P35</f>
        <v>0</v>
      </c>
      <c r="AK35" s="34">
        <f>RTM_IEX!J35</f>
        <v>0</v>
      </c>
      <c r="AL35" s="34">
        <f>RTM_IEX!P35</f>
        <v>-135</v>
      </c>
      <c r="AM35" s="34">
        <f>RTM_PXI!J35</f>
        <v>0</v>
      </c>
      <c r="AN35" s="34">
        <f>RTM_PXI!P35</f>
        <v>0</v>
      </c>
      <c r="AO35" s="149">
        <f>GDAM_IEX!J35</f>
        <v>0</v>
      </c>
      <c r="AP35" s="149">
        <f>GDAM_IEX!P35</f>
        <v>0</v>
      </c>
      <c r="AQ35" s="149">
        <f>GDAM_PXI!J35</f>
        <v>0</v>
      </c>
      <c r="AR35" s="149">
        <f>GDAM_PXI!P35</f>
        <v>0</v>
      </c>
    </row>
    <row r="36" spans="1:44">
      <c r="A36" t="s">
        <v>78</v>
      </c>
      <c r="D36">
        <f>TWEPL!R36</f>
        <v>7.2215999999999996</v>
      </c>
      <c r="E36">
        <f>GT_NG!T36</f>
        <v>11.018062397372743</v>
      </c>
      <c r="F36">
        <f>GT_Spot!T36</f>
        <v>0</v>
      </c>
      <c r="G36">
        <f>PPCL_NG!T36</f>
        <v>30.74</v>
      </c>
      <c r="H36">
        <f>PPCL_Spot!T36</f>
        <v>0</v>
      </c>
      <c r="I36">
        <f>Bawana_NG!T36</f>
        <v>57.482716831308778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TPDDL_ISGS_exbus!DM36</f>
        <v>504.67806761657738</v>
      </c>
      <c r="P36" s="36">
        <v>48.277128754088608</v>
      </c>
      <c r="Q36" s="36">
        <v>21.936932326621928</v>
      </c>
      <c r="R36" s="38">
        <v>24.563636363636363</v>
      </c>
      <c r="S36" s="38">
        <v>0</v>
      </c>
      <c r="T36" s="37">
        <f>SUMPRODUCT(LTA!J36:AN36,LTA!J$101:AN$101,LTA!J$105:AN$105)</f>
        <v>41.85</v>
      </c>
      <c r="U36" s="37">
        <f>SUMPRODUCT(LTA!J36:AN36,LTA!J$102:AN$102,LTA!J$105:AN$105)</f>
        <v>475.59069999999997</v>
      </c>
      <c r="V36" s="66">
        <f>SUMPRODUCT(MTOA!B36:G36,MTOA!B$102:G$102,MTOA!B$105:G$105)</f>
        <v>0</v>
      </c>
      <c r="W36" s="66">
        <f>SUMPRODUCT(MTOA!B36:G36,MTOA!B$101:G$101,MTOA!B$105:G$105)</f>
        <v>0</v>
      </c>
      <c r="X36">
        <v>0</v>
      </c>
      <c r="Y36" s="34">
        <f>IEX!J36</f>
        <v>0</v>
      </c>
      <c r="Z36" s="34">
        <f>IEX!P36</f>
        <v>-32</v>
      </c>
      <c r="AA36" s="75">
        <f>STOA!J36</f>
        <v>6.52</v>
      </c>
      <c r="AB36" s="75">
        <f>-STOA!P36</f>
        <v>0</v>
      </c>
      <c r="AC36">
        <f t="shared" si="0"/>
        <v>11.817284112234406</v>
      </c>
      <c r="AD36">
        <f t="shared" si="1"/>
        <v>1106.0615601773713</v>
      </c>
      <c r="AE36">
        <f>'IDT-1'!F36</f>
        <v>0</v>
      </c>
      <c r="AF36" s="24"/>
      <c r="AG36">
        <f t="shared" si="2"/>
        <v>1106.0615601773713</v>
      </c>
      <c r="AI36" s="34">
        <f>PXIL!J36</f>
        <v>0</v>
      </c>
      <c r="AJ36" s="34">
        <f>PXIL!P36</f>
        <v>0</v>
      </c>
      <c r="AK36" s="34">
        <f>RTM_IEX!J36</f>
        <v>0</v>
      </c>
      <c r="AL36" s="34">
        <f>RTM_IEX!P36</f>
        <v>-80</v>
      </c>
      <c r="AM36" s="34">
        <f>RTM_PXI!J36</f>
        <v>0</v>
      </c>
      <c r="AN36" s="34">
        <f>RTM_PXI!P36</f>
        <v>0</v>
      </c>
      <c r="AO36" s="149">
        <f>GDAM_IEX!J36</f>
        <v>0</v>
      </c>
      <c r="AP36" s="149">
        <f>GDAM_IEX!P36</f>
        <v>0</v>
      </c>
      <c r="AQ36" s="149">
        <f>GDAM_PXI!J36</f>
        <v>0</v>
      </c>
      <c r="AR36" s="149">
        <f>GDAM_PXI!P36</f>
        <v>0</v>
      </c>
    </row>
    <row r="37" spans="1:44">
      <c r="A37" t="s">
        <v>79</v>
      </c>
      <c r="D37">
        <f>TWEPL!R37</f>
        <v>7.2215999999999996</v>
      </c>
      <c r="E37">
        <f>GT_NG!T37</f>
        <v>11.018062397372743</v>
      </c>
      <c r="F37">
        <f>GT_Spot!T37</f>
        <v>0</v>
      </c>
      <c r="G37">
        <f>PPCL_NG!T37</f>
        <v>30.74</v>
      </c>
      <c r="H37">
        <f>PPCL_Spot!T37</f>
        <v>0</v>
      </c>
      <c r="I37">
        <f>Bawana_NG!T37</f>
        <v>57.482716831308778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TPDDL_ISGS_exbus!DM37</f>
        <v>486.1105326706089</v>
      </c>
      <c r="P37" s="36">
        <v>48.277128754088608</v>
      </c>
      <c r="Q37" s="36">
        <v>21.936932326621928</v>
      </c>
      <c r="R37" s="38">
        <v>24.563636363636363</v>
      </c>
      <c r="S37" s="38">
        <v>0</v>
      </c>
      <c r="T37" s="37">
        <f>SUMPRODUCT(LTA!J37:AN37,LTA!J$101:AN$101,LTA!J$105:AN$105)</f>
        <v>49.28</v>
      </c>
      <c r="U37" s="37">
        <f>SUMPRODUCT(LTA!J37:AN37,LTA!J$102:AN$102,LTA!J$105:AN$105)</f>
        <v>484.81980000000004</v>
      </c>
      <c r="V37" s="66">
        <f>SUMPRODUCT(MTOA!B37:G37,MTOA!B$102:G$102,MTOA!B$105:G$105)</f>
        <v>0</v>
      </c>
      <c r="W37" s="66">
        <f>SUMPRODUCT(MTOA!B37:G37,MTOA!B$101:G$101,MTOA!B$105:G$105)</f>
        <v>0</v>
      </c>
      <c r="X37">
        <v>0</v>
      </c>
      <c r="Y37" s="34">
        <f>IEX!J37</f>
        <v>0</v>
      </c>
      <c r="Z37" s="34">
        <f>IEX!P37</f>
        <v>-44</v>
      </c>
      <c r="AA37" s="75">
        <f>STOA!J37</f>
        <v>6.52</v>
      </c>
      <c r="AB37" s="75">
        <f>-STOA!P37</f>
        <v>0</v>
      </c>
      <c r="AC37">
        <f t="shared" si="0"/>
        <v>11.507511676477437</v>
      </c>
      <c r="AD37">
        <f t="shared" si="1"/>
        <v>1137.4628976671597</v>
      </c>
      <c r="AE37">
        <f>'IDT-1'!F37</f>
        <v>0</v>
      </c>
      <c r="AF37" s="24"/>
      <c r="AG37">
        <f t="shared" si="2"/>
        <v>1137.4628976671597</v>
      </c>
      <c r="AI37" s="34">
        <f>PXIL!J37</f>
        <v>0</v>
      </c>
      <c r="AJ37" s="34">
        <f>PXIL!P37</f>
        <v>0</v>
      </c>
      <c r="AK37" s="34">
        <f>RTM_IEX!J37</f>
        <v>0</v>
      </c>
      <c r="AL37" s="34">
        <f>RTM_IEX!P37</f>
        <v>-35</v>
      </c>
      <c r="AM37" s="34">
        <f>RTM_PXI!J37</f>
        <v>0</v>
      </c>
      <c r="AN37" s="34">
        <f>RTM_PXI!P37</f>
        <v>0</v>
      </c>
      <c r="AO37" s="149">
        <f>GDAM_IEX!J37</f>
        <v>0</v>
      </c>
      <c r="AP37" s="149">
        <f>GDAM_IEX!P37</f>
        <v>0</v>
      </c>
      <c r="AQ37" s="149">
        <f>GDAM_PXI!J37</f>
        <v>0</v>
      </c>
      <c r="AR37" s="149">
        <f>GDAM_PXI!P37</f>
        <v>0</v>
      </c>
    </row>
    <row r="38" spans="1:44">
      <c r="A38" t="s">
        <v>80</v>
      </c>
      <c r="D38">
        <f>TWEPL!R38</f>
        <v>7.2215999999999996</v>
      </c>
      <c r="E38">
        <f>GT_NG!T38</f>
        <v>11.018062397372743</v>
      </c>
      <c r="F38">
        <f>GT_Spot!T38</f>
        <v>0</v>
      </c>
      <c r="G38">
        <f>PPCL_NG!T38</f>
        <v>30.74</v>
      </c>
      <c r="H38">
        <f>PPCL_Spot!T38</f>
        <v>0</v>
      </c>
      <c r="I38">
        <f>Bawana_NG!T38</f>
        <v>57.482716831308778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TPDDL_ISGS_exbus!DM38</f>
        <v>486.47120009643174</v>
      </c>
      <c r="P38" s="36">
        <v>48.277128754088608</v>
      </c>
      <c r="Q38" s="36">
        <v>21.936932326621928</v>
      </c>
      <c r="R38" s="38">
        <v>24.563636363636363</v>
      </c>
      <c r="S38" s="38">
        <v>0</v>
      </c>
      <c r="T38" s="37">
        <f>SUMPRODUCT(LTA!J38:AN38,LTA!J$101:AN$101,LTA!J$105:AN$105)</f>
        <v>54.57</v>
      </c>
      <c r="U38" s="37">
        <f>SUMPRODUCT(LTA!J38:AN38,LTA!J$102:AN$102,LTA!J$105:AN$105)</f>
        <v>493.32814000000002</v>
      </c>
      <c r="V38" s="66">
        <f>SUMPRODUCT(MTOA!B38:G38,MTOA!B$102:G$102,MTOA!B$105:G$105)</f>
        <v>0</v>
      </c>
      <c r="W38" s="66">
        <f>SUMPRODUCT(MTOA!B38:G38,MTOA!B$101:G$101,MTOA!B$105:G$105)</f>
        <v>0</v>
      </c>
      <c r="X38">
        <v>0</v>
      </c>
      <c r="Y38" s="34">
        <f>IEX!J38</f>
        <v>0</v>
      </c>
      <c r="Z38" s="34">
        <f>IEX!P38</f>
        <v>-14</v>
      </c>
      <c r="AA38" s="75">
        <f>STOA!J38</f>
        <v>6.52</v>
      </c>
      <c r="AB38" s="75">
        <f>-STOA!P38</f>
        <v>0</v>
      </c>
      <c r="AC38">
        <f t="shared" si="0"/>
        <v>11.365767116158819</v>
      </c>
      <c r="AD38">
        <f t="shared" si="1"/>
        <v>1181.7636496533012</v>
      </c>
      <c r="AE38">
        <f>'IDT-1'!F38</f>
        <v>0</v>
      </c>
      <c r="AF38" s="24"/>
      <c r="AG38">
        <f t="shared" si="2"/>
        <v>1181.7636496533012</v>
      </c>
      <c r="AI38" s="34">
        <f>PXIL!J38</f>
        <v>0</v>
      </c>
      <c r="AJ38" s="34">
        <f>PXIL!P38</f>
        <v>0</v>
      </c>
      <c r="AK38" s="34">
        <f>RTM_IEX!J38</f>
        <v>0</v>
      </c>
      <c r="AL38" s="34">
        <f>RTM_IEX!P38</f>
        <v>-35</v>
      </c>
      <c r="AM38" s="34">
        <f>RTM_PXI!J38</f>
        <v>0</v>
      </c>
      <c r="AN38" s="34">
        <f>RTM_PXI!P38</f>
        <v>0</v>
      </c>
      <c r="AO38" s="149">
        <f>GDAM_IEX!J38</f>
        <v>0</v>
      </c>
      <c r="AP38" s="149">
        <f>GDAM_IEX!P38</f>
        <v>0</v>
      </c>
      <c r="AQ38" s="149">
        <f>GDAM_PXI!J38</f>
        <v>0</v>
      </c>
      <c r="AR38" s="149">
        <f>GDAM_PXI!P38</f>
        <v>0</v>
      </c>
    </row>
    <row r="39" spans="1:44">
      <c r="A39" t="s">
        <v>81</v>
      </c>
      <c r="D39">
        <f>TWEPL!R39</f>
        <v>7.2215999999999996</v>
      </c>
      <c r="E39">
        <f>GT_NG!T39</f>
        <v>10.927750410509031</v>
      </c>
      <c r="F39">
        <f>GT_Spot!T39</f>
        <v>0</v>
      </c>
      <c r="G39">
        <f>PPCL_NG!T39</f>
        <v>30.74</v>
      </c>
      <c r="H39">
        <f>PPCL_Spot!T39</f>
        <v>0</v>
      </c>
      <c r="I39">
        <f>Bawana_NG!T39</f>
        <v>57.482716831308778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TPDDL_ISGS_exbus!DM39</f>
        <v>475.53329696295668</v>
      </c>
      <c r="P39" s="36">
        <v>48.277128754088608</v>
      </c>
      <c r="Q39" s="36">
        <v>21.936932326621928</v>
      </c>
      <c r="R39" s="38">
        <v>24.690909090909091</v>
      </c>
      <c r="S39" s="38">
        <v>0</v>
      </c>
      <c r="T39" s="37">
        <f>SUMPRODUCT(LTA!J39:AN39,LTA!J$101:AN$101,LTA!J$105:AN$105)</f>
        <v>65.569999999999993</v>
      </c>
      <c r="U39" s="37">
        <f>SUMPRODUCT(LTA!J39:AN39,LTA!J$102:AN$102,LTA!J$105:AN$105)</f>
        <v>492.28116</v>
      </c>
      <c r="V39" s="66">
        <f>SUMPRODUCT(MTOA!B39:G39,MTOA!B$102:G$102,MTOA!B$105:G$105)</f>
        <v>0</v>
      </c>
      <c r="W39" s="66">
        <f>SUMPRODUCT(MTOA!B39:G39,MTOA!B$101:G$101,MTOA!B$105:G$105)</f>
        <v>0</v>
      </c>
      <c r="X39">
        <v>0</v>
      </c>
      <c r="Y39" s="34">
        <f>IEX!J39</f>
        <v>0</v>
      </c>
      <c r="Z39" s="34">
        <f>IEX!P39</f>
        <v>0</v>
      </c>
      <c r="AA39" s="75">
        <f>STOA!J39</f>
        <v>6.52</v>
      </c>
      <c r="AB39" s="75">
        <f>-STOA!P39</f>
        <v>0</v>
      </c>
      <c r="AC39">
        <f t="shared" si="0"/>
        <v>11.366303526622035</v>
      </c>
      <c r="AD39">
        <f t="shared" si="1"/>
        <v>1179.8151908497721</v>
      </c>
      <c r="AE39">
        <f>'IDT-1'!F39</f>
        <v>0</v>
      </c>
      <c r="AF39" s="24"/>
      <c r="AG39">
        <f t="shared" si="2"/>
        <v>1179.8151908497721</v>
      </c>
      <c r="AI39" s="34">
        <f>PXIL!J39</f>
        <v>0</v>
      </c>
      <c r="AJ39" s="34">
        <f>PXIL!P39</f>
        <v>0</v>
      </c>
      <c r="AK39" s="34">
        <f>RTM_IEX!J39</f>
        <v>0</v>
      </c>
      <c r="AL39" s="34">
        <f>RTM_IEX!P39</f>
        <v>-50</v>
      </c>
      <c r="AM39" s="34">
        <f>RTM_PXI!J39</f>
        <v>0</v>
      </c>
      <c r="AN39" s="34">
        <f>RTM_PXI!P39</f>
        <v>0</v>
      </c>
      <c r="AO39" s="149">
        <f>GDAM_IEX!J39</f>
        <v>0</v>
      </c>
      <c r="AP39" s="149">
        <f>GDAM_IEX!P39</f>
        <v>0</v>
      </c>
      <c r="AQ39" s="149">
        <f>GDAM_PXI!J39</f>
        <v>0</v>
      </c>
      <c r="AR39" s="149">
        <f>GDAM_PXI!P39</f>
        <v>0</v>
      </c>
    </row>
    <row r="40" spans="1:44">
      <c r="A40" t="s">
        <v>82</v>
      </c>
      <c r="D40">
        <f>TWEPL!R40</f>
        <v>7.2215999999999996</v>
      </c>
      <c r="E40">
        <f>GT_NG!T40</f>
        <v>10.928792569659441</v>
      </c>
      <c r="F40">
        <f>GT_Spot!T40</f>
        <v>0</v>
      </c>
      <c r="G40">
        <f>PPCL_NG!T40</f>
        <v>30.74</v>
      </c>
      <c r="H40">
        <f>PPCL_Spot!T40</f>
        <v>0</v>
      </c>
      <c r="I40">
        <f>Bawana_NG!T40</f>
        <v>57.482716831308778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TPDDL_ISGS_exbus!DM40</f>
        <v>507.59407110998819</v>
      </c>
      <c r="P40" s="36">
        <v>48.277128754088608</v>
      </c>
      <c r="Q40" s="36">
        <v>21.936932326621928</v>
      </c>
      <c r="R40" s="38">
        <v>24.690909090909091</v>
      </c>
      <c r="S40" s="38">
        <v>0</v>
      </c>
      <c r="T40" s="37">
        <f>SUMPRODUCT(LTA!J40:AN40,LTA!J$101:AN$101,LTA!J$105:AN$105)</f>
        <v>74.7</v>
      </c>
      <c r="U40" s="37">
        <f>SUMPRODUCT(LTA!J40:AN40,LTA!J$102:AN$102,LTA!J$105:AN$105)</f>
        <v>521.61225999999999</v>
      </c>
      <c r="V40" s="66">
        <f>SUMPRODUCT(MTOA!B40:G40,MTOA!B$102:G$102,MTOA!B$105:G$105)</f>
        <v>0</v>
      </c>
      <c r="W40" s="66">
        <f>SUMPRODUCT(MTOA!B40:G40,MTOA!B$101:G$101,MTOA!B$105:G$105)</f>
        <v>0</v>
      </c>
      <c r="X40">
        <v>0</v>
      </c>
      <c r="Y40" s="34">
        <f>IEX!J40</f>
        <v>0</v>
      </c>
      <c r="Z40" s="34">
        <f>IEX!P40</f>
        <v>0</v>
      </c>
      <c r="AA40" s="75">
        <f>STOA!J40</f>
        <v>6.52</v>
      </c>
      <c r="AB40" s="75">
        <f>-STOA!P40</f>
        <v>0</v>
      </c>
      <c r="AC40">
        <f t="shared" si="0"/>
        <v>11.986905190116437</v>
      </c>
      <c r="AD40">
        <f t="shared" si="1"/>
        <v>1249.7175054924596</v>
      </c>
      <c r="AE40">
        <f>'IDT-1'!F40</f>
        <v>0</v>
      </c>
      <c r="AF40" s="24"/>
      <c r="AG40">
        <f t="shared" si="2"/>
        <v>1249.7175054924596</v>
      </c>
      <c r="AI40" s="34">
        <f>PXIL!J40</f>
        <v>0</v>
      </c>
      <c r="AJ40" s="34">
        <f>PXIL!P40</f>
        <v>0</v>
      </c>
      <c r="AK40" s="34">
        <f>RTM_IEX!J40</f>
        <v>0</v>
      </c>
      <c r="AL40" s="34">
        <f>RTM_IEX!P40</f>
        <v>-50</v>
      </c>
      <c r="AM40" s="34">
        <f>RTM_PXI!J40</f>
        <v>0</v>
      </c>
      <c r="AN40" s="34">
        <f>RTM_PXI!P40</f>
        <v>0</v>
      </c>
      <c r="AO40" s="149">
        <f>GDAM_IEX!J40</f>
        <v>0</v>
      </c>
      <c r="AP40" s="149">
        <f>GDAM_IEX!P40</f>
        <v>0</v>
      </c>
      <c r="AQ40" s="149">
        <f>GDAM_PXI!J40</f>
        <v>0</v>
      </c>
      <c r="AR40" s="149">
        <f>GDAM_PXI!P40</f>
        <v>0</v>
      </c>
    </row>
    <row r="41" spans="1:44">
      <c r="A41" t="s">
        <v>83</v>
      </c>
      <c r="D41">
        <f>TWEPL!R41</f>
        <v>7.2215999999999996</v>
      </c>
      <c r="E41">
        <f>GT_NG!T41</f>
        <v>10.928792569659441</v>
      </c>
      <c r="F41">
        <f>GT_Spot!T41</f>
        <v>0</v>
      </c>
      <c r="G41">
        <f>PPCL_NG!T41</f>
        <v>30.74</v>
      </c>
      <c r="H41">
        <f>PPCL_Spot!T41</f>
        <v>0</v>
      </c>
      <c r="I41">
        <f>Bawana_NG!T41</f>
        <v>57.482716831308778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TPDDL_ISGS_exbus!DM41</f>
        <v>570.88949983986242</v>
      </c>
      <c r="P41" s="36">
        <v>48.277128754088608</v>
      </c>
      <c r="Q41" s="36">
        <v>21.936932326621928</v>
      </c>
      <c r="R41" s="38">
        <v>24.688363636363633</v>
      </c>
      <c r="S41" s="38">
        <v>0</v>
      </c>
      <c r="T41" s="37">
        <f>SUMPRODUCT(LTA!J41:AN41,LTA!J$101:AN$101,LTA!J$105:AN$105)</f>
        <v>76.78</v>
      </c>
      <c r="U41" s="37">
        <f>SUMPRODUCT(LTA!J41:AN41,LTA!J$102:AN$102,LTA!J$105:AN$105)</f>
        <v>535.04387999999994</v>
      </c>
      <c r="V41" s="66">
        <f>SUMPRODUCT(MTOA!B41:G41,MTOA!B$102:G$102,MTOA!B$105:G$105)</f>
        <v>0</v>
      </c>
      <c r="W41" s="66">
        <f>SUMPRODUCT(MTOA!B41:G41,MTOA!B$101:G$101,MTOA!B$105:G$105)</f>
        <v>0</v>
      </c>
      <c r="X41">
        <v>0</v>
      </c>
      <c r="Y41" s="34">
        <f>IEX!J41</f>
        <v>0</v>
      </c>
      <c r="Z41" s="34">
        <f>IEX!P41</f>
        <v>0</v>
      </c>
      <c r="AA41" s="75">
        <f>STOA!J41</f>
        <v>6.52</v>
      </c>
      <c r="AB41" s="75">
        <f>-STOA!P41</f>
        <v>0</v>
      </c>
      <c r="AC41">
        <f t="shared" si="0"/>
        <v>12.619102442829561</v>
      </c>
      <c r="AD41">
        <f t="shared" si="1"/>
        <v>1421.3698115150751</v>
      </c>
      <c r="AE41">
        <f>'IDT-1'!F41</f>
        <v>0</v>
      </c>
      <c r="AF41" s="24"/>
      <c r="AG41">
        <f t="shared" si="2"/>
        <v>1421.3698115150751</v>
      </c>
      <c r="AI41" s="34">
        <f>PXIL!J41</f>
        <v>0</v>
      </c>
      <c r="AJ41" s="34">
        <f>PXIL!P41</f>
        <v>0</v>
      </c>
      <c r="AK41" s="34">
        <f>RTM_IEX!J41</f>
        <v>43.48</v>
      </c>
      <c r="AL41" s="34">
        <f>RTM_IEX!P41</f>
        <v>0</v>
      </c>
      <c r="AM41" s="34">
        <f>RTM_PXI!J41</f>
        <v>0</v>
      </c>
      <c r="AN41" s="34">
        <f>RTM_PXI!P41</f>
        <v>0</v>
      </c>
      <c r="AO41" s="149">
        <f>GDAM_IEX!J41</f>
        <v>0</v>
      </c>
      <c r="AP41" s="149">
        <f>GDAM_IEX!P41</f>
        <v>0</v>
      </c>
      <c r="AQ41" s="149">
        <f>GDAM_PXI!J41</f>
        <v>0</v>
      </c>
      <c r="AR41" s="149">
        <f>GDAM_PXI!P41</f>
        <v>0</v>
      </c>
    </row>
    <row r="42" spans="1:44">
      <c r="A42" t="s">
        <v>84</v>
      </c>
      <c r="D42">
        <f>TWEPL!R42</f>
        <v>7.2215999999999996</v>
      </c>
      <c r="E42">
        <f>GT_NG!T42</f>
        <v>10.928792569659441</v>
      </c>
      <c r="F42">
        <f>GT_Spot!T42</f>
        <v>0</v>
      </c>
      <c r="G42">
        <f>PPCL_NG!T42</f>
        <v>30.74</v>
      </c>
      <c r="H42">
        <f>PPCL_Spot!T42</f>
        <v>0</v>
      </c>
      <c r="I42">
        <f>Bawana_NG!T42</f>
        <v>57.482716831308778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TPDDL_ISGS_exbus!DM42</f>
        <v>640.16231043933874</v>
      </c>
      <c r="P42" s="36">
        <v>48.277128754088608</v>
      </c>
      <c r="Q42" s="36">
        <v>21.936932326621928</v>
      </c>
      <c r="R42" s="38">
        <v>24.688363636363633</v>
      </c>
      <c r="S42" s="38">
        <v>0</v>
      </c>
      <c r="T42" s="37">
        <f>SUMPRODUCT(LTA!J42:AN42,LTA!J$101:AN$101,LTA!J$105:AN$105)</f>
        <v>84.36</v>
      </c>
      <c r="U42" s="37">
        <f>SUMPRODUCT(LTA!J42:AN42,LTA!J$102:AN$102,LTA!J$105:AN$105)</f>
        <v>541.74941999999999</v>
      </c>
      <c r="V42" s="66">
        <f>SUMPRODUCT(MTOA!B42:G42,MTOA!B$102:G$102,MTOA!B$105:G$105)</f>
        <v>0</v>
      </c>
      <c r="W42" s="66">
        <f>SUMPRODUCT(MTOA!B42:G42,MTOA!B$101:G$101,MTOA!B$105:G$105)</f>
        <v>0</v>
      </c>
      <c r="X42">
        <v>0</v>
      </c>
      <c r="Y42" s="34">
        <f>IEX!J42</f>
        <v>0</v>
      </c>
      <c r="Z42" s="34">
        <f>IEX!P42</f>
        <v>0</v>
      </c>
      <c r="AA42" s="75">
        <f>STOA!J42</f>
        <v>6.52</v>
      </c>
      <c r="AB42" s="75">
        <f>-STOA!P42</f>
        <v>0</v>
      </c>
      <c r="AC42">
        <f t="shared" si="0"/>
        <v>13.396919928104955</v>
      </c>
      <c r="AD42">
        <f t="shared" si="1"/>
        <v>1508.980344629276</v>
      </c>
      <c r="AE42">
        <f>'IDT-1'!F42</f>
        <v>0</v>
      </c>
      <c r="AF42" s="24"/>
      <c r="AG42">
        <f t="shared" si="2"/>
        <v>1508.980344629276</v>
      </c>
      <c r="AI42" s="34">
        <f>PXIL!J42</f>
        <v>0</v>
      </c>
      <c r="AJ42" s="34">
        <f>PXIL!P42</f>
        <v>0</v>
      </c>
      <c r="AK42" s="34">
        <f>RTM_IEX!J42</f>
        <v>48.31</v>
      </c>
      <c r="AL42" s="34">
        <f>RTM_IEX!P42</f>
        <v>0</v>
      </c>
      <c r="AM42" s="34">
        <f>RTM_PXI!J42</f>
        <v>0</v>
      </c>
      <c r="AN42" s="34">
        <f>RTM_PXI!P42</f>
        <v>0</v>
      </c>
      <c r="AO42" s="149">
        <f>GDAM_IEX!J42</f>
        <v>0</v>
      </c>
      <c r="AP42" s="149">
        <f>GDAM_IEX!P42</f>
        <v>0</v>
      </c>
      <c r="AQ42" s="149">
        <f>GDAM_PXI!J42</f>
        <v>0</v>
      </c>
      <c r="AR42" s="149">
        <f>GDAM_PXI!P42</f>
        <v>0</v>
      </c>
    </row>
    <row r="43" spans="1:44">
      <c r="A43" t="s">
        <v>85</v>
      </c>
      <c r="D43">
        <f>TWEPL!R43</f>
        <v>7.2215999999999996</v>
      </c>
      <c r="E43">
        <f>GT_NG!T43</f>
        <v>10.926730379380247</v>
      </c>
      <c r="F43">
        <f>GT_Spot!T43</f>
        <v>0</v>
      </c>
      <c r="G43">
        <f>PPCL_NG!T43</f>
        <v>30.16</v>
      </c>
      <c r="H43">
        <f>PPCL_Spot!T43</f>
        <v>0</v>
      </c>
      <c r="I43">
        <f>Bawana_NG!T43</f>
        <v>57.482716831308778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TPDDL_ISGS_exbus!DM43</f>
        <v>625.01061247045084</v>
      </c>
      <c r="P43" s="36">
        <v>48.277128754088608</v>
      </c>
      <c r="Q43" s="36">
        <v>21.936932326621928</v>
      </c>
      <c r="R43" s="38">
        <v>23.924727272727271</v>
      </c>
      <c r="S43" s="38">
        <v>0</v>
      </c>
      <c r="T43" s="37">
        <f>SUMPRODUCT(LTA!J43:AN43,LTA!J$101:AN$101,LTA!J$105:AN$105)</f>
        <v>89.93</v>
      </c>
      <c r="U43" s="37">
        <f>SUMPRODUCT(LTA!J43:AN43,LTA!J$102:AN$102,LTA!J$105:AN$105)</f>
        <v>547.78769999999997</v>
      </c>
      <c r="V43" s="66">
        <f>SUMPRODUCT(MTOA!B43:G43,MTOA!B$102:G$102,MTOA!B$105:G$105)</f>
        <v>0</v>
      </c>
      <c r="W43" s="66">
        <f>SUMPRODUCT(MTOA!B43:G43,MTOA!B$101:G$101,MTOA!B$105:G$105)</f>
        <v>0</v>
      </c>
      <c r="X43">
        <v>0</v>
      </c>
      <c r="Y43" s="34">
        <f>IEX!J43</f>
        <v>0</v>
      </c>
      <c r="Z43" s="34">
        <f>IEX!P43</f>
        <v>0</v>
      </c>
      <c r="AA43" s="75">
        <f>STOA!J43</f>
        <v>6.52</v>
      </c>
      <c r="AB43" s="75">
        <f>-STOA!P43</f>
        <v>0</v>
      </c>
      <c r="AC43">
        <f t="shared" si="0"/>
        <v>13.438903702704282</v>
      </c>
      <c r="AD43">
        <f t="shared" si="1"/>
        <v>1513.7092443318734</v>
      </c>
      <c r="AE43">
        <f>'IDT-1'!F43</f>
        <v>0</v>
      </c>
      <c r="AF43" s="24"/>
      <c r="AG43">
        <f t="shared" si="2"/>
        <v>1513.7092443318734</v>
      </c>
      <c r="AI43" s="34">
        <f>PXIL!J43</f>
        <v>0</v>
      </c>
      <c r="AJ43" s="34">
        <f>PXIL!P43</f>
        <v>0</v>
      </c>
      <c r="AK43" s="34">
        <f>RTM_IEX!J43</f>
        <v>57.97</v>
      </c>
      <c r="AL43" s="34">
        <f>RTM_IEX!P43</f>
        <v>0</v>
      </c>
      <c r="AM43" s="34">
        <f>RTM_PXI!J43</f>
        <v>0</v>
      </c>
      <c r="AN43" s="34">
        <f>RTM_PXI!P43</f>
        <v>0</v>
      </c>
      <c r="AO43" s="149">
        <f>GDAM_IEX!J43</f>
        <v>0</v>
      </c>
      <c r="AP43" s="149">
        <f>GDAM_IEX!P43</f>
        <v>0</v>
      </c>
      <c r="AQ43" s="149">
        <f>GDAM_PXI!J43</f>
        <v>0</v>
      </c>
      <c r="AR43" s="149">
        <f>GDAM_PXI!P43</f>
        <v>0</v>
      </c>
    </row>
    <row r="44" spans="1:44">
      <c r="A44" t="s">
        <v>86</v>
      </c>
      <c r="D44">
        <f>TWEPL!R44</f>
        <v>7.2215999999999996</v>
      </c>
      <c r="E44">
        <f>GT_NG!T44</f>
        <v>10.926730379380247</v>
      </c>
      <c r="F44">
        <f>GT_Spot!T44</f>
        <v>0</v>
      </c>
      <c r="G44">
        <f>PPCL_NG!T44</f>
        <v>30.16</v>
      </c>
      <c r="H44">
        <f>PPCL_Spot!T44</f>
        <v>0</v>
      </c>
      <c r="I44">
        <f>Bawana_NG!T44</f>
        <v>57.482716831308778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TPDDL_ISGS_exbus!DM44</f>
        <v>641.73924720835873</v>
      </c>
      <c r="P44" s="36">
        <v>48.277128754088608</v>
      </c>
      <c r="Q44" s="36">
        <v>21.936932326621928</v>
      </c>
      <c r="R44" s="38">
        <v>23.924727272727271</v>
      </c>
      <c r="S44" s="38">
        <v>0</v>
      </c>
      <c r="T44" s="37">
        <f>SUMPRODUCT(LTA!J44:AN44,LTA!J$101:AN$101,LTA!J$105:AN$105)</f>
        <v>93.44</v>
      </c>
      <c r="U44" s="37">
        <f>SUMPRODUCT(LTA!J44:AN44,LTA!J$102:AN$102,LTA!J$105:AN$105)</f>
        <v>553.07561999999996</v>
      </c>
      <c r="V44" s="66">
        <f>SUMPRODUCT(MTOA!B44:G44,MTOA!B$102:G$102,MTOA!B$105:G$105)</f>
        <v>0</v>
      </c>
      <c r="W44" s="66">
        <f>SUMPRODUCT(MTOA!B44:G44,MTOA!B$101:G$101,MTOA!B$105:G$105)</f>
        <v>0</v>
      </c>
      <c r="X44">
        <v>0</v>
      </c>
      <c r="Y44" s="34">
        <f>IEX!J44</f>
        <v>0</v>
      </c>
      <c r="Z44" s="34">
        <f>IEX!P44</f>
        <v>0</v>
      </c>
      <c r="AA44" s="75">
        <f>STOA!J44</f>
        <v>6.52</v>
      </c>
      <c r="AB44" s="75">
        <f>-STOA!P44</f>
        <v>0</v>
      </c>
      <c r="AC44">
        <f t="shared" si="0"/>
        <v>13.578617384397875</v>
      </c>
      <c r="AD44">
        <f t="shared" si="1"/>
        <v>1529.4460853880878</v>
      </c>
      <c r="AE44">
        <f>'IDT-1'!F44</f>
        <v>0</v>
      </c>
      <c r="AF44" s="24"/>
      <c r="AG44">
        <f t="shared" si="2"/>
        <v>1529.4460853880878</v>
      </c>
      <c r="AI44" s="34">
        <f>PXIL!J44</f>
        <v>0</v>
      </c>
      <c r="AJ44" s="34">
        <f>PXIL!P44</f>
        <v>0</v>
      </c>
      <c r="AK44" s="34">
        <f>RTM_IEX!J44</f>
        <v>48.32</v>
      </c>
      <c r="AL44" s="34">
        <f>RTM_IEX!P44</f>
        <v>0</v>
      </c>
      <c r="AM44" s="34">
        <f>RTM_PXI!J44</f>
        <v>0</v>
      </c>
      <c r="AN44" s="34">
        <f>RTM_PXI!P44</f>
        <v>0</v>
      </c>
      <c r="AO44" s="149">
        <f>GDAM_IEX!J44</f>
        <v>0</v>
      </c>
      <c r="AP44" s="149">
        <f>GDAM_IEX!P44</f>
        <v>0</v>
      </c>
      <c r="AQ44" s="149">
        <f>GDAM_PXI!J44</f>
        <v>0</v>
      </c>
      <c r="AR44" s="149">
        <f>GDAM_PXI!P44</f>
        <v>0</v>
      </c>
    </row>
    <row r="45" spans="1:44">
      <c r="A45" t="s">
        <v>87</v>
      </c>
      <c r="D45">
        <f>TWEPL!R45</f>
        <v>7.2215999999999996</v>
      </c>
      <c r="E45">
        <f>GT_NG!T45</f>
        <v>10.926730379380247</v>
      </c>
      <c r="F45">
        <f>GT_Spot!T45</f>
        <v>0</v>
      </c>
      <c r="G45">
        <f>PPCL_NG!T45</f>
        <v>30.16</v>
      </c>
      <c r="H45">
        <f>PPCL_Spot!T45</f>
        <v>0</v>
      </c>
      <c r="I45">
        <f>Bawana_NG!T45</f>
        <v>57.482716831308778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TPDDL_ISGS_exbus!DM45</f>
        <v>633.38233054643172</v>
      </c>
      <c r="P45" s="36">
        <v>48.277128754088608</v>
      </c>
      <c r="Q45" s="36">
        <v>21.936932326621928</v>
      </c>
      <c r="R45" s="38">
        <v>22.4</v>
      </c>
      <c r="S45" s="38">
        <v>0</v>
      </c>
      <c r="T45" s="37">
        <f>SUMPRODUCT(LTA!J45:AN45,LTA!J$101:AN$101,LTA!J$105:AN$105)</f>
        <v>95.86</v>
      </c>
      <c r="U45" s="37">
        <f>SUMPRODUCT(LTA!J45:AN45,LTA!J$102:AN$102,LTA!J$105:AN$105)</f>
        <v>555.38169999999991</v>
      </c>
      <c r="V45" s="66">
        <f>SUMPRODUCT(MTOA!B45:G45,MTOA!B$102:G$102,MTOA!B$105:G$105)</f>
        <v>0</v>
      </c>
      <c r="W45" s="66">
        <f>SUMPRODUCT(MTOA!B45:G45,MTOA!B$101:G$101,MTOA!B$105:G$105)</f>
        <v>0</v>
      </c>
      <c r="X45">
        <v>0</v>
      </c>
      <c r="Y45" s="34">
        <f>IEX!J45</f>
        <v>0</v>
      </c>
      <c r="Z45" s="34">
        <f>IEX!P45</f>
        <v>0</v>
      </c>
      <c r="AA45" s="75">
        <f>STOA!J45</f>
        <v>6.52</v>
      </c>
      <c r="AB45" s="75">
        <f>-STOA!P45</f>
        <v>0</v>
      </c>
      <c r="AC45">
        <f t="shared" si="0"/>
        <v>13.533160421772916</v>
      </c>
      <c r="AD45">
        <f t="shared" si="1"/>
        <v>1524.3259784160582</v>
      </c>
      <c r="AE45">
        <f>'IDT-1'!F45</f>
        <v>0</v>
      </c>
      <c r="AF45" s="24"/>
      <c r="AG45">
        <f t="shared" si="2"/>
        <v>1524.3259784160582</v>
      </c>
      <c r="AI45" s="34">
        <f>PXIL!J45</f>
        <v>0</v>
      </c>
      <c r="AJ45" s="34">
        <f>PXIL!P45</f>
        <v>0</v>
      </c>
      <c r="AK45" s="34">
        <f>RTM_IEX!J45</f>
        <v>48.31</v>
      </c>
      <c r="AL45" s="34">
        <f>RTM_IEX!P45</f>
        <v>0</v>
      </c>
      <c r="AM45" s="34">
        <f>RTM_PXI!J45</f>
        <v>0</v>
      </c>
      <c r="AN45" s="34">
        <f>RTM_PXI!P45</f>
        <v>0</v>
      </c>
      <c r="AO45" s="149">
        <f>GDAM_IEX!J45</f>
        <v>0</v>
      </c>
      <c r="AP45" s="149">
        <f>GDAM_IEX!P45</f>
        <v>0</v>
      </c>
      <c r="AQ45" s="149">
        <f>GDAM_PXI!J45</f>
        <v>0</v>
      </c>
      <c r="AR45" s="149">
        <f>GDAM_PXI!P45</f>
        <v>0</v>
      </c>
    </row>
    <row r="46" spans="1:44">
      <c r="A46" t="s">
        <v>88</v>
      </c>
      <c r="D46">
        <f>TWEPL!R46</f>
        <v>7.2215999999999996</v>
      </c>
      <c r="E46">
        <f>GT_NG!T46</f>
        <v>10.926730379380247</v>
      </c>
      <c r="F46">
        <f>GT_Spot!T46</f>
        <v>0</v>
      </c>
      <c r="G46">
        <f>PPCL_NG!T46</f>
        <v>30.16</v>
      </c>
      <c r="H46">
        <f>PPCL_Spot!T46</f>
        <v>0</v>
      </c>
      <c r="I46">
        <f>Bawana_NG!T46</f>
        <v>57.482716831308778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TPDDL_ISGS_exbus!DM46</f>
        <v>633.38211373323827</v>
      </c>
      <c r="P46" s="36">
        <v>48.277128754088608</v>
      </c>
      <c r="Q46" s="36">
        <v>21.936932326621928</v>
      </c>
      <c r="R46" s="38">
        <v>22.654545454545453</v>
      </c>
      <c r="S46" s="38">
        <v>0</v>
      </c>
      <c r="T46" s="37">
        <f>SUMPRODUCT(LTA!J46:AN46,LTA!J$101:AN$101,LTA!J$105:AN$105)</f>
        <v>96.18</v>
      </c>
      <c r="U46" s="37">
        <f>SUMPRODUCT(LTA!J46:AN46,LTA!J$102:AN$102,LTA!J$105:AN$105)</f>
        <v>560.06353999999988</v>
      </c>
      <c r="V46" s="66">
        <f>SUMPRODUCT(MTOA!B46:G46,MTOA!B$102:G$102,MTOA!B$105:G$105)</f>
        <v>0</v>
      </c>
      <c r="W46" s="66">
        <f>SUMPRODUCT(MTOA!B46:G46,MTOA!B$101:G$101,MTOA!B$105:G$105)</f>
        <v>0</v>
      </c>
      <c r="X46">
        <v>0</v>
      </c>
      <c r="Y46" s="34">
        <f>IEX!J46</f>
        <v>0</v>
      </c>
      <c r="Z46" s="34">
        <f>IEX!P46</f>
        <v>0</v>
      </c>
      <c r="AA46" s="75">
        <f>STOA!J46</f>
        <v>6.52</v>
      </c>
      <c r="AB46" s="75">
        <f>-STOA!P46</f>
        <v>0</v>
      </c>
      <c r="AC46">
        <f t="shared" si="0"/>
        <v>13.324302705816812</v>
      </c>
      <c r="AD46">
        <f t="shared" si="1"/>
        <v>1500.8010047733662</v>
      </c>
      <c r="AE46">
        <f>'IDT-1'!F46</f>
        <v>16.161999999999999</v>
      </c>
      <c r="AF46" s="24"/>
      <c r="AG46">
        <f t="shared" si="2"/>
        <v>1516.9630047733663</v>
      </c>
      <c r="AI46" s="34">
        <f>PXIL!J46</f>
        <v>0</v>
      </c>
      <c r="AJ46" s="34">
        <f>PXIL!P46</f>
        <v>0</v>
      </c>
      <c r="AK46" s="34">
        <f>RTM_IEX!J46</f>
        <v>19.32</v>
      </c>
      <c r="AL46" s="34">
        <f>RTM_IEX!P46</f>
        <v>0</v>
      </c>
      <c r="AM46" s="34">
        <f>RTM_PXI!J46</f>
        <v>0</v>
      </c>
      <c r="AN46" s="34">
        <f>RTM_PXI!P46</f>
        <v>0</v>
      </c>
      <c r="AO46" s="149">
        <f>GDAM_IEX!J46</f>
        <v>0</v>
      </c>
      <c r="AP46" s="149">
        <f>GDAM_IEX!P46</f>
        <v>0</v>
      </c>
      <c r="AQ46" s="149">
        <f>GDAM_PXI!J46</f>
        <v>0</v>
      </c>
      <c r="AR46" s="149">
        <f>GDAM_PXI!P46</f>
        <v>0</v>
      </c>
    </row>
    <row r="47" spans="1:44">
      <c r="A47" t="s">
        <v>89</v>
      </c>
      <c r="D47">
        <f>TWEPL!R47</f>
        <v>7.2215999999999996</v>
      </c>
      <c r="E47">
        <f>GT_NG!T47</f>
        <v>10.926730379380247</v>
      </c>
      <c r="F47">
        <f>GT_Spot!T47</f>
        <v>0</v>
      </c>
      <c r="G47">
        <f>PPCL_NG!T47</f>
        <v>30.16</v>
      </c>
      <c r="H47">
        <f>PPCL_Spot!T47</f>
        <v>0</v>
      </c>
      <c r="I47">
        <f>Bawana_NG!T47</f>
        <v>57.482716831308778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TPDDL_ISGS_exbus!DM47</f>
        <v>632.72775904914897</v>
      </c>
      <c r="P47" s="36">
        <v>48.277128754088608</v>
      </c>
      <c r="Q47" s="36">
        <v>21.936932326621928</v>
      </c>
      <c r="R47" s="38">
        <v>22.654545454545453</v>
      </c>
      <c r="S47" s="38">
        <v>0</v>
      </c>
      <c r="T47" s="37">
        <f>SUMPRODUCT(LTA!J47:AN47,LTA!J$101:AN$101,LTA!J$105:AN$105)</f>
        <v>96.36</v>
      </c>
      <c r="U47" s="37">
        <f>SUMPRODUCT(LTA!J47:AN47,LTA!J$102:AN$102,LTA!J$105:AN$105)</f>
        <v>563.49904000000004</v>
      </c>
      <c r="V47" s="66">
        <f>SUMPRODUCT(MTOA!B47:G47,MTOA!B$102:G$102,MTOA!B$105:G$105)</f>
        <v>0</v>
      </c>
      <c r="W47" s="66">
        <f>SUMPRODUCT(MTOA!B47:G47,MTOA!B$101:G$101,MTOA!B$105:G$105)</f>
        <v>0</v>
      </c>
      <c r="X47">
        <v>0</v>
      </c>
      <c r="Y47" s="34">
        <f>IEX!J47</f>
        <v>0</v>
      </c>
      <c r="Z47" s="34">
        <f>IEX!P47</f>
        <v>0</v>
      </c>
      <c r="AA47" s="75">
        <f>STOA!J47</f>
        <v>6.52</v>
      </c>
      <c r="AB47" s="75">
        <f>-STOA!P47</f>
        <v>0</v>
      </c>
      <c r="AC47">
        <f t="shared" si="0"/>
        <v>13.180344784596828</v>
      </c>
      <c r="AD47">
        <f t="shared" si="1"/>
        <v>1484.5861080104971</v>
      </c>
      <c r="AE47">
        <f>'IDT-1'!F47</f>
        <v>24.062000000000001</v>
      </c>
      <c r="AF47" s="24"/>
      <c r="AG47">
        <f t="shared" si="2"/>
        <v>1508.648108010497</v>
      </c>
      <c r="AI47" s="34">
        <f>PXIL!J47</f>
        <v>0</v>
      </c>
      <c r="AJ47" s="34">
        <f>PXIL!P47</f>
        <v>0</v>
      </c>
      <c r="AK47" s="34">
        <f>RTM_IEX!J47</f>
        <v>0</v>
      </c>
      <c r="AL47" s="34">
        <f>RTM_IEX!P47</f>
        <v>0</v>
      </c>
      <c r="AM47" s="34">
        <f>RTM_PXI!J47</f>
        <v>0</v>
      </c>
      <c r="AN47" s="34">
        <f>RTM_PXI!P47</f>
        <v>0</v>
      </c>
      <c r="AO47" s="149">
        <f>GDAM_IEX!J47</f>
        <v>0</v>
      </c>
      <c r="AP47" s="149">
        <f>GDAM_IEX!P47</f>
        <v>0</v>
      </c>
      <c r="AQ47" s="149">
        <f>GDAM_PXI!J47</f>
        <v>0</v>
      </c>
      <c r="AR47" s="149">
        <f>GDAM_PXI!P47</f>
        <v>0</v>
      </c>
    </row>
    <row r="48" spans="1:44">
      <c r="A48" t="s">
        <v>90</v>
      </c>
      <c r="D48">
        <f>TWEPL!R48</f>
        <v>7.2215999999999996</v>
      </c>
      <c r="E48">
        <f>GT_NG!T48</f>
        <v>11.252609603340291</v>
      </c>
      <c r="F48">
        <f>GT_Spot!T48</f>
        <v>0</v>
      </c>
      <c r="G48">
        <f>PPCL_NG!T48</f>
        <v>30.16</v>
      </c>
      <c r="H48">
        <f>PPCL_Spot!T48</f>
        <v>0</v>
      </c>
      <c r="I48">
        <f>Bawana_NG!T48</f>
        <v>57.482716831308778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TPDDL_ISGS_exbus!DM48</f>
        <v>670.89759505009044</v>
      </c>
      <c r="P48" s="36">
        <v>48.277128754088608</v>
      </c>
      <c r="Q48" s="36">
        <v>21.936932326621928</v>
      </c>
      <c r="R48" s="38">
        <v>22.654545454545453</v>
      </c>
      <c r="S48" s="38">
        <v>0</v>
      </c>
      <c r="T48" s="37">
        <f>SUMPRODUCT(LTA!J48:AN48,LTA!J$101:AN$101,LTA!J$105:AN$105)</f>
        <v>96.42</v>
      </c>
      <c r="U48" s="37">
        <f>SUMPRODUCT(LTA!J48:AN48,LTA!J$102:AN$102,LTA!J$105:AN$105)</f>
        <v>565.6386</v>
      </c>
      <c r="V48" s="66">
        <f>SUMPRODUCT(MTOA!B48:G48,MTOA!B$102:G$102,MTOA!B$105:G$105)</f>
        <v>0</v>
      </c>
      <c r="W48" s="66">
        <f>SUMPRODUCT(MTOA!B48:G48,MTOA!B$101:G$101,MTOA!B$105:G$105)</f>
        <v>0</v>
      </c>
      <c r="X48">
        <v>0</v>
      </c>
      <c r="Y48" s="34">
        <f>IEX!J48</f>
        <v>0</v>
      </c>
      <c r="Z48" s="34">
        <f>IEX!P48</f>
        <v>0</v>
      </c>
      <c r="AA48" s="75">
        <f>STOA!J48</f>
        <v>6.52</v>
      </c>
      <c r="AB48" s="75">
        <f>-STOA!P48</f>
        <v>0</v>
      </c>
      <c r="AC48">
        <f t="shared" si="0"/>
        <v>13.67163511940889</v>
      </c>
      <c r="AD48">
        <f t="shared" si="1"/>
        <v>1509.7900929005866</v>
      </c>
      <c r="AE48">
        <f>'IDT-1'!F48</f>
        <v>30.692</v>
      </c>
      <c r="AF48" s="24"/>
      <c r="AG48">
        <f t="shared" si="2"/>
        <v>1540.4820929005866</v>
      </c>
      <c r="AI48" s="34">
        <f>PXIL!J48</f>
        <v>0</v>
      </c>
      <c r="AJ48" s="34">
        <f>PXIL!P48</f>
        <v>0</v>
      </c>
      <c r="AK48" s="34">
        <f>RTM_IEX!J48</f>
        <v>0</v>
      </c>
      <c r="AL48" s="34">
        <f>RTM_IEX!P48</f>
        <v>-15</v>
      </c>
      <c r="AM48" s="34">
        <f>RTM_PXI!J48</f>
        <v>0</v>
      </c>
      <c r="AN48" s="34">
        <f>RTM_PXI!P48</f>
        <v>0</v>
      </c>
      <c r="AO48" s="149">
        <f>GDAM_IEX!J48</f>
        <v>0</v>
      </c>
      <c r="AP48" s="149">
        <f>GDAM_IEX!P48</f>
        <v>0</v>
      </c>
      <c r="AQ48" s="149">
        <f>GDAM_PXI!J48</f>
        <v>0</v>
      </c>
      <c r="AR48" s="149">
        <f>GDAM_PXI!P48</f>
        <v>0</v>
      </c>
    </row>
    <row r="49" spans="1:44">
      <c r="A49" t="s">
        <v>91</v>
      </c>
      <c r="D49">
        <f>TWEPL!R49</f>
        <v>7.2215999999999996</v>
      </c>
      <c r="E49">
        <f>GT_NG!T49</f>
        <v>10.924545183417834</v>
      </c>
      <c r="F49">
        <f>GT_Spot!T49</f>
        <v>0</v>
      </c>
      <c r="G49">
        <f>PPCL_NG!T49</f>
        <v>30.16</v>
      </c>
      <c r="H49">
        <f>PPCL_Spot!T49</f>
        <v>0</v>
      </c>
      <c r="I49">
        <f>Bawana_NG!T49</f>
        <v>57.482716831308778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TPDDL_ISGS_exbus!DM49</f>
        <v>679.16524809258294</v>
      </c>
      <c r="P49" s="36">
        <v>48.277128754088608</v>
      </c>
      <c r="Q49" s="36">
        <v>21.936932326621928</v>
      </c>
      <c r="R49" s="38">
        <v>22.654545454545453</v>
      </c>
      <c r="S49" s="38">
        <v>0</v>
      </c>
      <c r="T49" s="37">
        <f>SUMPRODUCT(LTA!J49:AN49,LTA!J$101:AN$101,LTA!J$105:AN$105)</f>
        <v>96.47</v>
      </c>
      <c r="U49" s="37">
        <f>SUMPRODUCT(LTA!J49:AN49,LTA!J$102:AN$102,LTA!J$105:AN$105)</f>
        <v>570.89246000000003</v>
      </c>
      <c r="V49" s="66">
        <f>SUMPRODUCT(MTOA!B49:G49,MTOA!B$102:G$102,MTOA!B$105:G$105)</f>
        <v>0</v>
      </c>
      <c r="W49" s="66">
        <f>SUMPRODUCT(MTOA!B49:G49,MTOA!B$101:G$101,MTOA!B$105:G$105)</f>
        <v>0</v>
      </c>
      <c r="X49">
        <v>0</v>
      </c>
      <c r="Y49" s="34">
        <f>IEX!J49</f>
        <v>0</v>
      </c>
      <c r="Z49" s="34">
        <f>IEX!P49</f>
        <v>0</v>
      </c>
      <c r="AA49" s="75">
        <f>STOA!J49</f>
        <v>6.52</v>
      </c>
      <c r="AB49" s="75">
        <f>-STOA!P49</f>
        <v>0</v>
      </c>
      <c r="AC49">
        <f t="shared" si="0"/>
        <v>14.409646393841182</v>
      </c>
      <c r="AD49">
        <f t="shared" si="1"/>
        <v>1452.2955302487244</v>
      </c>
      <c r="AE49">
        <f>'IDT-1'!F49</f>
        <v>36.241999999999997</v>
      </c>
      <c r="AF49" s="24"/>
      <c r="AG49">
        <f t="shared" si="2"/>
        <v>1488.5375302487244</v>
      </c>
      <c r="AI49" s="34">
        <f>PXIL!J49</f>
        <v>0</v>
      </c>
      <c r="AJ49" s="34">
        <f>PXIL!P49</f>
        <v>0</v>
      </c>
      <c r="AK49" s="34">
        <f>RTM_IEX!J49</f>
        <v>0</v>
      </c>
      <c r="AL49" s="34">
        <f>RTM_IEX!P49</f>
        <v>-85</v>
      </c>
      <c r="AM49" s="34">
        <f>RTM_PXI!J49</f>
        <v>0</v>
      </c>
      <c r="AN49" s="34">
        <f>RTM_PXI!P49</f>
        <v>0</v>
      </c>
      <c r="AO49" s="149">
        <f>GDAM_IEX!J49</f>
        <v>0</v>
      </c>
      <c r="AP49" s="149">
        <f>GDAM_IEX!P49</f>
        <v>0</v>
      </c>
      <c r="AQ49" s="149">
        <f>GDAM_PXI!J49</f>
        <v>0</v>
      </c>
      <c r="AR49" s="149">
        <f>GDAM_PXI!P49</f>
        <v>0</v>
      </c>
    </row>
    <row r="50" spans="1:44">
      <c r="A50" t="s">
        <v>92</v>
      </c>
      <c r="D50">
        <f>TWEPL!R50</f>
        <v>7.2215999999999996</v>
      </c>
      <c r="E50">
        <f>GT_NG!T50</f>
        <v>10.924545183417834</v>
      </c>
      <c r="F50">
        <f>GT_Spot!T50</f>
        <v>0</v>
      </c>
      <c r="G50">
        <f>PPCL_NG!T50</f>
        <v>30.16</v>
      </c>
      <c r="H50">
        <f>PPCL_Spot!T50</f>
        <v>0</v>
      </c>
      <c r="I50">
        <f>Bawana_NG!T50</f>
        <v>57.482716831308778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TPDDL_ISGS_exbus!DM50</f>
        <v>668.04722556830711</v>
      </c>
      <c r="P50" s="36">
        <v>48.277128754088608</v>
      </c>
      <c r="Q50" s="36">
        <v>21.936932326621928</v>
      </c>
      <c r="R50" s="38">
        <v>22.654545454545453</v>
      </c>
      <c r="S50" s="38">
        <v>0</v>
      </c>
      <c r="T50" s="37">
        <f>SUMPRODUCT(LTA!J50:AN50,LTA!J$101:AN$101,LTA!J$105:AN$105)</f>
        <v>96.51</v>
      </c>
      <c r="U50" s="37">
        <f>SUMPRODUCT(LTA!J50:AN50,LTA!J$102:AN$102,LTA!J$105:AN$105)</f>
        <v>571.47712000000001</v>
      </c>
      <c r="V50" s="66">
        <f>SUMPRODUCT(MTOA!B50:G50,MTOA!B$102:G$102,MTOA!B$105:G$105)</f>
        <v>0</v>
      </c>
      <c r="W50" s="66">
        <f>SUMPRODUCT(MTOA!B50:G50,MTOA!B$101:G$101,MTOA!B$105:G$105)</f>
        <v>0</v>
      </c>
      <c r="X50">
        <v>0</v>
      </c>
      <c r="Y50" s="34">
        <f>IEX!J50</f>
        <v>0</v>
      </c>
      <c r="Z50" s="34">
        <f>IEX!P50</f>
        <v>0</v>
      </c>
      <c r="AA50" s="75">
        <f>STOA!J50</f>
        <v>6.52</v>
      </c>
      <c r="AB50" s="75">
        <f>-STOA!P50</f>
        <v>0</v>
      </c>
      <c r="AC50">
        <f t="shared" si="0"/>
        <v>14.31730480362755</v>
      </c>
      <c r="AD50">
        <f t="shared" si="1"/>
        <v>1441.8945093146619</v>
      </c>
      <c r="AE50">
        <f>'IDT-1'!F50</f>
        <v>41.633000000000003</v>
      </c>
      <c r="AF50" s="24"/>
      <c r="AG50">
        <f t="shared" si="2"/>
        <v>1483.527509314662</v>
      </c>
      <c r="AI50" s="34">
        <f>PXIL!J50</f>
        <v>0</v>
      </c>
      <c r="AJ50" s="34">
        <f>PXIL!P50</f>
        <v>0</v>
      </c>
      <c r="AK50" s="34">
        <f>RTM_IEX!J50</f>
        <v>0</v>
      </c>
      <c r="AL50" s="34">
        <f>RTM_IEX!P50</f>
        <v>-85</v>
      </c>
      <c r="AM50" s="34">
        <f>RTM_PXI!J50</f>
        <v>0</v>
      </c>
      <c r="AN50" s="34">
        <f>RTM_PXI!P50</f>
        <v>0</v>
      </c>
      <c r="AO50" s="149">
        <f>GDAM_IEX!J50</f>
        <v>0</v>
      </c>
      <c r="AP50" s="149">
        <f>GDAM_IEX!P50</f>
        <v>0</v>
      </c>
      <c r="AQ50" s="149">
        <f>GDAM_PXI!J50</f>
        <v>0</v>
      </c>
      <c r="AR50" s="149">
        <f>GDAM_PXI!P50</f>
        <v>0</v>
      </c>
    </row>
    <row r="51" spans="1:44">
      <c r="A51" t="s">
        <v>93</v>
      </c>
      <c r="D51">
        <f>TWEPL!R51</f>
        <v>7.2215999999999996</v>
      </c>
      <c r="E51">
        <f>GT_NG!T51</f>
        <v>10.924545183417834</v>
      </c>
      <c r="F51">
        <f>GT_Spot!T51</f>
        <v>0</v>
      </c>
      <c r="G51">
        <f>PPCL_NG!T51</f>
        <v>30</v>
      </c>
      <c r="H51">
        <f>PPCL_Spot!T51</f>
        <v>0</v>
      </c>
      <c r="I51">
        <f>Bawana_NG!T51</f>
        <v>55.85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TPDDL_ISGS_exbus!DM51</f>
        <v>615.29766775788312</v>
      </c>
      <c r="P51" s="36">
        <v>48.277128754088608</v>
      </c>
      <c r="Q51" s="36">
        <v>21.936932326621928</v>
      </c>
      <c r="R51" s="38">
        <v>22.654545454545453</v>
      </c>
      <c r="S51" s="38">
        <v>0</v>
      </c>
      <c r="T51" s="37">
        <f>SUMPRODUCT(LTA!J51:AN51,LTA!J$101:AN$101,LTA!J$105:AN$105)</f>
        <v>96.52</v>
      </c>
      <c r="U51" s="37">
        <f>SUMPRODUCT(LTA!J51:AN51,LTA!J$102:AN$102,LTA!J$105:AN$105)</f>
        <v>577.39345999999989</v>
      </c>
      <c r="V51" s="66">
        <f>SUMPRODUCT(MTOA!B51:G51,MTOA!B$102:G$102,MTOA!B$105:G$105)</f>
        <v>0</v>
      </c>
      <c r="W51" s="66">
        <f>SUMPRODUCT(MTOA!B51:G51,MTOA!B$101:G$101,MTOA!B$105:G$105)</f>
        <v>0</v>
      </c>
      <c r="X51">
        <v>0</v>
      </c>
      <c r="Y51" s="34">
        <f>IEX!J51</f>
        <v>0</v>
      </c>
      <c r="Z51" s="34">
        <f>IEX!P51</f>
        <v>0</v>
      </c>
      <c r="AA51" s="75">
        <f>STOA!J51</f>
        <v>6.52</v>
      </c>
      <c r="AB51" s="75">
        <f>-STOA!P51</f>
        <v>0</v>
      </c>
      <c r="AC51">
        <f t="shared" si="0"/>
        <v>13.1348437393937</v>
      </c>
      <c r="AD51">
        <f t="shared" si="1"/>
        <v>1479.461035737163</v>
      </c>
      <c r="AE51">
        <f>'IDT-1'!F51</f>
        <v>36.408000000000001</v>
      </c>
      <c r="AF51" s="24"/>
      <c r="AG51">
        <f t="shared" si="2"/>
        <v>1515.8690357371629</v>
      </c>
      <c r="AI51" s="34">
        <f>PXIL!J51</f>
        <v>0</v>
      </c>
      <c r="AJ51" s="34">
        <f>PXIL!P51</f>
        <v>0</v>
      </c>
      <c r="AK51" s="34">
        <f>RTM_IEX!J51</f>
        <v>0</v>
      </c>
      <c r="AL51" s="34">
        <f>RTM_IEX!P51</f>
        <v>0</v>
      </c>
      <c r="AM51" s="34">
        <f>RTM_PXI!J51</f>
        <v>0</v>
      </c>
      <c r="AN51" s="34">
        <f>RTM_PXI!P51</f>
        <v>0</v>
      </c>
      <c r="AO51" s="149">
        <f>GDAM_IEX!J51</f>
        <v>0</v>
      </c>
      <c r="AP51" s="149">
        <f>GDAM_IEX!P51</f>
        <v>0</v>
      </c>
      <c r="AQ51" s="149">
        <f>GDAM_PXI!J51</f>
        <v>0</v>
      </c>
      <c r="AR51" s="149">
        <f>GDAM_PXI!P51</f>
        <v>0</v>
      </c>
    </row>
    <row r="52" spans="1:44">
      <c r="A52" t="s">
        <v>94</v>
      </c>
      <c r="D52">
        <f>TWEPL!R52</f>
        <v>7.2215999999999996</v>
      </c>
      <c r="E52">
        <f>GT_NG!T52</f>
        <v>10.924545183417834</v>
      </c>
      <c r="F52">
        <f>GT_Spot!T52</f>
        <v>0</v>
      </c>
      <c r="G52">
        <f>PPCL_NG!T52</f>
        <v>30</v>
      </c>
      <c r="H52">
        <f>PPCL_Spot!T52</f>
        <v>0</v>
      </c>
      <c r="I52">
        <f>Bawana_NG!T52</f>
        <v>55.85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TPDDL_ISGS_exbus!DM52</f>
        <v>595.00563047694709</v>
      </c>
      <c r="P52" s="36">
        <v>48.277128754088608</v>
      </c>
      <c r="Q52" s="36">
        <v>21.936932326621928</v>
      </c>
      <c r="R52" s="38">
        <v>24.184363636363635</v>
      </c>
      <c r="S52" s="38">
        <v>0</v>
      </c>
      <c r="T52" s="37">
        <f>SUMPRODUCT(LTA!J52:AN52,LTA!J$101:AN$101,LTA!J$105:AN$105)</f>
        <v>96.52</v>
      </c>
      <c r="U52" s="37">
        <f>SUMPRODUCT(LTA!J52:AN52,LTA!J$102:AN$102,LTA!J$105:AN$105)</f>
        <v>576.61581999999987</v>
      </c>
      <c r="V52" s="66">
        <f>SUMPRODUCT(MTOA!B52:G52,MTOA!B$102:G$102,MTOA!B$105:G$105)</f>
        <v>0</v>
      </c>
      <c r="W52" s="66">
        <f>SUMPRODUCT(MTOA!B52:G52,MTOA!B$101:G$101,MTOA!B$105:G$105)</f>
        <v>0</v>
      </c>
      <c r="X52">
        <v>0</v>
      </c>
      <c r="Y52" s="34">
        <f>IEX!J52</f>
        <v>0</v>
      </c>
      <c r="Z52" s="34">
        <f>IEX!P52</f>
        <v>0</v>
      </c>
      <c r="AA52" s="75">
        <f>STOA!J52</f>
        <v>6.52</v>
      </c>
      <c r="AB52" s="75">
        <f>-STOA!P52</f>
        <v>0</v>
      </c>
      <c r="AC52">
        <f t="shared" si="0"/>
        <v>12.962892979321463</v>
      </c>
      <c r="AD52">
        <f t="shared" si="1"/>
        <v>1460.0931273981175</v>
      </c>
      <c r="AE52">
        <f>'IDT-1'!F52</f>
        <v>44.317999999999998</v>
      </c>
      <c r="AF52" s="24"/>
      <c r="AG52">
        <f t="shared" si="2"/>
        <v>1504.4111273981175</v>
      </c>
      <c r="AI52" s="34">
        <f>PXIL!J52</f>
        <v>0</v>
      </c>
      <c r="AJ52" s="34">
        <f>PXIL!P52</f>
        <v>0</v>
      </c>
      <c r="AK52" s="34">
        <f>RTM_IEX!J52</f>
        <v>0</v>
      </c>
      <c r="AL52" s="34">
        <f>RTM_IEX!P52</f>
        <v>0</v>
      </c>
      <c r="AM52" s="34">
        <f>RTM_PXI!J52</f>
        <v>0</v>
      </c>
      <c r="AN52" s="34">
        <f>RTM_PXI!P52</f>
        <v>0</v>
      </c>
      <c r="AO52" s="149">
        <f>GDAM_IEX!J52</f>
        <v>0</v>
      </c>
      <c r="AP52" s="149">
        <f>GDAM_IEX!P52</f>
        <v>0</v>
      </c>
      <c r="AQ52" s="149">
        <f>GDAM_PXI!J52</f>
        <v>0</v>
      </c>
      <c r="AR52" s="149">
        <f>GDAM_PXI!P52</f>
        <v>0</v>
      </c>
    </row>
    <row r="53" spans="1:44">
      <c r="A53" t="s">
        <v>95</v>
      </c>
      <c r="D53">
        <f>TWEPL!R53</f>
        <v>7.2215999999999996</v>
      </c>
      <c r="E53">
        <f>GT_NG!T53</f>
        <v>10.924545183417834</v>
      </c>
      <c r="F53">
        <f>GT_Spot!T53</f>
        <v>0</v>
      </c>
      <c r="G53">
        <f>PPCL_NG!T53</f>
        <v>30</v>
      </c>
      <c r="H53">
        <f>PPCL_Spot!T53</f>
        <v>0</v>
      </c>
      <c r="I53">
        <f>Bawana_NG!T53</f>
        <v>55.85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TPDDL_ISGS_exbus!DM53</f>
        <v>584.30674597065206</v>
      </c>
      <c r="P53" s="36">
        <v>48.277128754088608</v>
      </c>
      <c r="Q53" s="36">
        <v>21.936932326621928</v>
      </c>
      <c r="R53" s="38">
        <v>24.184363636363635</v>
      </c>
      <c r="S53" s="38">
        <v>0</v>
      </c>
      <c r="T53" s="37">
        <f>SUMPRODUCT(LTA!J53:AN53,LTA!J$101:AN$101,LTA!J$105:AN$105)</f>
        <v>96.5</v>
      </c>
      <c r="U53" s="37">
        <f>SUMPRODUCT(LTA!J53:AN53,LTA!J$102:AN$102,LTA!J$105:AN$105)</f>
        <v>575.21429999999998</v>
      </c>
      <c r="V53" s="66">
        <f>SUMPRODUCT(MTOA!B53:G53,MTOA!B$102:G$102,MTOA!B$105:G$105)</f>
        <v>0</v>
      </c>
      <c r="W53" s="66">
        <f>SUMPRODUCT(MTOA!B53:G53,MTOA!B$101:G$101,MTOA!B$105:G$105)</f>
        <v>0</v>
      </c>
      <c r="X53">
        <v>0</v>
      </c>
      <c r="Y53" s="34">
        <f>IEX!J53</f>
        <v>0</v>
      </c>
      <c r="Z53" s="34">
        <f>IEX!P53</f>
        <v>0</v>
      </c>
      <c r="AA53" s="75">
        <f>STOA!J53</f>
        <v>6.52</v>
      </c>
      <c r="AB53" s="75">
        <f>-STOA!P53</f>
        <v>0</v>
      </c>
      <c r="AC53">
        <f t="shared" si="0"/>
        <v>13.068841419666066</v>
      </c>
      <c r="AD53">
        <f t="shared" si="1"/>
        <v>1472.0267744514779</v>
      </c>
      <c r="AE53">
        <f>'IDT-1'!F53</f>
        <v>50.822000000000003</v>
      </c>
      <c r="AF53" s="24"/>
      <c r="AG53">
        <f t="shared" si="2"/>
        <v>1522.8487744514778</v>
      </c>
      <c r="AI53" s="34">
        <f>PXIL!J53</f>
        <v>0</v>
      </c>
      <c r="AJ53" s="34">
        <f>PXIL!P53</f>
        <v>0</v>
      </c>
      <c r="AK53" s="34">
        <f>RTM_IEX!J53</f>
        <v>24.16</v>
      </c>
      <c r="AL53" s="34">
        <f>RTM_IEX!P53</f>
        <v>0</v>
      </c>
      <c r="AM53" s="34">
        <f>RTM_PXI!J53</f>
        <v>0</v>
      </c>
      <c r="AN53" s="34">
        <f>RTM_PXI!P53</f>
        <v>0</v>
      </c>
      <c r="AO53" s="149">
        <f>GDAM_IEX!J53</f>
        <v>0</v>
      </c>
      <c r="AP53" s="149">
        <f>GDAM_IEX!P53</f>
        <v>0</v>
      </c>
      <c r="AQ53" s="149">
        <f>GDAM_PXI!J53</f>
        <v>0</v>
      </c>
      <c r="AR53" s="149">
        <f>GDAM_PXI!P53</f>
        <v>0</v>
      </c>
    </row>
    <row r="54" spans="1:44">
      <c r="A54" t="s">
        <v>96</v>
      </c>
      <c r="D54">
        <f>TWEPL!R54</f>
        <v>7.2215999999999996</v>
      </c>
      <c r="E54">
        <f>GT_NG!T54</f>
        <v>10.924545183417834</v>
      </c>
      <c r="F54">
        <f>GT_Spot!T54</f>
        <v>0</v>
      </c>
      <c r="G54">
        <f>PPCL_NG!T54</f>
        <v>30</v>
      </c>
      <c r="H54">
        <f>PPCL_Spot!T54</f>
        <v>0</v>
      </c>
      <c r="I54">
        <f>Bawana_NG!T54</f>
        <v>55.85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TPDDL_ISGS_exbus!DM54</f>
        <v>572.87978954011783</v>
      </c>
      <c r="P54" s="36">
        <v>48.277128754088608</v>
      </c>
      <c r="Q54" s="36">
        <v>21.936932326621928</v>
      </c>
      <c r="R54" s="38">
        <v>24.184363636363635</v>
      </c>
      <c r="S54" s="38">
        <v>0</v>
      </c>
      <c r="T54" s="37">
        <f>SUMPRODUCT(LTA!J54:AN54,LTA!J$101:AN$101,LTA!J$105:AN$105)</f>
        <v>95.5</v>
      </c>
      <c r="U54" s="37">
        <f>SUMPRODUCT(LTA!J54:AN54,LTA!J$102:AN$102,LTA!J$105:AN$105)</f>
        <v>573.13097999999991</v>
      </c>
      <c r="V54" s="66">
        <f>SUMPRODUCT(MTOA!B54:G54,MTOA!B$102:G$102,MTOA!B$105:G$105)</f>
        <v>0</v>
      </c>
      <c r="W54" s="66">
        <f>SUMPRODUCT(MTOA!B54:G54,MTOA!B$101:G$101,MTOA!B$105:G$105)</f>
        <v>0</v>
      </c>
      <c r="X54">
        <v>0</v>
      </c>
      <c r="Y54" s="34">
        <f>IEX!J54</f>
        <v>0</v>
      </c>
      <c r="Z54" s="34">
        <f>IEX!P54</f>
        <v>0</v>
      </c>
      <c r="AA54" s="75">
        <f>STOA!J54</f>
        <v>6.52</v>
      </c>
      <c r="AB54" s="75">
        <f>-STOA!P54</f>
        <v>0</v>
      </c>
      <c r="AC54">
        <f t="shared" si="0"/>
        <v>12.941150987077364</v>
      </c>
      <c r="AD54">
        <f t="shared" si="1"/>
        <v>1457.6441884535323</v>
      </c>
      <c r="AE54">
        <f>'IDT-1'!F54</f>
        <v>34.49</v>
      </c>
      <c r="AF54" s="24"/>
      <c r="AG54">
        <f t="shared" si="2"/>
        <v>1492.1341884535323</v>
      </c>
      <c r="AI54" s="34">
        <f>PXIL!J54</f>
        <v>0</v>
      </c>
      <c r="AJ54" s="34">
        <f>PXIL!P54</f>
        <v>0</v>
      </c>
      <c r="AK54" s="34">
        <f>RTM_IEX!J54</f>
        <v>24.16</v>
      </c>
      <c r="AL54" s="34">
        <f>RTM_IEX!P54</f>
        <v>0</v>
      </c>
      <c r="AM54" s="34">
        <f>RTM_PXI!J54</f>
        <v>0</v>
      </c>
      <c r="AN54" s="34">
        <f>RTM_PXI!P54</f>
        <v>0</v>
      </c>
      <c r="AO54" s="149">
        <f>GDAM_IEX!J54</f>
        <v>0</v>
      </c>
      <c r="AP54" s="149">
        <f>GDAM_IEX!P54</f>
        <v>0</v>
      </c>
      <c r="AQ54" s="149">
        <f>GDAM_PXI!J54</f>
        <v>0</v>
      </c>
      <c r="AR54" s="149">
        <f>GDAM_PXI!P54</f>
        <v>0</v>
      </c>
    </row>
    <row r="55" spans="1:44">
      <c r="A55" t="s">
        <v>97</v>
      </c>
      <c r="D55">
        <f>TWEPL!R55</f>
        <v>7.2215999999999996</v>
      </c>
      <c r="E55">
        <f>GT_NG!T55</f>
        <v>10.924545183417834</v>
      </c>
      <c r="F55">
        <f>GT_Spot!T55</f>
        <v>0</v>
      </c>
      <c r="G55">
        <f>PPCL_NG!T55</f>
        <v>30</v>
      </c>
      <c r="H55">
        <f>PPCL_Spot!T55</f>
        <v>0</v>
      </c>
      <c r="I55">
        <f>Bawana_NG!T55</f>
        <v>57.482716831308778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TPDDL_ISGS_exbus!DM55</f>
        <v>515.93479908068582</v>
      </c>
      <c r="P55" s="36">
        <v>48.277128754088608</v>
      </c>
      <c r="Q55" s="36">
        <v>21.936932326621928</v>
      </c>
      <c r="R55" s="38">
        <v>24.184363636363635</v>
      </c>
      <c r="S55" s="38">
        <v>0</v>
      </c>
      <c r="T55" s="37">
        <f>SUMPRODUCT(LTA!J55:AN55,LTA!J$101:AN$101,LTA!J$105:AN$105)</f>
        <v>94.38</v>
      </c>
      <c r="U55" s="37">
        <f>SUMPRODUCT(LTA!J55:AN55,LTA!J$102:AN$102,LTA!J$105:AN$105)</f>
        <v>570.41339999999991</v>
      </c>
      <c r="V55" s="66">
        <f>SUMPRODUCT(MTOA!B55:G55,MTOA!B$102:G$102,MTOA!B$105:G$105)</f>
        <v>0</v>
      </c>
      <c r="W55" s="66">
        <f>SUMPRODUCT(MTOA!B55:G55,MTOA!B$101:G$101,MTOA!B$105:G$105)</f>
        <v>0</v>
      </c>
      <c r="X55">
        <v>0</v>
      </c>
      <c r="Y55" s="34">
        <f>IEX!J55</f>
        <v>0</v>
      </c>
      <c r="Z55" s="34">
        <f>IEX!P55</f>
        <v>0</v>
      </c>
      <c r="AA55" s="75">
        <f>STOA!J55</f>
        <v>6.52</v>
      </c>
      <c r="AB55" s="75">
        <f>-STOA!P55</f>
        <v>0</v>
      </c>
      <c r="AC55">
        <f t="shared" si="0"/>
        <v>12.41209627514988</v>
      </c>
      <c r="AD55">
        <f t="shared" si="1"/>
        <v>1398.0533895373364</v>
      </c>
      <c r="AE55">
        <f>'IDT-1'!F55</f>
        <v>0</v>
      </c>
      <c r="AF55" s="24"/>
      <c r="AG55">
        <f t="shared" si="2"/>
        <v>1398.0533895373364</v>
      </c>
      <c r="AI55" s="34">
        <f>PXIL!J55</f>
        <v>0</v>
      </c>
      <c r="AJ55" s="34">
        <f>PXIL!P55</f>
        <v>0</v>
      </c>
      <c r="AK55" s="34">
        <f>RTM_IEX!J55</f>
        <v>23.19</v>
      </c>
      <c r="AL55" s="34">
        <f>RTM_IEX!P55</f>
        <v>0</v>
      </c>
      <c r="AM55" s="34">
        <f>RTM_PXI!J55</f>
        <v>0</v>
      </c>
      <c r="AN55" s="34">
        <f>RTM_PXI!P55</f>
        <v>0</v>
      </c>
      <c r="AO55" s="149">
        <f>GDAM_IEX!J55</f>
        <v>0</v>
      </c>
      <c r="AP55" s="149">
        <f>GDAM_IEX!P55</f>
        <v>0</v>
      </c>
      <c r="AQ55" s="149">
        <f>GDAM_PXI!J55</f>
        <v>0</v>
      </c>
      <c r="AR55" s="149">
        <f>GDAM_PXI!P55</f>
        <v>0</v>
      </c>
    </row>
    <row r="56" spans="1:44">
      <c r="A56" t="s">
        <v>98</v>
      </c>
      <c r="D56">
        <f>TWEPL!R56</f>
        <v>7.2215999999999996</v>
      </c>
      <c r="E56">
        <f>GT_NG!T56</f>
        <v>10.924545183417834</v>
      </c>
      <c r="F56">
        <f>GT_Spot!T56</f>
        <v>0</v>
      </c>
      <c r="G56">
        <f>PPCL_NG!T56</f>
        <v>30</v>
      </c>
      <c r="H56">
        <f>PPCL_Spot!T56</f>
        <v>0</v>
      </c>
      <c r="I56">
        <f>Bawana_NG!T56</f>
        <v>57.482716831308778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TPDDL_ISGS_exbus!DM56</f>
        <v>486.76464867810148</v>
      </c>
      <c r="P56" s="36">
        <v>48.277128754088608</v>
      </c>
      <c r="Q56" s="36">
        <v>21.936932326621928</v>
      </c>
      <c r="R56" s="38">
        <v>24.184363636363635</v>
      </c>
      <c r="S56" s="38">
        <v>0</v>
      </c>
      <c r="T56" s="37">
        <f>SUMPRODUCT(LTA!J56:AN56,LTA!J$101:AN$101,LTA!J$105:AN$105)</f>
        <v>92.3</v>
      </c>
      <c r="U56" s="37">
        <f>SUMPRODUCT(LTA!J56:AN56,LTA!J$102:AN$102,LTA!J$105:AN$105)</f>
        <v>566.63520000000005</v>
      </c>
      <c r="V56" s="66">
        <f>SUMPRODUCT(MTOA!B56:G56,MTOA!B$102:G$102,MTOA!B$105:G$105)</f>
        <v>0</v>
      </c>
      <c r="W56" s="66">
        <f>SUMPRODUCT(MTOA!B56:G56,MTOA!B$101:G$101,MTOA!B$105:G$105)</f>
        <v>0</v>
      </c>
      <c r="X56">
        <v>0</v>
      </c>
      <c r="Y56" s="34">
        <f>IEX!J56</f>
        <v>0</v>
      </c>
      <c r="Z56" s="34">
        <f>IEX!P56</f>
        <v>0</v>
      </c>
      <c r="AA56" s="75">
        <f>STOA!J56</f>
        <v>6.52</v>
      </c>
      <c r="AB56" s="75">
        <f>-STOA!P56</f>
        <v>0</v>
      </c>
      <c r="AC56">
        <f t="shared" si="0"/>
        <v>12.171870791607139</v>
      </c>
      <c r="AD56">
        <f t="shared" si="1"/>
        <v>1370.9952646182951</v>
      </c>
      <c r="AE56">
        <f>'IDT-1'!F56</f>
        <v>0</v>
      </c>
      <c r="AF56" s="24"/>
      <c r="AG56">
        <f t="shared" si="2"/>
        <v>1370.9952646182951</v>
      </c>
      <c r="AI56" s="34">
        <f>PXIL!J56</f>
        <v>0</v>
      </c>
      <c r="AJ56" s="34">
        <f>PXIL!P56</f>
        <v>0</v>
      </c>
      <c r="AK56" s="34">
        <f>RTM_IEX!J56</f>
        <v>30.92</v>
      </c>
      <c r="AL56" s="34">
        <f>RTM_IEX!P56</f>
        <v>0</v>
      </c>
      <c r="AM56" s="34">
        <f>RTM_PXI!J56</f>
        <v>0</v>
      </c>
      <c r="AN56" s="34">
        <f>RTM_PXI!P56</f>
        <v>0</v>
      </c>
      <c r="AO56" s="149">
        <f>GDAM_IEX!J56</f>
        <v>0</v>
      </c>
      <c r="AP56" s="149">
        <f>GDAM_IEX!P56</f>
        <v>0</v>
      </c>
      <c r="AQ56" s="149">
        <f>GDAM_PXI!J56</f>
        <v>0</v>
      </c>
      <c r="AR56" s="149">
        <f>GDAM_PXI!P56</f>
        <v>0</v>
      </c>
    </row>
    <row r="57" spans="1:44">
      <c r="A57" t="s">
        <v>99</v>
      </c>
      <c r="D57">
        <f>TWEPL!R57</f>
        <v>7.2215999999999996</v>
      </c>
      <c r="E57">
        <f>GT_NG!T57</f>
        <v>10.922225637872732</v>
      </c>
      <c r="F57">
        <f>GT_Spot!T57</f>
        <v>0</v>
      </c>
      <c r="G57">
        <f>PPCL_NG!T57</f>
        <v>30</v>
      </c>
      <c r="H57">
        <f>PPCL_Spot!T57</f>
        <v>0</v>
      </c>
      <c r="I57">
        <f>Bawana_NG!T57</f>
        <v>57.482716831308778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TPDDL_ISGS_exbus!DM57</f>
        <v>492.91635507042702</v>
      </c>
      <c r="P57" s="36">
        <v>48.277128754088608</v>
      </c>
      <c r="Q57" s="36">
        <v>21.343067855089128</v>
      </c>
      <c r="R57" s="38">
        <v>24.184363636363635</v>
      </c>
      <c r="S57" s="38">
        <v>0</v>
      </c>
      <c r="T57" s="37">
        <f>SUMPRODUCT(LTA!J57:AN57,LTA!J$101:AN$101,LTA!J$105:AN$105)</f>
        <v>92.2</v>
      </c>
      <c r="U57" s="37">
        <f>SUMPRODUCT(LTA!J57:AN57,LTA!J$102:AN$102,LTA!J$105:AN$105)</f>
        <v>559.59500000000003</v>
      </c>
      <c r="V57" s="66">
        <f>SUMPRODUCT(MTOA!B57:G57,MTOA!B$102:G$102,MTOA!B$105:G$105)</f>
        <v>0</v>
      </c>
      <c r="W57" s="66">
        <f>SUMPRODUCT(MTOA!B57:G57,MTOA!B$101:G$101,MTOA!B$105:G$105)</f>
        <v>0</v>
      </c>
      <c r="X57">
        <v>0</v>
      </c>
      <c r="Y57" s="34">
        <f>IEX!J57</f>
        <v>0</v>
      </c>
      <c r="Z57" s="34">
        <f>IEX!P57</f>
        <v>0</v>
      </c>
      <c r="AA57" s="75">
        <f>STOA!J57</f>
        <v>6.52</v>
      </c>
      <c r="AB57" s="75">
        <f>-STOA!P57</f>
        <v>0</v>
      </c>
      <c r="AC57">
        <f t="shared" si="0"/>
        <v>12.09002656151981</v>
      </c>
      <c r="AD57">
        <f t="shared" si="1"/>
        <v>1315.57243122363</v>
      </c>
      <c r="AE57">
        <f>'IDT-1'!F57</f>
        <v>0</v>
      </c>
      <c r="AF57" s="24"/>
      <c r="AG57">
        <f t="shared" si="2"/>
        <v>1315.57243122363</v>
      </c>
      <c r="AI57" s="34">
        <f>PXIL!J57</f>
        <v>0</v>
      </c>
      <c r="AJ57" s="34">
        <f>PXIL!P57</f>
        <v>0</v>
      </c>
      <c r="AK57" s="34">
        <f>RTM_IEX!J57</f>
        <v>0</v>
      </c>
      <c r="AL57" s="34">
        <f>RTM_IEX!P57</f>
        <v>-23</v>
      </c>
      <c r="AM57" s="34">
        <f>RTM_PXI!J57</f>
        <v>0</v>
      </c>
      <c r="AN57" s="34">
        <f>RTM_PXI!P57</f>
        <v>0</v>
      </c>
      <c r="AO57" s="149">
        <f>GDAM_IEX!J57</f>
        <v>0</v>
      </c>
      <c r="AP57" s="149">
        <f>GDAM_IEX!P57</f>
        <v>0</v>
      </c>
      <c r="AQ57" s="149">
        <f>GDAM_PXI!J57</f>
        <v>0</v>
      </c>
      <c r="AR57" s="149">
        <f>GDAM_PXI!P57</f>
        <v>0</v>
      </c>
    </row>
    <row r="58" spans="1:44">
      <c r="A58" t="s">
        <v>100</v>
      </c>
      <c r="D58">
        <f>TWEPL!R58</f>
        <v>7.2215999999999996</v>
      </c>
      <c r="E58">
        <f>GT_NG!T58</f>
        <v>10.922225637872732</v>
      </c>
      <c r="F58">
        <f>GT_Spot!T58</f>
        <v>0</v>
      </c>
      <c r="G58">
        <f>PPCL_NG!T58</f>
        <v>30</v>
      </c>
      <c r="H58">
        <f>PPCL_Spot!T58</f>
        <v>0</v>
      </c>
      <c r="I58">
        <f>Bawana_NG!T58</f>
        <v>57.482716831308778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TPDDL_ISGS_exbus!DM58</f>
        <v>552.7025503899531</v>
      </c>
      <c r="P58" s="36">
        <v>48.277128754088608</v>
      </c>
      <c r="Q58" s="36">
        <v>21.343067855089128</v>
      </c>
      <c r="R58" s="38">
        <v>24.184363636363635</v>
      </c>
      <c r="S58" s="38">
        <v>0</v>
      </c>
      <c r="T58" s="37">
        <f>SUMPRODUCT(LTA!J58:AN58,LTA!J$101:AN$101,LTA!J$105:AN$105)</f>
        <v>91.08</v>
      </c>
      <c r="U58" s="37">
        <f>SUMPRODUCT(LTA!J58:AN58,LTA!J$102:AN$102,LTA!J$105:AN$105)</f>
        <v>553.42984000000013</v>
      </c>
      <c r="V58" s="66">
        <f>SUMPRODUCT(MTOA!B58:G58,MTOA!B$102:G$102,MTOA!B$105:G$105)</f>
        <v>0</v>
      </c>
      <c r="W58" s="66">
        <f>SUMPRODUCT(MTOA!B58:G58,MTOA!B$101:G$101,MTOA!B$105:G$105)</f>
        <v>0</v>
      </c>
      <c r="X58">
        <v>0</v>
      </c>
      <c r="Y58" s="34">
        <f>IEX!J58</f>
        <v>0</v>
      </c>
      <c r="Z58" s="34">
        <f>IEX!P58</f>
        <v>0</v>
      </c>
      <c r="AA58" s="75">
        <f>STOA!J58</f>
        <v>6.52</v>
      </c>
      <c r="AB58" s="75">
        <f>-STOA!P58</f>
        <v>0</v>
      </c>
      <c r="AC58">
        <f t="shared" si="0"/>
        <v>12.48101065215408</v>
      </c>
      <c r="AD58">
        <f t="shared" si="1"/>
        <v>1375.682482452522</v>
      </c>
      <c r="AE58">
        <f>'IDT-1'!F58</f>
        <v>6.4160000000000004</v>
      </c>
      <c r="AF58" s="24"/>
      <c r="AG58">
        <f t="shared" si="2"/>
        <v>1382.0984824525219</v>
      </c>
      <c r="AI58" s="34">
        <f>PXIL!J58</f>
        <v>0</v>
      </c>
      <c r="AJ58" s="34">
        <f>PXIL!P58</f>
        <v>0</v>
      </c>
      <c r="AK58" s="34">
        <f>RTM_IEX!J58</f>
        <v>0</v>
      </c>
      <c r="AL58" s="34">
        <f>RTM_IEX!P58</f>
        <v>-15</v>
      </c>
      <c r="AM58" s="34">
        <f>RTM_PXI!J58</f>
        <v>0</v>
      </c>
      <c r="AN58" s="34">
        <f>RTM_PXI!P58</f>
        <v>0</v>
      </c>
      <c r="AO58" s="149">
        <f>GDAM_IEX!J58</f>
        <v>0</v>
      </c>
      <c r="AP58" s="149">
        <f>GDAM_IEX!P58</f>
        <v>0</v>
      </c>
      <c r="AQ58" s="149">
        <f>GDAM_PXI!J58</f>
        <v>0</v>
      </c>
      <c r="AR58" s="149">
        <f>GDAM_PXI!P58</f>
        <v>0</v>
      </c>
    </row>
    <row r="59" spans="1:44">
      <c r="A59" t="s">
        <v>101</v>
      </c>
      <c r="D59">
        <f>TWEPL!R59</f>
        <v>7.2215999999999996</v>
      </c>
      <c r="E59">
        <f>GT_NG!T59</f>
        <v>10.922225637872732</v>
      </c>
      <c r="F59">
        <f>GT_Spot!T59</f>
        <v>0</v>
      </c>
      <c r="G59">
        <f>PPCL_NG!T59</f>
        <v>30</v>
      </c>
      <c r="H59">
        <f>PPCL_Spot!T59</f>
        <v>0</v>
      </c>
      <c r="I59">
        <f>Bawana_NG!T59</f>
        <v>69.61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TPDDL_ISGS_exbus!DM59</f>
        <v>624.74883442127225</v>
      </c>
      <c r="P59" s="36">
        <v>48.277128754088608</v>
      </c>
      <c r="Q59" s="36">
        <v>21.343067855089128</v>
      </c>
      <c r="R59" s="38">
        <v>24.184363636363635</v>
      </c>
      <c r="S59" s="38">
        <v>0</v>
      </c>
      <c r="T59" s="37">
        <f>SUMPRODUCT(LTA!J59:AN59,LTA!J$101:AN$101,LTA!J$105:AN$105)</f>
        <v>89.73</v>
      </c>
      <c r="U59" s="37">
        <f>SUMPRODUCT(LTA!J59:AN59,LTA!J$102:AN$102,LTA!J$105:AN$105)</f>
        <v>547.32988000000012</v>
      </c>
      <c r="V59" s="66">
        <f>SUMPRODUCT(MTOA!B59:G59,MTOA!B$102:G$102,MTOA!B$105:G$105)</f>
        <v>0</v>
      </c>
      <c r="W59" s="66">
        <f>SUMPRODUCT(MTOA!B59:G59,MTOA!B$101:G$101,MTOA!B$105:G$105)</f>
        <v>0</v>
      </c>
      <c r="X59">
        <v>0</v>
      </c>
      <c r="Y59" s="34">
        <f>IEX!J59</f>
        <v>0</v>
      </c>
      <c r="Z59" s="34">
        <f>IEX!P59</f>
        <v>0</v>
      </c>
      <c r="AA59" s="75">
        <f>STOA!J59</f>
        <v>6.52</v>
      </c>
      <c r="AB59" s="75">
        <f>-STOA!P59</f>
        <v>0</v>
      </c>
      <c r="AC59">
        <f t="shared" si="0"/>
        <v>13.023006482681243</v>
      </c>
      <c r="AD59">
        <f t="shared" si="1"/>
        <v>1466.8640938220053</v>
      </c>
      <c r="AE59">
        <f>'IDT-1'!F59</f>
        <v>45.552999999999997</v>
      </c>
      <c r="AF59" s="24"/>
      <c r="AG59">
        <f t="shared" si="2"/>
        <v>1512.4170938220054</v>
      </c>
      <c r="AI59" s="34">
        <f>PXIL!J59</f>
        <v>0</v>
      </c>
      <c r="AJ59" s="34">
        <f>PXIL!P59</f>
        <v>0</v>
      </c>
      <c r="AK59" s="34">
        <f>RTM_IEX!J59</f>
        <v>0</v>
      </c>
      <c r="AL59" s="34">
        <f>RTM_IEX!P59</f>
        <v>0</v>
      </c>
      <c r="AM59" s="34">
        <f>RTM_PXI!J59</f>
        <v>0</v>
      </c>
      <c r="AN59" s="34">
        <f>RTM_PXI!P59</f>
        <v>0</v>
      </c>
      <c r="AO59" s="149">
        <f>GDAM_IEX!J59</f>
        <v>0</v>
      </c>
      <c r="AP59" s="149">
        <f>GDAM_IEX!P59</f>
        <v>0</v>
      </c>
      <c r="AQ59" s="149">
        <f>GDAM_PXI!J59</f>
        <v>0</v>
      </c>
      <c r="AR59" s="149">
        <f>GDAM_PXI!P59</f>
        <v>0</v>
      </c>
    </row>
    <row r="60" spans="1:44">
      <c r="A60" t="s">
        <v>102</v>
      </c>
      <c r="D60">
        <f>TWEPL!R60</f>
        <v>7.2215999999999996</v>
      </c>
      <c r="E60">
        <f>GT_NG!T60</f>
        <v>10.922225637872732</v>
      </c>
      <c r="F60">
        <f>GT_Spot!T60</f>
        <v>0</v>
      </c>
      <c r="G60">
        <f>PPCL_NG!T60</f>
        <v>30</v>
      </c>
      <c r="H60">
        <f>PPCL_Spot!T60</f>
        <v>0</v>
      </c>
      <c r="I60">
        <f>Bawana_NG!T60</f>
        <v>69.61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TPDDL_ISGS_exbus!DM60</f>
        <v>625.78391779947913</v>
      </c>
      <c r="P60" s="36">
        <v>48.277128754088608</v>
      </c>
      <c r="Q60" s="36">
        <v>21.343067855089128</v>
      </c>
      <c r="R60" s="38">
        <v>24.184363636363635</v>
      </c>
      <c r="S60" s="38">
        <v>0</v>
      </c>
      <c r="T60" s="37">
        <f>SUMPRODUCT(LTA!J60:AN60,LTA!J$101:AN$101,LTA!J$105:AN$105)</f>
        <v>85.26</v>
      </c>
      <c r="U60" s="37">
        <f>SUMPRODUCT(LTA!J60:AN60,LTA!J$102:AN$102,LTA!J$105:AN$105)</f>
        <v>540.68188000000009</v>
      </c>
      <c r="V60" s="66">
        <f>SUMPRODUCT(MTOA!B60:G60,MTOA!B$102:G$102,MTOA!B$105:G$105)</f>
        <v>0</v>
      </c>
      <c r="W60" s="66">
        <f>SUMPRODUCT(MTOA!B60:G60,MTOA!B$101:G$101,MTOA!B$105:G$105)</f>
        <v>0</v>
      </c>
      <c r="X60">
        <v>0</v>
      </c>
      <c r="Y60" s="34">
        <f>IEX!J60</f>
        <v>0</v>
      </c>
      <c r="Z60" s="34">
        <f>IEX!P60</f>
        <v>0</v>
      </c>
      <c r="AA60" s="75">
        <f>STOA!J60</f>
        <v>6.52</v>
      </c>
      <c r="AB60" s="75">
        <f>-STOA!P60</f>
        <v>0</v>
      </c>
      <c r="AC60">
        <f t="shared" si="0"/>
        <v>12.934276816409463</v>
      </c>
      <c r="AD60">
        <f t="shared" si="1"/>
        <v>1456.8699068664839</v>
      </c>
      <c r="AE60">
        <f>'IDT-1'!F60</f>
        <v>80.727999999999994</v>
      </c>
      <c r="AF60" s="24"/>
      <c r="AG60">
        <f t="shared" si="2"/>
        <v>1537.597906866484</v>
      </c>
      <c r="AI60" s="34">
        <f>PXIL!J60</f>
        <v>0</v>
      </c>
      <c r="AJ60" s="34">
        <f>PXIL!P60</f>
        <v>0</v>
      </c>
      <c r="AK60" s="34">
        <f>RTM_IEX!J60</f>
        <v>0</v>
      </c>
      <c r="AL60" s="34">
        <f>RTM_IEX!P60</f>
        <v>0</v>
      </c>
      <c r="AM60" s="34">
        <f>RTM_PXI!J60</f>
        <v>0</v>
      </c>
      <c r="AN60" s="34">
        <f>RTM_PXI!P60</f>
        <v>0</v>
      </c>
      <c r="AO60" s="149">
        <f>GDAM_IEX!J60</f>
        <v>0</v>
      </c>
      <c r="AP60" s="149">
        <f>GDAM_IEX!P60</f>
        <v>0</v>
      </c>
      <c r="AQ60" s="149">
        <f>GDAM_PXI!J60</f>
        <v>0</v>
      </c>
      <c r="AR60" s="149">
        <f>GDAM_PXI!P60</f>
        <v>0</v>
      </c>
    </row>
    <row r="61" spans="1:44">
      <c r="A61" t="s">
        <v>103</v>
      </c>
      <c r="D61">
        <f>TWEPL!R61</f>
        <v>7.2215999999999996</v>
      </c>
      <c r="E61">
        <f>GT_NG!T61</f>
        <v>10.922225637872732</v>
      </c>
      <c r="F61">
        <f>GT_Spot!T61</f>
        <v>0</v>
      </c>
      <c r="G61">
        <f>PPCL_NG!T61</f>
        <v>30</v>
      </c>
      <c r="H61">
        <f>PPCL_Spot!T61</f>
        <v>0</v>
      </c>
      <c r="I61">
        <f>Bawana_NG!T61</f>
        <v>69.61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TPDDL_ISGS_exbus!DM61</f>
        <v>627.71719419720648</v>
      </c>
      <c r="P61" s="36">
        <v>48.277128754088608</v>
      </c>
      <c r="Q61" s="36">
        <v>21.343067855089128</v>
      </c>
      <c r="R61" s="38">
        <v>24.184363636363635</v>
      </c>
      <c r="S61" s="38">
        <v>0</v>
      </c>
      <c r="T61" s="37">
        <f>SUMPRODUCT(LTA!J61:AN61,LTA!J$101:AN$101,LTA!J$105:AN$105)</f>
        <v>78.77</v>
      </c>
      <c r="U61" s="37">
        <f>SUMPRODUCT(LTA!J61:AN61,LTA!J$102:AN$102,LTA!J$105:AN$105)</f>
        <v>533.0705200000001</v>
      </c>
      <c r="V61" s="66">
        <f>SUMPRODUCT(MTOA!B61:G61,MTOA!B$102:G$102,MTOA!B$105:G$105)</f>
        <v>0</v>
      </c>
      <c r="W61" s="66">
        <f>SUMPRODUCT(MTOA!B61:G61,MTOA!B$101:G$101,MTOA!B$105:G$105)</f>
        <v>0</v>
      </c>
      <c r="X61">
        <v>0</v>
      </c>
      <c r="Y61" s="34">
        <f>IEX!J61</f>
        <v>2.9</v>
      </c>
      <c r="Z61" s="34">
        <f>IEX!P61</f>
        <v>0</v>
      </c>
      <c r="AA61" s="75">
        <f>STOA!J61</f>
        <v>6.52</v>
      </c>
      <c r="AB61" s="75">
        <f>-STOA!P61</f>
        <v>0</v>
      </c>
      <c r="AC61">
        <f t="shared" si="0"/>
        <v>12.886773680709462</v>
      </c>
      <c r="AD61">
        <f t="shared" si="1"/>
        <v>1451.5193263999111</v>
      </c>
      <c r="AE61">
        <f>'IDT-1'!F61</f>
        <v>110</v>
      </c>
      <c r="AF61" s="24"/>
      <c r="AG61">
        <f t="shared" si="2"/>
        <v>1561.5193263999111</v>
      </c>
      <c r="AI61" s="34">
        <f>PXIL!J61</f>
        <v>0</v>
      </c>
      <c r="AJ61" s="34">
        <f>PXIL!P61</f>
        <v>0</v>
      </c>
      <c r="AK61" s="34">
        <f>RTM_IEX!J61</f>
        <v>3.87</v>
      </c>
      <c r="AL61" s="34">
        <f>RTM_IEX!P61</f>
        <v>0</v>
      </c>
      <c r="AM61" s="34">
        <f>RTM_PXI!J61</f>
        <v>0</v>
      </c>
      <c r="AN61" s="34">
        <f>RTM_PXI!P61</f>
        <v>0</v>
      </c>
      <c r="AO61" s="149">
        <f>GDAM_IEX!J61</f>
        <v>0</v>
      </c>
      <c r="AP61" s="149">
        <f>GDAM_IEX!P61</f>
        <v>0</v>
      </c>
      <c r="AQ61" s="149">
        <f>GDAM_PXI!J61</f>
        <v>0</v>
      </c>
      <c r="AR61" s="149">
        <f>GDAM_PXI!P61</f>
        <v>0</v>
      </c>
    </row>
    <row r="62" spans="1:44">
      <c r="A62" t="s">
        <v>104</v>
      </c>
      <c r="D62">
        <f>TWEPL!R62</f>
        <v>7.2215999999999996</v>
      </c>
      <c r="E62">
        <f>GT_NG!T62</f>
        <v>10.922225637872732</v>
      </c>
      <c r="F62">
        <f>GT_Spot!T62</f>
        <v>0</v>
      </c>
      <c r="G62">
        <f>PPCL_NG!T62</f>
        <v>30</v>
      </c>
      <c r="H62">
        <f>PPCL_Spot!T62</f>
        <v>0</v>
      </c>
      <c r="I62">
        <f>Bawana_NG!T62</f>
        <v>69.61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TPDDL_ISGS_exbus!DM62</f>
        <v>627.71719419720648</v>
      </c>
      <c r="P62" s="36">
        <v>48.277128754088608</v>
      </c>
      <c r="Q62" s="36">
        <v>21.343067855089128</v>
      </c>
      <c r="R62" s="38">
        <v>24.184363636363635</v>
      </c>
      <c r="S62" s="38">
        <v>0</v>
      </c>
      <c r="T62" s="37">
        <f>SUMPRODUCT(LTA!J62:AN62,LTA!J$101:AN$101,LTA!J$105:AN$105)</f>
        <v>77.25</v>
      </c>
      <c r="U62" s="37">
        <f>SUMPRODUCT(LTA!J62:AN62,LTA!J$102:AN$102,LTA!J$105:AN$105)</f>
        <v>524.61256000000003</v>
      </c>
      <c r="V62" s="66">
        <f>SUMPRODUCT(MTOA!B62:G62,MTOA!B$102:G$102,MTOA!B$105:G$105)</f>
        <v>0</v>
      </c>
      <c r="W62" s="66">
        <f>SUMPRODUCT(MTOA!B62:G62,MTOA!B$101:G$101,MTOA!B$105:G$105)</f>
        <v>0</v>
      </c>
      <c r="X62">
        <v>0</v>
      </c>
      <c r="Y62" s="34">
        <f>IEX!J62</f>
        <v>88.9</v>
      </c>
      <c r="Z62" s="34">
        <f>IEX!P62</f>
        <v>0</v>
      </c>
      <c r="AA62" s="75">
        <f>STOA!J62</f>
        <v>6.52</v>
      </c>
      <c r="AB62" s="75">
        <f>-STOA!P62</f>
        <v>0</v>
      </c>
      <c r="AC62">
        <f t="shared" si="0"/>
        <v>13.606719632709463</v>
      </c>
      <c r="AD62">
        <f t="shared" si="1"/>
        <v>1532.6114204479113</v>
      </c>
      <c r="AE62">
        <f>'IDT-1'!F62</f>
        <v>43</v>
      </c>
      <c r="AF62" s="24"/>
      <c r="AG62">
        <f t="shared" si="2"/>
        <v>1575.6114204479113</v>
      </c>
      <c r="AI62" s="34">
        <f>PXIL!J62</f>
        <v>0</v>
      </c>
      <c r="AJ62" s="34">
        <f>PXIL!P62</f>
        <v>0</v>
      </c>
      <c r="AK62" s="34">
        <f>RTM_IEX!J62</f>
        <v>9.66</v>
      </c>
      <c r="AL62" s="34">
        <f>RTM_IEX!P62</f>
        <v>0</v>
      </c>
      <c r="AM62" s="34">
        <f>RTM_PXI!J62</f>
        <v>0</v>
      </c>
      <c r="AN62" s="34">
        <f>RTM_PXI!P62</f>
        <v>0</v>
      </c>
      <c r="AO62" s="149">
        <f>GDAM_IEX!J62</f>
        <v>0</v>
      </c>
      <c r="AP62" s="149">
        <f>GDAM_IEX!P62</f>
        <v>0</v>
      </c>
      <c r="AQ62" s="149">
        <f>GDAM_PXI!J62</f>
        <v>0</v>
      </c>
      <c r="AR62" s="149">
        <f>GDAM_PXI!P62</f>
        <v>0</v>
      </c>
    </row>
    <row r="63" spans="1:44">
      <c r="A63" t="s">
        <v>105</v>
      </c>
      <c r="D63">
        <f>TWEPL!R63</f>
        <v>7.2215999999999996</v>
      </c>
      <c r="E63">
        <f>GT_NG!T63</f>
        <v>10.922225637872732</v>
      </c>
      <c r="F63">
        <f>GT_Spot!T63</f>
        <v>0</v>
      </c>
      <c r="G63">
        <f>PPCL_NG!T63</f>
        <v>30</v>
      </c>
      <c r="H63">
        <f>PPCL_Spot!T63</f>
        <v>0</v>
      </c>
      <c r="I63">
        <f>Bawana_NG!T63</f>
        <v>69.61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TPDDL_ISGS_exbus!DM63</f>
        <v>640.2612034989121</v>
      </c>
      <c r="P63" s="36">
        <v>48.277128754088608</v>
      </c>
      <c r="Q63" s="36">
        <v>21.343067855089128</v>
      </c>
      <c r="R63" s="38">
        <v>24.184363636363635</v>
      </c>
      <c r="S63" s="38">
        <v>0</v>
      </c>
      <c r="T63" s="37">
        <f>SUMPRODUCT(LTA!J63:AN63,LTA!J$101:AN$101,LTA!J$105:AN$105)</f>
        <v>71.56</v>
      </c>
      <c r="U63" s="37">
        <f>SUMPRODUCT(LTA!J63:AN63,LTA!J$102:AN$102,LTA!J$105:AN$105)</f>
        <v>515.48989999999992</v>
      </c>
      <c r="V63" s="66">
        <f>SUMPRODUCT(MTOA!B63:G63,MTOA!B$102:G$102,MTOA!B$105:G$105)</f>
        <v>0</v>
      </c>
      <c r="W63" s="66">
        <f>SUMPRODUCT(MTOA!B63:G63,MTOA!B$101:G$101,MTOA!B$105:G$105)</f>
        <v>0</v>
      </c>
      <c r="X63">
        <v>0</v>
      </c>
      <c r="Y63" s="34">
        <f>IEX!J63</f>
        <v>112.09</v>
      </c>
      <c r="Z63" s="34">
        <f>IEX!P63</f>
        <v>0</v>
      </c>
      <c r="AA63" s="75">
        <f>STOA!J63</f>
        <v>6.52</v>
      </c>
      <c r="AB63" s="75">
        <f>-STOA!P63</f>
        <v>0</v>
      </c>
      <c r="AC63">
        <f t="shared" si="0"/>
        <v>13.750210144175448</v>
      </c>
      <c r="AD63">
        <f t="shared" si="1"/>
        <v>1538.7292792381506</v>
      </c>
      <c r="AE63">
        <f>'IDT-1'!F63</f>
        <v>34.326000000000001</v>
      </c>
      <c r="AF63" s="24"/>
      <c r="AG63">
        <f t="shared" si="2"/>
        <v>1573.0552792381507</v>
      </c>
      <c r="AI63" s="34">
        <f>PXIL!J63</f>
        <v>0</v>
      </c>
      <c r="AJ63" s="34">
        <f>PXIL!P63</f>
        <v>0</v>
      </c>
      <c r="AK63" s="34">
        <f>RTM_IEX!J63</f>
        <v>0</v>
      </c>
      <c r="AL63" s="34">
        <f>RTM_IEX!P63</f>
        <v>-5</v>
      </c>
      <c r="AM63" s="34">
        <f>RTM_PXI!J63</f>
        <v>0</v>
      </c>
      <c r="AN63" s="34">
        <f>RTM_PXI!P63</f>
        <v>0</v>
      </c>
      <c r="AO63" s="149">
        <f>GDAM_IEX!J63</f>
        <v>0</v>
      </c>
      <c r="AP63" s="149">
        <f>GDAM_IEX!P63</f>
        <v>0</v>
      </c>
      <c r="AQ63" s="149">
        <f>GDAM_PXI!J63</f>
        <v>0</v>
      </c>
      <c r="AR63" s="149">
        <f>GDAM_PXI!P63</f>
        <v>0</v>
      </c>
    </row>
    <row r="64" spans="1:44">
      <c r="A64" t="s">
        <v>106</v>
      </c>
      <c r="D64">
        <f>TWEPL!R64</f>
        <v>7.2215999999999996</v>
      </c>
      <c r="E64">
        <f>GT_NG!T64</f>
        <v>10.922225637872732</v>
      </c>
      <c r="F64">
        <f>GT_Spot!T64</f>
        <v>0</v>
      </c>
      <c r="G64">
        <f>PPCL_NG!T64</f>
        <v>30</v>
      </c>
      <c r="H64">
        <f>PPCL_Spot!T64</f>
        <v>0</v>
      </c>
      <c r="I64">
        <f>Bawana_NG!T64</f>
        <v>69.61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TPDDL_ISGS_exbus!DM64</f>
        <v>647.99409827070338</v>
      </c>
      <c r="P64" s="36">
        <v>48.277128754088608</v>
      </c>
      <c r="Q64" s="36">
        <v>21.343067855089128</v>
      </c>
      <c r="R64" s="38">
        <v>24.184363636363635</v>
      </c>
      <c r="S64" s="38">
        <v>0</v>
      </c>
      <c r="T64" s="37">
        <f>SUMPRODUCT(LTA!J64:AN64,LTA!J$101:AN$101,LTA!J$105:AN$105)</f>
        <v>64.8</v>
      </c>
      <c r="U64" s="37">
        <f>SUMPRODUCT(LTA!J64:AN64,LTA!J$102:AN$102,LTA!J$105:AN$105)</f>
        <v>505.77989999999994</v>
      </c>
      <c r="V64" s="66">
        <f>SUMPRODUCT(MTOA!B64:G64,MTOA!B$102:G$102,MTOA!B$105:G$105)</f>
        <v>0</v>
      </c>
      <c r="W64" s="66">
        <f>SUMPRODUCT(MTOA!B64:G64,MTOA!B$101:G$101,MTOA!B$105:G$105)</f>
        <v>0</v>
      </c>
      <c r="X64">
        <v>0</v>
      </c>
      <c r="Y64" s="34">
        <f>IEX!J64</f>
        <v>136.25</v>
      </c>
      <c r="Z64" s="34">
        <f>IEX!P64</f>
        <v>0</v>
      </c>
      <c r="AA64" s="75">
        <f>STOA!J64</f>
        <v>6.52</v>
      </c>
      <c r="AB64" s="75">
        <f>-STOA!P64</f>
        <v>0</v>
      </c>
      <c r="AC64">
        <f t="shared" si="0"/>
        <v>13.885931618167209</v>
      </c>
      <c r="AD64">
        <f t="shared" si="1"/>
        <v>1554.0164525359501</v>
      </c>
      <c r="AE64">
        <f>'IDT-1'!F64</f>
        <v>20.594999999999999</v>
      </c>
      <c r="AF64" s="24"/>
      <c r="AG64">
        <f t="shared" si="2"/>
        <v>1574.6114525359501</v>
      </c>
      <c r="AI64" s="34">
        <f>PXIL!J64</f>
        <v>0</v>
      </c>
      <c r="AJ64" s="34">
        <f>PXIL!P64</f>
        <v>0</v>
      </c>
      <c r="AK64" s="34">
        <f>RTM_IEX!J64</f>
        <v>0</v>
      </c>
      <c r="AL64" s="34">
        <f>RTM_IEX!P64</f>
        <v>-5</v>
      </c>
      <c r="AM64" s="34">
        <f>RTM_PXI!J64</f>
        <v>0</v>
      </c>
      <c r="AN64" s="34">
        <f>RTM_PXI!P64</f>
        <v>0</v>
      </c>
      <c r="AO64" s="149">
        <f>GDAM_IEX!J64</f>
        <v>0</v>
      </c>
      <c r="AP64" s="149">
        <f>GDAM_IEX!P64</f>
        <v>0</v>
      </c>
      <c r="AQ64" s="149">
        <f>GDAM_PXI!J64</f>
        <v>0</v>
      </c>
      <c r="AR64" s="149">
        <f>GDAM_PXI!P64</f>
        <v>0</v>
      </c>
    </row>
    <row r="65" spans="1:44">
      <c r="A65" t="s">
        <v>107</v>
      </c>
      <c r="D65">
        <f>TWEPL!R65</f>
        <v>7.2215999999999996</v>
      </c>
      <c r="E65">
        <f>GT_NG!T65</f>
        <v>10.922225637872732</v>
      </c>
      <c r="F65">
        <f>GT_Spot!T65</f>
        <v>0</v>
      </c>
      <c r="G65">
        <f>PPCL_NG!T65</f>
        <v>30</v>
      </c>
      <c r="H65">
        <f>PPCL_Spot!T65</f>
        <v>0</v>
      </c>
      <c r="I65">
        <f>Bawana_NG!T65</f>
        <v>69.61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TPDDL_ISGS_exbus!DM65</f>
        <v>653.36288490483605</v>
      </c>
      <c r="P65" s="36">
        <v>48.277128754088608</v>
      </c>
      <c r="Q65" s="36">
        <v>21.343067855089128</v>
      </c>
      <c r="R65" s="38">
        <v>24.184363636363635</v>
      </c>
      <c r="S65" s="38">
        <v>0</v>
      </c>
      <c r="T65" s="37">
        <f>SUMPRODUCT(LTA!J65:AN65,LTA!J$101:AN$101,LTA!J$105:AN$105)</f>
        <v>67.92</v>
      </c>
      <c r="U65" s="37">
        <f>SUMPRODUCT(LTA!J65:AN65,LTA!J$102:AN$102,LTA!J$105:AN$105)</f>
        <v>495.64977999999996</v>
      </c>
      <c r="V65" s="66">
        <f>SUMPRODUCT(MTOA!B65:G65,MTOA!B$102:G$102,MTOA!B$105:G$105)</f>
        <v>0</v>
      </c>
      <c r="W65" s="66">
        <f>SUMPRODUCT(MTOA!B65:G65,MTOA!B$101:G$101,MTOA!B$105:G$105)</f>
        <v>0</v>
      </c>
      <c r="X65">
        <v>0</v>
      </c>
      <c r="Y65" s="34">
        <f>IEX!J65</f>
        <v>151.71</v>
      </c>
      <c r="Z65" s="34">
        <f>IEX!P65</f>
        <v>0</v>
      </c>
      <c r="AA65" s="75">
        <f>STOA!J65</f>
        <v>6.52</v>
      </c>
      <c r="AB65" s="75">
        <f>-STOA!P65</f>
        <v>0</v>
      </c>
      <c r="AC65">
        <f t="shared" si="0"/>
        <v>14.229489072602462</v>
      </c>
      <c r="AD65">
        <f t="shared" si="1"/>
        <v>1542.4915617156475</v>
      </c>
      <c r="AE65">
        <f>'IDT-1'!F65</f>
        <v>15.103</v>
      </c>
      <c r="AF65" s="24"/>
      <c r="AG65">
        <f t="shared" si="2"/>
        <v>1557.5945617156476</v>
      </c>
      <c r="AI65" s="34">
        <f>PXIL!J65</f>
        <v>0</v>
      </c>
      <c r="AJ65" s="34">
        <f>PXIL!P65</f>
        <v>0</v>
      </c>
      <c r="AK65" s="34">
        <f>RTM_IEX!J65</f>
        <v>0</v>
      </c>
      <c r="AL65" s="34">
        <f>RTM_IEX!P65</f>
        <v>-30</v>
      </c>
      <c r="AM65" s="34">
        <f>RTM_PXI!J65</f>
        <v>0</v>
      </c>
      <c r="AN65" s="34">
        <f>RTM_PXI!P65</f>
        <v>0</v>
      </c>
      <c r="AO65" s="149">
        <f>GDAM_IEX!J65</f>
        <v>0</v>
      </c>
      <c r="AP65" s="149">
        <f>GDAM_IEX!P65</f>
        <v>0</v>
      </c>
      <c r="AQ65" s="149">
        <f>GDAM_PXI!J65</f>
        <v>0</v>
      </c>
      <c r="AR65" s="149">
        <f>GDAM_PXI!P65</f>
        <v>0</v>
      </c>
    </row>
    <row r="66" spans="1:44">
      <c r="A66" t="s">
        <v>108</v>
      </c>
      <c r="D66">
        <f>TWEPL!R66</f>
        <v>7.2215999999999996</v>
      </c>
      <c r="E66">
        <f>GT_NG!T66</f>
        <v>10.922225637872732</v>
      </c>
      <c r="F66">
        <f>GT_Spot!T66</f>
        <v>0</v>
      </c>
      <c r="G66">
        <f>PPCL_NG!T66</f>
        <v>30</v>
      </c>
      <c r="H66">
        <f>PPCL_Spot!T66</f>
        <v>0</v>
      </c>
      <c r="I66">
        <f>Bawana_NG!T66</f>
        <v>69.61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TPDDL_ISGS_exbus!DM66</f>
        <v>653.3624195570751</v>
      </c>
      <c r="P66" s="36">
        <v>48.277128754088608</v>
      </c>
      <c r="Q66" s="36">
        <v>21.343067855089128</v>
      </c>
      <c r="R66" s="38">
        <v>24.184363636363635</v>
      </c>
      <c r="S66" s="38">
        <v>0</v>
      </c>
      <c r="T66" s="37">
        <f>SUMPRODUCT(LTA!J66:AN66,LTA!J$101:AN$101,LTA!J$105:AN$105)</f>
        <v>62.79</v>
      </c>
      <c r="U66" s="37">
        <f>SUMPRODUCT(LTA!J66:AN66,LTA!J$102:AN$102,LTA!J$105:AN$105)</f>
        <v>485.13031999999998</v>
      </c>
      <c r="V66" s="66">
        <f>SUMPRODUCT(MTOA!B66:G66,MTOA!B$102:G$102,MTOA!B$105:G$105)</f>
        <v>0</v>
      </c>
      <c r="W66" s="66">
        <f>SUMPRODUCT(MTOA!B66:G66,MTOA!B$101:G$101,MTOA!B$105:G$105)</f>
        <v>0</v>
      </c>
      <c r="X66">
        <v>0</v>
      </c>
      <c r="Y66" s="34">
        <f>IEX!J66</f>
        <v>165.24</v>
      </c>
      <c r="Z66" s="34">
        <f>IEX!P66</f>
        <v>0</v>
      </c>
      <c r="AA66" s="75">
        <f>STOA!J66</f>
        <v>6.52</v>
      </c>
      <c r="AB66" s="75">
        <f>-STOA!P66</f>
        <v>0</v>
      </c>
      <c r="AC66">
        <f t="shared" si="0"/>
        <v>14.175321219453382</v>
      </c>
      <c r="AD66">
        <f t="shared" si="1"/>
        <v>1544.4258042210358</v>
      </c>
      <c r="AE66">
        <f>'IDT-1'!F66</f>
        <v>12.815</v>
      </c>
      <c r="AF66" s="24"/>
      <c r="AG66">
        <f t="shared" si="2"/>
        <v>1557.2408042210359</v>
      </c>
      <c r="AI66" s="34">
        <f>PXIL!J66</f>
        <v>0</v>
      </c>
      <c r="AJ66" s="34">
        <f>PXIL!P66</f>
        <v>0</v>
      </c>
      <c r="AK66" s="34">
        <f>RTM_IEX!J66</f>
        <v>0</v>
      </c>
      <c r="AL66" s="34">
        <f>RTM_IEX!P66</f>
        <v>-26</v>
      </c>
      <c r="AM66" s="34">
        <f>RTM_PXI!J66</f>
        <v>0</v>
      </c>
      <c r="AN66" s="34">
        <f>RTM_PXI!P66</f>
        <v>0</v>
      </c>
      <c r="AO66" s="149">
        <f>GDAM_IEX!J66</f>
        <v>0</v>
      </c>
      <c r="AP66" s="149">
        <f>GDAM_IEX!P66</f>
        <v>0</v>
      </c>
      <c r="AQ66" s="149">
        <f>GDAM_PXI!J66</f>
        <v>0</v>
      </c>
      <c r="AR66" s="149">
        <f>GDAM_PXI!P66</f>
        <v>0</v>
      </c>
    </row>
    <row r="67" spans="1:44">
      <c r="A67" t="s">
        <v>109</v>
      </c>
      <c r="D67">
        <f>TWEPL!R67</f>
        <v>7.2215999999999996</v>
      </c>
      <c r="E67">
        <f>GT_NG!T67</f>
        <v>10.922225637872732</v>
      </c>
      <c r="F67">
        <f>GT_Spot!T67</f>
        <v>0</v>
      </c>
      <c r="G67">
        <f>PPCL_NG!T67</f>
        <v>30</v>
      </c>
      <c r="H67">
        <f>PPCL_Spot!T67</f>
        <v>0</v>
      </c>
      <c r="I67">
        <f>Bawana_NG!T67</f>
        <v>69.61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TPDDL_ISGS_exbus!DM67</f>
        <v>667.72200451174558</v>
      </c>
      <c r="P67" s="36">
        <v>48.277128754088608</v>
      </c>
      <c r="Q67" s="36">
        <v>21.936932326621928</v>
      </c>
      <c r="R67" s="38">
        <v>24.184363636363635</v>
      </c>
      <c r="S67" s="38">
        <v>0</v>
      </c>
      <c r="T67" s="37">
        <f>SUMPRODUCT(LTA!J67:AN67,LTA!J$101:AN$101,LTA!J$105:AN$105)</f>
        <v>51.61</v>
      </c>
      <c r="U67" s="37">
        <f>SUMPRODUCT(LTA!J67:AN67,LTA!J$102:AN$102,LTA!J$105:AN$105)</f>
        <v>474.45553999999998</v>
      </c>
      <c r="V67" s="66">
        <f>SUMPRODUCT(MTOA!B67:G67,MTOA!B$102:G$102,MTOA!B$105:G$105)</f>
        <v>0</v>
      </c>
      <c r="W67" s="66">
        <f>SUMPRODUCT(MTOA!B67:G67,MTOA!B$101:G$101,MTOA!B$105:G$105)</f>
        <v>0</v>
      </c>
      <c r="X67">
        <v>0</v>
      </c>
      <c r="Y67" s="34">
        <f>IEX!J67</f>
        <v>183.6</v>
      </c>
      <c r="Z67" s="34">
        <f>IEX!P67</f>
        <v>0</v>
      </c>
      <c r="AA67" s="75">
        <f>STOA!J67</f>
        <v>6.52</v>
      </c>
      <c r="AB67" s="75">
        <f>-STOA!P67</f>
        <v>0</v>
      </c>
      <c r="AC67">
        <f t="shared" si="0"/>
        <v>14.249523127837385</v>
      </c>
      <c r="AD67">
        <f t="shared" si="1"/>
        <v>1558.8102717388549</v>
      </c>
      <c r="AE67">
        <f>'IDT-1'!F67</f>
        <v>3.661</v>
      </c>
      <c r="AF67" s="24"/>
      <c r="AG67">
        <f t="shared" si="2"/>
        <v>1562.471271738855</v>
      </c>
      <c r="AI67" s="34">
        <f>PXIL!J67</f>
        <v>0</v>
      </c>
      <c r="AJ67" s="34">
        <f>PXIL!P67</f>
        <v>0</v>
      </c>
      <c r="AK67" s="34">
        <f>RTM_IEX!J67</f>
        <v>0</v>
      </c>
      <c r="AL67" s="34">
        <f>RTM_IEX!P67</f>
        <v>-23</v>
      </c>
      <c r="AM67" s="34">
        <f>RTM_PXI!J67</f>
        <v>0</v>
      </c>
      <c r="AN67" s="34">
        <f>RTM_PXI!P67</f>
        <v>0</v>
      </c>
      <c r="AO67" s="149">
        <f>GDAM_IEX!J67</f>
        <v>0</v>
      </c>
      <c r="AP67" s="149">
        <f>GDAM_IEX!P67</f>
        <v>0</v>
      </c>
      <c r="AQ67" s="149">
        <f>GDAM_PXI!J67</f>
        <v>0</v>
      </c>
      <c r="AR67" s="149">
        <f>GDAM_PXI!P67</f>
        <v>0</v>
      </c>
    </row>
    <row r="68" spans="1:44">
      <c r="A68" t="s">
        <v>110</v>
      </c>
      <c r="D68">
        <f>TWEPL!R68</f>
        <v>7.2215999999999996</v>
      </c>
      <c r="E68">
        <f>GT_NG!T68</f>
        <v>10.922225637872732</v>
      </c>
      <c r="F68">
        <f>GT_Spot!T68</f>
        <v>0</v>
      </c>
      <c r="G68">
        <f>PPCL_NG!T68</f>
        <v>30</v>
      </c>
      <c r="H68">
        <f>PPCL_Spot!T68</f>
        <v>0</v>
      </c>
      <c r="I68">
        <f>Bawana_NG!T68</f>
        <v>69.61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TPDDL_ISGS_exbus!DM68</f>
        <v>665.78872811401834</v>
      </c>
      <c r="P68" s="36">
        <v>48.277128754088608</v>
      </c>
      <c r="Q68" s="36">
        <v>21.936932326621928</v>
      </c>
      <c r="R68" s="38">
        <v>24.184363636363635</v>
      </c>
      <c r="S68" s="38">
        <v>0</v>
      </c>
      <c r="T68" s="37">
        <f>SUMPRODUCT(LTA!J68:AN68,LTA!J$101:AN$101,LTA!J$105:AN$105)</f>
        <v>46.37</v>
      </c>
      <c r="U68" s="37">
        <f>SUMPRODUCT(LTA!J68:AN68,LTA!J$102:AN$102,LTA!J$105:AN$105)</f>
        <v>463.18297999999999</v>
      </c>
      <c r="V68" s="66">
        <f>SUMPRODUCT(MTOA!B68:G68,MTOA!B$102:G$102,MTOA!B$105:G$105)</f>
        <v>0</v>
      </c>
      <c r="W68" s="66">
        <f>SUMPRODUCT(MTOA!B68:G68,MTOA!B$101:G$101,MTOA!B$105:G$105)</f>
        <v>0</v>
      </c>
      <c r="X68">
        <v>0</v>
      </c>
      <c r="Y68" s="34">
        <f>IEX!J68</f>
        <v>199.06</v>
      </c>
      <c r="Z68" s="34">
        <f>IEX!P68</f>
        <v>0</v>
      </c>
      <c r="AA68" s="75">
        <f>STOA!J68</f>
        <v>6.52</v>
      </c>
      <c r="AB68" s="75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14.223247767537385</v>
      </c>
      <c r="AD68">
        <f t="shared" ref="AD68:AD98" si="4">SUM(B68:AB68,AI68:AR68)-AC68</f>
        <v>1555.8507107014277</v>
      </c>
      <c r="AE68">
        <f>'IDT-1'!F68</f>
        <v>0</v>
      </c>
      <c r="AF68" s="24"/>
      <c r="AG68">
        <f t="shared" ref="AG68:AG98" si="5">SUM(AD68:AF68)</f>
        <v>1555.8507107014277</v>
      </c>
      <c r="AI68" s="34">
        <f>PXIL!J68</f>
        <v>0</v>
      </c>
      <c r="AJ68" s="34">
        <f>PXIL!P68</f>
        <v>0</v>
      </c>
      <c r="AK68" s="34">
        <f>RTM_IEX!J68</f>
        <v>0</v>
      </c>
      <c r="AL68" s="34">
        <f>RTM_IEX!P68</f>
        <v>-23</v>
      </c>
      <c r="AM68" s="34">
        <f>RTM_PXI!J68</f>
        <v>0</v>
      </c>
      <c r="AN68" s="34">
        <f>RTM_PXI!P68</f>
        <v>0</v>
      </c>
      <c r="AO68" s="149">
        <f>GDAM_IEX!J68</f>
        <v>0</v>
      </c>
      <c r="AP68" s="149">
        <f>GDAM_IEX!P68</f>
        <v>0</v>
      </c>
      <c r="AQ68" s="149">
        <f>GDAM_PXI!J68</f>
        <v>0</v>
      </c>
      <c r="AR68" s="149">
        <f>GDAM_PXI!P68</f>
        <v>0</v>
      </c>
    </row>
    <row r="69" spans="1:44">
      <c r="A69" t="s">
        <v>111</v>
      </c>
      <c r="D69">
        <f>TWEPL!R69</f>
        <v>7.2215999999999996</v>
      </c>
      <c r="E69">
        <f>GT_NG!T69</f>
        <v>8.5526202880784563</v>
      </c>
      <c r="F69">
        <f>GT_Spot!T69</f>
        <v>0</v>
      </c>
      <c r="G69">
        <f>PPCL_NG!T69</f>
        <v>27.59</v>
      </c>
      <c r="H69">
        <f>PPCL_Spot!T69</f>
        <v>0</v>
      </c>
      <c r="I69">
        <f>Bawana_NG!T69</f>
        <v>66.339999999999989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TPDDL_ISGS_exbus!DM69</f>
        <v>660.4175768903998</v>
      </c>
      <c r="P69" s="36">
        <v>48.277128754088608</v>
      </c>
      <c r="Q69" s="36">
        <v>21.936932326621928</v>
      </c>
      <c r="R69" s="38">
        <v>24.184363636363635</v>
      </c>
      <c r="S69" s="38">
        <v>0</v>
      </c>
      <c r="T69" s="37">
        <f>SUMPRODUCT(LTA!J69:AN69,LTA!J$101:AN$101,LTA!J$105:AN$105)</f>
        <v>38.049999999999997</v>
      </c>
      <c r="U69" s="37">
        <f>SUMPRODUCT(LTA!J69:AN69,LTA!J$102:AN$102,LTA!J$105:AN$105)</f>
        <v>452.23158000000001</v>
      </c>
      <c r="V69" s="66">
        <f>SUMPRODUCT(MTOA!B69:G69,MTOA!B$102:G$102,MTOA!B$105:G$105)</f>
        <v>0</v>
      </c>
      <c r="W69" s="66">
        <f>SUMPRODUCT(MTOA!B69:G69,MTOA!B$101:G$101,MTOA!B$105:G$105)</f>
        <v>0</v>
      </c>
      <c r="X69">
        <v>0</v>
      </c>
      <c r="Y69" s="34">
        <f>IEX!J69</f>
        <v>208.72</v>
      </c>
      <c r="Z69" s="34">
        <f>IEX!P69</f>
        <v>0</v>
      </c>
      <c r="AA69" s="75">
        <f>STOA!J69</f>
        <v>6.52</v>
      </c>
      <c r="AB69" s="75">
        <f>-STOA!P69</f>
        <v>0</v>
      </c>
      <c r="AC69">
        <f t="shared" si="3"/>
        <v>13.816367856680861</v>
      </c>
      <c r="AD69">
        <f t="shared" si="4"/>
        <v>1556.2254340388713</v>
      </c>
      <c r="AE69">
        <f>'IDT-1'!F69</f>
        <v>0</v>
      </c>
      <c r="AF69" s="24"/>
      <c r="AG69">
        <f t="shared" si="5"/>
        <v>1556.2254340388713</v>
      </c>
      <c r="AI69" s="34">
        <f>PXIL!J69</f>
        <v>0</v>
      </c>
      <c r="AJ69" s="34">
        <f>PXIL!P69</f>
        <v>0</v>
      </c>
      <c r="AK69" s="34">
        <f>RTM_IEX!J69</f>
        <v>0</v>
      </c>
      <c r="AL69" s="34">
        <f>RTM_IEX!P69</f>
        <v>0</v>
      </c>
      <c r="AM69" s="34">
        <f>RTM_PXI!J69</f>
        <v>0</v>
      </c>
      <c r="AN69" s="34">
        <f>RTM_PXI!P69</f>
        <v>0</v>
      </c>
      <c r="AO69" s="149">
        <f>GDAM_IEX!J69</f>
        <v>0</v>
      </c>
      <c r="AP69" s="149">
        <f>GDAM_IEX!P69</f>
        <v>0</v>
      </c>
      <c r="AQ69" s="149">
        <f>GDAM_PXI!J69</f>
        <v>0</v>
      </c>
      <c r="AR69" s="149">
        <f>GDAM_PXI!P69</f>
        <v>0</v>
      </c>
    </row>
    <row r="70" spans="1:44">
      <c r="A70" t="s">
        <v>112</v>
      </c>
      <c r="D70">
        <f>TWEPL!R70</f>
        <v>7.2215999999999996</v>
      </c>
      <c r="E70">
        <f>GT_NG!T70</f>
        <v>8.5526202880784563</v>
      </c>
      <c r="F70">
        <f>GT_Spot!T70</f>
        <v>0</v>
      </c>
      <c r="G70">
        <f>PPCL_NG!T70</f>
        <v>27.59</v>
      </c>
      <c r="H70">
        <f>PPCL_Spot!T70</f>
        <v>0</v>
      </c>
      <c r="I70">
        <f>Bawana_NG!T70</f>
        <v>66.339999999999989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TPDDL_ISGS_exbus!DM70</f>
        <v>675.87828324796681</v>
      </c>
      <c r="P70" s="36">
        <v>48.277128754088608</v>
      </c>
      <c r="Q70" s="36">
        <v>21.936932326621928</v>
      </c>
      <c r="R70" s="38">
        <v>23.16363636363636</v>
      </c>
      <c r="S70" s="38">
        <v>0</v>
      </c>
      <c r="T70" s="37">
        <f>SUMPRODUCT(LTA!J70:AN70,LTA!J$101:AN$101,LTA!J$105:AN$105)</f>
        <v>30.83</v>
      </c>
      <c r="U70" s="37">
        <f>SUMPRODUCT(LTA!J70:AN70,LTA!J$102:AN$102,LTA!J$105:AN$105)</f>
        <v>441.74977999999999</v>
      </c>
      <c r="V70" s="66">
        <f>SUMPRODUCT(MTOA!B70:G70,MTOA!B$102:G$102,MTOA!B$105:G$105)</f>
        <v>0</v>
      </c>
      <c r="W70" s="66">
        <f>SUMPRODUCT(MTOA!B70:G70,MTOA!B$101:G$101,MTOA!B$105:G$105)</f>
        <v>0</v>
      </c>
      <c r="X70">
        <v>0</v>
      </c>
      <c r="Y70" s="34">
        <f>IEX!J70</f>
        <v>208.72</v>
      </c>
      <c r="Z70" s="34">
        <f>IEX!P70</f>
        <v>0</v>
      </c>
      <c r="AA70" s="75">
        <f>STOA!J70</f>
        <v>6.52</v>
      </c>
      <c r="AB70" s="75">
        <f>-STOA!P70</f>
        <v>0</v>
      </c>
      <c r="AC70">
        <f t="shared" si="3"/>
        <v>13.787663832627452</v>
      </c>
      <c r="AD70">
        <f t="shared" si="4"/>
        <v>1552.9923171477647</v>
      </c>
      <c r="AE70">
        <f>'IDT-1'!F70</f>
        <v>0</v>
      </c>
      <c r="AF70" s="24"/>
      <c r="AG70">
        <f t="shared" si="5"/>
        <v>1552.9923171477647</v>
      </c>
      <c r="AI70" s="34">
        <f>PXIL!J70</f>
        <v>0</v>
      </c>
      <c r="AJ70" s="34">
        <f>PXIL!P70</f>
        <v>0</v>
      </c>
      <c r="AK70" s="34">
        <f>RTM_IEX!J70</f>
        <v>0</v>
      </c>
      <c r="AL70" s="34">
        <f>RTM_IEX!P70</f>
        <v>0</v>
      </c>
      <c r="AM70" s="34">
        <f>RTM_PXI!J70</f>
        <v>0</v>
      </c>
      <c r="AN70" s="34">
        <f>RTM_PXI!P70</f>
        <v>0</v>
      </c>
      <c r="AO70" s="149">
        <f>GDAM_IEX!J70</f>
        <v>0</v>
      </c>
      <c r="AP70" s="149">
        <f>GDAM_IEX!P70</f>
        <v>0</v>
      </c>
      <c r="AQ70" s="149">
        <f>GDAM_PXI!J70</f>
        <v>0</v>
      </c>
      <c r="AR70" s="149">
        <f>GDAM_PXI!P70</f>
        <v>0</v>
      </c>
    </row>
    <row r="71" spans="1:44">
      <c r="A71" t="s">
        <v>113</v>
      </c>
      <c r="D71">
        <f>TWEPL!R71</f>
        <v>7.2215999999999996</v>
      </c>
      <c r="E71">
        <f>GT_NG!T71</f>
        <v>8.5526202880784563</v>
      </c>
      <c r="F71">
        <f>GT_Spot!T71</f>
        <v>0</v>
      </c>
      <c r="G71">
        <f>PPCL_NG!T71</f>
        <v>27.59</v>
      </c>
      <c r="H71">
        <f>PPCL_Spot!T71</f>
        <v>0</v>
      </c>
      <c r="I71">
        <f>Bawana_NG!T71</f>
        <v>66.339999999999989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TPDDL_ISGS_exbus!DM71</f>
        <v>718.22004839283397</v>
      </c>
      <c r="P71" s="36">
        <v>48.277128754088608</v>
      </c>
      <c r="Q71" s="36">
        <v>21.936932326621928</v>
      </c>
      <c r="R71" s="38">
        <v>19.307272727272725</v>
      </c>
      <c r="S71" s="38">
        <v>0</v>
      </c>
      <c r="T71" s="37">
        <f>SUMPRODUCT(LTA!J71:AN71,LTA!J$101:AN$101,LTA!J$105:AN$105)</f>
        <v>26.54</v>
      </c>
      <c r="U71" s="37">
        <f>SUMPRODUCT(LTA!J71:AN71,LTA!J$102:AN$102,LTA!J$105:AN$105)</f>
        <v>433.08663999999999</v>
      </c>
      <c r="V71" s="66">
        <f>SUMPRODUCT(MTOA!B71:G71,MTOA!B$102:G$102,MTOA!B$105:G$105)</f>
        <v>0</v>
      </c>
      <c r="W71" s="66">
        <f>SUMPRODUCT(MTOA!B71:G71,MTOA!B$101:G$101,MTOA!B$105:G$105)</f>
        <v>0</v>
      </c>
      <c r="X71">
        <v>0</v>
      </c>
      <c r="Y71" s="34">
        <f>IEX!J71</f>
        <v>214.52</v>
      </c>
      <c r="Z71" s="34">
        <f>IEX!P71</f>
        <v>0</v>
      </c>
      <c r="AA71" s="75">
        <f>STOA!J71</f>
        <v>6.52</v>
      </c>
      <c r="AB71" s="75">
        <f>-STOA!P71</f>
        <v>0</v>
      </c>
      <c r="AC71">
        <f t="shared" si="3"/>
        <v>14.06338773390228</v>
      </c>
      <c r="AD71">
        <f t="shared" si="4"/>
        <v>1584.048854754993</v>
      </c>
      <c r="AE71">
        <f>'IDT-1'!F71</f>
        <v>0</v>
      </c>
      <c r="AF71" s="24"/>
      <c r="AG71">
        <f t="shared" si="5"/>
        <v>1584.048854754993</v>
      </c>
      <c r="AI71" s="34">
        <f>PXIL!J71</f>
        <v>0</v>
      </c>
      <c r="AJ71" s="34">
        <f>PXIL!P71</f>
        <v>0</v>
      </c>
      <c r="AK71" s="34">
        <f>RTM_IEX!J71</f>
        <v>0</v>
      </c>
      <c r="AL71" s="34">
        <f>RTM_IEX!P71</f>
        <v>0</v>
      </c>
      <c r="AM71" s="34">
        <f>RTM_PXI!J71</f>
        <v>0</v>
      </c>
      <c r="AN71" s="34">
        <f>RTM_PXI!P71</f>
        <v>0</v>
      </c>
      <c r="AO71" s="149">
        <f>GDAM_IEX!J71</f>
        <v>0</v>
      </c>
      <c r="AP71" s="149">
        <f>GDAM_IEX!P71</f>
        <v>0</v>
      </c>
      <c r="AQ71" s="149">
        <f>GDAM_PXI!J71</f>
        <v>0</v>
      </c>
      <c r="AR71" s="149">
        <f>GDAM_PXI!P71</f>
        <v>0</v>
      </c>
    </row>
    <row r="72" spans="1:44">
      <c r="A72" t="s">
        <v>114</v>
      </c>
      <c r="D72">
        <f>TWEPL!R72</f>
        <v>7.2215999999999996</v>
      </c>
      <c r="E72">
        <f>GT_NG!T72</f>
        <v>8.5526202880784563</v>
      </c>
      <c r="F72">
        <f>GT_Spot!T72</f>
        <v>0</v>
      </c>
      <c r="G72">
        <f>PPCL_NG!T72</f>
        <v>27.59</v>
      </c>
      <c r="H72">
        <f>PPCL_Spot!T72</f>
        <v>0</v>
      </c>
      <c r="I72">
        <f>Bawana_NG!T72</f>
        <v>66.339999999999989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TPDDL_ISGS_exbus!DM72</f>
        <v>749.46946371537592</v>
      </c>
      <c r="P72" s="36">
        <v>48.277128754088608</v>
      </c>
      <c r="Q72" s="36">
        <v>21.936932326621928</v>
      </c>
      <c r="R72" s="38">
        <v>11.630181818181818</v>
      </c>
      <c r="S72" s="38">
        <v>0</v>
      </c>
      <c r="T72" s="37">
        <f>SUMPRODUCT(LTA!J72:AN72,LTA!J$101:AN$101,LTA!J$105:AN$105)</f>
        <v>22.4</v>
      </c>
      <c r="U72" s="37">
        <f>SUMPRODUCT(LTA!J72:AN72,LTA!J$102:AN$102,LTA!J$105:AN$105)</f>
        <v>426.90017999999998</v>
      </c>
      <c r="V72" s="66">
        <f>SUMPRODUCT(MTOA!B72:G72,MTOA!B$102:G$102,MTOA!B$105:G$105)</f>
        <v>0</v>
      </c>
      <c r="W72" s="66">
        <f>SUMPRODUCT(MTOA!B72:G72,MTOA!B$101:G$101,MTOA!B$105:G$105)</f>
        <v>0</v>
      </c>
      <c r="X72">
        <v>0</v>
      </c>
      <c r="Y72" s="34">
        <f>IEX!J72</f>
        <v>211.62</v>
      </c>
      <c r="Z72" s="34">
        <f>IEX!P72</f>
        <v>0</v>
      </c>
      <c r="AA72" s="75">
        <f>STOA!J72</f>
        <v>6.52</v>
      </c>
      <c r="AB72" s="75">
        <f>-STOA!P72</f>
        <v>0</v>
      </c>
      <c r="AC72">
        <f t="shared" si="3"/>
        <v>14.154431340740651</v>
      </c>
      <c r="AD72">
        <f t="shared" si="4"/>
        <v>1594.3036755616058</v>
      </c>
      <c r="AE72">
        <f>'IDT-1'!F72</f>
        <v>0</v>
      </c>
      <c r="AF72" s="24"/>
      <c r="AG72">
        <f t="shared" si="5"/>
        <v>1594.3036755616058</v>
      </c>
      <c r="AI72" s="34">
        <f>PXIL!J72</f>
        <v>0</v>
      </c>
      <c r="AJ72" s="34">
        <f>PXIL!P72</f>
        <v>0</v>
      </c>
      <c r="AK72" s="34">
        <f>RTM_IEX!J72</f>
        <v>0</v>
      </c>
      <c r="AL72" s="34">
        <f>RTM_IEX!P72</f>
        <v>0</v>
      </c>
      <c r="AM72" s="34">
        <f>RTM_PXI!J72</f>
        <v>0</v>
      </c>
      <c r="AN72" s="34">
        <f>RTM_PXI!P72</f>
        <v>0</v>
      </c>
      <c r="AO72" s="149">
        <f>GDAM_IEX!J72</f>
        <v>0</v>
      </c>
      <c r="AP72" s="149">
        <f>GDAM_IEX!P72</f>
        <v>0</v>
      </c>
      <c r="AQ72" s="149">
        <f>GDAM_PXI!J72</f>
        <v>0</v>
      </c>
      <c r="AR72" s="149">
        <f>GDAM_PXI!P72</f>
        <v>0</v>
      </c>
    </row>
    <row r="73" spans="1:44">
      <c r="A73" t="s">
        <v>115</v>
      </c>
      <c r="D73">
        <f>TWEPL!R73</f>
        <v>7.2215999999999996</v>
      </c>
      <c r="E73">
        <f>GT_NG!T73</f>
        <v>8.5526202880784563</v>
      </c>
      <c r="F73">
        <f>GT_Spot!T73</f>
        <v>0</v>
      </c>
      <c r="G73">
        <f>PPCL_NG!T73</f>
        <v>27.59</v>
      </c>
      <c r="H73">
        <f>PPCL_Spot!T73</f>
        <v>0</v>
      </c>
      <c r="I73">
        <f>Bawana_NG!T73</f>
        <v>66.339999999999989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TPDDL_ISGS_exbus!DM73</f>
        <v>816.31683183309906</v>
      </c>
      <c r="P73" s="36">
        <v>48.277128754088608</v>
      </c>
      <c r="Q73" s="36">
        <v>21.936932326621928</v>
      </c>
      <c r="R73" s="38">
        <v>5.6101818181818182</v>
      </c>
      <c r="S73" s="38">
        <v>0</v>
      </c>
      <c r="T73" s="37">
        <f>SUMPRODUCT(LTA!J73:AN73,LTA!J$101:AN$101,LTA!J$105:AN$105)</f>
        <v>16.43</v>
      </c>
      <c r="U73" s="37">
        <f>SUMPRODUCT(LTA!J73:AN73,LTA!J$102:AN$102,LTA!J$105:AN$105)</f>
        <v>422.16835999999995</v>
      </c>
      <c r="V73" s="66">
        <f>SUMPRODUCT(MTOA!B73:G73,MTOA!B$102:G$102,MTOA!B$105:G$105)</f>
        <v>0</v>
      </c>
      <c r="W73" s="66">
        <f>SUMPRODUCT(MTOA!B73:G73,MTOA!B$101:G$101,MTOA!B$105:G$105)</f>
        <v>0</v>
      </c>
      <c r="X73">
        <v>0</v>
      </c>
      <c r="Y73" s="34">
        <f>IEX!J73</f>
        <v>170.68</v>
      </c>
      <c r="Z73" s="34">
        <f>IEX!P73</f>
        <v>0</v>
      </c>
      <c r="AA73" s="75">
        <f>STOA!J73</f>
        <v>6.52</v>
      </c>
      <c r="AB73" s="75">
        <f>-STOA!P73</f>
        <v>0</v>
      </c>
      <c r="AC73">
        <f t="shared" si="3"/>
        <v>15.07868627878517</v>
      </c>
      <c r="AD73">
        <f t="shared" si="4"/>
        <v>1507.5649687412845</v>
      </c>
      <c r="AE73">
        <f>'IDT-1'!F73</f>
        <v>0</v>
      </c>
      <c r="AF73" s="24"/>
      <c r="AG73">
        <f t="shared" si="5"/>
        <v>1507.5649687412845</v>
      </c>
      <c r="AI73" s="34">
        <f>PXIL!J73</f>
        <v>0</v>
      </c>
      <c r="AJ73" s="34">
        <f>PXIL!P73</f>
        <v>0</v>
      </c>
      <c r="AK73" s="34">
        <f>RTM_IEX!J73</f>
        <v>0</v>
      </c>
      <c r="AL73" s="34">
        <f>RTM_IEX!P73</f>
        <v>-95</v>
      </c>
      <c r="AM73" s="34">
        <f>RTM_PXI!J73</f>
        <v>0</v>
      </c>
      <c r="AN73" s="34">
        <f>RTM_PXI!P73</f>
        <v>0</v>
      </c>
      <c r="AO73" s="149">
        <f>GDAM_IEX!J73</f>
        <v>0</v>
      </c>
      <c r="AP73" s="149">
        <f>GDAM_IEX!P73</f>
        <v>0</v>
      </c>
      <c r="AQ73" s="149">
        <f>GDAM_PXI!J73</f>
        <v>0</v>
      </c>
      <c r="AR73" s="149">
        <f>GDAM_PXI!P73</f>
        <v>0</v>
      </c>
    </row>
    <row r="74" spans="1:44">
      <c r="A74" t="s">
        <v>116</v>
      </c>
      <c r="D74">
        <f>TWEPL!R74</f>
        <v>7.2215999999999996</v>
      </c>
      <c r="E74">
        <f>GT_NG!T74</f>
        <v>8.5526202880784563</v>
      </c>
      <c r="F74">
        <f>GT_Spot!T74</f>
        <v>0</v>
      </c>
      <c r="G74">
        <f>PPCL_NG!T74</f>
        <v>27.59</v>
      </c>
      <c r="H74">
        <f>PPCL_Spot!T74</f>
        <v>0</v>
      </c>
      <c r="I74">
        <f>Bawana_NG!T74</f>
        <v>66.339999999999989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TPDDL_ISGS_exbus!DM74</f>
        <v>852.88141091025136</v>
      </c>
      <c r="P74" s="36">
        <v>48.277128754088608</v>
      </c>
      <c r="Q74" s="36">
        <v>21.936932326621928</v>
      </c>
      <c r="R74" s="38">
        <v>1.2447272727272729</v>
      </c>
      <c r="S74" s="38">
        <v>0</v>
      </c>
      <c r="T74" s="37">
        <f>SUMPRODUCT(LTA!J74:AN74,LTA!J$101:AN$101,LTA!J$105:AN$105)</f>
        <v>11.69</v>
      </c>
      <c r="U74" s="37">
        <f>SUMPRODUCT(LTA!J74:AN74,LTA!J$102:AN$102,LTA!J$105:AN$105)</f>
        <v>420.22983999999997</v>
      </c>
      <c r="V74" s="66">
        <f>SUMPRODUCT(MTOA!B74:G74,MTOA!B$102:G$102,MTOA!B$105:G$105)</f>
        <v>0</v>
      </c>
      <c r="W74" s="66">
        <f>SUMPRODUCT(MTOA!B74:G74,MTOA!B$101:G$101,MTOA!B$105:G$105)</f>
        <v>0</v>
      </c>
      <c r="X74">
        <v>0</v>
      </c>
      <c r="Y74" s="34">
        <f>IEX!J74</f>
        <v>107.39</v>
      </c>
      <c r="Z74" s="34">
        <f>IEX!P74</f>
        <v>0</v>
      </c>
      <c r="AA74" s="75">
        <f>STOA!J74</f>
        <v>6.52</v>
      </c>
      <c r="AB74" s="75">
        <f>-STOA!P74</f>
        <v>0</v>
      </c>
      <c r="AC74">
        <f t="shared" si="3"/>
        <v>14.657534323442157</v>
      </c>
      <c r="AD74">
        <f t="shared" si="4"/>
        <v>1480.2167252283255</v>
      </c>
      <c r="AE74">
        <f>'IDT-1'!F74</f>
        <v>0</v>
      </c>
      <c r="AF74" s="24"/>
      <c r="AG74">
        <f t="shared" si="5"/>
        <v>1480.2167252283255</v>
      </c>
      <c r="AI74" s="34">
        <f>PXIL!J74</f>
        <v>0</v>
      </c>
      <c r="AJ74" s="34">
        <f>PXIL!P74</f>
        <v>0</v>
      </c>
      <c r="AK74" s="34">
        <f>RTM_IEX!J74</f>
        <v>0</v>
      </c>
      <c r="AL74" s="34">
        <f>RTM_IEX!P74</f>
        <v>-85</v>
      </c>
      <c r="AM74" s="34">
        <f>RTM_PXI!J74</f>
        <v>0</v>
      </c>
      <c r="AN74" s="34">
        <f>RTM_PXI!P74</f>
        <v>0</v>
      </c>
      <c r="AO74" s="149">
        <f>GDAM_IEX!J74</f>
        <v>0</v>
      </c>
      <c r="AP74" s="149">
        <f>GDAM_IEX!P74</f>
        <v>0</v>
      </c>
      <c r="AQ74" s="149">
        <f>GDAM_PXI!J74</f>
        <v>0</v>
      </c>
      <c r="AR74" s="149">
        <f>GDAM_PXI!P74</f>
        <v>0</v>
      </c>
    </row>
    <row r="75" spans="1:44">
      <c r="A75" t="s">
        <v>117</v>
      </c>
      <c r="D75">
        <f>TWEPL!R75</f>
        <v>7.2215999999999996</v>
      </c>
      <c r="E75">
        <f>GT_NG!T75</f>
        <v>8.6320563898253155</v>
      </c>
      <c r="F75">
        <f>GT_Spot!T75</f>
        <v>0</v>
      </c>
      <c r="G75">
        <f>PPCL_NG!T75</f>
        <v>27.961851778263465</v>
      </c>
      <c r="H75">
        <f>PPCL_Spot!T75</f>
        <v>0</v>
      </c>
      <c r="I75">
        <f>Bawana_NG!T75</f>
        <v>66.339999999999989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TPDDL_ISGS_exbus!DM75</f>
        <v>866.79133774827153</v>
      </c>
      <c r="P75" s="36">
        <v>48.277128754088608</v>
      </c>
      <c r="Q75" s="36">
        <v>21.936932326621928</v>
      </c>
      <c r="R75" s="38">
        <v>0</v>
      </c>
      <c r="S75" s="38">
        <v>0</v>
      </c>
      <c r="T75" s="37">
        <f>SUMPRODUCT(LTA!J75:AN75,LTA!J$101:AN$101,LTA!J$105:AN$105)</f>
        <v>6.23</v>
      </c>
      <c r="U75" s="37">
        <f>SUMPRODUCT(LTA!J75:AN75,LTA!J$102:AN$102,LTA!J$105:AN$105)</f>
        <v>419.35999999999996</v>
      </c>
      <c r="V75" s="66">
        <f>SUMPRODUCT(MTOA!B75:G75,MTOA!B$102:G$102,MTOA!B$105:G$105)</f>
        <v>0</v>
      </c>
      <c r="W75" s="66">
        <f>SUMPRODUCT(MTOA!B75:G75,MTOA!B$101:G$101,MTOA!B$105:G$105)</f>
        <v>0</v>
      </c>
      <c r="X75">
        <v>0</v>
      </c>
      <c r="Y75" s="34">
        <f>IEX!J75</f>
        <v>94.01</v>
      </c>
      <c r="Z75" s="34">
        <f>IEX!P75</f>
        <v>0</v>
      </c>
      <c r="AA75" s="75">
        <f>STOA!J75</f>
        <v>6.52</v>
      </c>
      <c r="AB75" s="75">
        <f>-STOA!P75</f>
        <v>0</v>
      </c>
      <c r="AC75">
        <f t="shared" si="3"/>
        <v>14.457462780605701</v>
      </c>
      <c r="AD75">
        <f t="shared" si="4"/>
        <v>1489.8234442164651</v>
      </c>
      <c r="AE75">
        <f>'IDT-1'!F75</f>
        <v>0</v>
      </c>
      <c r="AF75" s="24"/>
      <c r="AG75">
        <f t="shared" si="5"/>
        <v>1489.8234442164651</v>
      </c>
      <c r="AI75" s="34">
        <f>PXIL!J75</f>
        <v>0</v>
      </c>
      <c r="AJ75" s="34">
        <f>PXIL!P75</f>
        <v>0</v>
      </c>
      <c r="AK75" s="34">
        <f>RTM_IEX!J75</f>
        <v>0</v>
      </c>
      <c r="AL75" s="34">
        <f>RTM_IEX!P75</f>
        <v>-69</v>
      </c>
      <c r="AM75" s="34">
        <f>RTM_PXI!J75</f>
        <v>0</v>
      </c>
      <c r="AN75" s="34">
        <f>RTM_PXI!P75</f>
        <v>0</v>
      </c>
      <c r="AO75" s="149">
        <f>GDAM_IEX!J75</f>
        <v>0</v>
      </c>
      <c r="AP75" s="149">
        <f>GDAM_IEX!P75</f>
        <v>0</v>
      </c>
      <c r="AQ75" s="149">
        <f>GDAM_PXI!J75</f>
        <v>0</v>
      </c>
      <c r="AR75" s="149">
        <f>GDAM_PXI!P75</f>
        <v>0</v>
      </c>
    </row>
    <row r="76" spans="1:44">
      <c r="A76" t="s">
        <v>118</v>
      </c>
      <c r="D76">
        <f>TWEPL!R76</f>
        <v>7.2215999999999996</v>
      </c>
      <c r="E76">
        <f>GT_NG!T76</f>
        <v>8.6320563898253155</v>
      </c>
      <c r="F76">
        <f>GT_Spot!T76</f>
        <v>0</v>
      </c>
      <c r="G76">
        <f>PPCL_NG!T76</f>
        <v>27.961851778263465</v>
      </c>
      <c r="H76">
        <f>PPCL_Spot!T76</f>
        <v>0</v>
      </c>
      <c r="I76">
        <f>Bawana_NG!T76</f>
        <v>66.339999999999989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TPDDL_ISGS_exbus!DM76</f>
        <v>877.32709256318026</v>
      </c>
      <c r="P76" s="36">
        <v>48.277128754088608</v>
      </c>
      <c r="Q76" s="36">
        <v>21.936932326621928</v>
      </c>
      <c r="R76" s="38">
        <v>0</v>
      </c>
      <c r="S76" s="38">
        <v>0</v>
      </c>
      <c r="T76" s="37">
        <f>SUMPRODUCT(LTA!J76:AN76,LTA!J$101:AN$101,LTA!J$105:AN$105)</f>
        <v>3.01</v>
      </c>
      <c r="U76" s="37">
        <f>SUMPRODUCT(LTA!J76:AN76,LTA!J$102:AN$102,LTA!J$105:AN$105)</f>
        <v>419.22999999999996</v>
      </c>
      <c r="V76" s="66">
        <f>SUMPRODUCT(MTOA!B76:G76,MTOA!B$102:G$102,MTOA!B$105:G$105)</f>
        <v>0</v>
      </c>
      <c r="W76" s="66">
        <f>SUMPRODUCT(MTOA!B76:G76,MTOA!B$101:G$101,MTOA!B$105:G$105)</f>
        <v>0</v>
      </c>
      <c r="X76">
        <v>0</v>
      </c>
      <c r="Y76" s="34">
        <f>IEX!J76</f>
        <v>89.84</v>
      </c>
      <c r="Z76" s="34">
        <f>IEX!P76</f>
        <v>0</v>
      </c>
      <c r="AA76" s="75">
        <f>STOA!J76</f>
        <v>6.52</v>
      </c>
      <c r="AB76" s="75">
        <f>-STOA!P76</f>
        <v>0</v>
      </c>
      <c r="AC76">
        <f t="shared" si="3"/>
        <v>14.315317000055186</v>
      </c>
      <c r="AD76">
        <f t="shared" si="4"/>
        <v>1511.9813448119244</v>
      </c>
      <c r="AE76">
        <f>'IDT-1'!F76</f>
        <v>0</v>
      </c>
      <c r="AF76" s="24"/>
      <c r="AG76">
        <f t="shared" si="5"/>
        <v>1511.9813448119244</v>
      </c>
      <c r="AI76" s="34">
        <f>PXIL!J76</f>
        <v>0</v>
      </c>
      <c r="AJ76" s="34">
        <f>PXIL!P76</f>
        <v>0</v>
      </c>
      <c r="AK76" s="34">
        <f>RTM_IEX!J76</f>
        <v>0</v>
      </c>
      <c r="AL76" s="34">
        <f>RTM_IEX!P76</f>
        <v>-50</v>
      </c>
      <c r="AM76" s="34">
        <f>RTM_PXI!J76</f>
        <v>0</v>
      </c>
      <c r="AN76" s="34">
        <f>RTM_PXI!P76</f>
        <v>0</v>
      </c>
      <c r="AO76" s="149">
        <f>GDAM_IEX!J76</f>
        <v>0</v>
      </c>
      <c r="AP76" s="149">
        <f>GDAM_IEX!P76</f>
        <v>0</v>
      </c>
      <c r="AQ76" s="149">
        <f>GDAM_PXI!J76</f>
        <v>0</v>
      </c>
      <c r="AR76" s="149">
        <f>GDAM_PXI!P76</f>
        <v>0</v>
      </c>
    </row>
    <row r="77" spans="1:44">
      <c r="A77" t="s">
        <v>119</v>
      </c>
      <c r="D77">
        <f>TWEPL!R77</f>
        <v>7.2215999999999996</v>
      </c>
      <c r="E77">
        <f>GT_NG!T77</f>
        <v>8.6320563898253155</v>
      </c>
      <c r="F77">
        <f>GT_Spot!T77</f>
        <v>0</v>
      </c>
      <c r="G77">
        <f>PPCL_NG!T77</f>
        <v>27.961851778263465</v>
      </c>
      <c r="H77">
        <f>PPCL_Spot!T77</f>
        <v>0</v>
      </c>
      <c r="I77">
        <f>Bawana_NG!T77</f>
        <v>67.430000000000007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TPDDL_ISGS_exbus!DM77</f>
        <v>888.98486293258554</v>
      </c>
      <c r="P77" s="36">
        <v>48.277128754088608</v>
      </c>
      <c r="Q77" s="36">
        <v>21.936932326621928</v>
      </c>
      <c r="R77" s="38">
        <v>0</v>
      </c>
      <c r="S77" s="38">
        <v>0</v>
      </c>
      <c r="T77" s="37">
        <f>SUMPRODUCT(LTA!J77:AN77,LTA!J$101:AN$101,LTA!J$105:AN$105)</f>
        <v>0</v>
      </c>
      <c r="U77" s="37">
        <f>SUMPRODUCT(LTA!J77:AN77,LTA!J$102:AN$102,LTA!J$105:AN$105)</f>
        <v>419.09</v>
      </c>
      <c r="V77" s="66">
        <f>SUMPRODUCT(MTOA!B77:G77,MTOA!B$102:G$102,MTOA!B$105:G$105)</f>
        <v>0</v>
      </c>
      <c r="W77" s="66">
        <f>SUMPRODUCT(MTOA!B77:G77,MTOA!B$101:G$101,MTOA!B$105:G$105)</f>
        <v>0</v>
      </c>
      <c r="X77">
        <v>0</v>
      </c>
      <c r="Y77" s="34">
        <f>IEX!J77</f>
        <v>85.67</v>
      </c>
      <c r="Z77" s="34">
        <f>IEX!P77</f>
        <v>0</v>
      </c>
      <c r="AA77" s="75">
        <f>STOA!J77</f>
        <v>6.52</v>
      </c>
      <c r="AB77" s="75">
        <f>-STOA!P77</f>
        <v>0</v>
      </c>
      <c r="AC77">
        <f t="shared" si="3"/>
        <v>14.167762573817656</v>
      </c>
      <c r="AD77">
        <f t="shared" si="4"/>
        <v>1539.5566696075671</v>
      </c>
      <c r="AE77">
        <f>'IDT-1'!F77</f>
        <v>0</v>
      </c>
      <c r="AF77" s="24"/>
      <c r="AG77">
        <f t="shared" si="5"/>
        <v>1539.5566696075671</v>
      </c>
      <c r="AI77" s="34">
        <f>PXIL!J77</f>
        <v>0</v>
      </c>
      <c r="AJ77" s="34">
        <f>PXIL!P77</f>
        <v>0</v>
      </c>
      <c r="AK77" s="34">
        <f>RTM_IEX!J77</f>
        <v>0</v>
      </c>
      <c r="AL77" s="34">
        <f>RTM_IEX!P77</f>
        <v>-28</v>
      </c>
      <c r="AM77" s="34">
        <f>RTM_PXI!J77</f>
        <v>0</v>
      </c>
      <c r="AN77" s="34">
        <f>RTM_PXI!P77</f>
        <v>0</v>
      </c>
      <c r="AO77" s="149">
        <f>GDAM_IEX!J77</f>
        <v>0</v>
      </c>
      <c r="AP77" s="149">
        <f>GDAM_IEX!P77</f>
        <v>0</v>
      </c>
      <c r="AQ77" s="149">
        <f>GDAM_PXI!J77</f>
        <v>0</v>
      </c>
      <c r="AR77" s="149">
        <f>GDAM_PXI!P77</f>
        <v>0</v>
      </c>
    </row>
    <row r="78" spans="1:44">
      <c r="A78" t="s">
        <v>120</v>
      </c>
      <c r="D78">
        <f>TWEPL!R78</f>
        <v>7.2215999999999996</v>
      </c>
      <c r="E78">
        <f>GT_NG!T78</f>
        <v>8.6320563898253155</v>
      </c>
      <c r="F78">
        <f>GT_Spot!T78</f>
        <v>0</v>
      </c>
      <c r="G78">
        <f>PPCL_NG!T78</f>
        <v>27.961851778263465</v>
      </c>
      <c r="H78">
        <f>PPCL_Spot!T78</f>
        <v>0</v>
      </c>
      <c r="I78">
        <f>Bawana_NG!T78</f>
        <v>67.430000000000007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TPDDL_ISGS_exbus!DM78</f>
        <v>906.39871759062601</v>
      </c>
      <c r="P78" s="36">
        <v>48.277128754088608</v>
      </c>
      <c r="Q78" s="36">
        <v>21.936932326621928</v>
      </c>
      <c r="R78" s="38">
        <v>0</v>
      </c>
      <c r="S78" s="38">
        <v>0</v>
      </c>
      <c r="T78" s="37">
        <f>SUMPRODUCT(LTA!J78:AN78,LTA!J$101:AN$101,LTA!J$105:AN$105)</f>
        <v>0</v>
      </c>
      <c r="U78" s="37">
        <f>SUMPRODUCT(LTA!J78:AN78,LTA!J$102:AN$102,LTA!J$105:AN$105)</f>
        <v>419.03</v>
      </c>
      <c r="V78" s="66">
        <f>SUMPRODUCT(MTOA!B78:G78,MTOA!B$102:G$102,MTOA!B$105:G$105)</f>
        <v>0</v>
      </c>
      <c r="W78" s="66">
        <f>SUMPRODUCT(MTOA!B78:G78,MTOA!B$101:G$101,MTOA!B$105:G$105)</f>
        <v>0</v>
      </c>
      <c r="X78">
        <v>0</v>
      </c>
      <c r="Y78" s="34">
        <f>IEX!J78</f>
        <v>79.23</v>
      </c>
      <c r="Z78" s="34">
        <f>IEX!P78</f>
        <v>0</v>
      </c>
      <c r="AA78" s="75">
        <f>STOA!J78</f>
        <v>6.52</v>
      </c>
      <c r="AB78" s="75">
        <f>-STOA!P78</f>
        <v>0</v>
      </c>
      <c r="AC78">
        <f t="shared" si="3"/>
        <v>14.352585770030364</v>
      </c>
      <c r="AD78">
        <f t="shared" si="4"/>
        <v>1540.2857010693949</v>
      </c>
      <c r="AE78">
        <f>'IDT-1'!F78</f>
        <v>0</v>
      </c>
      <c r="AF78" s="24"/>
      <c r="AG78">
        <f t="shared" si="5"/>
        <v>1540.2857010693949</v>
      </c>
      <c r="AI78" s="34">
        <f>PXIL!J78</f>
        <v>0</v>
      </c>
      <c r="AJ78" s="34">
        <f>PXIL!P78</f>
        <v>0</v>
      </c>
      <c r="AK78" s="34">
        <f>RTM_IEX!J78</f>
        <v>0</v>
      </c>
      <c r="AL78" s="34">
        <f>RTM_IEX!P78</f>
        <v>-38</v>
      </c>
      <c r="AM78" s="34">
        <f>RTM_PXI!J78</f>
        <v>0</v>
      </c>
      <c r="AN78" s="34">
        <f>RTM_PXI!P78</f>
        <v>0</v>
      </c>
      <c r="AO78" s="149">
        <f>GDAM_IEX!J78</f>
        <v>0</v>
      </c>
      <c r="AP78" s="149">
        <f>GDAM_IEX!P78</f>
        <v>0</v>
      </c>
      <c r="AQ78" s="149">
        <f>GDAM_PXI!J78</f>
        <v>0</v>
      </c>
      <c r="AR78" s="149">
        <f>GDAM_PXI!P78</f>
        <v>0</v>
      </c>
    </row>
    <row r="79" spans="1:44">
      <c r="A79" t="s">
        <v>121</v>
      </c>
      <c r="D79">
        <f>TWEPL!R79</f>
        <v>7.2215999999999996</v>
      </c>
      <c r="E79">
        <f>GT_NG!T79</f>
        <v>8.6299821534800731</v>
      </c>
      <c r="F79">
        <f>GT_Spot!T79</f>
        <v>0</v>
      </c>
      <c r="G79">
        <f>PPCL_NG!T79</f>
        <v>27.964802631578944</v>
      </c>
      <c r="H79">
        <f>PPCL_Spot!T79</f>
        <v>0</v>
      </c>
      <c r="I79">
        <f>Bawana_NG!T79</f>
        <v>67.430000000000007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TPDDL_ISGS_exbus!DM79</f>
        <v>957.58668677394098</v>
      </c>
      <c r="P79" s="36">
        <v>48.277128754088608</v>
      </c>
      <c r="Q79" s="36">
        <v>21.936932326621928</v>
      </c>
      <c r="R79" s="38">
        <v>0</v>
      </c>
      <c r="S79" s="38">
        <v>0</v>
      </c>
      <c r="T79" s="37">
        <f>SUMPRODUCT(LTA!J79:AN79,LTA!J$101:AN$101,LTA!J$105:AN$105)</f>
        <v>0</v>
      </c>
      <c r="U79" s="37">
        <f>SUMPRODUCT(LTA!J79:AN79,LTA!J$102:AN$102,LTA!J$105:AN$105)</f>
        <v>418.66999999999996</v>
      </c>
      <c r="V79" s="66">
        <f>SUMPRODUCT(MTOA!B79:G79,MTOA!B$102:G$102,MTOA!B$105:G$105)</f>
        <v>0</v>
      </c>
      <c r="W79" s="66">
        <f>SUMPRODUCT(MTOA!B79:G79,MTOA!B$101:G$101,MTOA!B$105:G$105)</f>
        <v>0</v>
      </c>
      <c r="X79">
        <v>0</v>
      </c>
      <c r="Y79" s="34">
        <f>IEX!J79</f>
        <v>50.09</v>
      </c>
      <c r="Z79" s="34">
        <f>IEX!P79</f>
        <v>0</v>
      </c>
      <c r="AA79" s="75">
        <f>STOA!J79</f>
        <v>6.52</v>
      </c>
      <c r="AB79" s="75">
        <f>-STOA!P79</f>
        <v>0</v>
      </c>
      <c r="AC79">
        <f t="shared" si="3"/>
        <v>14.587838250683852</v>
      </c>
      <c r="AD79">
        <f t="shared" si="4"/>
        <v>1556.7392943890266</v>
      </c>
      <c r="AE79">
        <f>'IDT-1'!F79</f>
        <v>0</v>
      </c>
      <c r="AF79" s="24"/>
      <c r="AG79">
        <f t="shared" si="5"/>
        <v>1556.7392943890266</v>
      </c>
      <c r="AI79" s="34">
        <f>PXIL!J79</f>
        <v>0</v>
      </c>
      <c r="AJ79" s="34">
        <f>PXIL!P79</f>
        <v>0</v>
      </c>
      <c r="AK79" s="34">
        <f>RTM_IEX!J79</f>
        <v>0</v>
      </c>
      <c r="AL79" s="34">
        <f>RTM_IEX!P79</f>
        <v>-43</v>
      </c>
      <c r="AM79" s="34">
        <f>RTM_PXI!J79</f>
        <v>0</v>
      </c>
      <c r="AN79" s="34">
        <f>RTM_PXI!P79</f>
        <v>0</v>
      </c>
      <c r="AO79" s="149">
        <f>GDAM_IEX!J79</f>
        <v>0</v>
      </c>
      <c r="AP79" s="149">
        <f>GDAM_IEX!P79</f>
        <v>0</v>
      </c>
      <c r="AQ79" s="149">
        <f>GDAM_PXI!J79</f>
        <v>0</v>
      </c>
      <c r="AR79" s="149">
        <f>GDAM_PXI!P79</f>
        <v>0</v>
      </c>
    </row>
    <row r="80" spans="1:44">
      <c r="A80" t="s">
        <v>122</v>
      </c>
      <c r="D80">
        <f>TWEPL!R80</f>
        <v>7.2215999999999996</v>
      </c>
      <c r="E80">
        <f>GT_NG!T80</f>
        <v>8.8947055324211792</v>
      </c>
      <c r="F80">
        <f>GT_Spot!T80</f>
        <v>0</v>
      </c>
      <c r="G80">
        <f>PPCL_NG!T80</f>
        <v>28.15</v>
      </c>
      <c r="H80">
        <f>PPCL_Spot!T80</f>
        <v>0</v>
      </c>
      <c r="I80">
        <f>Bawana_NG!T80</f>
        <v>67.430000000000007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TPDDL_ISGS_exbus!DM80</f>
        <v>957.58663272903209</v>
      </c>
      <c r="P80" s="36">
        <v>48.277128754088608</v>
      </c>
      <c r="Q80" s="36">
        <v>21.936932326621928</v>
      </c>
      <c r="R80" s="38">
        <v>0</v>
      </c>
      <c r="S80" s="38">
        <v>0</v>
      </c>
      <c r="T80" s="37">
        <f>SUMPRODUCT(LTA!J80:AN80,LTA!J$101:AN$101,LTA!J$105:AN$105)</f>
        <v>0</v>
      </c>
      <c r="U80" s="37">
        <f>SUMPRODUCT(LTA!J80:AN80,LTA!J$102:AN$102,LTA!J$105:AN$105)</f>
        <v>418.34999999999997</v>
      </c>
      <c r="V80" s="66">
        <f>SUMPRODUCT(MTOA!B80:G80,MTOA!B$102:G$102,MTOA!B$105:G$105)</f>
        <v>0</v>
      </c>
      <c r="W80" s="66">
        <f>SUMPRODUCT(MTOA!B80:G80,MTOA!B$101:G$101,MTOA!B$105:G$105)</f>
        <v>0</v>
      </c>
      <c r="X80">
        <v>0</v>
      </c>
      <c r="Y80" s="34">
        <f>IEX!J80</f>
        <v>38.76</v>
      </c>
      <c r="Z80" s="34">
        <f>IEX!P80</f>
        <v>0</v>
      </c>
      <c r="AA80" s="75">
        <f>STOA!J80</f>
        <v>6.52</v>
      </c>
      <c r="AB80" s="75">
        <f>-STOA!P80</f>
        <v>0</v>
      </c>
      <c r="AC80">
        <f t="shared" si="3"/>
        <v>14.560302097843003</v>
      </c>
      <c r="AD80">
        <f t="shared" si="4"/>
        <v>1537.5666972443205</v>
      </c>
      <c r="AE80">
        <f>'IDT-1'!F80</f>
        <v>4.577</v>
      </c>
      <c r="AF80" s="24"/>
      <c r="AG80">
        <f t="shared" si="5"/>
        <v>1542.1436972443205</v>
      </c>
      <c r="AI80" s="34">
        <f>PXIL!J80</f>
        <v>0</v>
      </c>
      <c r="AJ80" s="34">
        <f>PXIL!P80</f>
        <v>0</v>
      </c>
      <c r="AK80" s="34">
        <f>RTM_IEX!J80</f>
        <v>0</v>
      </c>
      <c r="AL80" s="34">
        <f>RTM_IEX!P80</f>
        <v>-51</v>
      </c>
      <c r="AM80" s="34">
        <f>RTM_PXI!J80</f>
        <v>0</v>
      </c>
      <c r="AN80" s="34">
        <f>RTM_PXI!P80</f>
        <v>0</v>
      </c>
      <c r="AO80" s="149">
        <f>GDAM_IEX!J80</f>
        <v>0</v>
      </c>
      <c r="AP80" s="149">
        <f>GDAM_IEX!P80</f>
        <v>0</v>
      </c>
      <c r="AQ80" s="149">
        <f>GDAM_PXI!J80</f>
        <v>0</v>
      </c>
      <c r="AR80" s="149">
        <f>GDAM_PXI!P80</f>
        <v>0</v>
      </c>
    </row>
    <row r="81" spans="1:44">
      <c r="A81" t="s">
        <v>123</v>
      </c>
      <c r="D81">
        <f>TWEPL!R81</f>
        <v>7.2215999999999996</v>
      </c>
      <c r="E81">
        <f>GT_NG!T81</f>
        <v>11.022964509394573</v>
      </c>
      <c r="F81">
        <f>GT_Spot!T81</f>
        <v>0</v>
      </c>
      <c r="G81">
        <f>PPCL_NG!T81</f>
        <v>30</v>
      </c>
      <c r="H81">
        <f>PPCL_Spot!T81</f>
        <v>0</v>
      </c>
      <c r="I81">
        <f>Bawana_NG!T81</f>
        <v>67.430000000000007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TPDDL_ISGS_exbus!DM81</f>
        <v>901.39481425507881</v>
      </c>
      <c r="P81" s="36">
        <v>48.277128754088608</v>
      </c>
      <c r="Q81" s="36">
        <v>21.936932326621928</v>
      </c>
      <c r="R81" s="38">
        <v>0</v>
      </c>
      <c r="S81" s="38">
        <v>0</v>
      </c>
      <c r="T81" s="37">
        <f>SUMPRODUCT(LTA!J81:AN81,LTA!J$101:AN$101,LTA!J$105:AN$105)</f>
        <v>0</v>
      </c>
      <c r="U81" s="37">
        <f>SUMPRODUCT(LTA!J81:AN81,LTA!J$102:AN$102,LTA!J$105:AN$105)</f>
        <v>412.98999999999995</v>
      </c>
      <c r="V81" s="66">
        <f>SUMPRODUCT(MTOA!B81:G81,MTOA!B$102:G$102,MTOA!B$105:G$105)</f>
        <v>0</v>
      </c>
      <c r="W81" s="66">
        <f>SUMPRODUCT(MTOA!B81:G81,MTOA!B$101:G$101,MTOA!B$105:G$105)</f>
        <v>0</v>
      </c>
      <c r="X81">
        <v>0</v>
      </c>
      <c r="Y81" s="34">
        <f>IEX!J81</f>
        <v>33</v>
      </c>
      <c r="Z81" s="34">
        <f>IEX!P81</f>
        <v>0</v>
      </c>
      <c r="AA81" s="75">
        <f>STOA!J81</f>
        <v>6.52</v>
      </c>
      <c r="AB81" s="75">
        <f>-STOA!P81</f>
        <v>0</v>
      </c>
      <c r="AC81">
        <f t="shared" si="3"/>
        <v>13.816526096303479</v>
      </c>
      <c r="AD81">
        <f t="shared" si="4"/>
        <v>1495.9769137488804</v>
      </c>
      <c r="AE81">
        <f>'IDT-1'!F81</f>
        <v>11.442</v>
      </c>
      <c r="AF81" s="24"/>
      <c r="AG81">
        <f t="shared" si="5"/>
        <v>1507.4189137488804</v>
      </c>
      <c r="AI81" s="34">
        <f>PXIL!J81</f>
        <v>0</v>
      </c>
      <c r="AJ81" s="34">
        <f>PXIL!P81</f>
        <v>0</v>
      </c>
      <c r="AK81" s="34">
        <f>RTM_IEX!J81</f>
        <v>0</v>
      </c>
      <c r="AL81" s="34">
        <f>RTM_IEX!P81</f>
        <v>-30</v>
      </c>
      <c r="AM81" s="34">
        <f>RTM_PXI!J81</f>
        <v>0</v>
      </c>
      <c r="AN81" s="34">
        <f>RTM_PXI!P81</f>
        <v>0</v>
      </c>
      <c r="AO81" s="149">
        <f>GDAM_IEX!J81</f>
        <v>0</v>
      </c>
      <c r="AP81" s="149">
        <f>GDAM_IEX!P81</f>
        <v>0</v>
      </c>
      <c r="AQ81" s="149">
        <f>GDAM_PXI!J81</f>
        <v>0</v>
      </c>
      <c r="AR81" s="149">
        <f>GDAM_PXI!P81</f>
        <v>0</v>
      </c>
    </row>
    <row r="82" spans="1:44">
      <c r="A82" t="s">
        <v>124</v>
      </c>
      <c r="D82">
        <f>TWEPL!R82</f>
        <v>7.2215999999999996</v>
      </c>
      <c r="E82">
        <f>GT_NG!T82</f>
        <v>11.022964509394573</v>
      </c>
      <c r="F82">
        <f>GT_Spot!T82</f>
        <v>0</v>
      </c>
      <c r="G82">
        <f>PPCL_NG!T82</f>
        <v>30</v>
      </c>
      <c r="H82">
        <f>PPCL_Spot!T82</f>
        <v>0</v>
      </c>
      <c r="I82">
        <f>Bawana_NG!T82</f>
        <v>67.430000000000007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TPDDL_ISGS_exbus!DM82</f>
        <v>893.70395658632015</v>
      </c>
      <c r="P82" s="36">
        <v>48.277128754088608</v>
      </c>
      <c r="Q82" s="36">
        <v>21.936932326621928</v>
      </c>
      <c r="R82" s="38">
        <v>0</v>
      </c>
      <c r="S82" s="38">
        <v>0</v>
      </c>
      <c r="T82" s="37">
        <f>SUMPRODUCT(LTA!J82:AN82,LTA!J$101:AN$101,LTA!J$105:AN$105)</f>
        <v>0</v>
      </c>
      <c r="U82" s="37">
        <f>SUMPRODUCT(LTA!J82:AN82,LTA!J$102:AN$102,LTA!J$105:AN$105)</f>
        <v>412.81999999999994</v>
      </c>
      <c r="V82" s="66">
        <f>SUMPRODUCT(MTOA!B82:G82,MTOA!B$102:G$102,MTOA!B$105:G$105)</f>
        <v>0</v>
      </c>
      <c r="W82" s="66">
        <f>SUMPRODUCT(MTOA!B82:G82,MTOA!B$101:G$101,MTOA!B$105:G$105)</f>
        <v>0</v>
      </c>
      <c r="X82">
        <v>0</v>
      </c>
      <c r="Y82" s="34">
        <f>IEX!J82</f>
        <v>15.05</v>
      </c>
      <c r="Z82" s="34">
        <f>IEX!P82</f>
        <v>0</v>
      </c>
      <c r="AA82" s="75">
        <f>STOA!J82</f>
        <v>6.52</v>
      </c>
      <c r="AB82" s="75">
        <f>-STOA!P82</f>
        <v>0</v>
      </c>
      <c r="AC82">
        <f t="shared" si="3"/>
        <v>13.589390548818404</v>
      </c>
      <c r="AD82">
        <f t="shared" si="4"/>
        <v>1470.3931916276069</v>
      </c>
      <c r="AE82">
        <f>'IDT-1'!F82</f>
        <v>18.306999999999999</v>
      </c>
      <c r="AF82" s="24"/>
      <c r="AG82">
        <f t="shared" si="5"/>
        <v>1488.700191627607</v>
      </c>
      <c r="AI82" s="34">
        <f>PXIL!J82</f>
        <v>0</v>
      </c>
      <c r="AJ82" s="34">
        <f>PXIL!P82</f>
        <v>0</v>
      </c>
      <c r="AK82" s="34">
        <f>RTM_IEX!J82</f>
        <v>0</v>
      </c>
      <c r="AL82" s="34">
        <f>RTM_IEX!P82</f>
        <v>-30</v>
      </c>
      <c r="AM82" s="34">
        <f>RTM_PXI!J82</f>
        <v>0</v>
      </c>
      <c r="AN82" s="34">
        <f>RTM_PXI!P82</f>
        <v>0</v>
      </c>
      <c r="AO82" s="149">
        <f>GDAM_IEX!J82</f>
        <v>0</v>
      </c>
      <c r="AP82" s="149">
        <f>GDAM_IEX!P82</f>
        <v>0</v>
      </c>
      <c r="AQ82" s="149">
        <f>GDAM_PXI!J82</f>
        <v>0</v>
      </c>
      <c r="AR82" s="149">
        <f>GDAM_PXI!P82</f>
        <v>0</v>
      </c>
    </row>
    <row r="83" spans="1:44">
      <c r="A83" t="s">
        <v>125</v>
      </c>
      <c r="D83">
        <f>TWEPL!R83</f>
        <v>7.2215999999999996</v>
      </c>
      <c r="E83">
        <f>GT_NG!T83</f>
        <v>10.703735881841876</v>
      </c>
      <c r="F83">
        <f>GT_Spot!T83</f>
        <v>0</v>
      </c>
      <c r="G83">
        <f>PPCL_NG!T83</f>
        <v>30</v>
      </c>
      <c r="H83">
        <f>PPCL_Spot!T83</f>
        <v>0</v>
      </c>
      <c r="I83">
        <f>Bawana_NG!T83</f>
        <v>67.430000000000007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TPDDL_ISGS_exbus!DM83</f>
        <v>859.69658787511366</v>
      </c>
      <c r="P83" s="36">
        <v>48.277128754088608</v>
      </c>
      <c r="Q83" s="36">
        <v>21.936932326621928</v>
      </c>
      <c r="R83" s="38">
        <v>0</v>
      </c>
      <c r="S83" s="38">
        <v>0</v>
      </c>
      <c r="T83" s="37">
        <f>SUMPRODUCT(LTA!J83:AN83,LTA!J$101:AN$101,LTA!J$105:AN$105)</f>
        <v>0</v>
      </c>
      <c r="U83" s="37">
        <f>SUMPRODUCT(LTA!J83:AN83,LTA!J$102:AN$102,LTA!J$105:AN$105)</f>
        <v>412.29999999999995</v>
      </c>
      <c r="V83" s="66">
        <f>SUMPRODUCT(MTOA!B83:G83,MTOA!B$102:G$102,MTOA!B$105:G$105)</f>
        <v>0</v>
      </c>
      <c r="W83" s="66">
        <f>SUMPRODUCT(MTOA!B83:G83,MTOA!B$101:G$101,MTOA!B$105:G$105)</f>
        <v>0</v>
      </c>
      <c r="X83">
        <v>0</v>
      </c>
      <c r="Y83" s="34">
        <f>IEX!J83</f>
        <v>0</v>
      </c>
      <c r="Z83" s="34">
        <f>IEX!P83</f>
        <v>0</v>
      </c>
      <c r="AA83" s="75">
        <f>STOA!J83</f>
        <v>6.52</v>
      </c>
      <c r="AB83" s="75">
        <f>-STOA!P83</f>
        <v>0</v>
      </c>
      <c r="AC83">
        <f t="shared" si="3"/>
        <v>13.283472405070253</v>
      </c>
      <c r="AD83">
        <f t="shared" si="4"/>
        <v>1405.8025124325959</v>
      </c>
      <c r="AE83">
        <f>'IDT-1'!F83</f>
        <v>20.161000000000001</v>
      </c>
      <c r="AF83" s="24"/>
      <c r="AG83">
        <f t="shared" si="5"/>
        <v>1425.963512432596</v>
      </c>
      <c r="AI83" s="34">
        <f>PXIL!J83</f>
        <v>0</v>
      </c>
      <c r="AJ83" s="34">
        <f>PXIL!P83</f>
        <v>0</v>
      </c>
      <c r="AK83" s="34">
        <f>RTM_IEX!J83</f>
        <v>0</v>
      </c>
      <c r="AL83" s="34">
        <f>RTM_IEX!P83</f>
        <v>-45</v>
      </c>
      <c r="AM83" s="34">
        <f>RTM_PXI!J83</f>
        <v>0</v>
      </c>
      <c r="AN83" s="34">
        <f>RTM_PXI!P83</f>
        <v>0</v>
      </c>
      <c r="AO83" s="149">
        <f>GDAM_IEX!J83</f>
        <v>0</v>
      </c>
      <c r="AP83" s="149">
        <f>GDAM_IEX!P83</f>
        <v>0</v>
      </c>
      <c r="AQ83" s="149">
        <f>GDAM_PXI!J83</f>
        <v>0</v>
      </c>
      <c r="AR83" s="149">
        <f>GDAM_PXI!P83</f>
        <v>0</v>
      </c>
    </row>
    <row r="84" spans="1:44">
      <c r="A84" t="s">
        <v>126</v>
      </c>
      <c r="D84">
        <f>TWEPL!R84</f>
        <v>7.2215999999999996</v>
      </c>
      <c r="E84">
        <f>GT_NG!T84</f>
        <v>10.703735881841876</v>
      </c>
      <c r="F84">
        <f>GT_Spot!T84</f>
        <v>0</v>
      </c>
      <c r="G84">
        <f>PPCL_NG!T84</f>
        <v>30</v>
      </c>
      <c r="H84">
        <f>PPCL_Spot!T84</f>
        <v>0</v>
      </c>
      <c r="I84">
        <f>Bawana_NG!T84</f>
        <v>67.430000000000007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TPDDL_ISGS_exbus!DM84</f>
        <v>888.69839078262351</v>
      </c>
      <c r="P84" s="36">
        <v>48.277128754088608</v>
      </c>
      <c r="Q84" s="36">
        <v>21.936932326621928</v>
      </c>
      <c r="R84" s="38">
        <v>0</v>
      </c>
      <c r="S84" s="38">
        <v>0</v>
      </c>
      <c r="T84" s="37">
        <f>SUMPRODUCT(LTA!J84:AN84,LTA!J$101:AN$101,LTA!J$105:AN$105)</f>
        <v>0</v>
      </c>
      <c r="U84" s="37">
        <f>SUMPRODUCT(LTA!J84:AN84,LTA!J$102:AN$102,LTA!J$105:AN$105)</f>
        <v>412.17999999999995</v>
      </c>
      <c r="V84" s="66">
        <f>SUMPRODUCT(MTOA!B84:G84,MTOA!B$102:G$102,MTOA!B$105:G$105)</f>
        <v>0</v>
      </c>
      <c r="W84" s="66">
        <f>SUMPRODUCT(MTOA!B84:G84,MTOA!B$101:G$101,MTOA!B$105:G$105)</f>
        <v>0</v>
      </c>
      <c r="X84">
        <v>0</v>
      </c>
      <c r="Y84" s="34">
        <f>IEX!J84</f>
        <v>0</v>
      </c>
      <c r="Z84" s="34">
        <f>IEX!P84</f>
        <v>-20</v>
      </c>
      <c r="AA84" s="75">
        <f>STOA!J84</f>
        <v>6.52</v>
      </c>
      <c r="AB84" s="75">
        <f>-STOA!P84</f>
        <v>0</v>
      </c>
      <c r="AC84">
        <f t="shared" si="3"/>
        <v>13.724072948622439</v>
      </c>
      <c r="AD84">
        <f t="shared" si="4"/>
        <v>1413.2437147965534</v>
      </c>
      <c r="AE84">
        <f>'IDT-1'!F84</f>
        <v>-12.949</v>
      </c>
      <c r="AF84" s="24"/>
      <c r="AG84">
        <f t="shared" si="5"/>
        <v>1400.2947147965533</v>
      </c>
      <c r="AI84" s="34">
        <f>PXIL!J84</f>
        <v>0</v>
      </c>
      <c r="AJ84" s="34">
        <f>PXIL!P84</f>
        <v>0</v>
      </c>
      <c r="AK84" s="34">
        <f>RTM_IEX!J84</f>
        <v>0</v>
      </c>
      <c r="AL84" s="34">
        <f>RTM_IEX!P84</f>
        <v>-46</v>
      </c>
      <c r="AM84" s="34">
        <f>RTM_PXI!J84</f>
        <v>0</v>
      </c>
      <c r="AN84" s="34">
        <f>RTM_PXI!P84</f>
        <v>0</v>
      </c>
      <c r="AO84" s="149">
        <f>GDAM_IEX!J84</f>
        <v>0</v>
      </c>
      <c r="AP84" s="149">
        <f>GDAM_IEX!P84</f>
        <v>0</v>
      </c>
      <c r="AQ84" s="149">
        <f>GDAM_PXI!J84</f>
        <v>0</v>
      </c>
      <c r="AR84" s="149">
        <f>GDAM_PXI!P84</f>
        <v>0</v>
      </c>
    </row>
    <row r="85" spans="1:44">
      <c r="A85" t="s">
        <v>127</v>
      </c>
      <c r="D85">
        <f>TWEPL!R85</f>
        <v>7.2215999999999996</v>
      </c>
      <c r="E85">
        <f>GT_NG!T85</f>
        <v>10.703735881841876</v>
      </c>
      <c r="F85">
        <f>GT_Spot!T85</f>
        <v>0</v>
      </c>
      <c r="G85">
        <f>PPCL_NG!T85</f>
        <v>30</v>
      </c>
      <c r="H85">
        <f>PPCL_Spot!T85</f>
        <v>0</v>
      </c>
      <c r="I85">
        <f>Bawana_NG!T85</f>
        <v>67.430000000000007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TPDDL_ISGS_exbus!DM85</f>
        <v>873.24329848699756</v>
      </c>
      <c r="P85" s="36">
        <v>48.277128754088608</v>
      </c>
      <c r="Q85" s="36">
        <v>21.936932326621928</v>
      </c>
      <c r="R85" s="38">
        <v>0</v>
      </c>
      <c r="S85" s="38">
        <v>0</v>
      </c>
      <c r="T85" s="37">
        <f>SUMPRODUCT(LTA!J85:AN85,LTA!J$101:AN$101,LTA!J$105:AN$105)</f>
        <v>0</v>
      </c>
      <c r="U85" s="37">
        <f>SUMPRODUCT(LTA!J85:AN85,LTA!J$102:AN$102,LTA!J$105:AN$105)</f>
        <v>411.85999999999996</v>
      </c>
      <c r="V85" s="66">
        <f>SUMPRODUCT(MTOA!B85:G85,MTOA!B$102:G$102,MTOA!B$105:G$105)</f>
        <v>0</v>
      </c>
      <c r="W85" s="66">
        <f>SUMPRODUCT(MTOA!B85:G85,MTOA!B$101:G$101,MTOA!B$105:G$105)</f>
        <v>0</v>
      </c>
      <c r="X85">
        <v>0</v>
      </c>
      <c r="Y85" s="34">
        <f>IEX!J85</f>
        <v>0</v>
      </c>
      <c r="Z85" s="34">
        <f>IEX!P85</f>
        <v>-20</v>
      </c>
      <c r="AA85" s="75">
        <f>STOA!J85</f>
        <v>6.52</v>
      </c>
      <c r="AB85" s="75">
        <f>-STOA!P85</f>
        <v>0</v>
      </c>
      <c r="AC85">
        <f t="shared" si="3"/>
        <v>13.531983371287756</v>
      </c>
      <c r="AD85">
        <f t="shared" si="4"/>
        <v>1403.6607120782621</v>
      </c>
      <c r="AE85">
        <f>'IDT-1'!F85</f>
        <v>-39.030999999999999</v>
      </c>
      <c r="AF85" s="24"/>
      <c r="AG85">
        <f t="shared" si="5"/>
        <v>1364.6297120782622</v>
      </c>
      <c r="AI85" s="34">
        <f>PXIL!J85</f>
        <v>0</v>
      </c>
      <c r="AJ85" s="34">
        <f>PXIL!P85</f>
        <v>0</v>
      </c>
      <c r="AK85" s="34">
        <f>RTM_IEX!J85</f>
        <v>0</v>
      </c>
      <c r="AL85" s="34">
        <f>RTM_IEX!P85</f>
        <v>-40</v>
      </c>
      <c r="AM85" s="34">
        <f>RTM_PXI!J85</f>
        <v>0</v>
      </c>
      <c r="AN85" s="34">
        <f>RTM_PXI!P85</f>
        <v>0</v>
      </c>
      <c r="AO85" s="149">
        <f>GDAM_IEX!J85</f>
        <v>0</v>
      </c>
      <c r="AP85" s="149">
        <f>GDAM_IEX!P85</f>
        <v>0</v>
      </c>
      <c r="AQ85" s="149">
        <f>GDAM_PXI!J85</f>
        <v>0</v>
      </c>
      <c r="AR85" s="149">
        <f>GDAM_PXI!P85</f>
        <v>0</v>
      </c>
    </row>
    <row r="86" spans="1:44">
      <c r="A86" t="s">
        <v>128</v>
      </c>
      <c r="D86">
        <f>TWEPL!R86</f>
        <v>7.2215999999999996</v>
      </c>
      <c r="E86">
        <f>GT_NG!T86</f>
        <v>10.703735881841876</v>
      </c>
      <c r="F86">
        <f>GT_Spot!T86</f>
        <v>0</v>
      </c>
      <c r="G86">
        <f>PPCL_NG!T86</f>
        <v>30</v>
      </c>
      <c r="H86">
        <f>PPCL_Spot!T86</f>
        <v>0</v>
      </c>
      <c r="I86">
        <f>Bawana_NG!T86</f>
        <v>67.430000000000007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TPDDL_ISGS_exbus!DM86</f>
        <v>840.45735517773187</v>
      </c>
      <c r="P86" s="36">
        <v>48.277128754088608</v>
      </c>
      <c r="Q86" s="36">
        <v>21.936932326621928</v>
      </c>
      <c r="R86" s="38">
        <v>0</v>
      </c>
      <c r="S86" s="38">
        <v>0</v>
      </c>
      <c r="T86" s="37">
        <f>SUMPRODUCT(LTA!J86:AN86,LTA!J$101:AN$101,LTA!J$105:AN$105)</f>
        <v>0</v>
      </c>
      <c r="U86" s="37">
        <f>SUMPRODUCT(LTA!J86:AN86,LTA!J$102:AN$102,LTA!J$105:AN$105)</f>
        <v>411.52999999999992</v>
      </c>
      <c r="V86" s="66">
        <f>SUMPRODUCT(MTOA!B86:G86,MTOA!B$102:G$102,MTOA!B$105:G$105)</f>
        <v>0</v>
      </c>
      <c r="W86" s="66">
        <f>SUMPRODUCT(MTOA!B86:G86,MTOA!B$101:G$101,MTOA!B$105:G$105)</f>
        <v>0</v>
      </c>
      <c r="X86">
        <v>0</v>
      </c>
      <c r="Y86" s="34">
        <f>IEX!J86</f>
        <v>0</v>
      </c>
      <c r="Z86" s="34">
        <f>IEX!P86</f>
        <v>0</v>
      </c>
      <c r="AA86" s="75">
        <f>STOA!J86</f>
        <v>6.52</v>
      </c>
      <c r="AB86" s="75">
        <f>-STOA!P86</f>
        <v>0</v>
      </c>
      <c r="AC86">
        <f t="shared" si="3"/>
        <v>13.063000519722316</v>
      </c>
      <c r="AD86">
        <f t="shared" si="4"/>
        <v>1391.0137516205621</v>
      </c>
      <c r="AE86">
        <f>'IDT-1'!F86</f>
        <v>-59.781999999999996</v>
      </c>
      <c r="AF86" s="24"/>
      <c r="AG86">
        <f t="shared" si="5"/>
        <v>1331.2317516205621</v>
      </c>
      <c r="AI86" s="34">
        <f>PXIL!J86</f>
        <v>0</v>
      </c>
      <c r="AJ86" s="34">
        <f>PXIL!P86</f>
        <v>0</v>
      </c>
      <c r="AK86" s="34">
        <f>RTM_IEX!J86</f>
        <v>0</v>
      </c>
      <c r="AL86" s="34">
        <f>RTM_IEX!P86</f>
        <v>-40</v>
      </c>
      <c r="AM86" s="34">
        <f>RTM_PXI!J86</f>
        <v>0</v>
      </c>
      <c r="AN86" s="34">
        <f>RTM_PXI!P86</f>
        <v>0</v>
      </c>
      <c r="AO86" s="149">
        <f>GDAM_IEX!J86</f>
        <v>0</v>
      </c>
      <c r="AP86" s="149">
        <f>GDAM_IEX!P86</f>
        <v>0</v>
      </c>
      <c r="AQ86" s="149">
        <f>GDAM_PXI!J86</f>
        <v>0</v>
      </c>
      <c r="AR86" s="149">
        <f>GDAM_PXI!P86</f>
        <v>0</v>
      </c>
    </row>
    <row r="87" spans="1:44">
      <c r="A87" t="s">
        <v>129</v>
      </c>
      <c r="D87">
        <f>TWEPL!R87</f>
        <v>7.2215999999999996</v>
      </c>
      <c r="E87">
        <f>GT_NG!T87</f>
        <v>10.703735881841876</v>
      </c>
      <c r="F87">
        <f>GT_Spot!T87</f>
        <v>0</v>
      </c>
      <c r="G87">
        <f>PPCL_NG!T87</f>
        <v>30</v>
      </c>
      <c r="H87">
        <f>PPCL_Spot!T87</f>
        <v>0</v>
      </c>
      <c r="I87">
        <f>Bawana_NG!T87</f>
        <v>68.52000000000001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TPDDL_ISGS_exbus!DM87</f>
        <v>827.31108654630395</v>
      </c>
      <c r="P87" s="36">
        <v>48.277128754088608</v>
      </c>
      <c r="Q87" s="36">
        <v>21.936932326621928</v>
      </c>
      <c r="R87" s="38">
        <v>0</v>
      </c>
      <c r="S87" s="38">
        <v>0</v>
      </c>
      <c r="T87" s="37">
        <f>SUMPRODUCT(LTA!J87:AN87,LTA!J$101:AN$101,LTA!J$105:AN$105)</f>
        <v>0</v>
      </c>
      <c r="U87" s="37">
        <f>SUMPRODUCT(LTA!J87:AN87,LTA!J$102:AN$102,LTA!J$105:AN$105)</f>
        <v>411.00999999999993</v>
      </c>
      <c r="V87" s="66">
        <f>SUMPRODUCT(MTOA!B87:G87,MTOA!B$102:G$102,MTOA!B$105:G$105)</f>
        <v>0</v>
      </c>
      <c r="W87" s="66">
        <f>SUMPRODUCT(MTOA!B87:G87,MTOA!B$101:G$101,MTOA!B$105:G$105)</f>
        <v>0</v>
      </c>
      <c r="X87">
        <v>0</v>
      </c>
      <c r="Y87" s="34">
        <f>IEX!J87</f>
        <v>0</v>
      </c>
      <c r="Z87" s="34">
        <f>IEX!P87</f>
        <v>0</v>
      </c>
      <c r="AA87" s="75">
        <f>STOA!J87</f>
        <v>6.52</v>
      </c>
      <c r="AB87" s="75">
        <f>-STOA!P87</f>
        <v>0</v>
      </c>
      <c r="AC87">
        <f t="shared" si="3"/>
        <v>13.174282543820631</v>
      </c>
      <c r="AD87">
        <f t="shared" si="4"/>
        <v>1353.3262009650355</v>
      </c>
      <c r="AE87">
        <f>'IDT-1'!F87</f>
        <v>-77.123999999999995</v>
      </c>
      <c r="AF87" s="24"/>
      <c r="AG87">
        <f t="shared" si="5"/>
        <v>1276.2022009650354</v>
      </c>
      <c r="AI87" s="34">
        <f>PXIL!J87</f>
        <v>0</v>
      </c>
      <c r="AJ87" s="34">
        <f>PXIL!P87</f>
        <v>0</v>
      </c>
      <c r="AK87" s="34">
        <f>RTM_IEX!J87</f>
        <v>0</v>
      </c>
      <c r="AL87" s="34">
        <f>RTM_IEX!P87</f>
        <v>-65</v>
      </c>
      <c r="AM87" s="34">
        <f>RTM_PXI!J87</f>
        <v>0</v>
      </c>
      <c r="AN87" s="34">
        <f>RTM_PXI!P87</f>
        <v>0</v>
      </c>
      <c r="AO87" s="149">
        <f>GDAM_IEX!J87</f>
        <v>0</v>
      </c>
      <c r="AP87" s="149">
        <f>GDAM_IEX!P87</f>
        <v>0</v>
      </c>
      <c r="AQ87" s="149">
        <f>GDAM_PXI!J87</f>
        <v>0</v>
      </c>
      <c r="AR87" s="149">
        <f>GDAM_PXI!P87</f>
        <v>0</v>
      </c>
    </row>
    <row r="88" spans="1:44">
      <c r="A88" t="s">
        <v>130</v>
      </c>
      <c r="D88">
        <f>TWEPL!R88</f>
        <v>7.2215999999999996</v>
      </c>
      <c r="E88">
        <f>GT_NG!T88</f>
        <v>10.703735881841876</v>
      </c>
      <c r="F88">
        <f>GT_Spot!T88</f>
        <v>0</v>
      </c>
      <c r="G88">
        <f>PPCL_NG!T88</f>
        <v>30</v>
      </c>
      <c r="H88">
        <f>PPCL_Spot!T88</f>
        <v>0</v>
      </c>
      <c r="I88">
        <f>Bawana_NG!T88</f>
        <v>68.52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TPDDL_ISGS_exbus!DM88</f>
        <v>837.38287915515093</v>
      </c>
      <c r="P88" s="36">
        <v>48.277128754088608</v>
      </c>
      <c r="Q88" s="36">
        <v>21.936932326621928</v>
      </c>
      <c r="R88" s="38">
        <v>0</v>
      </c>
      <c r="S88" s="38">
        <v>0</v>
      </c>
      <c r="T88" s="37">
        <f>SUMPRODUCT(LTA!J88:AN88,LTA!J$101:AN$101,LTA!J$105:AN$105)</f>
        <v>0</v>
      </c>
      <c r="U88" s="37">
        <f>SUMPRODUCT(LTA!J88:AN88,LTA!J$102:AN$102,LTA!J$105:AN$105)</f>
        <v>411.20999999999992</v>
      </c>
      <c r="V88" s="66">
        <f>SUMPRODUCT(MTOA!B88:G88,MTOA!B$102:G$102,MTOA!B$105:G$105)</f>
        <v>0</v>
      </c>
      <c r="W88" s="66">
        <f>SUMPRODUCT(MTOA!B88:G88,MTOA!B$101:G$101,MTOA!B$105:G$105)</f>
        <v>0</v>
      </c>
      <c r="X88">
        <v>0</v>
      </c>
      <c r="Y88" s="34">
        <f>IEX!J88</f>
        <v>0</v>
      </c>
      <c r="Z88" s="34">
        <f>IEX!P88</f>
        <v>0</v>
      </c>
      <c r="AA88" s="75">
        <f>STOA!J88</f>
        <v>6.52</v>
      </c>
      <c r="AB88" s="75">
        <f>-STOA!P88</f>
        <v>0</v>
      </c>
      <c r="AC88">
        <f t="shared" si="3"/>
        <v>13.264674318778486</v>
      </c>
      <c r="AD88">
        <f t="shared" si="4"/>
        <v>1363.5076017989247</v>
      </c>
      <c r="AE88">
        <f>'IDT-1'!F88</f>
        <v>-78.414000000000001</v>
      </c>
      <c r="AF88" s="24"/>
      <c r="AG88">
        <f t="shared" si="5"/>
        <v>1285.0936017989247</v>
      </c>
      <c r="AI88" s="34">
        <f>PXIL!J88</f>
        <v>0</v>
      </c>
      <c r="AJ88" s="34">
        <f>PXIL!P88</f>
        <v>0</v>
      </c>
      <c r="AK88" s="34">
        <f>RTM_IEX!J88</f>
        <v>0</v>
      </c>
      <c r="AL88" s="34">
        <f>RTM_IEX!P88</f>
        <v>-65</v>
      </c>
      <c r="AM88" s="34">
        <f>RTM_PXI!J88</f>
        <v>0</v>
      </c>
      <c r="AN88" s="34">
        <f>RTM_PXI!P88</f>
        <v>0</v>
      </c>
      <c r="AO88" s="149">
        <f>GDAM_IEX!J88</f>
        <v>0</v>
      </c>
      <c r="AP88" s="149">
        <f>GDAM_IEX!P88</f>
        <v>0</v>
      </c>
      <c r="AQ88" s="149">
        <f>GDAM_PXI!J88</f>
        <v>0</v>
      </c>
      <c r="AR88" s="149">
        <f>GDAM_PXI!P88</f>
        <v>0</v>
      </c>
    </row>
    <row r="89" spans="1:44">
      <c r="A89" t="s">
        <v>131</v>
      </c>
      <c r="D89">
        <f>TWEPL!R89</f>
        <v>7.2215999999999996</v>
      </c>
      <c r="E89">
        <f>GT_NG!T89</f>
        <v>10.402476780185758</v>
      </c>
      <c r="F89">
        <f>GT_Spot!T89</f>
        <v>0</v>
      </c>
      <c r="G89">
        <f>PPCL_NG!T89</f>
        <v>30</v>
      </c>
      <c r="H89">
        <f>PPCL_Spot!T89</f>
        <v>0</v>
      </c>
      <c r="I89">
        <f>Bawana_NG!T89</f>
        <v>68.52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TPDDL_ISGS_exbus!DM89</f>
        <v>820.14165984690499</v>
      </c>
      <c r="P89" s="36">
        <v>48.277128754088608</v>
      </c>
      <c r="Q89" s="36">
        <v>21.936932326621928</v>
      </c>
      <c r="R89" s="38">
        <v>0</v>
      </c>
      <c r="S89" s="38">
        <v>0</v>
      </c>
      <c r="T89" s="37">
        <f>SUMPRODUCT(LTA!J89:AN89,LTA!J$101:AN$101,LTA!J$105:AN$105)</f>
        <v>0</v>
      </c>
      <c r="U89" s="37">
        <f>SUMPRODUCT(LTA!J89:AN89,LTA!J$102:AN$102,LTA!J$105:AN$105)</f>
        <v>411.43999999999994</v>
      </c>
      <c r="V89" s="66">
        <f>SUMPRODUCT(MTOA!B89:G89,MTOA!B$102:G$102,MTOA!B$105:G$105)</f>
        <v>0</v>
      </c>
      <c r="W89" s="66">
        <f>SUMPRODUCT(MTOA!B89:G89,MTOA!B$101:G$101,MTOA!B$105:G$105)</f>
        <v>0</v>
      </c>
      <c r="X89">
        <v>0</v>
      </c>
      <c r="Y89" s="34">
        <f>IEX!J89</f>
        <v>0</v>
      </c>
      <c r="Z89" s="34">
        <f>IEX!P89</f>
        <v>0</v>
      </c>
      <c r="AA89" s="75">
        <f>STOA!J89</f>
        <v>6.52</v>
      </c>
      <c r="AB89" s="75">
        <f>-STOA!P89</f>
        <v>0</v>
      </c>
      <c r="AC89">
        <f t="shared" si="3"/>
        <v>13.041299488593783</v>
      </c>
      <c r="AD89">
        <f t="shared" si="4"/>
        <v>1354.4184982192073</v>
      </c>
      <c r="AE89">
        <f>'IDT-1'!F89</f>
        <v>-61.017000000000003</v>
      </c>
      <c r="AF89" s="24"/>
      <c r="AG89">
        <f t="shared" si="5"/>
        <v>1293.4014982192073</v>
      </c>
      <c r="AI89" s="34">
        <f>PXIL!J89</f>
        <v>0</v>
      </c>
      <c r="AJ89" s="34">
        <f>PXIL!P89</f>
        <v>0</v>
      </c>
      <c r="AK89" s="34">
        <f>RTM_IEX!J89</f>
        <v>0</v>
      </c>
      <c r="AL89" s="34">
        <f>RTM_IEX!P89</f>
        <v>-57</v>
      </c>
      <c r="AM89" s="34">
        <f>RTM_PXI!J89</f>
        <v>0</v>
      </c>
      <c r="AN89" s="34">
        <f>RTM_PXI!P89</f>
        <v>0</v>
      </c>
      <c r="AO89" s="149">
        <f>GDAM_IEX!J89</f>
        <v>0</v>
      </c>
      <c r="AP89" s="149">
        <f>GDAM_IEX!P89</f>
        <v>0</v>
      </c>
      <c r="AQ89" s="149">
        <f>GDAM_PXI!J89</f>
        <v>0</v>
      </c>
      <c r="AR89" s="149">
        <f>GDAM_PXI!P89</f>
        <v>0</v>
      </c>
    </row>
    <row r="90" spans="1:44">
      <c r="A90" t="s">
        <v>132</v>
      </c>
      <c r="D90">
        <f>TWEPL!R90</f>
        <v>7.2215999999999996</v>
      </c>
      <c r="E90">
        <f>GT_NG!T90</f>
        <v>10.402476780185758</v>
      </c>
      <c r="F90">
        <f>GT_Spot!T90</f>
        <v>0</v>
      </c>
      <c r="G90">
        <f>PPCL_NG!T90</f>
        <v>30</v>
      </c>
      <c r="H90">
        <f>PPCL_Spot!T90</f>
        <v>0</v>
      </c>
      <c r="I90">
        <f>Bawana_NG!T90</f>
        <v>68.52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TPDDL_ISGS_exbus!DM90</f>
        <v>855.95387461900941</v>
      </c>
      <c r="P90" s="36">
        <v>48.277128754088608</v>
      </c>
      <c r="Q90" s="36">
        <v>21.936932326621928</v>
      </c>
      <c r="R90" s="38">
        <v>0</v>
      </c>
      <c r="S90" s="38">
        <v>0</v>
      </c>
      <c r="T90" s="37">
        <f>SUMPRODUCT(LTA!J90:AN90,LTA!J$101:AN$101,LTA!J$105:AN$105)</f>
        <v>0</v>
      </c>
      <c r="U90" s="37">
        <f>SUMPRODUCT(LTA!J90:AN90,LTA!J$102:AN$102,LTA!J$105:AN$105)</f>
        <v>411.73999999999995</v>
      </c>
      <c r="V90" s="66">
        <f>SUMPRODUCT(MTOA!B90:G90,MTOA!B$102:G$102,MTOA!B$105:G$105)</f>
        <v>0</v>
      </c>
      <c r="W90" s="66">
        <f>SUMPRODUCT(MTOA!B90:G90,MTOA!B$101:G$101,MTOA!B$105:G$105)</f>
        <v>0</v>
      </c>
      <c r="X90">
        <v>0</v>
      </c>
      <c r="Y90" s="34">
        <f>IEX!J90</f>
        <v>0</v>
      </c>
      <c r="Z90" s="34">
        <f>IEX!P90</f>
        <v>0</v>
      </c>
      <c r="AA90" s="75">
        <f>STOA!J90</f>
        <v>6.52</v>
      </c>
      <c r="AB90" s="75">
        <f>-STOA!P90</f>
        <v>0</v>
      </c>
      <c r="AC90">
        <f t="shared" si="3"/>
        <v>13.447868253810258</v>
      </c>
      <c r="AD90">
        <f t="shared" si="4"/>
        <v>1380.1241442260955</v>
      </c>
      <c r="AE90">
        <f>'IDT-1'!F90</f>
        <v>-65.47</v>
      </c>
      <c r="AF90" s="24"/>
      <c r="AG90">
        <f t="shared" si="5"/>
        <v>1314.6541442260955</v>
      </c>
      <c r="AI90" s="34">
        <f>PXIL!J90</f>
        <v>0</v>
      </c>
      <c r="AJ90" s="34">
        <f>PXIL!P90</f>
        <v>0</v>
      </c>
      <c r="AK90" s="34">
        <f>RTM_IEX!J90</f>
        <v>0</v>
      </c>
      <c r="AL90" s="34">
        <f>RTM_IEX!P90</f>
        <v>-67</v>
      </c>
      <c r="AM90" s="34">
        <f>RTM_PXI!J90</f>
        <v>0</v>
      </c>
      <c r="AN90" s="34">
        <f>RTM_PXI!P90</f>
        <v>0</v>
      </c>
      <c r="AO90" s="149">
        <f>GDAM_IEX!J90</f>
        <v>0</v>
      </c>
      <c r="AP90" s="149">
        <f>GDAM_IEX!P90</f>
        <v>0</v>
      </c>
      <c r="AQ90" s="149">
        <f>GDAM_PXI!J90</f>
        <v>0</v>
      </c>
      <c r="AR90" s="149">
        <f>GDAM_PXI!P90</f>
        <v>0</v>
      </c>
    </row>
    <row r="91" spans="1:44">
      <c r="A91" t="s">
        <v>133</v>
      </c>
      <c r="D91">
        <f>TWEPL!R91</f>
        <v>7.2215999999999996</v>
      </c>
      <c r="E91">
        <f>GT_NG!T91</f>
        <v>11.021671826625386</v>
      </c>
      <c r="F91">
        <f>GT_Spot!T91</f>
        <v>0</v>
      </c>
      <c r="G91">
        <f>PPCL_NG!T91</f>
        <v>29.998064640990904</v>
      </c>
      <c r="H91">
        <f>PPCL_Spot!T91</f>
        <v>0</v>
      </c>
      <c r="I91">
        <f>Bawana_NG!T91</f>
        <v>68.52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TPDDL_ISGS_exbus!DM91</f>
        <v>844.12407709337833</v>
      </c>
      <c r="P91" s="36">
        <v>48.277128754088608</v>
      </c>
      <c r="Q91" s="36">
        <v>21.936932326621928</v>
      </c>
      <c r="R91" s="38">
        <v>0</v>
      </c>
      <c r="S91" s="38">
        <v>0</v>
      </c>
      <c r="T91" s="37">
        <f>SUMPRODUCT(LTA!J91:AN91,LTA!J$101:AN$101,LTA!J$105:AN$105)</f>
        <v>0</v>
      </c>
      <c r="U91" s="37">
        <f>SUMPRODUCT(LTA!J91:AN91,LTA!J$102:AN$102,LTA!J$105:AN$105)</f>
        <v>411.87</v>
      </c>
      <c r="V91" s="66">
        <f>SUMPRODUCT(MTOA!B91:G91,MTOA!B$102:G$102,MTOA!B$105:G$105)</f>
        <v>0</v>
      </c>
      <c r="W91" s="66">
        <f>SUMPRODUCT(MTOA!B91:G91,MTOA!B$101:G$101,MTOA!B$105:G$105)</f>
        <v>0</v>
      </c>
      <c r="X91">
        <v>0</v>
      </c>
      <c r="Y91" s="34">
        <f>IEX!J91</f>
        <v>0</v>
      </c>
      <c r="Z91" s="34">
        <f>IEX!P91</f>
        <v>-20</v>
      </c>
      <c r="AA91" s="75">
        <f>STOA!J91</f>
        <v>6.52</v>
      </c>
      <c r="AB91" s="75">
        <f>-STOA!P91</f>
        <v>0</v>
      </c>
      <c r="AC91">
        <f t="shared" si="3"/>
        <v>13.465757578622632</v>
      </c>
      <c r="AD91">
        <f t="shared" si="4"/>
        <v>1356.0237170630826</v>
      </c>
      <c r="AE91">
        <f>'IDT-1'!F91</f>
        <v>-32.756999999999998</v>
      </c>
      <c r="AF91" s="24"/>
      <c r="AG91">
        <f t="shared" si="5"/>
        <v>1323.2667170630825</v>
      </c>
      <c r="AI91" s="34">
        <f>PXIL!J91</f>
        <v>0</v>
      </c>
      <c r="AJ91" s="34">
        <f>PXIL!P91</f>
        <v>0</v>
      </c>
      <c r="AK91" s="34">
        <f>RTM_IEX!J91</f>
        <v>0</v>
      </c>
      <c r="AL91" s="34">
        <f>RTM_IEX!P91</f>
        <v>-60</v>
      </c>
      <c r="AM91" s="34">
        <f>RTM_PXI!J91</f>
        <v>0</v>
      </c>
      <c r="AN91" s="34">
        <f>RTM_PXI!P91</f>
        <v>0</v>
      </c>
      <c r="AO91" s="149">
        <f>GDAM_IEX!J91</f>
        <v>0</v>
      </c>
      <c r="AP91" s="149">
        <f>GDAM_IEX!P91</f>
        <v>0</v>
      </c>
      <c r="AQ91" s="149">
        <f>GDAM_PXI!J91</f>
        <v>0</v>
      </c>
      <c r="AR91" s="149">
        <f>GDAM_PXI!P91</f>
        <v>0</v>
      </c>
    </row>
    <row r="92" spans="1:44">
      <c r="A92" t="s">
        <v>134</v>
      </c>
      <c r="D92">
        <f>TWEPL!R92</f>
        <v>7.2215999999999996</v>
      </c>
      <c r="E92">
        <f>GT_NG!T92</f>
        <v>11.021671826625386</v>
      </c>
      <c r="F92">
        <f>GT_Spot!T92</f>
        <v>0</v>
      </c>
      <c r="G92">
        <f>PPCL_NG!T92</f>
        <v>29.998064640990904</v>
      </c>
      <c r="H92">
        <f>PPCL_Spot!T92</f>
        <v>0</v>
      </c>
      <c r="I92">
        <f>Bawana_NG!T92</f>
        <v>68.52000000000001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TPDDL_ISGS_exbus!DM92</f>
        <v>844.0654951933783</v>
      </c>
      <c r="P92" s="36">
        <v>48.277128754088608</v>
      </c>
      <c r="Q92" s="36">
        <v>21.936932326621928</v>
      </c>
      <c r="R92" s="38">
        <v>0</v>
      </c>
      <c r="S92" s="38">
        <v>0</v>
      </c>
      <c r="T92" s="37">
        <f>SUMPRODUCT(LTA!J92:AN92,LTA!J$101:AN$101,LTA!J$105:AN$105)</f>
        <v>0</v>
      </c>
      <c r="U92" s="37">
        <f>SUMPRODUCT(LTA!J92:AN92,LTA!J$102:AN$102,LTA!J$105:AN$105)</f>
        <v>412.17</v>
      </c>
      <c r="V92" s="66">
        <f>SUMPRODUCT(MTOA!B92:G92,MTOA!B$102:G$102,MTOA!B$105:G$105)</f>
        <v>0</v>
      </c>
      <c r="W92" s="66">
        <f>SUMPRODUCT(MTOA!B92:G92,MTOA!B$101:G$101,MTOA!B$105:G$105)</f>
        <v>0</v>
      </c>
      <c r="X92">
        <v>0</v>
      </c>
      <c r="Y92" s="34">
        <f>IEX!J92</f>
        <v>0</v>
      </c>
      <c r="Z92" s="34">
        <f>IEX!P92</f>
        <v>-20</v>
      </c>
      <c r="AA92" s="75">
        <f>STOA!J92</f>
        <v>6.52</v>
      </c>
      <c r="AB92" s="75">
        <f>-STOA!P92</f>
        <v>0</v>
      </c>
      <c r="AC92">
        <f t="shared" si="3"/>
        <v>13.467882057902631</v>
      </c>
      <c r="AD92">
        <f t="shared" si="4"/>
        <v>1356.2630106838026</v>
      </c>
      <c r="AE92">
        <f>'IDT-1'!F92</f>
        <v>-16.266999999999999</v>
      </c>
      <c r="AF92" s="24"/>
      <c r="AG92">
        <f t="shared" si="5"/>
        <v>1339.9960106838025</v>
      </c>
      <c r="AI92" s="34">
        <f>PXIL!J92</f>
        <v>0</v>
      </c>
      <c r="AJ92" s="34">
        <f>PXIL!P92</f>
        <v>0</v>
      </c>
      <c r="AK92" s="34">
        <f>RTM_IEX!J92</f>
        <v>0</v>
      </c>
      <c r="AL92" s="34">
        <f>RTM_IEX!P92</f>
        <v>-60</v>
      </c>
      <c r="AM92" s="34">
        <f>RTM_PXI!J92</f>
        <v>0</v>
      </c>
      <c r="AN92" s="34">
        <f>RTM_PXI!P92</f>
        <v>0</v>
      </c>
      <c r="AO92" s="149">
        <f>GDAM_IEX!J92</f>
        <v>0</v>
      </c>
      <c r="AP92" s="149">
        <f>GDAM_IEX!P92</f>
        <v>0</v>
      </c>
      <c r="AQ92" s="149">
        <f>GDAM_PXI!J92</f>
        <v>0</v>
      </c>
      <c r="AR92" s="149">
        <f>GDAM_PXI!P92</f>
        <v>0</v>
      </c>
    </row>
    <row r="93" spans="1:44">
      <c r="A93" t="s">
        <v>135</v>
      </c>
      <c r="D93">
        <f>TWEPL!R93</f>
        <v>7.2215999999999996</v>
      </c>
      <c r="E93">
        <f>GT_NG!T93</f>
        <v>10.717022441160372</v>
      </c>
      <c r="F93">
        <f>GT_Spot!T93</f>
        <v>0</v>
      </c>
      <c r="G93">
        <f>PPCL_NG!T93</f>
        <v>29.998064640990904</v>
      </c>
      <c r="H93">
        <f>PPCL_Spot!T93</f>
        <v>0</v>
      </c>
      <c r="I93">
        <f>Bawana_NG!T93</f>
        <v>69.61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TPDDL_ISGS_exbus!DM93</f>
        <v>844.0654951933783</v>
      </c>
      <c r="P93" s="36">
        <v>48.277128754088608</v>
      </c>
      <c r="Q93" s="36">
        <v>21.936932326621928</v>
      </c>
      <c r="R93" s="38">
        <v>0</v>
      </c>
      <c r="S93" s="38">
        <v>0</v>
      </c>
      <c r="T93" s="37">
        <f>SUMPRODUCT(LTA!J93:AN93,LTA!J$101:AN$101,LTA!J$105:AN$105)</f>
        <v>0</v>
      </c>
      <c r="U93" s="37">
        <f>SUMPRODUCT(LTA!J93:AN93,LTA!J$102:AN$102,LTA!J$105:AN$105)</f>
        <v>412.85</v>
      </c>
      <c r="V93" s="66">
        <f>SUMPRODUCT(MTOA!B93:G93,MTOA!B$102:G$102,MTOA!B$105:G$105)</f>
        <v>0</v>
      </c>
      <c r="W93" s="66">
        <f>SUMPRODUCT(MTOA!B93:G93,MTOA!B$101:G$101,MTOA!B$105:G$105)</f>
        <v>0</v>
      </c>
      <c r="X93">
        <v>0</v>
      </c>
      <c r="Y93" s="34">
        <f>IEX!J93</f>
        <v>0</v>
      </c>
      <c r="Z93" s="34">
        <f>IEX!P93</f>
        <v>-19</v>
      </c>
      <c r="AA93" s="75">
        <f>STOA!J93</f>
        <v>6.52</v>
      </c>
      <c r="AB93" s="75">
        <f>-STOA!P93</f>
        <v>0</v>
      </c>
      <c r="AC93">
        <f t="shared" si="3"/>
        <v>13.605070928621275</v>
      </c>
      <c r="AD93">
        <f t="shared" si="4"/>
        <v>1343.5911724276191</v>
      </c>
      <c r="AE93">
        <f>'IDT-1'!F93</f>
        <v>0</v>
      </c>
      <c r="AF93" s="24"/>
      <c r="AG93">
        <f t="shared" si="5"/>
        <v>1343.5911724276191</v>
      </c>
      <c r="AI93" s="34">
        <f>PXIL!J93</f>
        <v>0</v>
      </c>
      <c r="AJ93" s="34">
        <f>PXIL!P93</f>
        <v>0</v>
      </c>
      <c r="AK93" s="34">
        <f>RTM_IEX!J93</f>
        <v>0</v>
      </c>
      <c r="AL93" s="34">
        <f>RTM_IEX!P93</f>
        <v>-75</v>
      </c>
      <c r="AM93" s="34">
        <f>RTM_PXI!J93</f>
        <v>0</v>
      </c>
      <c r="AN93" s="34">
        <f>RTM_PXI!P93</f>
        <v>0</v>
      </c>
      <c r="AO93" s="149">
        <f>GDAM_IEX!J93</f>
        <v>0</v>
      </c>
      <c r="AP93" s="149">
        <f>GDAM_IEX!P93</f>
        <v>0</v>
      </c>
      <c r="AQ93" s="149">
        <f>GDAM_PXI!J93</f>
        <v>0</v>
      </c>
      <c r="AR93" s="149">
        <f>GDAM_PXI!P93</f>
        <v>0</v>
      </c>
    </row>
    <row r="94" spans="1:44">
      <c r="A94" t="s">
        <v>136</v>
      </c>
      <c r="D94">
        <f>TWEPL!R94</f>
        <v>7.2215999999999996</v>
      </c>
      <c r="E94">
        <f>GT_NG!T94</f>
        <v>11.018062397372743</v>
      </c>
      <c r="F94">
        <f>GT_Spot!T94</f>
        <v>0</v>
      </c>
      <c r="G94">
        <f>PPCL_NG!T94</f>
        <v>29.998064640990904</v>
      </c>
      <c r="H94">
        <f>PPCL_Spot!T94</f>
        <v>0</v>
      </c>
      <c r="I94">
        <f>Bawana_NG!T94</f>
        <v>69.61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TPDDL_ISGS_exbus!DM94</f>
        <v>839.36215117692052</v>
      </c>
      <c r="P94" s="36">
        <v>48.277128754088608</v>
      </c>
      <c r="Q94" s="36">
        <v>21.936932326621928</v>
      </c>
      <c r="R94" s="38">
        <v>0</v>
      </c>
      <c r="S94" s="38">
        <v>0</v>
      </c>
      <c r="T94" s="37">
        <f>SUMPRODUCT(LTA!J94:AN94,LTA!J$101:AN$101,LTA!J$105:AN$105)</f>
        <v>0</v>
      </c>
      <c r="U94" s="37">
        <f>SUMPRODUCT(LTA!J94:AN94,LTA!J$102:AN$102,LTA!J$105:AN$105)</f>
        <v>412.87</v>
      </c>
      <c r="V94" s="66">
        <f>SUMPRODUCT(MTOA!B94:G94,MTOA!B$102:G$102,MTOA!B$105:G$105)</f>
        <v>0</v>
      </c>
      <c r="W94" s="66">
        <f>SUMPRODUCT(MTOA!B94:G94,MTOA!B$101:G$101,MTOA!B$105:G$105)</f>
        <v>0</v>
      </c>
      <c r="X94">
        <v>0</v>
      </c>
      <c r="Y94" s="34">
        <f>IEX!J94</f>
        <v>0</v>
      </c>
      <c r="Z94" s="34">
        <f>IEX!P94</f>
        <v>-6</v>
      </c>
      <c r="AA94" s="75">
        <f>STOA!J94</f>
        <v>6.52</v>
      </c>
      <c r="AB94" s="75">
        <f>-STOA!P94</f>
        <v>0</v>
      </c>
      <c r="AC94">
        <f t="shared" si="3"/>
        <v>13.451090995102575</v>
      </c>
      <c r="AD94">
        <f t="shared" si="4"/>
        <v>1352.3628483008922</v>
      </c>
      <c r="AE94">
        <f>'IDT-1'!F94</f>
        <v>0</v>
      </c>
      <c r="AF94" s="24"/>
      <c r="AG94">
        <f t="shared" si="5"/>
        <v>1352.3628483008922</v>
      </c>
      <c r="AI94" s="34">
        <f>PXIL!J94</f>
        <v>0</v>
      </c>
      <c r="AJ94" s="34">
        <f>PXIL!P94</f>
        <v>0</v>
      </c>
      <c r="AK94" s="34">
        <f>RTM_IEX!J94</f>
        <v>0</v>
      </c>
      <c r="AL94" s="34">
        <f>RTM_IEX!P94</f>
        <v>-75</v>
      </c>
      <c r="AM94" s="34">
        <f>RTM_PXI!J94</f>
        <v>0</v>
      </c>
      <c r="AN94" s="34">
        <f>RTM_PXI!P94</f>
        <v>0</v>
      </c>
      <c r="AO94" s="149">
        <f>GDAM_IEX!J94</f>
        <v>0</v>
      </c>
      <c r="AP94" s="149">
        <f>GDAM_IEX!P94</f>
        <v>0</v>
      </c>
      <c r="AQ94" s="149">
        <f>GDAM_PXI!J94</f>
        <v>0</v>
      </c>
      <c r="AR94" s="149">
        <f>GDAM_PXI!P94</f>
        <v>0</v>
      </c>
    </row>
    <row r="95" spans="1:44">
      <c r="A95" t="s">
        <v>137</v>
      </c>
      <c r="D95">
        <f>TWEPL!R95</f>
        <v>7.2215999999999996</v>
      </c>
      <c r="E95">
        <f>GT_NG!T95</f>
        <v>11.018062397372743</v>
      </c>
      <c r="F95">
        <f>GT_Spot!T95</f>
        <v>0</v>
      </c>
      <c r="G95">
        <f>PPCL_NG!T95</f>
        <v>29.998064640990904</v>
      </c>
      <c r="H95">
        <f>PPCL_Spot!T95</f>
        <v>0</v>
      </c>
      <c r="I95">
        <f>Bawana_NG!T95</f>
        <v>69.61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TPDDL_ISGS_exbus!DM95</f>
        <v>801.51451216243731</v>
      </c>
      <c r="P95" s="36">
        <v>48.277128754088608</v>
      </c>
      <c r="Q95" s="36">
        <v>21.936932326621928</v>
      </c>
      <c r="R95" s="38">
        <v>0</v>
      </c>
      <c r="S95" s="38">
        <v>0</v>
      </c>
      <c r="T95" s="37">
        <f>SUMPRODUCT(LTA!J95:AN95,LTA!J$101:AN$101,LTA!J$105:AN$105)</f>
        <v>0</v>
      </c>
      <c r="U95" s="37">
        <f>SUMPRODUCT(LTA!J95:AN95,LTA!J$102:AN$102,LTA!J$105:AN$105)</f>
        <v>412.64</v>
      </c>
      <c r="V95" s="66">
        <f>SUMPRODUCT(MTOA!B95:G95,MTOA!B$102:G$102,MTOA!B$105:G$105)</f>
        <v>0</v>
      </c>
      <c r="W95" s="66">
        <f>SUMPRODUCT(MTOA!B95:G95,MTOA!B$101:G$101,MTOA!B$105:G$105)</f>
        <v>0</v>
      </c>
      <c r="X95">
        <v>0</v>
      </c>
      <c r="Y95" s="34">
        <f>IEX!J95</f>
        <v>0</v>
      </c>
      <c r="Z95" s="34">
        <f>IEX!P95</f>
        <v>0</v>
      </c>
      <c r="AA95" s="75">
        <f>STOA!J95</f>
        <v>6.52</v>
      </c>
      <c r="AB95" s="75">
        <f>-STOA!P95</f>
        <v>0</v>
      </c>
      <c r="AC95">
        <f t="shared" si="3"/>
        <v>13.018348369030974</v>
      </c>
      <c r="AD95">
        <f t="shared" si="4"/>
        <v>1325.7179519124804</v>
      </c>
      <c r="AE95">
        <f>'IDT-1'!F95</f>
        <v>22.969000000000001</v>
      </c>
      <c r="AF95" s="24"/>
      <c r="AG95">
        <f t="shared" si="5"/>
        <v>1348.6869519124805</v>
      </c>
      <c r="AI95" s="34">
        <f>PXIL!J95</f>
        <v>0</v>
      </c>
      <c r="AJ95" s="34">
        <f>PXIL!P95</f>
        <v>0</v>
      </c>
      <c r="AK95" s="34">
        <f>RTM_IEX!J95</f>
        <v>0</v>
      </c>
      <c r="AL95" s="34">
        <f>RTM_IEX!P95</f>
        <v>-70</v>
      </c>
      <c r="AM95" s="34">
        <f>RTM_PXI!J95</f>
        <v>0</v>
      </c>
      <c r="AN95" s="34">
        <f>RTM_PXI!P95</f>
        <v>0</v>
      </c>
      <c r="AO95" s="149">
        <f>GDAM_IEX!J95</f>
        <v>0</v>
      </c>
      <c r="AP95" s="149">
        <f>GDAM_IEX!P95</f>
        <v>0</v>
      </c>
      <c r="AQ95" s="149">
        <f>GDAM_PXI!J95</f>
        <v>0</v>
      </c>
      <c r="AR95" s="149">
        <f>GDAM_PXI!P95</f>
        <v>0</v>
      </c>
    </row>
    <row r="96" spans="1:44">
      <c r="A96" t="s">
        <v>138</v>
      </c>
      <c r="D96">
        <f>TWEPL!R96</f>
        <v>7.2215999999999996</v>
      </c>
      <c r="E96">
        <f>GT_NG!T96</f>
        <v>10.9224620303757</v>
      </c>
      <c r="F96">
        <f>GT_Spot!T96</f>
        <v>0</v>
      </c>
      <c r="G96">
        <f>PPCL_NG!T96</f>
        <v>29.998064640990904</v>
      </c>
      <c r="H96">
        <f>PPCL_Spot!T96</f>
        <v>0</v>
      </c>
      <c r="I96">
        <f>Bawana_NG!T96</f>
        <v>69.61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TPDDL_ISGS_exbus!DM96</f>
        <v>777.56699306060284</v>
      </c>
      <c r="P96" s="36">
        <v>48.277128754088608</v>
      </c>
      <c r="Q96" s="36">
        <v>21.936932326621928</v>
      </c>
      <c r="R96" s="38">
        <v>0</v>
      </c>
      <c r="S96" s="38">
        <v>0</v>
      </c>
      <c r="T96" s="37">
        <f>SUMPRODUCT(LTA!J96:AN96,LTA!J$101:AN$101,LTA!J$105:AN$105)</f>
        <v>0</v>
      </c>
      <c r="U96" s="37">
        <f>SUMPRODUCT(LTA!J96:AN96,LTA!J$102:AN$102,LTA!J$105:AN$105)</f>
        <v>412.46999999999997</v>
      </c>
      <c r="V96" s="66">
        <f>SUMPRODUCT(MTOA!B96:G96,MTOA!B$102:G$102,MTOA!B$105:G$105)</f>
        <v>0</v>
      </c>
      <c r="W96" s="66">
        <f>SUMPRODUCT(MTOA!B96:G96,MTOA!B$101:G$101,MTOA!B$105:G$105)</f>
        <v>0</v>
      </c>
      <c r="X96">
        <v>0</v>
      </c>
      <c r="Y96" s="34">
        <f>IEX!J96</f>
        <v>19.2</v>
      </c>
      <c r="Z96" s="34">
        <f>IEX!P96</f>
        <v>0</v>
      </c>
      <c r="AA96" s="75">
        <f>STOA!J96</f>
        <v>6.52</v>
      </c>
      <c r="AB96" s="75">
        <f>-STOA!P96</f>
        <v>0</v>
      </c>
      <c r="AC96">
        <f t="shared" si="3"/>
        <v>12.885451642483302</v>
      </c>
      <c r="AD96">
        <f t="shared" si="4"/>
        <v>1330.8377291701966</v>
      </c>
      <c r="AE96">
        <f>'IDT-1'!F96</f>
        <v>18.306999999999999</v>
      </c>
      <c r="AF96" s="24"/>
      <c r="AG96">
        <f t="shared" si="5"/>
        <v>1349.1447291701966</v>
      </c>
      <c r="AI96" s="34">
        <f>PXIL!J96</f>
        <v>0</v>
      </c>
      <c r="AJ96" s="34">
        <f>PXIL!P96</f>
        <v>0</v>
      </c>
      <c r="AK96" s="34">
        <f>RTM_IEX!J96</f>
        <v>0</v>
      </c>
      <c r="AL96" s="34">
        <f>RTM_IEX!P96</f>
        <v>-60</v>
      </c>
      <c r="AM96" s="34">
        <f>RTM_PXI!J96</f>
        <v>0</v>
      </c>
      <c r="AN96" s="34">
        <f>RTM_PXI!P96</f>
        <v>0</v>
      </c>
      <c r="AO96" s="149">
        <f>GDAM_IEX!J96</f>
        <v>0</v>
      </c>
      <c r="AP96" s="149">
        <f>GDAM_IEX!P96</f>
        <v>0</v>
      </c>
      <c r="AQ96" s="149">
        <f>GDAM_PXI!J96</f>
        <v>0</v>
      </c>
      <c r="AR96" s="149">
        <f>GDAM_PXI!P96</f>
        <v>0</v>
      </c>
    </row>
    <row r="97" spans="1:44">
      <c r="A97" t="s">
        <v>139</v>
      </c>
      <c r="D97">
        <f>TWEPL!R97</f>
        <v>7.2215999999999996</v>
      </c>
      <c r="E97">
        <f>GT_NG!T97</f>
        <v>11.220889954702903</v>
      </c>
      <c r="F97">
        <f>GT_Spot!T97</f>
        <v>0</v>
      </c>
      <c r="G97">
        <f>PPCL_NG!T97</f>
        <v>29.998064640990904</v>
      </c>
      <c r="H97">
        <f>PPCL_Spot!T97</f>
        <v>0</v>
      </c>
      <c r="I97">
        <f>Bawana_NG!T97</f>
        <v>69.61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TPDDL_ISGS_exbus!DM97</f>
        <v>766.49060777399779</v>
      </c>
      <c r="P97" s="36">
        <v>48.277128754088608</v>
      </c>
      <c r="Q97" s="36">
        <v>21.936932326621928</v>
      </c>
      <c r="R97" s="38">
        <v>0</v>
      </c>
      <c r="S97" s="38">
        <v>0</v>
      </c>
      <c r="T97" s="37">
        <f>SUMPRODUCT(LTA!J97:AN97,LTA!J$101:AN$101,LTA!J$105:AN$105)</f>
        <v>0</v>
      </c>
      <c r="U97" s="37">
        <f>SUMPRODUCT(LTA!J97:AN97,LTA!J$102:AN$102,LTA!J$105:AN$105)</f>
        <v>412.49999999999994</v>
      </c>
      <c r="V97" s="66">
        <f>SUMPRODUCT(MTOA!B97:G97,MTOA!B$102:G$102,MTOA!B$105:G$105)</f>
        <v>0</v>
      </c>
      <c r="W97" s="66">
        <f>SUMPRODUCT(MTOA!B97:G97,MTOA!B$101:G$101,MTOA!B$105:G$105)</f>
        <v>0</v>
      </c>
      <c r="X97">
        <v>0</v>
      </c>
      <c r="Y97" s="34">
        <f>IEX!J97</f>
        <v>31.49</v>
      </c>
      <c r="Z97" s="34">
        <f>IEX!P97</f>
        <v>0</v>
      </c>
      <c r="AA97" s="75">
        <f>STOA!J97</f>
        <v>6.52</v>
      </c>
      <c r="AB97" s="75">
        <f>-STOA!P97</f>
        <v>0</v>
      </c>
      <c r="AC97">
        <f t="shared" si="3"/>
        <v>12.881265362650868</v>
      </c>
      <c r="AD97">
        <f t="shared" si="4"/>
        <v>1334.3839580877514</v>
      </c>
      <c r="AE97">
        <f>'IDT-1'!F97</f>
        <v>11.442</v>
      </c>
      <c r="AF97" s="24"/>
      <c r="AG97">
        <f t="shared" si="5"/>
        <v>1345.8259580877514</v>
      </c>
      <c r="AI97" s="34">
        <f>PXIL!J97</f>
        <v>0</v>
      </c>
      <c r="AJ97" s="34">
        <f>PXIL!P97</f>
        <v>0</v>
      </c>
      <c r="AK97" s="34">
        <f>RTM_IEX!J97</f>
        <v>0</v>
      </c>
      <c r="AL97" s="34">
        <f>RTM_IEX!P97</f>
        <v>-58</v>
      </c>
      <c r="AM97" s="34">
        <f>RTM_PXI!J97</f>
        <v>0</v>
      </c>
      <c r="AN97" s="34">
        <f>RTM_PXI!P97</f>
        <v>0</v>
      </c>
      <c r="AO97" s="149">
        <f>GDAM_IEX!J97</f>
        <v>0</v>
      </c>
      <c r="AP97" s="149">
        <f>GDAM_IEX!P97</f>
        <v>0</v>
      </c>
      <c r="AQ97" s="149">
        <f>GDAM_PXI!J97</f>
        <v>0</v>
      </c>
      <c r="AR97" s="149">
        <f>GDAM_PXI!P97</f>
        <v>0</v>
      </c>
    </row>
    <row r="98" spans="1:44">
      <c r="A98" t="s">
        <v>140</v>
      </c>
      <c r="D98">
        <f>TWEPL!R98</f>
        <v>7.2215999999999996</v>
      </c>
      <c r="E98">
        <f>GT_NG!T98</f>
        <v>11.220889954702903</v>
      </c>
      <c r="F98">
        <f>GT_Spot!T98</f>
        <v>0</v>
      </c>
      <c r="G98">
        <f>PPCL_NG!T98</f>
        <v>29.998064640990904</v>
      </c>
      <c r="H98">
        <f>PPCL_Spot!T98</f>
        <v>0</v>
      </c>
      <c r="I98">
        <f>Bawana_NG!T98</f>
        <v>69.61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TPDDL_ISGS_exbus!DM98</f>
        <v>709.86995767165286</v>
      </c>
      <c r="P98" s="36">
        <v>48.277128754088608</v>
      </c>
      <c r="Q98" s="36">
        <v>21.936932326621928</v>
      </c>
      <c r="R98" s="38">
        <v>0</v>
      </c>
      <c r="S98" s="38">
        <v>0</v>
      </c>
      <c r="T98" s="37">
        <f>SUMPRODUCT(LTA!J98:AN98,LTA!J$101:AN$101,LTA!J$105:AN$105)</f>
        <v>0</v>
      </c>
      <c r="U98" s="37">
        <f>SUMPRODUCT(LTA!J98:AN98,LTA!J$102:AN$102,LTA!J$105:AN$105)</f>
        <v>412.53999999999996</v>
      </c>
      <c r="V98" s="66">
        <f>SUMPRODUCT(MTOA!B98:G98,MTOA!B$102:G$102,MTOA!B$105:G$105)</f>
        <v>0</v>
      </c>
      <c r="W98" s="66">
        <f>SUMPRODUCT(MTOA!B98:G98,MTOA!B$101:G$101,MTOA!B$105:G$105)</f>
        <v>0</v>
      </c>
      <c r="X98">
        <v>0</v>
      </c>
      <c r="Y98" s="34">
        <f>IEX!J98</f>
        <v>46.02</v>
      </c>
      <c r="Z98" s="34">
        <f>IEX!P98</f>
        <v>0</v>
      </c>
      <c r="AA98" s="75">
        <f>STOA!J98</f>
        <v>6.52</v>
      </c>
      <c r="AB98" s="75">
        <f>-STOA!P98</f>
        <v>0</v>
      </c>
      <c r="AC98">
        <f t="shared" si="3"/>
        <v>12.173850795906809</v>
      </c>
      <c r="AD98">
        <f t="shared" si="4"/>
        <v>1331.0407225521501</v>
      </c>
      <c r="AE98">
        <f>'IDT-1'!F98</f>
        <v>0</v>
      </c>
      <c r="AF98" s="24"/>
      <c r="AG98">
        <f t="shared" si="5"/>
        <v>1331.0407225521501</v>
      </c>
      <c r="AI98" s="34">
        <f>PXIL!J98</f>
        <v>0</v>
      </c>
      <c r="AJ98" s="34">
        <f>PXIL!P98</f>
        <v>0</v>
      </c>
      <c r="AK98" s="34">
        <f>RTM_IEX!J98</f>
        <v>0</v>
      </c>
      <c r="AL98" s="34">
        <f>RTM_IEX!P98</f>
        <v>-20</v>
      </c>
      <c r="AM98" s="34">
        <f>RTM_PXI!J98</f>
        <v>0</v>
      </c>
      <c r="AN98" s="34">
        <f>RTM_PXI!P98</f>
        <v>0</v>
      </c>
      <c r="AO98" s="149">
        <f>GDAM_IEX!J98</f>
        <v>0</v>
      </c>
      <c r="AP98" s="149">
        <f>GDAM_IEX!P98</f>
        <v>0</v>
      </c>
      <c r="AQ98" s="149">
        <f>GDAM_PXI!J98</f>
        <v>0</v>
      </c>
      <c r="AR98" s="149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0.1741082625</v>
      </c>
      <c r="E99">
        <f t="shared" si="6"/>
        <v>0.25691688976575922</v>
      </c>
      <c r="F99">
        <f t="shared" si="6"/>
        <v>0</v>
      </c>
      <c r="G99">
        <f t="shared" si="6"/>
        <v>0.71939418171813996</v>
      </c>
      <c r="H99">
        <f t="shared" si="6"/>
        <v>0</v>
      </c>
      <c r="I99">
        <f t="shared" si="6"/>
        <v>1.4631396242523349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16.332409910820559</v>
      </c>
      <c r="P99" s="36">
        <f t="shared" si="6"/>
        <v>1.1611410903095265</v>
      </c>
      <c r="Q99" s="36">
        <f t="shared" si="6"/>
        <v>0.52500171466009393</v>
      </c>
      <c r="R99" s="38">
        <f>SUM(R3:R98)/4000</f>
        <v>0.2519223636363635</v>
      </c>
      <c r="S99" s="38">
        <f t="shared" si="6"/>
        <v>0</v>
      </c>
      <c r="T99" s="37">
        <f t="shared" si="6"/>
        <v>0.73507250000000013</v>
      </c>
      <c r="U99" s="37">
        <f t="shared" si="6"/>
        <v>11.067844375000002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0.68594000000000011</v>
      </c>
      <c r="Z99" s="34">
        <f t="shared" si="6"/>
        <v>-0.72824999999999995</v>
      </c>
      <c r="AA99" s="75">
        <f t="shared" si="6"/>
        <v>0.15647999999999979</v>
      </c>
      <c r="AB99" s="75">
        <f t="shared" si="6"/>
        <v>0</v>
      </c>
      <c r="AC99">
        <f t="shared" si="6"/>
        <v>0.30859651217832507</v>
      </c>
      <c r="AD99">
        <f t="shared" si="6"/>
        <v>31.929181900484451</v>
      </c>
      <c r="AE99">
        <f t="shared" si="6"/>
        <v>0.11474174999999998</v>
      </c>
      <c r="AG99">
        <f t="shared" si="6"/>
        <v>32.043923650484466</v>
      </c>
      <c r="AI99">
        <f t="shared" si="6"/>
        <v>0</v>
      </c>
      <c r="AJ99">
        <f t="shared" si="6"/>
        <v>0</v>
      </c>
      <c r="AK99">
        <f t="shared" si="6"/>
        <v>0.11715750000000003</v>
      </c>
      <c r="AL99">
        <f t="shared" si="6"/>
        <v>-0.68049999999999999</v>
      </c>
      <c r="AM99">
        <f t="shared" si="6"/>
        <v>0</v>
      </c>
      <c r="AN99">
        <f t="shared" si="6"/>
        <v>0</v>
      </c>
    </row>
  </sheetData>
  <mergeCells count="36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B74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192">
        <f>Allocation_SG!A1</f>
        <v>45204</v>
      </c>
      <c r="B1" s="216"/>
      <c r="C1" s="216"/>
      <c r="D1" s="229" t="s">
        <v>437</v>
      </c>
      <c r="E1" s="216" t="s">
        <v>188</v>
      </c>
      <c r="F1" s="216" t="s">
        <v>189</v>
      </c>
      <c r="G1" s="216" t="s">
        <v>186</v>
      </c>
      <c r="H1" s="216" t="s">
        <v>187</v>
      </c>
      <c r="I1" s="216" t="s">
        <v>190</v>
      </c>
      <c r="J1" s="216" t="s">
        <v>192</v>
      </c>
      <c r="K1" s="216" t="s">
        <v>281</v>
      </c>
      <c r="L1" s="216" t="s">
        <v>196</v>
      </c>
      <c r="M1" s="216" t="s">
        <v>197</v>
      </c>
      <c r="N1" s="216" t="s">
        <v>198</v>
      </c>
      <c r="O1" s="216" t="s">
        <v>193</v>
      </c>
      <c r="P1" s="225" t="s">
        <v>143</v>
      </c>
      <c r="Q1" s="225" t="s">
        <v>144</v>
      </c>
      <c r="R1" s="228" t="s">
        <v>314</v>
      </c>
      <c r="S1" s="228" t="s">
        <v>455</v>
      </c>
      <c r="T1" s="40" t="s">
        <v>282</v>
      </c>
      <c r="U1" s="226" t="s">
        <v>283</v>
      </c>
      <c r="V1" s="65" t="s">
        <v>295</v>
      </c>
      <c r="W1" s="65" t="s">
        <v>282</v>
      </c>
      <c r="X1" s="216" t="s">
        <v>313</v>
      </c>
      <c r="Y1" s="223" t="s">
        <v>218</v>
      </c>
      <c r="Z1" s="223" t="s">
        <v>219</v>
      </c>
      <c r="AA1" s="227" t="s">
        <v>194</v>
      </c>
      <c r="AB1" s="227" t="s">
        <v>195</v>
      </c>
      <c r="AC1" s="25" t="s">
        <v>185</v>
      </c>
      <c r="AD1" s="216" t="s">
        <v>142</v>
      </c>
      <c r="AG1" s="216" t="s">
        <v>272</v>
      </c>
      <c r="AI1" s="223" t="s">
        <v>352</v>
      </c>
      <c r="AJ1" s="223" t="s">
        <v>353</v>
      </c>
      <c r="AK1" s="223" t="s">
        <v>354</v>
      </c>
      <c r="AL1" s="223" t="s">
        <v>355</v>
      </c>
      <c r="AM1" s="223" t="s">
        <v>356</v>
      </c>
      <c r="AN1" s="223" t="s">
        <v>357</v>
      </c>
      <c r="AO1" s="222" t="s">
        <v>374</v>
      </c>
      <c r="AP1" s="222" t="s">
        <v>375</v>
      </c>
      <c r="AQ1" s="222" t="s">
        <v>376</v>
      </c>
      <c r="AR1" s="222" t="s">
        <v>377</v>
      </c>
      <c r="AT1" s="153" t="s">
        <v>145</v>
      </c>
    </row>
    <row r="2" spans="1:46">
      <c r="A2" s="25" t="s">
        <v>44</v>
      </c>
      <c r="B2" s="216"/>
      <c r="C2" s="216"/>
      <c r="D2" s="229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25"/>
      <c r="Q2" s="225"/>
      <c r="R2" s="228"/>
      <c r="S2" s="228"/>
      <c r="T2" s="40" t="s">
        <v>294</v>
      </c>
      <c r="U2" s="226"/>
      <c r="V2" s="65" t="s">
        <v>284</v>
      </c>
      <c r="W2" s="65" t="s">
        <v>284</v>
      </c>
      <c r="X2" s="216"/>
      <c r="Y2" s="223"/>
      <c r="Z2" s="223"/>
      <c r="AA2" s="227"/>
      <c r="AB2" s="227"/>
      <c r="AC2" s="25">
        <f>Losses!B3</f>
        <v>8.8000000000000005E-3</v>
      </c>
      <c r="AD2" s="216"/>
      <c r="AE2" t="s">
        <v>270</v>
      </c>
      <c r="AG2" s="216"/>
      <c r="AI2" s="223"/>
      <c r="AJ2" s="223"/>
      <c r="AK2" s="223"/>
      <c r="AL2" s="223"/>
      <c r="AM2" s="223"/>
      <c r="AN2" s="223"/>
      <c r="AO2" s="222"/>
      <c r="AP2" s="222"/>
      <c r="AQ2" s="222"/>
      <c r="AR2" s="222"/>
      <c r="AT2" s="153" t="s">
        <v>148</v>
      </c>
    </row>
    <row r="3" spans="1:46">
      <c r="A3" t="s">
        <v>45</v>
      </c>
      <c r="D3">
        <f>TWEPL!S3</f>
        <v>1.1664000000000001</v>
      </c>
      <c r="E3">
        <f>GT_NG!S3</f>
        <v>2.0834154351395733</v>
      </c>
      <c r="F3">
        <f>GT_Spot!S3</f>
        <v>0</v>
      </c>
      <c r="G3">
        <f>PPCL_NG!S3</f>
        <v>47.27</v>
      </c>
      <c r="H3">
        <f>PPCL_Spot!S3</f>
        <v>0</v>
      </c>
      <c r="I3">
        <f>Bawana_NG!S3</f>
        <v>19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NDMC_ISGS_exbus!DM3</f>
        <v>9.66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SUMPRODUCT(LTA!J3:AN3,LTA!J$101:AN$101,LTA!J$106:AN$106)</f>
        <v>0</v>
      </c>
      <c r="U3" s="37">
        <f>SUMPRODUCT(LTA!J3:AN3,LTA!J$102:AN$102,LTA!J$106:AN$106)</f>
        <v>0</v>
      </c>
      <c r="V3" s="66">
        <f>SUMPRODUCT(MTOA!B3:G3,MTOA!B$102:G$102,MTOA!B$106:G$106)</f>
        <v>0</v>
      </c>
      <c r="W3" s="66">
        <f>SUMPRODUCT(MTOA!B3:G3,MTOA!B$101:G$101,MTOA!B$106:G$106)</f>
        <v>0</v>
      </c>
      <c r="X3">
        <v>0</v>
      </c>
      <c r="Y3" s="34">
        <f>IEX!K3</f>
        <v>0</v>
      </c>
      <c r="Z3" s="34">
        <f>IEX!Q3</f>
        <v>0</v>
      </c>
      <c r="AA3" s="75">
        <f>STOA!K3</f>
        <v>62.81</v>
      </c>
      <c r="AB3" s="75">
        <f>-STOA!Q3</f>
        <v>0</v>
      </c>
      <c r="AC3">
        <f>SUMIF(B3:AB3,"&gt;0")*$AC$2-SUMIF(B3:AB3,"&lt;0")*($AC$2/(1-$AC$2))+SUMIF(AI3:AR3,"&gt;0")*$AC$2-SUMIF(AI3:AR3,"&lt;0")*($AC$2/(1-$AC$2))</f>
        <v>1.2495103758292283</v>
      </c>
      <c r="AD3">
        <f>SUM(B3:AB3,AI3:AR3)-AC3</f>
        <v>140.74030505931034</v>
      </c>
      <c r="AE3">
        <f>'IDT-1'!E3</f>
        <v>0</v>
      </c>
      <c r="AF3" s="24"/>
      <c r="AG3">
        <f>SUM(AD3:AF3)+AT3</f>
        <v>140.74030505931034</v>
      </c>
      <c r="AI3" s="34">
        <f>PXIL!K3</f>
        <v>0</v>
      </c>
      <c r="AJ3" s="34">
        <f>PXIL!Q3</f>
        <v>0</v>
      </c>
      <c r="AK3" s="34">
        <f>RTM_IEX!K3</f>
        <v>0</v>
      </c>
      <c r="AL3" s="34">
        <f>RTM_IEX!Q3</f>
        <v>0</v>
      </c>
      <c r="AM3" s="34">
        <f>RTM_PXI!K3</f>
        <v>0</v>
      </c>
      <c r="AN3" s="34">
        <f>RTM_PXI!Q3</f>
        <v>0</v>
      </c>
      <c r="AO3" s="149">
        <f>GDAM_IEX!K3</f>
        <v>0</v>
      </c>
      <c r="AP3" s="149">
        <f>GDAM_IEX!Q3</f>
        <v>0</v>
      </c>
      <c r="AQ3" s="149">
        <f>GDAM_PXI!K3</f>
        <v>0</v>
      </c>
      <c r="AR3" s="149">
        <f>GDAM_PXI!Q3</f>
        <v>0</v>
      </c>
    </row>
    <row r="4" spans="1:46">
      <c r="A4" t="s">
        <v>46</v>
      </c>
      <c r="D4">
        <f>TWEPL!S4</f>
        <v>1.1664000000000001</v>
      </c>
      <c r="E4">
        <f>GT_NG!S4</f>
        <v>2.0834154351395733</v>
      </c>
      <c r="F4">
        <f>GT_Spot!S4</f>
        <v>0</v>
      </c>
      <c r="G4">
        <f>PPCL_NG!S4</f>
        <v>47.27</v>
      </c>
      <c r="H4">
        <f>PPCL_Spot!S4</f>
        <v>0</v>
      </c>
      <c r="I4">
        <f>Bawana_NG!S4</f>
        <v>19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NDMC_ISGS_exbus!DM4</f>
        <v>9.66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SUMPRODUCT(LTA!J4:AN4,LTA!J$101:AN$101,LTA!J$106:AN$106)</f>
        <v>0</v>
      </c>
      <c r="U4" s="37">
        <f>SUMPRODUCT(LTA!J4:AN4,LTA!J$102:AN$102,LTA!J$106:AN$106)</f>
        <v>0</v>
      </c>
      <c r="V4" s="66">
        <f>SUMPRODUCT(MTOA!B4:G4,MTOA!B$102:G$102,MTOA!B$106:G$106)</f>
        <v>0</v>
      </c>
      <c r="W4" s="66">
        <f>SUMPRODUCT(MTOA!B4:G4,MTOA!B$101:G$101,MTOA!B$106:G$106)</f>
        <v>0</v>
      </c>
      <c r="X4">
        <v>0</v>
      </c>
      <c r="Y4" s="34">
        <f>IEX!K4</f>
        <v>0</v>
      </c>
      <c r="Z4" s="34">
        <f>IEX!Q4</f>
        <v>0</v>
      </c>
      <c r="AA4" s="75">
        <f>STOA!K4</f>
        <v>62.81</v>
      </c>
      <c r="AB4" s="75">
        <f>-STOA!Q4</f>
        <v>0</v>
      </c>
      <c r="AC4">
        <f t="shared" ref="AC4:AC67" si="0">SUMIF(B4:AB4,"&gt;0")*$AC$2-SUMIF(B4:AB4,"&lt;0")*($AC$2/(1-$AC$2))+SUMIF(AI4:AR4,"&gt;0")*$AC$2-SUMIF(AI4:AR4,"&lt;0")*($AC$2/(1-$AC$2))</f>
        <v>1.2495103758292283</v>
      </c>
      <c r="AD4">
        <f t="shared" ref="AD4:AD67" si="1">SUM(B4:AB4,AI4:AR4)-AC4</f>
        <v>140.74030505931034</v>
      </c>
      <c r="AE4">
        <f>'IDT-1'!E4</f>
        <v>0</v>
      </c>
      <c r="AF4" s="24"/>
      <c r="AG4">
        <f t="shared" ref="AG4:AG67" si="2">SUM(AD4:AF4)+AT4</f>
        <v>140.74030505931034</v>
      </c>
      <c r="AI4" s="34">
        <f>PXIL!K4</f>
        <v>0</v>
      </c>
      <c r="AJ4" s="34">
        <f>PXIL!Q4</f>
        <v>0</v>
      </c>
      <c r="AK4" s="34">
        <f>RTM_IEX!K4</f>
        <v>0</v>
      </c>
      <c r="AL4" s="34">
        <f>RTM_IEX!Q4</f>
        <v>0</v>
      </c>
      <c r="AM4" s="34">
        <f>RTM_PXI!K4</f>
        <v>0</v>
      </c>
      <c r="AN4" s="34">
        <f>RTM_PXI!Q4</f>
        <v>0</v>
      </c>
      <c r="AO4" s="149">
        <f>GDAM_IEX!K4</f>
        <v>0</v>
      </c>
      <c r="AP4" s="149">
        <f>GDAM_IEX!Q4</f>
        <v>0</v>
      </c>
      <c r="AQ4" s="149">
        <f>GDAM_PXI!K4</f>
        <v>0</v>
      </c>
      <c r="AR4" s="149">
        <f>GDAM_PXI!Q4</f>
        <v>0</v>
      </c>
    </row>
    <row r="5" spans="1:46">
      <c r="A5" t="s">
        <v>47</v>
      </c>
      <c r="D5">
        <f>TWEPL!S5</f>
        <v>1.1664000000000001</v>
      </c>
      <c r="E5">
        <f>GT_NG!S5</f>
        <v>2.0834154351395733</v>
      </c>
      <c r="F5">
        <f>GT_Spot!S5</f>
        <v>0</v>
      </c>
      <c r="G5">
        <f>PPCL_NG!S5</f>
        <v>47.27</v>
      </c>
      <c r="H5">
        <f>PPCL_Spot!S5</f>
        <v>0</v>
      </c>
      <c r="I5">
        <f>Bawana_NG!S5</f>
        <v>19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NDMC_ISGS_exbus!DM5</f>
        <v>9.66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SUMPRODUCT(LTA!J5:AN5,LTA!J$101:AN$101,LTA!J$106:AN$106)</f>
        <v>0</v>
      </c>
      <c r="U5" s="37">
        <f>SUMPRODUCT(LTA!J5:AN5,LTA!J$102:AN$102,LTA!J$106:AN$106)</f>
        <v>0</v>
      </c>
      <c r="V5" s="66">
        <f>SUMPRODUCT(MTOA!B5:G5,MTOA!B$102:G$102,MTOA!B$106:G$106)</f>
        <v>0</v>
      </c>
      <c r="W5" s="66">
        <f>SUMPRODUCT(MTOA!B5:G5,MTOA!B$101:G$101,MTOA!B$106:G$106)</f>
        <v>0</v>
      </c>
      <c r="X5">
        <v>0</v>
      </c>
      <c r="Y5" s="34">
        <f>IEX!K5</f>
        <v>0</v>
      </c>
      <c r="Z5" s="34">
        <f>IEX!Q5</f>
        <v>0</v>
      </c>
      <c r="AA5" s="75">
        <f>STOA!K5</f>
        <v>62.81</v>
      </c>
      <c r="AB5" s="75">
        <f>-STOA!Q5</f>
        <v>0</v>
      </c>
      <c r="AC5">
        <f t="shared" si="0"/>
        <v>1.2495103758292283</v>
      </c>
      <c r="AD5">
        <f t="shared" si="1"/>
        <v>140.74030505931034</v>
      </c>
      <c r="AE5">
        <f>'IDT-1'!E5</f>
        <v>0</v>
      </c>
      <c r="AF5" s="24"/>
      <c r="AG5">
        <f t="shared" si="2"/>
        <v>140.74030505931034</v>
      </c>
      <c r="AI5" s="34">
        <f>PXIL!K5</f>
        <v>0</v>
      </c>
      <c r="AJ5" s="34">
        <f>PXIL!Q5</f>
        <v>0</v>
      </c>
      <c r="AK5" s="34">
        <f>RTM_IEX!K5</f>
        <v>0</v>
      </c>
      <c r="AL5" s="34">
        <f>RTM_IEX!Q5</f>
        <v>0</v>
      </c>
      <c r="AM5" s="34">
        <f>RTM_PXI!K5</f>
        <v>0</v>
      </c>
      <c r="AN5" s="34">
        <f>RTM_PXI!Q5</f>
        <v>0</v>
      </c>
      <c r="AO5" s="149">
        <f>GDAM_IEX!K5</f>
        <v>0</v>
      </c>
      <c r="AP5" s="149">
        <f>GDAM_IEX!Q5</f>
        <v>0</v>
      </c>
      <c r="AQ5" s="149">
        <f>GDAM_PXI!K5</f>
        <v>0</v>
      </c>
      <c r="AR5" s="149">
        <f>GDAM_PXI!Q5</f>
        <v>0</v>
      </c>
    </row>
    <row r="6" spans="1:46">
      <c r="A6" t="s">
        <v>48</v>
      </c>
      <c r="D6">
        <f>TWEPL!S6</f>
        <v>1.1664000000000001</v>
      </c>
      <c r="E6">
        <f>GT_NG!S6</f>
        <v>2.0834154351395733</v>
      </c>
      <c r="F6">
        <f>GT_Spot!S6</f>
        <v>0</v>
      </c>
      <c r="G6">
        <f>PPCL_NG!S6</f>
        <v>47.27</v>
      </c>
      <c r="H6">
        <f>PPCL_Spot!S6</f>
        <v>0</v>
      </c>
      <c r="I6">
        <f>Bawana_NG!S6</f>
        <v>19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NDMC_ISGS_exbus!DM6</f>
        <v>9.66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SUMPRODUCT(LTA!J6:AN6,LTA!J$101:AN$101,LTA!J$106:AN$106)</f>
        <v>0</v>
      </c>
      <c r="U6" s="37">
        <f>SUMPRODUCT(LTA!J6:AN6,LTA!J$102:AN$102,LTA!J$106:AN$106)</f>
        <v>0</v>
      </c>
      <c r="V6" s="66">
        <f>SUMPRODUCT(MTOA!B6:G6,MTOA!B$102:G$102,MTOA!B$106:G$106)</f>
        <v>0</v>
      </c>
      <c r="W6" s="66">
        <f>SUMPRODUCT(MTOA!B6:G6,MTOA!B$101:G$101,MTOA!B$106:G$106)</f>
        <v>0</v>
      </c>
      <c r="X6">
        <v>0</v>
      </c>
      <c r="Y6" s="34">
        <f>IEX!K6</f>
        <v>0</v>
      </c>
      <c r="Z6" s="34">
        <f>IEX!Q6</f>
        <v>0</v>
      </c>
      <c r="AA6" s="75">
        <f>STOA!K6</f>
        <v>62.81</v>
      </c>
      <c r="AB6" s="75">
        <f>-STOA!Q6</f>
        <v>0</v>
      </c>
      <c r="AC6">
        <f t="shared" si="0"/>
        <v>1.2495103758292283</v>
      </c>
      <c r="AD6">
        <f t="shared" si="1"/>
        <v>140.74030505931034</v>
      </c>
      <c r="AE6">
        <f>'IDT-1'!E6</f>
        <v>0</v>
      </c>
      <c r="AF6" s="24"/>
      <c r="AG6">
        <f t="shared" si="2"/>
        <v>140.74030505931034</v>
      </c>
      <c r="AI6" s="34">
        <f>PXIL!K6</f>
        <v>0</v>
      </c>
      <c r="AJ6" s="34">
        <f>PXIL!Q6</f>
        <v>0</v>
      </c>
      <c r="AK6" s="34">
        <f>RTM_IEX!K6</f>
        <v>0</v>
      </c>
      <c r="AL6" s="34">
        <f>RTM_IEX!Q6</f>
        <v>0</v>
      </c>
      <c r="AM6" s="34">
        <f>RTM_PXI!K6</f>
        <v>0</v>
      </c>
      <c r="AN6" s="34">
        <f>RTM_PXI!Q6</f>
        <v>0</v>
      </c>
      <c r="AO6" s="149">
        <f>GDAM_IEX!K6</f>
        <v>0</v>
      </c>
      <c r="AP6" s="149">
        <f>GDAM_IEX!Q6</f>
        <v>0</v>
      </c>
      <c r="AQ6" s="149">
        <f>GDAM_PXI!K6</f>
        <v>0</v>
      </c>
      <c r="AR6" s="149">
        <f>GDAM_PXI!Q6</f>
        <v>0</v>
      </c>
    </row>
    <row r="7" spans="1:46">
      <c r="A7" t="s">
        <v>49</v>
      </c>
      <c r="D7">
        <f>TWEPL!S7</f>
        <v>1.1664000000000001</v>
      </c>
      <c r="E7">
        <f>GT_NG!S7</f>
        <v>2.0834154351395733</v>
      </c>
      <c r="F7">
        <f>GT_Spot!S7</f>
        <v>0</v>
      </c>
      <c r="G7">
        <f>PPCL_NG!S7</f>
        <v>47.27</v>
      </c>
      <c r="H7">
        <f>PPCL_Spot!S7</f>
        <v>0</v>
      </c>
      <c r="I7">
        <f>Bawana_NG!S7</f>
        <v>19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NDMC_ISGS_exbus!DM7</f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SUMPRODUCT(LTA!J7:AN7,LTA!J$101:AN$101,LTA!J$106:AN$106)</f>
        <v>0</v>
      </c>
      <c r="U7" s="37">
        <f>SUMPRODUCT(LTA!J7:AN7,LTA!J$102:AN$102,LTA!J$106:AN$106)</f>
        <v>0</v>
      </c>
      <c r="V7" s="66">
        <f>SUMPRODUCT(MTOA!B7:G7,MTOA!B$102:G$102,MTOA!B$106:G$106)</f>
        <v>0</v>
      </c>
      <c r="W7" s="66">
        <f>SUMPRODUCT(MTOA!B7:G7,MTOA!B$101:G$101,MTOA!B$106:G$106)</f>
        <v>0</v>
      </c>
      <c r="X7">
        <v>0</v>
      </c>
      <c r="Y7" s="34">
        <f>IEX!K7</f>
        <v>0</v>
      </c>
      <c r="Z7" s="34">
        <f>IEX!Q7</f>
        <v>0</v>
      </c>
      <c r="AA7" s="75">
        <f>STOA!K7</f>
        <v>62.81</v>
      </c>
      <c r="AB7" s="75">
        <f>-STOA!Q7</f>
        <v>0</v>
      </c>
      <c r="AC7">
        <f t="shared" si="0"/>
        <v>1.2532836510511816</v>
      </c>
      <c r="AD7">
        <f t="shared" si="1"/>
        <v>121.0765317840884</v>
      </c>
      <c r="AE7">
        <f>'IDT-1'!E7</f>
        <v>0</v>
      </c>
      <c r="AF7" s="24"/>
      <c r="AG7">
        <f t="shared" si="2"/>
        <v>121.0765317840884</v>
      </c>
      <c r="AI7" s="34">
        <f>PXIL!K7</f>
        <v>0</v>
      </c>
      <c r="AJ7" s="34">
        <f>PXIL!Q7</f>
        <v>0</v>
      </c>
      <c r="AK7" s="34">
        <f>RTM_IEX!K7</f>
        <v>0</v>
      </c>
      <c r="AL7" s="34">
        <f>RTM_IEX!Q7</f>
        <v>-10</v>
      </c>
      <c r="AM7" s="34">
        <f>RTM_PXI!K7</f>
        <v>0</v>
      </c>
      <c r="AN7" s="34">
        <f>RTM_PXI!Q7</f>
        <v>0</v>
      </c>
      <c r="AO7" s="149">
        <f>GDAM_IEX!K7</f>
        <v>0</v>
      </c>
      <c r="AP7" s="149">
        <f>GDAM_IEX!Q7</f>
        <v>0</v>
      </c>
      <c r="AQ7" s="149">
        <f>GDAM_PXI!K7</f>
        <v>0</v>
      </c>
      <c r="AR7" s="149">
        <f>GDAM_PXI!Q7</f>
        <v>0</v>
      </c>
    </row>
    <row r="8" spans="1:46">
      <c r="A8" t="s">
        <v>50</v>
      </c>
      <c r="D8">
        <f>TWEPL!S8</f>
        <v>1.1907000000000001</v>
      </c>
      <c r="E8">
        <f>GT_NG!S8</f>
        <v>2.0834154351395733</v>
      </c>
      <c r="F8">
        <f>GT_Spot!S8</f>
        <v>0</v>
      </c>
      <c r="G8">
        <f>PPCL_NG!S8</f>
        <v>47.58</v>
      </c>
      <c r="H8">
        <f>PPCL_Spot!S8</f>
        <v>0</v>
      </c>
      <c r="I8">
        <f>Bawana_NG!S8</f>
        <v>19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NDMC_ISGS_exbus!DM8</f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SUMPRODUCT(LTA!J8:AN8,LTA!J$101:AN$101,LTA!J$106:AN$106)</f>
        <v>0</v>
      </c>
      <c r="U8" s="37">
        <f>SUMPRODUCT(LTA!J8:AN8,LTA!J$102:AN$102,LTA!J$106:AN$106)</f>
        <v>0</v>
      </c>
      <c r="V8" s="66">
        <f>SUMPRODUCT(MTOA!B8:G8,MTOA!B$102:G$102,MTOA!B$106:G$106)</f>
        <v>0</v>
      </c>
      <c r="W8" s="66">
        <f>SUMPRODUCT(MTOA!B8:G8,MTOA!B$101:G$101,MTOA!B$106:G$106)</f>
        <v>0</v>
      </c>
      <c r="X8">
        <v>0</v>
      </c>
      <c r="Y8" s="34">
        <f>IEX!K8</f>
        <v>0</v>
      </c>
      <c r="Z8" s="34">
        <f>IEX!Q8</f>
        <v>0</v>
      </c>
      <c r="AA8" s="75">
        <f>STOA!K8</f>
        <v>62.81</v>
      </c>
      <c r="AB8" s="75">
        <f>-STOA!Q8</f>
        <v>0</v>
      </c>
      <c r="AC8">
        <f t="shared" si="0"/>
        <v>1.2562254910511814</v>
      </c>
      <c r="AD8">
        <f t="shared" si="1"/>
        <v>121.40788994408838</v>
      </c>
      <c r="AE8">
        <f>'IDT-1'!E8</f>
        <v>0</v>
      </c>
      <c r="AF8" s="24"/>
      <c r="AG8">
        <f t="shared" si="2"/>
        <v>121.40788994408838</v>
      </c>
      <c r="AI8" s="34">
        <f>PXIL!K8</f>
        <v>0</v>
      </c>
      <c r="AJ8" s="34">
        <f>PXIL!Q8</f>
        <v>0</v>
      </c>
      <c r="AK8" s="34">
        <f>RTM_IEX!K8</f>
        <v>0</v>
      </c>
      <c r="AL8" s="34">
        <f>RTM_IEX!Q8</f>
        <v>-10</v>
      </c>
      <c r="AM8" s="34">
        <f>RTM_PXI!K8</f>
        <v>0</v>
      </c>
      <c r="AN8" s="34">
        <f>RTM_PXI!Q8</f>
        <v>0</v>
      </c>
      <c r="AO8" s="149">
        <f>GDAM_IEX!K8</f>
        <v>0</v>
      </c>
      <c r="AP8" s="149">
        <f>GDAM_IEX!Q8</f>
        <v>0</v>
      </c>
      <c r="AQ8" s="149">
        <f>GDAM_PXI!K8</f>
        <v>0</v>
      </c>
      <c r="AR8" s="149">
        <f>GDAM_PXI!Q8</f>
        <v>0</v>
      </c>
    </row>
    <row r="9" spans="1:46">
      <c r="A9" t="s">
        <v>51</v>
      </c>
      <c r="D9">
        <f>TWEPL!S9</f>
        <v>1.1907000000000001</v>
      </c>
      <c r="E9">
        <f>GT_NG!S9</f>
        <v>2.0834154351395733</v>
      </c>
      <c r="F9">
        <f>GT_Spot!S9</f>
        <v>0</v>
      </c>
      <c r="G9">
        <f>PPCL_NG!S9</f>
        <v>47.88</v>
      </c>
      <c r="H9">
        <f>PPCL_Spot!S9</f>
        <v>0</v>
      </c>
      <c r="I9">
        <f>Bawana_NG!S9</f>
        <v>19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NDMC_ISGS_exbus!DM9</f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SUMPRODUCT(LTA!J9:AN9,LTA!J$101:AN$101,LTA!J$106:AN$106)</f>
        <v>0</v>
      </c>
      <c r="U9" s="37">
        <f>SUMPRODUCT(LTA!J9:AN9,LTA!J$102:AN$102,LTA!J$106:AN$106)</f>
        <v>0</v>
      </c>
      <c r="V9" s="66">
        <f>SUMPRODUCT(MTOA!B9:G9,MTOA!B$102:G$102,MTOA!B$106:G$106)</f>
        <v>0</v>
      </c>
      <c r="W9" s="66">
        <f>SUMPRODUCT(MTOA!B9:G9,MTOA!B$101:G$101,MTOA!B$106:G$106)</f>
        <v>0</v>
      </c>
      <c r="X9">
        <v>0</v>
      </c>
      <c r="Y9" s="34">
        <f>IEX!K9</f>
        <v>0</v>
      </c>
      <c r="Z9" s="34">
        <f>IEX!Q9</f>
        <v>0</v>
      </c>
      <c r="AA9" s="75">
        <f>STOA!K9</f>
        <v>62.81</v>
      </c>
      <c r="AB9" s="75">
        <f>-STOA!Q9</f>
        <v>0</v>
      </c>
      <c r="AC9">
        <f t="shared" si="0"/>
        <v>1.2588654910511816</v>
      </c>
      <c r="AD9">
        <f t="shared" si="1"/>
        <v>121.70524994408839</v>
      </c>
      <c r="AE9">
        <f>'IDT-1'!E9</f>
        <v>0</v>
      </c>
      <c r="AF9" s="24"/>
      <c r="AG9">
        <f t="shared" si="2"/>
        <v>121.70524994408839</v>
      </c>
      <c r="AI9" s="34">
        <f>PXIL!K9</f>
        <v>0</v>
      </c>
      <c r="AJ9" s="34">
        <f>PXIL!Q9</f>
        <v>0</v>
      </c>
      <c r="AK9" s="34">
        <f>RTM_IEX!K9</f>
        <v>0</v>
      </c>
      <c r="AL9" s="34">
        <f>RTM_IEX!Q9</f>
        <v>-10</v>
      </c>
      <c r="AM9" s="34">
        <f>RTM_PXI!K9</f>
        <v>0</v>
      </c>
      <c r="AN9" s="34">
        <f>RTM_PXI!Q9</f>
        <v>0</v>
      </c>
      <c r="AO9" s="149">
        <f>GDAM_IEX!K9</f>
        <v>0</v>
      </c>
      <c r="AP9" s="149">
        <f>GDAM_IEX!Q9</f>
        <v>0</v>
      </c>
      <c r="AQ9" s="149">
        <f>GDAM_PXI!K9</f>
        <v>0</v>
      </c>
      <c r="AR9" s="149">
        <f>GDAM_PXI!Q9</f>
        <v>0</v>
      </c>
    </row>
    <row r="10" spans="1:46">
      <c r="A10" t="s">
        <v>52</v>
      </c>
      <c r="D10">
        <f>TWEPL!S10</f>
        <v>1.1907000000000001</v>
      </c>
      <c r="E10">
        <f>GT_NG!S10</f>
        <v>2.0834154351395733</v>
      </c>
      <c r="F10">
        <f>GT_Spot!S10</f>
        <v>0</v>
      </c>
      <c r="G10">
        <f>PPCL_NG!S10</f>
        <v>47.88</v>
      </c>
      <c r="H10">
        <f>PPCL_Spot!S10</f>
        <v>0</v>
      </c>
      <c r="I10">
        <f>Bawana_NG!S10</f>
        <v>19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NDMC_ISGS_exbus!DM10</f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SUMPRODUCT(LTA!J10:AN10,LTA!J$101:AN$101,LTA!J$106:AN$106)</f>
        <v>0</v>
      </c>
      <c r="U10" s="37">
        <f>SUMPRODUCT(LTA!J10:AN10,LTA!J$102:AN$102,LTA!J$106:AN$106)</f>
        <v>0</v>
      </c>
      <c r="V10" s="66">
        <f>SUMPRODUCT(MTOA!B10:G10,MTOA!B$102:G$102,MTOA!B$106:G$106)</f>
        <v>0</v>
      </c>
      <c r="W10" s="66">
        <f>SUMPRODUCT(MTOA!B10:G10,MTOA!B$101:G$101,MTOA!B$106:G$106)</f>
        <v>0</v>
      </c>
      <c r="X10">
        <v>0</v>
      </c>
      <c r="Y10" s="34">
        <f>IEX!K10</f>
        <v>0</v>
      </c>
      <c r="Z10" s="34">
        <f>IEX!Q10</f>
        <v>0</v>
      </c>
      <c r="AA10" s="75">
        <f>STOA!K10</f>
        <v>62.81</v>
      </c>
      <c r="AB10" s="75">
        <f>-STOA!Q10</f>
        <v>0</v>
      </c>
      <c r="AC10">
        <f t="shared" si="0"/>
        <v>1.2588654910511816</v>
      </c>
      <c r="AD10">
        <f t="shared" si="1"/>
        <v>121.70524994408839</v>
      </c>
      <c r="AE10">
        <f>'IDT-1'!E10</f>
        <v>0</v>
      </c>
      <c r="AF10" s="24"/>
      <c r="AG10">
        <f t="shared" si="2"/>
        <v>121.70524994408839</v>
      </c>
      <c r="AI10" s="34">
        <f>PXIL!K10</f>
        <v>0</v>
      </c>
      <c r="AJ10" s="34">
        <f>PXIL!Q10</f>
        <v>0</v>
      </c>
      <c r="AK10" s="34">
        <f>RTM_IEX!K10</f>
        <v>0</v>
      </c>
      <c r="AL10" s="34">
        <f>RTM_IEX!Q10</f>
        <v>-10</v>
      </c>
      <c r="AM10" s="34">
        <f>RTM_PXI!K10</f>
        <v>0</v>
      </c>
      <c r="AN10" s="34">
        <f>RTM_PXI!Q10</f>
        <v>0</v>
      </c>
      <c r="AO10" s="149">
        <f>GDAM_IEX!K10</f>
        <v>0</v>
      </c>
      <c r="AP10" s="149">
        <f>GDAM_IEX!Q10</f>
        <v>0</v>
      </c>
      <c r="AQ10" s="149">
        <f>GDAM_PXI!K10</f>
        <v>0</v>
      </c>
      <c r="AR10" s="149">
        <f>GDAM_PXI!Q10</f>
        <v>0</v>
      </c>
    </row>
    <row r="11" spans="1:46">
      <c r="A11" t="s">
        <v>53</v>
      </c>
      <c r="D11">
        <f>TWEPL!S11</f>
        <v>1.1907000000000001</v>
      </c>
      <c r="E11">
        <f>GT_NG!S11</f>
        <v>2.0834154351395733</v>
      </c>
      <c r="F11">
        <f>GT_Spot!S11</f>
        <v>0</v>
      </c>
      <c r="G11">
        <f>PPCL_NG!S11</f>
        <v>47.88</v>
      </c>
      <c r="H11">
        <f>PPCL_Spot!S11</f>
        <v>0</v>
      </c>
      <c r="I11">
        <f>Bawana_NG!S11</f>
        <v>19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NDMC_ISGS_exbus!DM11</f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SUMPRODUCT(LTA!J11:AN11,LTA!J$101:AN$101,LTA!J$106:AN$106)</f>
        <v>0</v>
      </c>
      <c r="U11" s="37">
        <f>SUMPRODUCT(LTA!J11:AN11,LTA!J$102:AN$102,LTA!J$106:AN$106)</f>
        <v>0</v>
      </c>
      <c r="V11" s="66">
        <f>SUMPRODUCT(MTOA!B11:G11,MTOA!B$102:G$102,MTOA!B$106:G$106)</f>
        <v>0</v>
      </c>
      <c r="W11" s="66">
        <f>SUMPRODUCT(MTOA!B11:G11,MTOA!B$101:G$101,MTOA!B$106:G$106)</f>
        <v>0</v>
      </c>
      <c r="X11">
        <v>0</v>
      </c>
      <c r="Y11" s="34">
        <f>IEX!K11</f>
        <v>0</v>
      </c>
      <c r="Z11" s="34">
        <f>IEX!Q11</f>
        <v>0</v>
      </c>
      <c r="AA11" s="75">
        <f>STOA!K11</f>
        <v>62.81</v>
      </c>
      <c r="AB11" s="75">
        <f>-STOA!Q11</f>
        <v>0</v>
      </c>
      <c r="AC11">
        <f t="shared" si="0"/>
        <v>1.2588654910511816</v>
      </c>
      <c r="AD11">
        <f t="shared" si="1"/>
        <v>121.70524994408839</v>
      </c>
      <c r="AE11">
        <f>'IDT-1'!E11</f>
        <v>0</v>
      </c>
      <c r="AF11" s="24"/>
      <c r="AG11">
        <f t="shared" si="2"/>
        <v>121.70524994408839</v>
      </c>
      <c r="AI11" s="34">
        <f>PXIL!K11</f>
        <v>0</v>
      </c>
      <c r="AJ11" s="34">
        <f>PXIL!Q11</f>
        <v>0</v>
      </c>
      <c r="AK11" s="34">
        <f>RTM_IEX!K11</f>
        <v>0</v>
      </c>
      <c r="AL11" s="34">
        <f>RTM_IEX!Q11</f>
        <v>-10</v>
      </c>
      <c r="AM11" s="34">
        <f>RTM_PXI!K11</f>
        <v>0</v>
      </c>
      <c r="AN11" s="34">
        <f>RTM_PXI!Q11</f>
        <v>0</v>
      </c>
      <c r="AO11" s="149">
        <f>GDAM_IEX!K11</f>
        <v>0</v>
      </c>
      <c r="AP11" s="149">
        <f>GDAM_IEX!Q11</f>
        <v>0</v>
      </c>
      <c r="AQ11" s="149">
        <f>GDAM_PXI!K11</f>
        <v>0</v>
      </c>
      <c r="AR11" s="149">
        <f>GDAM_PXI!Q11</f>
        <v>0</v>
      </c>
    </row>
    <row r="12" spans="1:46">
      <c r="A12" t="s">
        <v>54</v>
      </c>
      <c r="D12">
        <f>TWEPL!S12</f>
        <v>1.1907000000000001</v>
      </c>
      <c r="E12">
        <f>GT_NG!S12</f>
        <v>2.0834154351395733</v>
      </c>
      <c r="F12">
        <f>GT_Spot!S12</f>
        <v>0</v>
      </c>
      <c r="G12">
        <f>PPCL_NG!S12</f>
        <v>47.88</v>
      </c>
      <c r="H12">
        <f>PPCL_Spot!S12</f>
        <v>0</v>
      </c>
      <c r="I12">
        <f>Bawana_NG!S12</f>
        <v>19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NDMC_ISGS_exbus!DM12</f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SUMPRODUCT(LTA!J12:AN12,LTA!J$101:AN$101,LTA!J$106:AN$106)</f>
        <v>0</v>
      </c>
      <c r="U12" s="37">
        <f>SUMPRODUCT(LTA!J12:AN12,LTA!J$102:AN$102,LTA!J$106:AN$106)</f>
        <v>0</v>
      </c>
      <c r="V12" s="66">
        <f>SUMPRODUCT(MTOA!B12:G12,MTOA!B$102:G$102,MTOA!B$106:G$106)</f>
        <v>0</v>
      </c>
      <c r="W12" s="66">
        <f>SUMPRODUCT(MTOA!B12:G12,MTOA!B$101:G$101,MTOA!B$106:G$106)</f>
        <v>0</v>
      </c>
      <c r="X12">
        <v>0</v>
      </c>
      <c r="Y12" s="34">
        <f>IEX!K12</f>
        <v>0</v>
      </c>
      <c r="Z12" s="34">
        <f>IEX!Q12</f>
        <v>0</v>
      </c>
      <c r="AA12" s="75">
        <f>STOA!K12</f>
        <v>62.81</v>
      </c>
      <c r="AB12" s="75">
        <f>-STOA!Q12</f>
        <v>0</v>
      </c>
      <c r="AC12">
        <f t="shared" si="0"/>
        <v>1.2588654910511816</v>
      </c>
      <c r="AD12">
        <f t="shared" si="1"/>
        <v>121.70524994408839</v>
      </c>
      <c r="AE12">
        <f>'IDT-1'!E12</f>
        <v>0</v>
      </c>
      <c r="AF12" s="24"/>
      <c r="AG12">
        <f t="shared" si="2"/>
        <v>121.70524994408839</v>
      </c>
      <c r="AI12" s="34">
        <f>PXIL!K12</f>
        <v>0</v>
      </c>
      <c r="AJ12" s="34">
        <f>PXIL!Q12</f>
        <v>0</v>
      </c>
      <c r="AK12" s="34">
        <f>RTM_IEX!K12</f>
        <v>0</v>
      </c>
      <c r="AL12" s="34">
        <f>RTM_IEX!Q12</f>
        <v>-10</v>
      </c>
      <c r="AM12" s="34">
        <f>RTM_PXI!K12</f>
        <v>0</v>
      </c>
      <c r="AN12" s="34">
        <f>RTM_PXI!Q12</f>
        <v>0</v>
      </c>
      <c r="AO12" s="149">
        <f>GDAM_IEX!K12</f>
        <v>0</v>
      </c>
      <c r="AP12" s="149">
        <f>GDAM_IEX!Q12</f>
        <v>0</v>
      </c>
      <c r="AQ12" s="149">
        <f>GDAM_PXI!K12</f>
        <v>0</v>
      </c>
      <c r="AR12" s="149">
        <f>GDAM_PXI!Q12</f>
        <v>0</v>
      </c>
    </row>
    <row r="13" spans="1:46">
      <c r="A13" t="s">
        <v>55</v>
      </c>
      <c r="D13">
        <f>TWEPL!S13</f>
        <v>1.1907000000000001</v>
      </c>
      <c r="E13">
        <f>GT_NG!S13</f>
        <v>2.0834154351395733</v>
      </c>
      <c r="F13">
        <f>GT_Spot!S13</f>
        <v>0</v>
      </c>
      <c r="G13">
        <f>PPCL_NG!S13</f>
        <v>47.88</v>
      </c>
      <c r="H13">
        <f>PPCL_Spot!S13</f>
        <v>0</v>
      </c>
      <c r="I13">
        <f>Bawana_NG!S13</f>
        <v>18.99916889024977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NDMC_ISGS_exbus!DM13</f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SUMPRODUCT(LTA!J13:AN13,LTA!J$101:AN$101,LTA!J$106:AN$106)</f>
        <v>0</v>
      </c>
      <c r="U13" s="37">
        <f>SUMPRODUCT(LTA!J13:AN13,LTA!J$102:AN$102,LTA!J$106:AN$106)</f>
        <v>0</v>
      </c>
      <c r="V13" s="66">
        <f>SUMPRODUCT(MTOA!B13:G13,MTOA!B$102:G$102,MTOA!B$106:G$106)</f>
        <v>0</v>
      </c>
      <c r="W13" s="66">
        <f>SUMPRODUCT(MTOA!B13:G13,MTOA!B$101:G$101,MTOA!B$106:G$106)</f>
        <v>0</v>
      </c>
      <c r="X13">
        <v>0</v>
      </c>
      <c r="Y13" s="34">
        <f>IEX!K13</f>
        <v>0</v>
      </c>
      <c r="Z13" s="34">
        <f>IEX!Q13</f>
        <v>0</v>
      </c>
      <c r="AA13" s="75">
        <f>STOA!K13</f>
        <v>62.81</v>
      </c>
      <c r="AB13" s="75">
        <f>-STOA!Q13</f>
        <v>0</v>
      </c>
      <c r="AC13">
        <f t="shared" si="0"/>
        <v>1.2588581772853795</v>
      </c>
      <c r="AD13">
        <f t="shared" si="1"/>
        <v>121.70442614810396</v>
      </c>
      <c r="AE13">
        <f>'IDT-1'!E13</f>
        <v>0</v>
      </c>
      <c r="AF13" s="24"/>
      <c r="AG13">
        <f t="shared" si="2"/>
        <v>121.70442614810396</v>
      </c>
      <c r="AI13" s="34">
        <f>PXIL!K13</f>
        <v>0</v>
      </c>
      <c r="AJ13" s="34">
        <f>PXIL!Q13</f>
        <v>0</v>
      </c>
      <c r="AK13" s="34">
        <f>RTM_IEX!K13</f>
        <v>0</v>
      </c>
      <c r="AL13" s="34">
        <f>RTM_IEX!Q13</f>
        <v>-10</v>
      </c>
      <c r="AM13" s="34">
        <f>RTM_PXI!K13</f>
        <v>0</v>
      </c>
      <c r="AN13" s="34">
        <f>RTM_PXI!Q13</f>
        <v>0</v>
      </c>
      <c r="AO13" s="149">
        <f>GDAM_IEX!K13</f>
        <v>0</v>
      </c>
      <c r="AP13" s="149">
        <f>GDAM_IEX!Q13</f>
        <v>0</v>
      </c>
      <c r="AQ13" s="149">
        <f>GDAM_PXI!K13</f>
        <v>0</v>
      </c>
      <c r="AR13" s="149">
        <f>GDAM_PXI!Q13</f>
        <v>0</v>
      </c>
    </row>
    <row r="14" spans="1:46">
      <c r="A14" t="s">
        <v>56</v>
      </c>
      <c r="D14">
        <f>TWEPL!S14</f>
        <v>1.1907000000000001</v>
      </c>
      <c r="E14">
        <f>GT_NG!S14</f>
        <v>2.0834154351395733</v>
      </c>
      <c r="F14">
        <f>GT_Spot!S14</f>
        <v>0</v>
      </c>
      <c r="G14">
        <f>PPCL_NG!S14</f>
        <v>47.88</v>
      </c>
      <c r="H14">
        <f>PPCL_Spot!S14</f>
        <v>0</v>
      </c>
      <c r="I14">
        <f>Bawana_NG!S14</f>
        <v>18.99916889024977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NDMC_ISGS_exbus!DM14</f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SUMPRODUCT(LTA!J14:AN14,LTA!J$101:AN$101,LTA!J$106:AN$106)</f>
        <v>0</v>
      </c>
      <c r="U14" s="37">
        <f>SUMPRODUCT(LTA!J14:AN14,LTA!J$102:AN$102,LTA!J$106:AN$106)</f>
        <v>0</v>
      </c>
      <c r="V14" s="66">
        <f>SUMPRODUCT(MTOA!B14:G14,MTOA!B$102:G$102,MTOA!B$106:G$106)</f>
        <v>0</v>
      </c>
      <c r="W14" s="66">
        <f>SUMPRODUCT(MTOA!B14:G14,MTOA!B$101:G$101,MTOA!B$106:G$106)</f>
        <v>0</v>
      </c>
      <c r="X14">
        <v>0</v>
      </c>
      <c r="Y14" s="34">
        <f>IEX!K14</f>
        <v>0</v>
      </c>
      <c r="Z14" s="34">
        <f>IEX!Q14</f>
        <v>0</v>
      </c>
      <c r="AA14" s="75">
        <f>STOA!K14</f>
        <v>62.81</v>
      </c>
      <c r="AB14" s="75">
        <f>-STOA!Q14</f>
        <v>0</v>
      </c>
      <c r="AC14">
        <f t="shared" si="0"/>
        <v>1.2588581772853795</v>
      </c>
      <c r="AD14">
        <f t="shared" si="1"/>
        <v>121.70442614810396</v>
      </c>
      <c r="AE14">
        <f>'IDT-1'!E14</f>
        <v>0</v>
      </c>
      <c r="AF14" s="24"/>
      <c r="AG14">
        <f t="shared" si="2"/>
        <v>121.70442614810396</v>
      </c>
      <c r="AI14" s="34">
        <f>PXIL!K14</f>
        <v>0</v>
      </c>
      <c r="AJ14" s="34">
        <f>PXIL!Q14</f>
        <v>0</v>
      </c>
      <c r="AK14" s="34">
        <f>RTM_IEX!K14</f>
        <v>0</v>
      </c>
      <c r="AL14" s="34">
        <f>RTM_IEX!Q14</f>
        <v>-10</v>
      </c>
      <c r="AM14" s="34">
        <f>RTM_PXI!K14</f>
        <v>0</v>
      </c>
      <c r="AN14" s="34">
        <f>RTM_PXI!Q14</f>
        <v>0</v>
      </c>
      <c r="AO14" s="149">
        <f>GDAM_IEX!K14</f>
        <v>0</v>
      </c>
      <c r="AP14" s="149">
        <f>GDAM_IEX!Q14</f>
        <v>0</v>
      </c>
      <c r="AQ14" s="149">
        <f>GDAM_PXI!K14</f>
        <v>0</v>
      </c>
      <c r="AR14" s="149">
        <f>GDAM_PXI!Q14</f>
        <v>0</v>
      </c>
    </row>
    <row r="15" spans="1:46">
      <c r="A15" t="s">
        <v>57</v>
      </c>
      <c r="D15">
        <f>TWEPL!S15</f>
        <v>1.1907000000000001</v>
      </c>
      <c r="E15">
        <f>GT_NG!S15</f>
        <v>2.0838795630162537</v>
      </c>
      <c r="F15">
        <f>GT_Spot!S15</f>
        <v>0</v>
      </c>
      <c r="G15">
        <f>PPCL_NG!S15</f>
        <v>47.88</v>
      </c>
      <c r="H15">
        <f>PPCL_Spot!S15</f>
        <v>0</v>
      </c>
      <c r="I15">
        <f>Bawana_NG!S15</f>
        <v>18.99916889024977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NDMC_ISGS_exbus!DM15</f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SUMPRODUCT(LTA!J15:AN15,LTA!J$101:AN$101,LTA!J$106:AN$106)</f>
        <v>0</v>
      </c>
      <c r="U15" s="37">
        <f>SUMPRODUCT(LTA!J15:AN15,LTA!J$102:AN$102,LTA!J$106:AN$106)</f>
        <v>0</v>
      </c>
      <c r="V15" s="66">
        <f>SUMPRODUCT(MTOA!B15:G15,MTOA!B$102:G$102,MTOA!B$106:G$106)</f>
        <v>0</v>
      </c>
      <c r="W15" s="66">
        <f>SUMPRODUCT(MTOA!B15:G15,MTOA!B$101:G$101,MTOA!B$106:G$106)</f>
        <v>0</v>
      </c>
      <c r="X15">
        <v>0</v>
      </c>
      <c r="Y15" s="34">
        <f>IEX!K15</f>
        <v>0</v>
      </c>
      <c r="Z15" s="34">
        <f>IEX!Q15</f>
        <v>0</v>
      </c>
      <c r="AA15" s="75">
        <f>STOA!K15</f>
        <v>62.81</v>
      </c>
      <c r="AB15" s="75">
        <f>-STOA!Q15</f>
        <v>0</v>
      </c>
      <c r="AC15">
        <f t="shared" si="0"/>
        <v>1.2588622616106944</v>
      </c>
      <c r="AD15">
        <f t="shared" si="1"/>
        <v>121.70488619165533</v>
      </c>
      <c r="AE15">
        <f>'IDT-1'!E15</f>
        <v>0</v>
      </c>
      <c r="AF15" s="24"/>
      <c r="AG15">
        <f t="shared" si="2"/>
        <v>121.70488619165533</v>
      </c>
      <c r="AI15" s="34">
        <f>PXIL!K15</f>
        <v>0</v>
      </c>
      <c r="AJ15" s="34">
        <f>PXIL!Q15</f>
        <v>0</v>
      </c>
      <c r="AK15" s="34">
        <f>RTM_IEX!K15</f>
        <v>0</v>
      </c>
      <c r="AL15" s="34">
        <f>RTM_IEX!Q15</f>
        <v>-10</v>
      </c>
      <c r="AM15" s="34">
        <f>RTM_PXI!K15</f>
        <v>0</v>
      </c>
      <c r="AN15" s="34">
        <f>RTM_PXI!Q15</f>
        <v>0</v>
      </c>
      <c r="AO15" s="149">
        <f>GDAM_IEX!K15</f>
        <v>0</v>
      </c>
      <c r="AP15" s="149">
        <f>GDAM_IEX!Q15</f>
        <v>0</v>
      </c>
      <c r="AQ15" s="149">
        <f>GDAM_PXI!K15</f>
        <v>0</v>
      </c>
      <c r="AR15" s="149">
        <f>GDAM_PXI!Q15</f>
        <v>0</v>
      </c>
    </row>
    <row r="16" spans="1:46">
      <c r="A16" t="s">
        <v>58</v>
      </c>
      <c r="D16">
        <f>TWEPL!S16</f>
        <v>1.1907000000000001</v>
      </c>
      <c r="E16">
        <f>GT_NG!S16</f>
        <v>2.0838795630162537</v>
      </c>
      <c r="F16">
        <f>GT_Spot!S16</f>
        <v>0</v>
      </c>
      <c r="G16">
        <f>PPCL_NG!S16</f>
        <v>47.88</v>
      </c>
      <c r="H16">
        <f>PPCL_Spot!S16</f>
        <v>0</v>
      </c>
      <c r="I16">
        <f>Bawana_NG!S16</f>
        <v>18.99916889024977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NDMC_ISGS_exbus!DM16</f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SUMPRODUCT(LTA!J16:AN16,LTA!J$101:AN$101,LTA!J$106:AN$106)</f>
        <v>0</v>
      </c>
      <c r="U16" s="37">
        <f>SUMPRODUCT(LTA!J16:AN16,LTA!J$102:AN$102,LTA!J$106:AN$106)</f>
        <v>0</v>
      </c>
      <c r="V16" s="66">
        <f>SUMPRODUCT(MTOA!B16:G16,MTOA!B$102:G$102,MTOA!B$106:G$106)</f>
        <v>0</v>
      </c>
      <c r="W16" s="66">
        <f>SUMPRODUCT(MTOA!B16:G16,MTOA!B$101:G$101,MTOA!B$106:G$106)</f>
        <v>0</v>
      </c>
      <c r="X16">
        <v>0</v>
      </c>
      <c r="Y16" s="34">
        <f>IEX!K16</f>
        <v>0</v>
      </c>
      <c r="Z16" s="34">
        <f>IEX!Q16</f>
        <v>0</v>
      </c>
      <c r="AA16" s="75">
        <f>STOA!K16</f>
        <v>62.81</v>
      </c>
      <c r="AB16" s="75">
        <f>-STOA!Q16</f>
        <v>0</v>
      </c>
      <c r="AC16">
        <f t="shared" si="0"/>
        <v>1.2588622616106944</v>
      </c>
      <c r="AD16">
        <f t="shared" si="1"/>
        <v>121.70488619165533</v>
      </c>
      <c r="AE16">
        <f>'IDT-1'!E16</f>
        <v>0</v>
      </c>
      <c r="AF16" s="24"/>
      <c r="AG16">
        <f t="shared" si="2"/>
        <v>121.70488619165533</v>
      </c>
      <c r="AI16" s="34">
        <f>PXIL!K16</f>
        <v>0</v>
      </c>
      <c r="AJ16" s="34">
        <f>PXIL!Q16</f>
        <v>0</v>
      </c>
      <c r="AK16" s="34">
        <f>RTM_IEX!K16</f>
        <v>0</v>
      </c>
      <c r="AL16" s="34">
        <f>RTM_IEX!Q16</f>
        <v>-10</v>
      </c>
      <c r="AM16" s="34">
        <f>RTM_PXI!K16</f>
        <v>0</v>
      </c>
      <c r="AN16" s="34">
        <f>RTM_PXI!Q16</f>
        <v>0</v>
      </c>
      <c r="AO16" s="149">
        <f>GDAM_IEX!K16</f>
        <v>0</v>
      </c>
      <c r="AP16" s="149">
        <f>GDAM_IEX!Q16</f>
        <v>0</v>
      </c>
      <c r="AQ16" s="149">
        <f>GDAM_PXI!K16</f>
        <v>0</v>
      </c>
      <c r="AR16" s="149">
        <f>GDAM_PXI!Q16</f>
        <v>0</v>
      </c>
    </row>
    <row r="17" spans="1:44">
      <c r="A17" t="s">
        <v>59</v>
      </c>
      <c r="D17">
        <f>TWEPL!S17</f>
        <v>1.1907000000000001</v>
      </c>
      <c r="E17">
        <f>GT_NG!S17</f>
        <v>2.0838795630162537</v>
      </c>
      <c r="F17">
        <f>GT_Spot!S17</f>
        <v>0</v>
      </c>
      <c r="G17">
        <f>PPCL_NG!S17</f>
        <v>47.88</v>
      </c>
      <c r="H17">
        <f>PPCL_Spot!S17</f>
        <v>0</v>
      </c>
      <c r="I17">
        <f>Bawana_NG!S17</f>
        <v>18.99916889024977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NDMC_ISGS_exbus!DM17</f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SUMPRODUCT(LTA!J17:AN17,LTA!J$101:AN$101,LTA!J$106:AN$106)</f>
        <v>0</v>
      </c>
      <c r="U17" s="37">
        <f>SUMPRODUCT(LTA!J17:AN17,LTA!J$102:AN$102,LTA!J$106:AN$106)</f>
        <v>0</v>
      </c>
      <c r="V17" s="66">
        <f>SUMPRODUCT(MTOA!B17:G17,MTOA!B$102:G$102,MTOA!B$106:G$106)</f>
        <v>0</v>
      </c>
      <c r="W17" s="66">
        <f>SUMPRODUCT(MTOA!B17:G17,MTOA!B$101:G$101,MTOA!B$106:G$106)</f>
        <v>0</v>
      </c>
      <c r="X17">
        <v>0</v>
      </c>
      <c r="Y17" s="34">
        <f>IEX!K17</f>
        <v>0</v>
      </c>
      <c r="Z17" s="34">
        <f>IEX!Q17</f>
        <v>0</v>
      </c>
      <c r="AA17" s="75">
        <f>STOA!K17</f>
        <v>62.81</v>
      </c>
      <c r="AB17" s="75">
        <f>-STOA!Q17</f>
        <v>0</v>
      </c>
      <c r="AC17">
        <f t="shared" si="0"/>
        <v>1.2588622616106944</v>
      </c>
      <c r="AD17">
        <f t="shared" si="1"/>
        <v>121.70488619165533</v>
      </c>
      <c r="AE17">
        <f>'IDT-1'!E17</f>
        <v>0</v>
      </c>
      <c r="AF17" s="24"/>
      <c r="AG17">
        <f t="shared" si="2"/>
        <v>121.70488619165533</v>
      </c>
      <c r="AI17" s="34">
        <f>PXIL!K17</f>
        <v>0</v>
      </c>
      <c r="AJ17" s="34">
        <f>PXIL!Q17</f>
        <v>0</v>
      </c>
      <c r="AK17" s="34">
        <f>RTM_IEX!K17</f>
        <v>0</v>
      </c>
      <c r="AL17" s="34">
        <f>RTM_IEX!Q17</f>
        <v>-10</v>
      </c>
      <c r="AM17" s="34">
        <f>RTM_PXI!K17</f>
        <v>0</v>
      </c>
      <c r="AN17" s="34">
        <f>RTM_PXI!Q17</f>
        <v>0</v>
      </c>
      <c r="AO17" s="149">
        <f>GDAM_IEX!K17</f>
        <v>0</v>
      </c>
      <c r="AP17" s="149">
        <f>GDAM_IEX!Q17</f>
        <v>0</v>
      </c>
      <c r="AQ17" s="149">
        <f>GDAM_PXI!K17</f>
        <v>0</v>
      </c>
      <c r="AR17" s="149">
        <f>GDAM_PXI!Q17</f>
        <v>0</v>
      </c>
    </row>
    <row r="18" spans="1:44">
      <c r="A18" t="s">
        <v>60</v>
      </c>
      <c r="D18">
        <f>TWEPL!S18</f>
        <v>1.1907000000000001</v>
      </c>
      <c r="E18">
        <f>GT_NG!S18</f>
        <v>2.0838795630162537</v>
      </c>
      <c r="F18">
        <f>GT_Spot!S18</f>
        <v>0</v>
      </c>
      <c r="G18">
        <f>PPCL_NG!S18</f>
        <v>47.88</v>
      </c>
      <c r="H18">
        <f>PPCL_Spot!S18</f>
        <v>0</v>
      </c>
      <c r="I18">
        <f>Bawana_NG!S18</f>
        <v>18.99916889024977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NDMC_ISGS_exbus!DM18</f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SUMPRODUCT(LTA!J18:AN18,LTA!J$101:AN$101,LTA!J$106:AN$106)</f>
        <v>0</v>
      </c>
      <c r="U18" s="37">
        <f>SUMPRODUCT(LTA!J18:AN18,LTA!J$102:AN$102,LTA!J$106:AN$106)</f>
        <v>0</v>
      </c>
      <c r="V18" s="66">
        <f>SUMPRODUCT(MTOA!B18:G18,MTOA!B$102:G$102,MTOA!B$106:G$106)</f>
        <v>0</v>
      </c>
      <c r="W18" s="66">
        <f>SUMPRODUCT(MTOA!B18:G18,MTOA!B$101:G$101,MTOA!B$106:G$106)</f>
        <v>0</v>
      </c>
      <c r="X18">
        <v>0</v>
      </c>
      <c r="Y18" s="34">
        <f>IEX!K18</f>
        <v>0</v>
      </c>
      <c r="Z18" s="34">
        <f>IEX!Q18</f>
        <v>0</v>
      </c>
      <c r="AA18" s="75">
        <f>STOA!K18</f>
        <v>62.81</v>
      </c>
      <c r="AB18" s="75">
        <f>-STOA!Q18</f>
        <v>0</v>
      </c>
      <c r="AC18">
        <f t="shared" si="0"/>
        <v>1.2588622616106944</v>
      </c>
      <c r="AD18">
        <f t="shared" si="1"/>
        <v>121.70488619165533</v>
      </c>
      <c r="AE18">
        <f>'IDT-1'!E18</f>
        <v>0</v>
      </c>
      <c r="AF18" s="24"/>
      <c r="AG18">
        <f t="shared" si="2"/>
        <v>121.70488619165533</v>
      </c>
      <c r="AI18" s="34">
        <f>PXIL!K18</f>
        <v>0</v>
      </c>
      <c r="AJ18" s="34">
        <f>PXIL!Q18</f>
        <v>0</v>
      </c>
      <c r="AK18" s="34">
        <f>RTM_IEX!K18</f>
        <v>0</v>
      </c>
      <c r="AL18" s="34">
        <f>RTM_IEX!Q18</f>
        <v>-10</v>
      </c>
      <c r="AM18" s="34">
        <f>RTM_PXI!K18</f>
        <v>0</v>
      </c>
      <c r="AN18" s="34">
        <f>RTM_PXI!Q18</f>
        <v>0</v>
      </c>
      <c r="AO18" s="149">
        <f>GDAM_IEX!K18</f>
        <v>0</v>
      </c>
      <c r="AP18" s="149">
        <f>GDAM_IEX!Q18</f>
        <v>0</v>
      </c>
      <c r="AQ18" s="149">
        <f>GDAM_PXI!K18</f>
        <v>0</v>
      </c>
      <c r="AR18" s="149">
        <f>GDAM_PXI!Q18</f>
        <v>0</v>
      </c>
    </row>
    <row r="19" spans="1:44">
      <c r="A19" t="s">
        <v>61</v>
      </c>
      <c r="D19">
        <f>TWEPL!S19</f>
        <v>1.1907000000000001</v>
      </c>
      <c r="E19">
        <f>GT_NG!S19</f>
        <v>2.0838795630162537</v>
      </c>
      <c r="F19">
        <f>GT_Spot!S19</f>
        <v>0</v>
      </c>
      <c r="G19">
        <f>PPCL_NG!S19</f>
        <v>47.88</v>
      </c>
      <c r="H19">
        <f>PPCL_Spot!S19</f>
        <v>0</v>
      </c>
      <c r="I19">
        <f>Bawana_NG!S19</f>
        <v>19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NDMC_ISGS_exbus!DM19</f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SUMPRODUCT(LTA!J19:AN19,LTA!J$101:AN$101,LTA!J$106:AN$106)</f>
        <v>0</v>
      </c>
      <c r="U19" s="37">
        <f>SUMPRODUCT(LTA!J19:AN19,LTA!J$102:AN$102,LTA!J$106:AN$106)</f>
        <v>0</v>
      </c>
      <c r="V19" s="66">
        <f>SUMPRODUCT(MTOA!B19:G19,MTOA!B$102:G$102,MTOA!B$106:G$106)</f>
        <v>0</v>
      </c>
      <c r="W19" s="66">
        <f>SUMPRODUCT(MTOA!B19:G19,MTOA!B$101:G$101,MTOA!B$106:G$106)</f>
        <v>0</v>
      </c>
      <c r="X19">
        <v>0</v>
      </c>
      <c r="Y19" s="34">
        <f>IEX!K19</f>
        <v>0</v>
      </c>
      <c r="Z19" s="34">
        <f>IEX!Q19</f>
        <v>0</v>
      </c>
      <c r="AA19" s="75">
        <f>STOA!K19</f>
        <v>62.81</v>
      </c>
      <c r="AB19" s="75">
        <f>-STOA!Q19</f>
        <v>0</v>
      </c>
      <c r="AC19">
        <f t="shared" si="0"/>
        <v>1.2588695753764965</v>
      </c>
      <c r="AD19">
        <f t="shared" si="1"/>
        <v>121.70570998763976</v>
      </c>
      <c r="AE19">
        <f>'IDT-1'!E19</f>
        <v>0</v>
      </c>
      <c r="AF19" s="24"/>
      <c r="AG19">
        <f t="shared" si="2"/>
        <v>121.70570998763976</v>
      </c>
      <c r="AI19" s="34">
        <f>PXIL!K19</f>
        <v>0</v>
      </c>
      <c r="AJ19" s="34">
        <f>PXIL!Q19</f>
        <v>0</v>
      </c>
      <c r="AK19" s="34">
        <f>RTM_IEX!K19</f>
        <v>0</v>
      </c>
      <c r="AL19" s="34">
        <f>RTM_IEX!Q19</f>
        <v>-10</v>
      </c>
      <c r="AM19" s="34">
        <f>RTM_PXI!K19</f>
        <v>0</v>
      </c>
      <c r="AN19" s="34">
        <f>RTM_PXI!Q19</f>
        <v>0</v>
      </c>
      <c r="AO19" s="149">
        <f>GDAM_IEX!K19</f>
        <v>0</v>
      </c>
      <c r="AP19" s="149">
        <f>GDAM_IEX!Q19</f>
        <v>0</v>
      </c>
      <c r="AQ19" s="149">
        <f>GDAM_PXI!K19</f>
        <v>0</v>
      </c>
      <c r="AR19" s="149">
        <f>GDAM_PXI!Q19</f>
        <v>0</v>
      </c>
    </row>
    <row r="20" spans="1:44">
      <c r="A20" t="s">
        <v>62</v>
      </c>
      <c r="D20">
        <f>TWEPL!S20</f>
        <v>1.1907000000000001</v>
      </c>
      <c r="E20">
        <f>GT_NG!S20</f>
        <v>2.0838795630162537</v>
      </c>
      <c r="F20">
        <f>GT_Spot!S20</f>
        <v>0</v>
      </c>
      <c r="G20">
        <f>PPCL_NG!S20</f>
        <v>46.97</v>
      </c>
      <c r="H20">
        <f>PPCL_Spot!S20</f>
        <v>0</v>
      </c>
      <c r="I20">
        <f>Bawana_NG!S20</f>
        <v>19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NDMC_ISGS_exbus!DM20</f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SUMPRODUCT(LTA!J20:AN20,LTA!J$101:AN$101,LTA!J$106:AN$106)</f>
        <v>0</v>
      </c>
      <c r="U20" s="37">
        <f>SUMPRODUCT(LTA!J20:AN20,LTA!J$102:AN$102,LTA!J$106:AN$106)</f>
        <v>0</v>
      </c>
      <c r="V20" s="66">
        <f>SUMPRODUCT(MTOA!B20:G20,MTOA!B$102:G$102,MTOA!B$106:G$106)</f>
        <v>0</v>
      </c>
      <c r="W20" s="66">
        <f>SUMPRODUCT(MTOA!B20:G20,MTOA!B$101:G$101,MTOA!B$106:G$106)</f>
        <v>0</v>
      </c>
      <c r="X20">
        <v>0</v>
      </c>
      <c r="Y20" s="34">
        <f>IEX!K20</f>
        <v>0</v>
      </c>
      <c r="Z20" s="34">
        <f>IEX!Q20</f>
        <v>0</v>
      </c>
      <c r="AA20" s="75">
        <f>STOA!K20</f>
        <v>62.81</v>
      </c>
      <c r="AB20" s="75">
        <f>-STOA!Q20</f>
        <v>0</v>
      </c>
      <c r="AC20">
        <f t="shared" si="0"/>
        <v>1.2508615753764964</v>
      </c>
      <c r="AD20">
        <f t="shared" si="1"/>
        <v>120.80371798763977</v>
      </c>
      <c r="AE20">
        <f>'IDT-1'!E20</f>
        <v>0</v>
      </c>
      <c r="AF20" s="24"/>
      <c r="AG20">
        <f t="shared" si="2"/>
        <v>120.80371798763977</v>
      </c>
      <c r="AI20" s="34">
        <f>PXIL!K20</f>
        <v>0</v>
      </c>
      <c r="AJ20" s="34">
        <f>PXIL!Q20</f>
        <v>0</v>
      </c>
      <c r="AK20" s="34">
        <f>RTM_IEX!K20</f>
        <v>0</v>
      </c>
      <c r="AL20" s="34">
        <f>RTM_IEX!Q20</f>
        <v>-10</v>
      </c>
      <c r="AM20" s="34">
        <f>RTM_PXI!K20</f>
        <v>0</v>
      </c>
      <c r="AN20" s="34">
        <f>RTM_PXI!Q20</f>
        <v>0</v>
      </c>
      <c r="AO20" s="149">
        <f>GDAM_IEX!K20</f>
        <v>0</v>
      </c>
      <c r="AP20" s="149">
        <f>GDAM_IEX!Q20</f>
        <v>0</v>
      </c>
      <c r="AQ20" s="149">
        <f>GDAM_PXI!K20</f>
        <v>0</v>
      </c>
      <c r="AR20" s="149">
        <f>GDAM_PXI!Q20</f>
        <v>0</v>
      </c>
    </row>
    <row r="21" spans="1:44">
      <c r="A21" t="s">
        <v>63</v>
      </c>
      <c r="D21">
        <f>TWEPL!S21</f>
        <v>1.1907000000000001</v>
      </c>
      <c r="E21">
        <f>GT_NG!S21</f>
        <v>2.0838795630162537</v>
      </c>
      <c r="F21">
        <f>GT_Spot!S21</f>
        <v>0</v>
      </c>
      <c r="G21">
        <f>PPCL_NG!S21</f>
        <v>46.97</v>
      </c>
      <c r="H21">
        <f>PPCL_Spot!S21</f>
        <v>0</v>
      </c>
      <c r="I21">
        <f>Bawana_NG!S21</f>
        <v>19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NDMC_ISGS_exbus!DM21</f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SUMPRODUCT(LTA!J21:AN21,LTA!J$101:AN$101,LTA!J$106:AN$106)</f>
        <v>0</v>
      </c>
      <c r="U21" s="37">
        <f>SUMPRODUCT(LTA!J21:AN21,LTA!J$102:AN$102,LTA!J$106:AN$106)</f>
        <v>0</v>
      </c>
      <c r="V21" s="66">
        <f>SUMPRODUCT(MTOA!B21:G21,MTOA!B$102:G$102,MTOA!B$106:G$106)</f>
        <v>0</v>
      </c>
      <c r="W21" s="66">
        <f>SUMPRODUCT(MTOA!B21:G21,MTOA!B$101:G$101,MTOA!B$106:G$106)</f>
        <v>0</v>
      </c>
      <c r="X21">
        <v>0</v>
      </c>
      <c r="Y21" s="34">
        <f>IEX!K21</f>
        <v>0</v>
      </c>
      <c r="Z21" s="34">
        <f>IEX!Q21</f>
        <v>0</v>
      </c>
      <c r="AA21" s="75">
        <f>STOA!K21</f>
        <v>62.81</v>
      </c>
      <c r="AB21" s="75">
        <f>-STOA!Q21</f>
        <v>0</v>
      </c>
      <c r="AC21">
        <f t="shared" si="0"/>
        <v>1.2508615753764964</v>
      </c>
      <c r="AD21">
        <f t="shared" si="1"/>
        <v>120.80371798763977</v>
      </c>
      <c r="AE21">
        <f>'IDT-1'!E21</f>
        <v>0</v>
      </c>
      <c r="AF21" s="24"/>
      <c r="AG21">
        <f t="shared" si="2"/>
        <v>120.80371798763977</v>
      </c>
      <c r="AI21" s="34">
        <f>PXIL!K21</f>
        <v>0</v>
      </c>
      <c r="AJ21" s="34">
        <f>PXIL!Q21</f>
        <v>0</v>
      </c>
      <c r="AK21" s="34">
        <f>RTM_IEX!K21</f>
        <v>0</v>
      </c>
      <c r="AL21" s="34">
        <f>RTM_IEX!Q21</f>
        <v>-10</v>
      </c>
      <c r="AM21" s="34">
        <f>RTM_PXI!K21</f>
        <v>0</v>
      </c>
      <c r="AN21" s="34">
        <f>RTM_PXI!Q21</f>
        <v>0</v>
      </c>
      <c r="AO21" s="149">
        <f>GDAM_IEX!K21</f>
        <v>0</v>
      </c>
      <c r="AP21" s="149">
        <f>GDAM_IEX!Q21</f>
        <v>0</v>
      </c>
      <c r="AQ21" s="149">
        <f>GDAM_PXI!K21</f>
        <v>0</v>
      </c>
      <c r="AR21" s="149">
        <f>GDAM_PXI!Q21</f>
        <v>0</v>
      </c>
    </row>
    <row r="22" spans="1:44">
      <c r="A22" t="s">
        <v>64</v>
      </c>
      <c r="D22">
        <f>TWEPL!S22</f>
        <v>1.1907000000000001</v>
      </c>
      <c r="E22">
        <f>GT_NG!S22</f>
        <v>2.0838795630162537</v>
      </c>
      <c r="F22">
        <f>GT_Spot!S22</f>
        <v>0</v>
      </c>
      <c r="G22">
        <f>PPCL_NG!S22</f>
        <v>46.97</v>
      </c>
      <c r="H22">
        <f>PPCL_Spot!S22</f>
        <v>0</v>
      </c>
      <c r="I22">
        <f>Bawana_NG!S22</f>
        <v>19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NDMC_ISGS_exbus!DM22</f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SUMPRODUCT(LTA!J22:AN22,LTA!J$101:AN$101,LTA!J$106:AN$106)</f>
        <v>0</v>
      </c>
      <c r="U22" s="37">
        <f>SUMPRODUCT(LTA!J22:AN22,LTA!J$102:AN$102,LTA!J$106:AN$106)</f>
        <v>0</v>
      </c>
      <c r="V22" s="66">
        <f>SUMPRODUCT(MTOA!B22:G22,MTOA!B$102:G$102,MTOA!B$106:G$106)</f>
        <v>0</v>
      </c>
      <c r="W22" s="66">
        <f>SUMPRODUCT(MTOA!B22:G22,MTOA!B$101:G$101,MTOA!B$106:G$106)</f>
        <v>0</v>
      </c>
      <c r="X22">
        <v>0</v>
      </c>
      <c r="Y22" s="34">
        <f>IEX!K22</f>
        <v>0</v>
      </c>
      <c r="Z22" s="34">
        <f>IEX!Q22</f>
        <v>0</v>
      </c>
      <c r="AA22" s="75">
        <f>STOA!K22</f>
        <v>62.81</v>
      </c>
      <c r="AB22" s="75">
        <f>-STOA!Q22</f>
        <v>0</v>
      </c>
      <c r="AC22">
        <f t="shared" si="0"/>
        <v>1.2508615753764964</v>
      </c>
      <c r="AD22">
        <f t="shared" si="1"/>
        <v>120.80371798763977</v>
      </c>
      <c r="AE22">
        <f>'IDT-1'!E22</f>
        <v>0</v>
      </c>
      <c r="AF22" s="24"/>
      <c r="AG22">
        <f t="shared" si="2"/>
        <v>120.80371798763977</v>
      </c>
      <c r="AI22" s="34">
        <f>PXIL!K22</f>
        <v>0</v>
      </c>
      <c r="AJ22" s="34">
        <f>PXIL!Q22</f>
        <v>0</v>
      </c>
      <c r="AK22" s="34">
        <f>RTM_IEX!K22</f>
        <v>0</v>
      </c>
      <c r="AL22" s="34">
        <f>RTM_IEX!Q22</f>
        <v>-10</v>
      </c>
      <c r="AM22" s="34">
        <f>RTM_PXI!K22</f>
        <v>0</v>
      </c>
      <c r="AN22" s="34">
        <f>RTM_PXI!Q22</f>
        <v>0</v>
      </c>
      <c r="AO22" s="149">
        <f>GDAM_IEX!K22</f>
        <v>0</v>
      </c>
      <c r="AP22" s="149">
        <f>GDAM_IEX!Q22</f>
        <v>0</v>
      </c>
      <c r="AQ22" s="149">
        <f>GDAM_PXI!K22</f>
        <v>0</v>
      </c>
      <c r="AR22" s="149">
        <f>GDAM_PXI!Q22</f>
        <v>0</v>
      </c>
    </row>
    <row r="23" spans="1:44">
      <c r="A23" t="s">
        <v>65</v>
      </c>
      <c r="D23">
        <f>TWEPL!S23</f>
        <v>1.1907000000000001</v>
      </c>
      <c r="E23">
        <f>GT_NG!S23</f>
        <v>2.0838795630162537</v>
      </c>
      <c r="F23">
        <f>GT_Spot!S23</f>
        <v>0</v>
      </c>
      <c r="G23">
        <f>PPCL_NG!S23</f>
        <v>46.97</v>
      </c>
      <c r="H23">
        <f>PPCL_Spot!S23</f>
        <v>0</v>
      </c>
      <c r="I23">
        <f>Bawana_NG!S23</f>
        <v>19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NDMC_ISGS_exbus!DM23</f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SUMPRODUCT(LTA!J23:AN23,LTA!J$101:AN$101,LTA!J$106:AN$106)</f>
        <v>0</v>
      </c>
      <c r="U23" s="37">
        <f>SUMPRODUCT(LTA!J23:AN23,LTA!J$102:AN$102,LTA!J$106:AN$106)</f>
        <v>0</v>
      </c>
      <c r="V23" s="66">
        <f>SUMPRODUCT(MTOA!B23:G23,MTOA!B$102:G$102,MTOA!B$106:G$106)</f>
        <v>0</v>
      </c>
      <c r="W23" s="66">
        <f>SUMPRODUCT(MTOA!B23:G23,MTOA!B$101:G$101,MTOA!B$106:G$106)</f>
        <v>0</v>
      </c>
      <c r="X23">
        <v>0</v>
      </c>
      <c r="Y23" s="34">
        <f>IEX!K23</f>
        <v>0</v>
      </c>
      <c r="Z23" s="34">
        <f>IEX!Q23</f>
        <v>0</v>
      </c>
      <c r="AA23" s="75">
        <f>STOA!K23</f>
        <v>62.81</v>
      </c>
      <c r="AB23" s="75">
        <f>-STOA!Q23</f>
        <v>0</v>
      </c>
      <c r="AC23">
        <f t="shared" si="0"/>
        <v>1.2508615753764964</v>
      </c>
      <c r="AD23">
        <f t="shared" si="1"/>
        <v>120.80371798763977</v>
      </c>
      <c r="AE23">
        <f>'IDT-1'!E23</f>
        <v>0</v>
      </c>
      <c r="AF23" s="24"/>
      <c r="AG23">
        <f t="shared" si="2"/>
        <v>120.80371798763977</v>
      </c>
      <c r="AI23" s="34">
        <f>PXIL!K23</f>
        <v>0</v>
      </c>
      <c r="AJ23" s="34">
        <f>PXIL!Q23</f>
        <v>0</v>
      </c>
      <c r="AK23" s="34">
        <f>RTM_IEX!K23</f>
        <v>0</v>
      </c>
      <c r="AL23" s="34">
        <f>RTM_IEX!Q23</f>
        <v>-10</v>
      </c>
      <c r="AM23" s="34">
        <f>RTM_PXI!K23</f>
        <v>0</v>
      </c>
      <c r="AN23" s="34">
        <f>RTM_PXI!Q23</f>
        <v>0</v>
      </c>
      <c r="AO23" s="149">
        <f>GDAM_IEX!K23</f>
        <v>0</v>
      </c>
      <c r="AP23" s="149">
        <f>GDAM_IEX!Q23</f>
        <v>0</v>
      </c>
      <c r="AQ23" s="149">
        <f>GDAM_PXI!K23</f>
        <v>0</v>
      </c>
      <c r="AR23" s="149">
        <f>GDAM_PXI!Q23</f>
        <v>0</v>
      </c>
    </row>
    <row r="24" spans="1:44">
      <c r="A24" t="s">
        <v>66</v>
      </c>
      <c r="D24">
        <f>TWEPL!S24</f>
        <v>1.1907000000000001</v>
      </c>
      <c r="E24">
        <f>GT_NG!S24</f>
        <v>2.0838795630162537</v>
      </c>
      <c r="F24">
        <f>GT_Spot!S24</f>
        <v>0</v>
      </c>
      <c r="G24">
        <f>PPCL_NG!S24</f>
        <v>46.97</v>
      </c>
      <c r="H24">
        <f>PPCL_Spot!S24</f>
        <v>0</v>
      </c>
      <c r="I24">
        <f>Bawana_NG!S24</f>
        <v>19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NDMC_ISGS_exbus!DM24</f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SUMPRODUCT(LTA!J24:AN24,LTA!J$101:AN$101,LTA!J$106:AN$106)</f>
        <v>0</v>
      </c>
      <c r="U24" s="37">
        <f>SUMPRODUCT(LTA!J24:AN24,LTA!J$102:AN$102,LTA!J$106:AN$106)</f>
        <v>0</v>
      </c>
      <c r="V24" s="66">
        <f>SUMPRODUCT(MTOA!B24:G24,MTOA!B$102:G$102,MTOA!B$106:G$106)</f>
        <v>0</v>
      </c>
      <c r="W24" s="66">
        <f>SUMPRODUCT(MTOA!B24:G24,MTOA!B$101:G$101,MTOA!B$106:G$106)</f>
        <v>0</v>
      </c>
      <c r="X24">
        <v>0</v>
      </c>
      <c r="Y24" s="34">
        <f>IEX!K24</f>
        <v>0</v>
      </c>
      <c r="Z24" s="34">
        <f>IEX!Q24</f>
        <v>0</v>
      </c>
      <c r="AA24" s="75">
        <f>STOA!K24</f>
        <v>62.81</v>
      </c>
      <c r="AB24" s="75">
        <f>-STOA!Q24</f>
        <v>0</v>
      </c>
      <c r="AC24">
        <f t="shared" si="0"/>
        <v>1.2508615753764964</v>
      </c>
      <c r="AD24">
        <f t="shared" si="1"/>
        <v>120.80371798763977</v>
      </c>
      <c r="AE24">
        <f>'IDT-1'!E24</f>
        <v>0</v>
      </c>
      <c r="AF24" s="24"/>
      <c r="AG24">
        <f t="shared" si="2"/>
        <v>120.80371798763977</v>
      </c>
      <c r="AI24" s="34">
        <f>PXIL!K24</f>
        <v>0</v>
      </c>
      <c r="AJ24" s="34">
        <f>PXIL!Q24</f>
        <v>0</v>
      </c>
      <c r="AK24" s="34">
        <f>RTM_IEX!K24</f>
        <v>0</v>
      </c>
      <c r="AL24" s="34">
        <f>RTM_IEX!Q24</f>
        <v>-10</v>
      </c>
      <c r="AM24" s="34">
        <f>RTM_PXI!K24</f>
        <v>0</v>
      </c>
      <c r="AN24" s="34">
        <f>RTM_PXI!Q24</f>
        <v>0</v>
      </c>
      <c r="AO24" s="149">
        <f>GDAM_IEX!K24</f>
        <v>0</v>
      </c>
      <c r="AP24" s="149">
        <f>GDAM_IEX!Q24</f>
        <v>0</v>
      </c>
      <c r="AQ24" s="149">
        <f>GDAM_PXI!K24</f>
        <v>0</v>
      </c>
      <c r="AR24" s="149">
        <f>GDAM_PXI!Q24</f>
        <v>0</v>
      </c>
    </row>
    <row r="25" spans="1:44">
      <c r="A25" t="s">
        <v>67</v>
      </c>
      <c r="D25">
        <f>TWEPL!S25</f>
        <v>1.1907000000000001</v>
      </c>
      <c r="E25">
        <f>GT_NG!S25</f>
        <v>2.0838795630162537</v>
      </c>
      <c r="F25">
        <f>GT_Spot!S25</f>
        <v>0</v>
      </c>
      <c r="G25">
        <f>PPCL_NG!S25</f>
        <v>46.97</v>
      </c>
      <c r="H25">
        <f>PPCL_Spot!S25</f>
        <v>0</v>
      </c>
      <c r="I25">
        <f>Bawana_NG!S25</f>
        <v>19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NDMC_ISGS_exbus!DM25</f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SUMPRODUCT(LTA!J25:AN25,LTA!J$101:AN$101,LTA!J$106:AN$106)</f>
        <v>0</v>
      </c>
      <c r="U25" s="37">
        <f>SUMPRODUCT(LTA!J25:AN25,LTA!J$102:AN$102,LTA!J$106:AN$106)</f>
        <v>0</v>
      </c>
      <c r="V25" s="66">
        <f>SUMPRODUCT(MTOA!B25:G25,MTOA!B$102:G$102,MTOA!B$106:G$106)</f>
        <v>0</v>
      </c>
      <c r="W25" s="66">
        <f>SUMPRODUCT(MTOA!B25:G25,MTOA!B$101:G$101,MTOA!B$106:G$106)</f>
        <v>0</v>
      </c>
      <c r="X25">
        <v>0</v>
      </c>
      <c r="Y25" s="34">
        <f>IEX!K25</f>
        <v>0</v>
      </c>
      <c r="Z25" s="34">
        <f>IEX!Q25</f>
        <v>0</v>
      </c>
      <c r="AA25" s="75">
        <f>STOA!K25</f>
        <v>62.81</v>
      </c>
      <c r="AB25" s="75">
        <f>-STOA!Q25</f>
        <v>0</v>
      </c>
      <c r="AC25">
        <f t="shared" si="0"/>
        <v>1.2508615753764964</v>
      </c>
      <c r="AD25">
        <f t="shared" si="1"/>
        <v>120.80371798763977</v>
      </c>
      <c r="AE25">
        <f>'IDT-1'!E25</f>
        <v>0</v>
      </c>
      <c r="AF25" s="24"/>
      <c r="AG25">
        <f t="shared" si="2"/>
        <v>120.80371798763977</v>
      </c>
      <c r="AI25" s="34">
        <f>PXIL!K25</f>
        <v>0</v>
      </c>
      <c r="AJ25" s="34">
        <f>PXIL!Q25</f>
        <v>0</v>
      </c>
      <c r="AK25" s="34">
        <f>RTM_IEX!K25</f>
        <v>0</v>
      </c>
      <c r="AL25" s="34">
        <f>RTM_IEX!Q25</f>
        <v>-10</v>
      </c>
      <c r="AM25" s="34">
        <f>RTM_PXI!K25</f>
        <v>0</v>
      </c>
      <c r="AN25" s="34">
        <f>RTM_PXI!Q25</f>
        <v>0</v>
      </c>
      <c r="AO25" s="149">
        <f>GDAM_IEX!K25</f>
        <v>0</v>
      </c>
      <c r="AP25" s="149">
        <f>GDAM_IEX!Q25</f>
        <v>0</v>
      </c>
      <c r="AQ25" s="149">
        <f>GDAM_PXI!K25</f>
        <v>0</v>
      </c>
      <c r="AR25" s="149">
        <f>GDAM_PXI!Q25</f>
        <v>0</v>
      </c>
    </row>
    <row r="26" spans="1:44">
      <c r="A26" t="s">
        <v>68</v>
      </c>
      <c r="D26">
        <f>TWEPL!S26</f>
        <v>1.1907000000000001</v>
      </c>
      <c r="E26">
        <f>GT_NG!S26</f>
        <v>2.0838795630162537</v>
      </c>
      <c r="F26">
        <f>GT_Spot!S26</f>
        <v>0</v>
      </c>
      <c r="G26">
        <f>PPCL_NG!S26</f>
        <v>46.97</v>
      </c>
      <c r="H26">
        <f>PPCL_Spot!S26</f>
        <v>0</v>
      </c>
      <c r="I26">
        <f>Bawana_NG!S26</f>
        <v>19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NDMC_ISGS_exbus!DM26</f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SUMPRODUCT(LTA!J26:AN26,LTA!J$101:AN$101,LTA!J$106:AN$106)</f>
        <v>0</v>
      </c>
      <c r="U26" s="37">
        <f>SUMPRODUCT(LTA!J26:AN26,LTA!J$102:AN$102,LTA!J$106:AN$106)</f>
        <v>0</v>
      </c>
      <c r="V26" s="66">
        <f>SUMPRODUCT(MTOA!B26:G26,MTOA!B$102:G$102,MTOA!B$106:G$106)</f>
        <v>0</v>
      </c>
      <c r="W26" s="66">
        <f>SUMPRODUCT(MTOA!B26:G26,MTOA!B$101:G$101,MTOA!B$106:G$106)</f>
        <v>0</v>
      </c>
      <c r="X26">
        <v>0</v>
      </c>
      <c r="Y26" s="34">
        <f>IEX!K26</f>
        <v>0</v>
      </c>
      <c r="Z26" s="34">
        <f>IEX!Q26</f>
        <v>0</v>
      </c>
      <c r="AA26" s="75">
        <f>STOA!K26</f>
        <v>62.81</v>
      </c>
      <c r="AB26" s="75">
        <f>-STOA!Q26</f>
        <v>0</v>
      </c>
      <c r="AC26">
        <f t="shared" si="0"/>
        <v>1.2508615753764964</v>
      </c>
      <c r="AD26">
        <f t="shared" si="1"/>
        <v>120.80371798763977</v>
      </c>
      <c r="AE26">
        <f>'IDT-1'!E26</f>
        <v>0</v>
      </c>
      <c r="AF26" s="24"/>
      <c r="AG26">
        <f t="shared" si="2"/>
        <v>120.80371798763977</v>
      </c>
      <c r="AI26" s="34">
        <f>PXIL!K26</f>
        <v>0</v>
      </c>
      <c r="AJ26" s="34">
        <f>PXIL!Q26</f>
        <v>0</v>
      </c>
      <c r="AK26" s="34">
        <f>RTM_IEX!K26</f>
        <v>0</v>
      </c>
      <c r="AL26" s="34">
        <f>RTM_IEX!Q26</f>
        <v>-10</v>
      </c>
      <c r="AM26" s="34">
        <f>RTM_PXI!K26</f>
        <v>0</v>
      </c>
      <c r="AN26" s="34">
        <f>RTM_PXI!Q26</f>
        <v>0</v>
      </c>
      <c r="AO26" s="149">
        <f>GDAM_IEX!K26</f>
        <v>0</v>
      </c>
      <c r="AP26" s="149">
        <f>GDAM_IEX!Q26</f>
        <v>0</v>
      </c>
      <c r="AQ26" s="149">
        <f>GDAM_PXI!K26</f>
        <v>0</v>
      </c>
      <c r="AR26" s="149">
        <f>GDAM_PXI!Q26</f>
        <v>0</v>
      </c>
    </row>
    <row r="27" spans="1:44">
      <c r="A27" t="s">
        <v>69</v>
      </c>
      <c r="D27">
        <f>TWEPL!S27</f>
        <v>1.1907000000000001</v>
      </c>
      <c r="E27">
        <f>GT_NG!S27</f>
        <v>2.0838795630162537</v>
      </c>
      <c r="F27">
        <f>GT_Spot!S27</f>
        <v>0</v>
      </c>
      <c r="G27">
        <f>PPCL_NG!S27</f>
        <v>46.97</v>
      </c>
      <c r="H27">
        <f>PPCL_Spot!S27</f>
        <v>0</v>
      </c>
      <c r="I27">
        <f>Bawana_NG!S27</f>
        <v>19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NDMC_ISGS_exbus!DM27</f>
        <v>4.83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SUMPRODUCT(LTA!J27:AN27,LTA!J$101:AN$101,LTA!J$106:AN$106)</f>
        <v>0</v>
      </c>
      <c r="U27" s="37">
        <f>SUMPRODUCT(LTA!J27:AN27,LTA!J$102:AN$102,LTA!J$106:AN$106)</f>
        <v>0</v>
      </c>
      <c r="V27" s="66">
        <f>SUMPRODUCT(MTOA!B27:G27,MTOA!B$102:G$102,MTOA!B$106:G$106)</f>
        <v>0</v>
      </c>
      <c r="W27" s="66">
        <f>SUMPRODUCT(MTOA!B27:G27,MTOA!B$101:G$101,MTOA!B$106:G$106)</f>
        <v>0</v>
      </c>
      <c r="X27">
        <v>0</v>
      </c>
      <c r="Y27" s="34">
        <f>IEX!K27</f>
        <v>0</v>
      </c>
      <c r="Z27" s="34">
        <f>IEX!Q27</f>
        <v>0</v>
      </c>
      <c r="AA27" s="75">
        <f>STOA!K27</f>
        <v>62.81</v>
      </c>
      <c r="AB27" s="75">
        <f>-STOA!Q27</f>
        <v>0</v>
      </c>
      <c r="AC27">
        <f t="shared" si="0"/>
        <v>1.2045843001545431</v>
      </c>
      <c r="AD27">
        <f t="shared" si="1"/>
        <v>135.67999526286169</v>
      </c>
      <c r="AE27">
        <f>'IDT-1'!E27</f>
        <v>0</v>
      </c>
      <c r="AF27" s="24"/>
      <c r="AG27">
        <f t="shared" si="2"/>
        <v>135.67999526286169</v>
      </c>
      <c r="AI27" s="34">
        <f>PXIL!K27</f>
        <v>0</v>
      </c>
      <c r="AJ27" s="34">
        <f>PXIL!Q27</f>
        <v>0</v>
      </c>
      <c r="AK27" s="34">
        <f>RTM_IEX!K27</f>
        <v>0</v>
      </c>
      <c r="AL27" s="34">
        <f>RTM_IEX!Q27</f>
        <v>0</v>
      </c>
      <c r="AM27" s="34">
        <f>RTM_PXI!K27</f>
        <v>0</v>
      </c>
      <c r="AN27" s="34">
        <f>RTM_PXI!Q27</f>
        <v>0</v>
      </c>
      <c r="AO27" s="149">
        <f>GDAM_IEX!K27</f>
        <v>0</v>
      </c>
      <c r="AP27" s="149">
        <f>GDAM_IEX!Q27</f>
        <v>0</v>
      </c>
      <c r="AQ27" s="149">
        <f>GDAM_PXI!K27</f>
        <v>0</v>
      </c>
      <c r="AR27" s="149">
        <f>GDAM_PXI!Q27</f>
        <v>0</v>
      </c>
    </row>
    <row r="28" spans="1:44">
      <c r="A28" t="s">
        <v>70</v>
      </c>
      <c r="D28">
        <f>TWEPL!S28</f>
        <v>1.1907000000000001</v>
      </c>
      <c r="E28">
        <f>GT_NG!S28</f>
        <v>2.0838795630162537</v>
      </c>
      <c r="F28">
        <f>GT_Spot!S28</f>
        <v>0</v>
      </c>
      <c r="G28">
        <f>PPCL_NG!S28</f>
        <v>47.88</v>
      </c>
      <c r="H28">
        <f>PPCL_Spot!S28</f>
        <v>0</v>
      </c>
      <c r="I28">
        <f>Bawana_NG!S28</f>
        <v>19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NDMC_ISGS_exbus!DM28</f>
        <v>4.83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SUMPRODUCT(LTA!J28:AN28,LTA!J$101:AN$101,LTA!J$106:AN$106)</f>
        <v>0</v>
      </c>
      <c r="U28" s="37">
        <f>SUMPRODUCT(LTA!J28:AN28,LTA!J$102:AN$102,LTA!J$106:AN$106)</f>
        <v>0</v>
      </c>
      <c r="V28" s="66">
        <f>SUMPRODUCT(MTOA!B28:G28,MTOA!B$102:G$102,MTOA!B$106:G$106)</f>
        <v>0</v>
      </c>
      <c r="W28" s="66">
        <f>SUMPRODUCT(MTOA!B28:G28,MTOA!B$101:G$101,MTOA!B$106:G$106)</f>
        <v>0</v>
      </c>
      <c r="X28">
        <v>0</v>
      </c>
      <c r="Y28" s="34">
        <f>IEX!K28</f>
        <v>0</v>
      </c>
      <c r="Z28" s="34">
        <f>IEX!Q28</f>
        <v>0</v>
      </c>
      <c r="AA28" s="75">
        <f>STOA!K28</f>
        <v>62.81</v>
      </c>
      <c r="AB28" s="75">
        <f>-STOA!Q28</f>
        <v>0</v>
      </c>
      <c r="AC28">
        <f t="shared" si="0"/>
        <v>1.2125923001545433</v>
      </c>
      <c r="AD28">
        <f t="shared" si="1"/>
        <v>136.58198726286173</v>
      </c>
      <c r="AE28">
        <f>'IDT-1'!E28</f>
        <v>0</v>
      </c>
      <c r="AF28" s="24"/>
      <c r="AG28">
        <f t="shared" si="2"/>
        <v>136.58198726286173</v>
      </c>
      <c r="AI28" s="34">
        <f>PXIL!K28</f>
        <v>0</v>
      </c>
      <c r="AJ28" s="34">
        <f>PXIL!Q28</f>
        <v>0</v>
      </c>
      <c r="AK28" s="34">
        <f>RTM_IEX!K28</f>
        <v>0</v>
      </c>
      <c r="AL28" s="34">
        <f>RTM_IEX!Q28</f>
        <v>0</v>
      </c>
      <c r="AM28" s="34">
        <f>RTM_PXI!K28</f>
        <v>0</v>
      </c>
      <c r="AN28" s="34">
        <f>RTM_PXI!Q28</f>
        <v>0</v>
      </c>
      <c r="AO28" s="149">
        <f>GDAM_IEX!K28</f>
        <v>0</v>
      </c>
      <c r="AP28" s="149">
        <f>GDAM_IEX!Q28</f>
        <v>0</v>
      </c>
      <c r="AQ28" s="149">
        <f>GDAM_PXI!K28</f>
        <v>0</v>
      </c>
      <c r="AR28" s="149">
        <f>GDAM_PXI!Q28</f>
        <v>0</v>
      </c>
    </row>
    <row r="29" spans="1:44">
      <c r="A29" t="s">
        <v>71</v>
      </c>
      <c r="D29">
        <f>TWEPL!S29</f>
        <v>1.1664000000000001</v>
      </c>
      <c r="E29">
        <f>GT_NG!S29</f>
        <v>2.0838795630162537</v>
      </c>
      <c r="F29">
        <f>GT_Spot!S29</f>
        <v>0</v>
      </c>
      <c r="G29">
        <f>PPCL_NG!S29</f>
        <v>47.88</v>
      </c>
      <c r="H29">
        <f>PPCL_Spot!S29</f>
        <v>0</v>
      </c>
      <c r="I29">
        <f>Bawana_NG!S29</f>
        <v>19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NDMC_ISGS_exbus!DM29</f>
        <v>4.83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SUMPRODUCT(LTA!J29:AN29,LTA!J$101:AN$101,LTA!J$106:AN$106)</f>
        <v>0</v>
      </c>
      <c r="U29" s="37">
        <f>SUMPRODUCT(LTA!J29:AN29,LTA!J$102:AN$102,LTA!J$106:AN$106)</f>
        <v>0</v>
      </c>
      <c r="V29" s="66">
        <f>SUMPRODUCT(MTOA!B29:G29,MTOA!B$102:G$102,MTOA!B$106:G$106)</f>
        <v>0</v>
      </c>
      <c r="W29" s="66">
        <f>SUMPRODUCT(MTOA!B29:G29,MTOA!B$101:G$101,MTOA!B$106:G$106)</f>
        <v>0</v>
      </c>
      <c r="X29">
        <v>0</v>
      </c>
      <c r="Y29" s="34">
        <f>IEX!K29</f>
        <v>0</v>
      </c>
      <c r="Z29" s="34">
        <f>IEX!Q29</f>
        <v>0</v>
      </c>
      <c r="AA29" s="75">
        <f>STOA!K29</f>
        <v>62.81</v>
      </c>
      <c r="AB29" s="75">
        <f>-STOA!Q29</f>
        <v>0</v>
      </c>
      <c r="AC29">
        <f t="shared" si="0"/>
        <v>1.2123784601545431</v>
      </c>
      <c r="AD29">
        <f t="shared" si="1"/>
        <v>136.55790110286171</v>
      </c>
      <c r="AE29">
        <f>'IDT-1'!E29</f>
        <v>0</v>
      </c>
      <c r="AF29" s="24"/>
      <c r="AG29">
        <f t="shared" si="2"/>
        <v>136.55790110286171</v>
      </c>
      <c r="AI29" s="34">
        <f>PXIL!K29</f>
        <v>0</v>
      </c>
      <c r="AJ29" s="34">
        <f>PXIL!Q29</f>
        <v>0</v>
      </c>
      <c r="AK29" s="34">
        <f>RTM_IEX!K29</f>
        <v>0</v>
      </c>
      <c r="AL29" s="34">
        <f>RTM_IEX!Q29</f>
        <v>0</v>
      </c>
      <c r="AM29" s="34">
        <f>RTM_PXI!K29</f>
        <v>0</v>
      </c>
      <c r="AN29" s="34">
        <f>RTM_PXI!Q29</f>
        <v>0</v>
      </c>
      <c r="AO29" s="149">
        <f>GDAM_IEX!K29</f>
        <v>0</v>
      </c>
      <c r="AP29" s="149">
        <f>GDAM_IEX!Q29</f>
        <v>0</v>
      </c>
      <c r="AQ29" s="149">
        <f>GDAM_PXI!K29</f>
        <v>0</v>
      </c>
      <c r="AR29" s="149">
        <f>GDAM_PXI!Q29</f>
        <v>0</v>
      </c>
    </row>
    <row r="30" spans="1:44">
      <c r="A30" t="s">
        <v>72</v>
      </c>
      <c r="D30">
        <f>TWEPL!S30</f>
        <v>1.1664000000000001</v>
      </c>
      <c r="E30">
        <f>GT_NG!S30</f>
        <v>2.0838795630162537</v>
      </c>
      <c r="F30">
        <f>GT_Spot!S30</f>
        <v>0</v>
      </c>
      <c r="G30">
        <f>PPCL_NG!S30</f>
        <v>47.88</v>
      </c>
      <c r="H30">
        <f>PPCL_Spot!S30</f>
        <v>0</v>
      </c>
      <c r="I30">
        <f>Bawana_NG!S30</f>
        <v>19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NDMC_ISGS_exbus!DM30</f>
        <v>9.66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SUMPRODUCT(LTA!J30:AN30,LTA!J$101:AN$101,LTA!J$106:AN$106)</f>
        <v>0</v>
      </c>
      <c r="U30" s="37">
        <f>SUMPRODUCT(LTA!J30:AN30,LTA!J$102:AN$102,LTA!J$106:AN$106)</f>
        <v>0</v>
      </c>
      <c r="V30" s="66">
        <f>SUMPRODUCT(MTOA!B30:G30,MTOA!B$102:G$102,MTOA!B$106:G$106)</f>
        <v>0</v>
      </c>
      <c r="W30" s="66">
        <f>SUMPRODUCT(MTOA!B30:G30,MTOA!B$101:G$101,MTOA!B$106:G$106)</f>
        <v>0</v>
      </c>
      <c r="X30">
        <v>0</v>
      </c>
      <c r="Y30" s="34">
        <f>IEX!K30</f>
        <v>0</v>
      </c>
      <c r="Z30" s="34">
        <f>IEX!Q30</f>
        <v>0</v>
      </c>
      <c r="AA30" s="75">
        <f>STOA!K30</f>
        <v>62.81</v>
      </c>
      <c r="AB30" s="75">
        <f>-STOA!Q30</f>
        <v>0</v>
      </c>
      <c r="AC30">
        <f t="shared" si="0"/>
        <v>1.2548824601545432</v>
      </c>
      <c r="AD30">
        <f t="shared" si="1"/>
        <v>141.34539710286174</v>
      </c>
      <c r="AE30">
        <f>'IDT-1'!E30</f>
        <v>0</v>
      </c>
      <c r="AF30" s="24"/>
      <c r="AG30">
        <f t="shared" si="2"/>
        <v>141.34539710286174</v>
      </c>
      <c r="AI30" s="34">
        <f>PXIL!K30</f>
        <v>0</v>
      </c>
      <c r="AJ30" s="34">
        <f>PXIL!Q30</f>
        <v>0</v>
      </c>
      <c r="AK30" s="34">
        <f>RTM_IEX!K30</f>
        <v>0</v>
      </c>
      <c r="AL30" s="34">
        <f>RTM_IEX!Q30</f>
        <v>0</v>
      </c>
      <c r="AM30" s="34">
        <f>RTM_PXI!K30</f>
        <v>0</v>
      </c>
      <c r="AN30" s="34">
        <f>RTM_PXI!Q30</f>
        <v>0</v>
      </c>
      <c r="AO30" s="149">
        <f>GDAM_IEX!K30</f>
        <v>0</v>
      </c>
      <c r="AP30" s="149">
        <f>GDAM_IEX!Q30</f>
        <v>0</v>
      </c>
      <c r="AQ30" s="149">
        <f>GDAM_PXI!K30</f>
        <v>0</v>
      </c>
      <c r="AR30" s="149">
        <f>GDAM_PXI!Q30</f>
        <v>0</v>
      </c>
    </row>
    <row r="31" spans="1:44">
      <c r="A31" t="s">
        <v>73</v>
      </c>
      <c r="D31">
        <f>TWEPL!S31</f>
        <v>1.1664000000000001</v>
      </c>
      <c r="E31">
        <f>GT_NG!S31</f>
        <v>2.0838795630162537</v>
      </c>
      <c r="F31">
        <f>GT_Spot!S31</f>
        <v>0</v>
      </c>
      <c r="G31">
        <f>PPCL_NG!S31</f>
        <v>47.88</v>
      </c>
      <c r="H31">
        <f>PPCL_Spot!S31</f>
        <v>0</v>
      </c>
      <c r="I31">
        <f>Bawana_NG!S31</f>
        <v>19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NDMC_ISGS_exbus!DM31</f>
        <v>14.49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SUMPRODUCT(LTA!J31:AN31,LTA!J$101:AN$101,LTA!J$106:AN$106)</f>
        <v>0</v>
      </c>
      <c r="U31" s="37">
        <f>SUMPRODUCT(LTA!J31:AN31,LTA!J$102:AN$102,LTA!J$106:AN$106)</f>
        <v>0</v>
      </c>
      <c r="V31" s="66">
        <f>SUMPRODUCT(MTOA!B31:G31,MTOA!B$102:G$102,MTOA!B$106:G$106)</f>
        <v>0</v>
      </c>
      <c r="W31" s="66">
        <f>SUMPRODUCT(MTOA!B31:G31,MTOA!B$101:G$101,MTOA!B$106:G$106)</f>
        <v>0</v>
      </c>
      <c r="X31">
        <v>0</v>
      </c>
      <c r="Y31" s="34">
        <f>IEX!K31</f>
        <v>0</v>
      </c>
      <c r="Z31" s="34">
        <f>IEX!Q31</f>
        <v>0</v>
      </c>
      <c r="AA31" s="75">
        <f>STOA!K31</f>
        <v>62.81</v>
      </c>
      <c r="AB31" s="75">
        <f>-STOA!Q31</f>
        <v>0</v>
      </c>
      <c r="AC31">
        <f t="shared" si="0"/>
        <v>1.2973864601545431</v>
      </c>
      <c r="AD31">
        <f t="shared" si="1"/>
        <v>146.13289310286171</v>
      </c>
      <c r="AE31">
        <f>'IDT-1'!E31</f>
        <v>0</v>
      </c>
      <c r="AF31" s="24"/>
      <c r="AG31">
        <f t="shared" si="2"/>
        <v>146.13289310286171</v>
      </c>
      <c r="AI31" s="34">
        <f>PXIL!K31</f>
        <v>0</v>
      </c>
      <c r="AJ31" s="34">
        <f>PXIL!Q31</f>
        <v>0</v>
      </c>
      <c r="AK31" s="34">
        <f>RTM_IEX!K31</f>
        <v>0</v>
      </c>
      <c r="AL31" s="34">
        <f>RTM_IEX!Q31</f>
        <v>0</v>
      </c>
      <c r="AM31" s="34">
        <f>RTM_PXI!K31</f>
        <v>0</v>
      </c>
      <c r="AN31" s="34">
        <f>RTM_PXI!Q31</f>
        <v>0</v>
      </c>
      <c r="AO31" s="149">
        <f>GDAM_IEX!K31</f>
        <v>0</v>
      </c>
      <c r="AP31" s="149">
        <f>GDAM_IEX!Q31</f>
        <v>0</v>
      </c>
      <c r="AQ31" s="149">
        <f>GDAM_PXI!K31</f>
        <v>0</v>
      </c>
      <c r="AR31" s="149">
        <f>GDAM_PXI!Q31</f>
        <v>0</v>
      </c>
    </row>
    <row r="32" spans="1:44">
      <c r="A32" t="s">
        <v>74</v>
      </c>
      <c r="D32">
        <f>TWEPL!S32</f>
        <v>1.1664000000000001</v>
      </c>
      <c r="E32">
        <f>GT_NG!S32</f>
        <v>2.1403393541324576</v>
      </c>
      <c r="F32">
        <f>GT_Spot!S32</f>
        <v>0</v>
      </c>
      <c r="G32">
        <f>PPCL_NG!S32</f>
        <v>47.88</v>
      </c>
      <c r="H32">
        <f>PPCL_Spot!S32</f>
        <v>0</v>
      </c>
      <c r="I32">
        <f>Bawana_NG!S32</f>
        <v>19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NDMC_ISGS_exbus!DM32</f>
        <v>14.49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SUMPRODUCT(LTA!J32:AN32,LTA!J$101:AN$101,LTA!J$106:AN$106)</f>
        <v>0</v>
      </c>
      <c r="U32" s="37">
        <f>SUMPRODUCT(LTA!J32:AN32,LTA!J$102:AN$102,LTA!J$106:AN$106)</f>
        <v>0</v>
      </c>
      <c r="V32" s="66">
        <f>SUMPRODUCT(MTOA!B32:G32,MTOA!B$102:G$102,MTOA!B$106:G$106)</f>
        <v>0</v>
      </c>
      <c r="W32" s="66">
        <f>SUMPRODUCT(MTOA!B32:G32,MTOA!B$101:G$101,MTOA!B$106:G$106)</f>
        <v>0</v>
      </c>
      <c r="X32">
        <v>0</v>
      </c>
      <c r="Y32" s="34">
        <f>IEX!K32</f>
        <v>0</v>
      </c>
      <c r="Z32" s="34">
        <f>IEX!Q32</f>
        <v>0</v>
      </c>
      <c r="AA32" s="75">
        <f>STOA!K32</f>
        <v>62.81</v>
      </c>
      <c r="AB32" s="75">
        <f>-STOA!Q32</f>
        <v>0</v>
      </c>
      <c r="AC32">
        <f t="shared" si="0"/>
        <v>1.2978833063163657</v>
      </c>
      <c r="AD32">
        <f t="shared" si="1"/>
        <v>146.18885604781607</v>
      </c>
      <c r="AE32">
        <f>'IDT-1'!E32</f>
        <v>0</v>
      </c>
      <c r="AF32" s="24"/>
      <c r="AG32">
        <f t="shared" si="2"/>
        <v>146.18885604781607</v>
      </c>
      <c r="AI32" s="34">
        <f>PXIL!K32</f>
        <v>0</v>
      </c>
      <c r="AJ32" s="34">
        <f>PXIL!Q32</f>
        <v>0</v>
      </c>
      <c r="AK32" s="34">
        <f>RTM_IEX!K32</f>
        <v>0</v>
      </c>
      <c r="AL32" s="34">
        <f>RTM_IEX!Q32</f>
        <v>0</v>
      </c>
      <c r="AM32" s="34">
        <f>RTM_PXI!K32</f>
        <v>0</v>
      </c>
      <c r="AN32" s="34">
        <f>RTM_PXI!Q32</f>
        <v>0</v>
      </c>
      <c r="AO32" s="149">
        <f>GDAM_IEX!K32</f>
        <v>0</v>
      </c>
      <c r="AP32" s="149">
        <f>GDAM_IEX!Q32</f>
        <v>0</v>
      </c>
      <c r="AQ32" s="149">
        <f>GDAM_PXI!K32</f>
        <v>0</v>
      </c>
      <c r="AR32" s="149">
        <f>GDAM_PXI!Q32</f>
        <v>0</v>
      </c>
    </row>
    <row r="33" spans="1:44">
      <c r="A33" t="s">
        <v>75</v>
      </c>
      <c r="D33">
        <f>TWEPL!S33</f>
        <v>1.1664000000000001</v>
      </c>
      <c r="E33">
        <f>GT_NG!S33</f>
        <v>2.1403393541324576</v>
      </c>
      <c r="F33">
        <f>GT_Spot!S33</f>
        <v>0</v>
      </c>
      <c r="G33">
        <f>PPCL_NG!S33</f>
        <v>47.88</v>
      </c>
      <c r="H33">
        <f>PPCL_Spot!S33</f>
        <v>0</v>
      </c>
      <c r="I33">
        <f>Bawana_NG!S33</f>
        <v>19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NDMC_ISGS_exbus!DM33</f>
        <v>19.329999999999998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SUMPRODUCT(LTA!J33:AN33,LTA!J$101:AN$101,LTA!J$106:AN$106)</f>
        <v>0</v>
      </c>
      <c r="U33" s="37">
        <f>SUMPRODUCT(LTA!J33:AN33,LTA!J$102:AN$102,LTA!J$106:AN$106)</f>
        <v>0</v>
      </c>
      <c r="V33" s="66">
        <f>SUMPRODUCT(MTOA!B33:G33,MTOA!B$102:G$102,MTOA!B$106:G$106)</f>
        <v>0</v>
      </c>
      <c r="W33" s="66">
        <f>SUMPRODUCT(MTOA!B33:G33,MTOA!B$101:G$101,MTOA!B$106:G$106)</f>
        <v>0</v>
      </c>
      <c r="X33">
        <v>0</v>
      </c>
      <c r="Y33" s="34">
        <f>IEX!K33</f>
        <v>0</v>
      </c>
      <c r="Z33" s="34">
        <f>IEX!Q33</f>
        <v>0</v>
      </c>
      <c r="AA33" s="75">
        <f>STOA!K33</f>
        <v>62.81</v>
      </c>
      <c r="AB33" s="75">
        <f>-STOA!Q33</f>
        <v>0</v>
      </c>
      <c r="AC33">
        <f t="shared" si="0"/>
        <v>1.3404753063163659</v>
      </c>
      <c r="AD33">
        <f t="shared" si="1"/>
        <v>150.98626404781612</v>
      </c>
      <c r="AE33">
        <f>'IDT-1'!E33</f>
        <v>0</v>
      </c>
      <c r="AF33" s="24"/>
      <c r="AG33">
        <f t="shared" si="2"/>
        <v>150.98626404781612</v>
      </c>
      <c r="AI33" s="34">
        <f>PXIL!K33</f>
        <v>0</v>
      </c>
      <c r="AJ33" s="34">
        <f>PXIL!Q33</f>
        <v>0</v>
      </c>
      <c r="AK33" s="34">
        <f>RTM_IEX!K33</f>
        <v>0</v>
      </c>
      <c r="AL33" s="34">
        <f>RTM_IEX!Q33</f>
        <v>0</v>
      </c>
      <c r="AM33" s="34">
        <f>RTM_PXI!K33</f>
        <v>0</v>
      </c>
      <c r="AN33" s="34">
        <f>RTM_PXI!Q33</f>
        <v>0</v>
      </c>
      <c r="AO33" s="149">
        <f>GDAM_IEX!K33</f>
        <v>0</v>
      </c>
      <c r="AP33" s="149">
        <f>GDAM_IEX!Q33</f>
        <v>0</v>
      </c>
      <c r="AQ33" s="149">
        <f>GDAM_PXI!K33</f>
        <v>0</v>
      </c>
      <c r="AR33" s="149">
        <f>GDAM_PXI!Q33</f>
        <v>0</v>
      </c>
    </row>
    <row r="34" spans="1:44">
      <c r="A34" t="s">
        <v>76</v>
      </c>
      <c r="D34">
        <f>TWEPL!S34</f>
        <v>1.1664000000000001</v>
      </c>
      <c r="E34">
        <f>GT_NG!S34</f>
        <v>2.1403393541324576</v>
      </c>
      <c r="F34">
        <f>GT_Spot!S34</f>
        <v>0</v>
      </c>
      <c r="G34">
        <f>PPCL_NG!S34</f>
        <v>47.88</v>
      </c>
      <c r="H34">
        <f>PPCL_Spot!S34</f>
        <v>0</v>
      </c>
      <c r="I34">
        <f>Bawana_NG!S34</f>
        <v>19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NDMC_ISGS_exbus!DM34</f>
        <v>28.99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SUMPRODUCT(LTA!J34:AN34,LTA!J$101:AN$101,LTA!J$106:AN$106)</f>
        <v>0</v>
      </c>
      <c r="U34" s="37">
        <f>SUMPRODUCT(LTA!J34:AN34,LTA!J$102:AN$102,LTA!J$106:AN$106)</f>
        <v>0</v>
      </c>
      <c r="V34" s="66">
        <f>SUMPRODUCT(MTOA!B34:G34,MTOA!B$102:G$102,MTOA!B$106:G$106)</f>
        <v>0</v>
      </c>
      <c r="W34" s="66">
        <f>SUMPRODUCT(MTOA!B34:G34,MTOA!B$101:G$101,MTOA!B$106:G$106)</f>
        <v>0</v>
      </c>
      <c r="X34">
        <v>0</v>
      </c>
      <c r="Y34" s="34">
        <f>IEX!K34</f>
        <v>0</v>
      </c>
      <c r="Z34" s="34">
        <f>IEX!Q34</f>
        <v>0</v>
      </c>
      <c r="AA34" s="75">
        <f>STOA!K34</f>
        <v>62.81</v>
      </c>
      <c r="AB34" s="75">
        <f>-STOA!Q34</f>
        <v>0</v>
      </c>
      <c r="AC34">
        <f t="shared" si="0"/>
        <v>1.4254833063163657</v>
      </c>
      <c r="AD34">
        <f t="shared" si="1"/>
        <v>160.5612560478161</v>
      </c>
      <c r="AE34">
        <f>'IDT-1'!E34</f>
        <v>0</v>
      </c>
      <c r="AF34" s="24"/>
      <c r="AG34">
        <f t="shared" si="2"/>
        <v>160.5612560478161</v>
      </c>
      <c r="AI34" s="34">
        <f>PXIL!K34</f>
        <v>0</v>
      </c>
      <c r="AJ34" s="34">
        <f>PXIL!Q34</f>
        <v>0</v>
      </c>
      <c r="AK34" s="34">
        <f>RTM_IEX!K34</f>
        <v>0</v>
      </c>
      <c r="AL34" s="34">
        <f>RTM_IEX!Q34</f>
        <v>0</v>
      </c>
      <c r="AM34" s="34">
        <f>RTM_PXI!K34</f>
        <v>0</v>
      </c>
      <c r="AN34" s="34">
        <f>RTM_PXI!Q34</f>
        <v>0</v>
      </c>
      <c r="AO34" s="149">
        <f>GDAM_IEX!K34</f>
        <v>0</v>
      </c>
      <c r="AP34" s="149">
        <f>GDAM_IEX!Q34</f>
        <v>0</v>
      </c>
      <c r="AQ34" s="149">
        <f>GDAM_PXI!K34</f>
        <v>0</v>
      </c>
      <c r="AR34" s="149">
        <f>GDAM_PXI!Q34</f>
        <v>0</v>
      </c>
    </row>
    <row r="35" spans="1:44">
      <c r="A35" t="s">
        <v>77</v>
      </c>
      <c r="D35">
        <f>TWEPL!S35</f>
        <v>1.1664000000000001</v>
      </c>
      <c r="E35">
        <f>GT_NG!S35</f>
        <v>2.0834154351395733</v>
      </c>
      <c r="F35">
        <f>GT_Spot!S35</f>
        <v>0</v>
      </c>
      <c r="G35">
        <f>PPCL_NG!S35</f>
        <v>47.88</v>
      </c>
      <c r="H35">
        <f>PPCL_Spot!S35</f>
        <v>0</v>
      </c>
      <c r="I35">
        <f>Bawana_NG!S35</f>
        <v>19.000000000000004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NDMC_ISGS_exbus!DM35</f>
        <v>36.72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SUMPRODUCT(LTA!J35:AN35,LTA!J$101:AN$101,LTA!J$106:AN$106)</f>
        <v>0</v>
      </c>
      <c r="U35" s="37">
        <f>SUMPRODUCT(LTA!J35:AN35,LTA!J$102:AN$102,LTA!J$106:AN$106)</f>
        <v>0</v>
      </c>
      <c r="V35" s="66">
        <f>SUMPRODUCT(MTOA!B35:G35,MTOA!B$102:G$102,MTOA!B$106:G$106)</f>
        <v>0</v>
      </c>
      <c r="W35" s="66">
        <f>SUMPRODUCT(MTOA!B35:G35,MTOA!B$101:G$101,MTOA!B$106:G$106)</f>
        <v>0</v>
      </c>
      <c r="X35">
        <v>0</v>
      </c>
      <c r="Y35" s="34">
        <f>IEX!K35</f>
        <v>0</v>
      </c>
      <c r="Z35" s="34">
        <f>IEX!Q35</f>
        <v>0</v>
      </c>
      <c r="AA35" s="75">
        <f>STOA!K35</f>
        <v>62.81</v>
      </c>
      <c r="AB35" s="75">
        <f>-STOA!Q35</f>
        <v>0</v>
      </c>
      <c r="AC35">
        <f t="shared" si="0"/>
        <v>1.4930063758292285</v>
      </c>
      <c r="AD35">
        <f t="shared" si="1"/>
        <v>168.16680905931037</v>
      </c>
      <c r="AE35">
        <f>'IDT-1'!E35</f>
        <v>0</v>
      </c>
      <c r="AF35" s="24"/>
      <c r="AG35">
        <f t="shared" si="2"/>
        <v>168.16680905931037</v>
      </c>
      <c r="AI35" s="34">
        <f>PXIL!K35</f>
        <v>0</v>
      </c>
      <c r="AJ35" s="34">
        <f>PXIL!Q35</f>
        <v>0</v>
      </c>
      <c r="AK35" s="34">
        <f>RTM_IEX!K35</f>
        <v>0</v>
      </c>
      <c r="AL35" s="34">
        <f>RTM_IEX!Q35</f>
        <v>0</v>
      </c>
      <c r="AM35" s="34">
        <f>RTM_PXI!K35</f>
        <v>0</v>
      </c>
      <c r="AN35" s="34">
        <f>RTM_PXI!Q35</f>
        <v>0</v>
      </c>
      <c r="AO35" s="149">
        <f>GDAM_IEX!K35</f>
        <v>0</v>
      </c>
      <c r="AP35" s="149">
        <f>GDAM_IEX!Q35</f>
        <v>0</v>
      </c>
      <c r="AQ35" s="149">
        <f>GDAM_PXI!K35</f>
        <v>0</v>
      </c>
      <c r="AR35" s="149">
        <f>GDAM_PXI!Q35</f>
        <v>0</v>
      </c>
    </row>
    <row r="36" spans="1:44">
      <c r="A36" t="s">
        <v>78</v>
      </c>
      <c r="D36">
        <f>TWEPL!S36</f>
        <v>1.1664000000000001</v>
      </c>
      <c r="E36">
        <f>GT_NG!S36</f>
        <v>2.0834154351395733</v>
      </c>
      <c r="F36">
        <f>GT_Spot!S36</f>
        <v>0</v>
      </c>
      <c r="G36">
        <f>PPCL_NG!S36</f>
        <v>47.88</v>
      </c>
      <c r="H36">
        <f>PPCL_Spot!S36</f>
        <v>0</v>
      </c>
      <c r="I36">
        <f>Bawana_NG!S36</f>
        <v>19.280911282317909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NDMC_ISGS_exbus!DM36</f>
        <v>47.35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SUMPRODUCT(LTA!J36:AN36,LTA!J$101:AN$101,LTA!J$106:AN$106)</f>
        <v>0</v>
      </c>
      <c r="U36" s="37">
        <f>SUMPRODUCT(LTA!J36:AN36,LTA!J$102:AN$102,LTA!J$106:AN$106)</f>
        <v>0</v>
      </c>
      <c r="V36" s="66">
        <f>SUMPRODUCT(MTOA!B36:G36,MTOA!B$102:G$102,MTOA!B$106:G$106)</f>
        <v>0</v>
      </c>
      <c r="W36" s="66">
        <f>SUMPRODUCT(MTOA!B36:G36,MTOA!B$101:G$101,MTOA!B$106:G$106)</f>
        <v>0</v>
      </c>
      <c r="X36">
        <v>0</v>
      </c>
      <c r="Y36" s="34">
        <f>IEX!K36</f>
        <v>0</v>
      </c>
      <c r="Z36" s="34">
        <f>IEX!Q36</f>
        <v>0</v>
      </c>
      <c r="AA36" s="75">
        <f>STOA!K36</f>
        <v>62.81</v>
      </c>
      <c r="AB36" s="75">
        <f>-STOA!Q36</f>
        <v>0</v>
      </c>
      <c r="AC36">
        <f t="shared" si="0"/>
        <v>1.589022395113626</v>
      </c>
      <c r="AD36">
        <f t="shared" si="1"/>
        <v>178.98170432234386</v>
      </c>
      <c r="AE36">
        <f>'IDT-1'!E36</f>
        <v>0</v>
      </c>
      <c r="AF36" s="24"/>
      <c r="AG36">
        <f t="shared" si="2"/>
        <v>178.98170432234386</v>
      </c>
      <c r="AI36" s="34">
        <f>PXIL!K36</f>
        <v>0</v>
      </c>
      <c r="AJ36" s="34">
        <f>PXIL!Q36</f>
        <v>0</v>
      </c>
      <c r="AK36" s="34">
        <f>RTM_IEX!K36</f>
        <v>0</v>
      </c>
      <c r="AL36" s="34">
        <f>RTM_IEX!Q36</f>
        <v>0</v>
      </c>
      <c r="AM36" s="34">
        <f>RTM_PXI!K36</f>
        <v>0</v>
      </c>
      <c r="AN36" s="34">
        <f>RTM_PXI!Q36</f>
        <v>0</v>
      </c>
      <c r="AO36" s="149">
        <f>GDAM_IEX!K36</f>
        <v>0</v>
      </c>
      <c r="AP36" s="149">
        <f>GDAM_IEX!Q36</f>
        <v>0</v>
      </c>
      <c r="AQ36" s="149">
        <f>GDAM_PXI!K36</f>
        <v>0</v>
      </c>
      <c r="AR36" s="149">
        <f>GDAM_PXI!Q36</f>
        <v>0</v>
      </c>
    </row>
    <row r="37" spans="1:44">
      <c r="A37" t="s">
        <v>79</v>
      </c>
      <c r="D37">
        <f>TWEPL!S37</f>
        <v>1.1664000000000001</v>
      </c>
      <c r="E37">
        <f>GT_NG!S37</f>
        <v>2.0834154351395733</v>
      </c>
      <c r="F37">
        <f>GT_Spot!S37</f>
        <v>0</v>
      </c>
      <c r="G37">
        <f>PPCL_NG!S37</f>
        <v>47.88</v>
      </c>
      <c r="H37">
        <f>PPCL_Spot!S37</f>
        <v>0</v>
      </c>
      <c r="I37">
        <f>Bawana_NG!S37</f>
        <v>19.280911282317909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NDMC_ISGS_exbus!DM37</f>
        <v>58.94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SUMPRODUCT(LTA!J37:AN37,LTA!J$101:AN$101,LTA!J$106:AN$106)</f>
        <v>0</v>
      </c>
      <c r="U37" s="37">
        <f>SUMPRODUCT(LTA!J37:AN37,LTA!J$102:AN$102,LTA!J$106:AN$106)</f>
        <v>0</v>
      </c>
      <c r="V37" s="66">
        <f>SUMPRODUCT(MTOA!B37:G37,MTOA!B$102:G$102,MTOA!B$106:G$106)</f>
        <v>0</v>
      </c>
      <c r="W37" s="66">
        <f>SUMPRODUCT(MTOA!B37:G37,MTOA!B$101:G$101,MTOA!B$106:G$106)</f>
        <v>0</v>
      </c>
      <c r="X37">
        <v>0</v>
      </c>
      <c r="Y37" s="34">
        <f>IEX!K37</f>
        <v>0</v>
      </c>
      <c r="Z37" s="34">
        <f>IEX!Q37</f>
        <v>0</v>
      </c>
      <c r="AA37" s="75">
        <f>STOA!K37</f>
        <v>62.81</v>
      </c>
      <c r="AB37" s="75">
        <f>-STOA!Q37</f>
        <v>0</v>
      </c>
      <c r="AC37">
        <f t="shared" si="0"/>
        <v>1.6910143951136261</v>
      </c>
      <c r="AD37">
        <f t="shared" si="1"/>
        <v>190.46971232234387</v>
      </c>
      <c r="AE37">
        <f>'IDT-1'!E37</f>
        <v>0</v>
      </c>
      <c r="AF37" s="24"/>
      <c r="AG37">
        <f t="shared" si="2"/>
        <v>190.46971232234387</v>
      </c>
      <c r="AI37" s="34">
        <f>PXIL!K37</f>
        <v>0</v>
      </c>
      <c r="AJ37" s="34">
        <f>PXIL!Q37</f>
        <v>0</v>
      </c>
      <c r="AK37" s="34">
        <f>RTM_IEX!K37</f>
        <v>0</v>
      </c>
      <c r="AL37" s="34">
        <f>RTM_IEX!Q37</f>
        <v>0</v>
      </c>
      <c r="AM37" s="34">
        <f>RTM_PXI!K37</f>
        <v>0</v>
      </c>
      <c r="AN37" s="34">
        <f>RTM_PXI!Q37</f>
        <v>0</v>
      </c>
      <c r="AO37" s="149">
        <f>GDAM_IEX!K37</f>
        <v>0</v>
      </c>
      <c r="AP37" s="149">
        <f>GDAM_IEX!Q37</f>
        <v>0</v>
      </c>
      <c r="AQ37" s="149">
        <f>GDAM_PXI!K37</f>
        <v>0</v>
      </c>
      <c r="AR37" s="149">
        <f>GDAM_PXI!Q37</f>
        <v>0</v>
      </c>
    </row>
    <row r="38" spans="1:44">
      <c r="A38" t="s">
        <v>80</v>
      </c>
      <c r="D38">
        <f>TWEPL!S38</f>
        <v>1.1664000000000001</v>
      </c>
      <c r="E38">
        <f>GT_NG!S38</f>
        <v>2.0834154351395733</v>
      </c>
      <c r="F38">
        <f>GT_Spot!S38</f>
        <v>0</v>
      </c>
      <c r="G38">
        <f>PPCL_NG!S38</f>
        <v>47.88</v>
      </c>
      <c r="H38">
        <f>PPCL_Spot!S38</f>
        <v>0</v>
      </c>
      <c r="I38">
        <f>Bawana_NG!S38</f>
        <v>19.280911282317909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NDMC_ISGS_exbus!DM38</f>
        <v>69.569999999999993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SUMPRODUCT(LTA!J38:AN38,LTA!J$101:AN$101,LTA!J$106:AN$106)</f>
        <v>0</v>
      </c>
      <c r="U38" s="37">
        <f>SUMPRODUCT(LTA!J38:AN38,LTA!J$102:AN$102,LTA!J$106:AN$106)</f>
        <v>0</v>
      </c>
      <c r="V38" s="66">
        <f>SUMPRODUCT(MTOA!B38:G38,MTOA!B$102:G$102,MTOA!B$106:G$106)</f>
        <v>0</v>
      </c>
      <c r="W38" s="66">
        <f>SUMPRODUCT(MTOA!B38:G38,MTOA!B$101:G$101,MTOA!B$106:G$106)</f>
        <v>0</v>
      </c>
      <c r="X38">
        <v>0</v>
      </c>
      <c r="Y38" s="34">
        <f>IEX!K38</f>
        <v>0</v>
      </c>
      <c r="Z38" s="34">
        <f>IEX!Q38</f>
        <v>0</v>
      </c>
      <c r="AA38" s="75">
        <f>STOA!K38</f>
        <v>62.81</v>
      </c>
      <c r="AB38" s="75">
        <f>-STOA!Q38</f>
        <v>0</v>
      </c>
      <c r="AC38">
        <f t="shared" si="0"/>
        <v>1.7845583951136259</v>
      </c>
      <c r="AD38">
        <f t="shared" si="1"/>
        <v>201.00616832234385</v>
      </c>
      <c r="AE38">
        <f>'IDT-1'!E38</f>
        <v>0</v>
      </c>
      <c r="AF38" s="24"/>
      <c r="AG38">
        <f t="shared" si="2"/>
        <v>201.00616832234385</v>
      </c>
      <c r="AI38" s="34">
        <f>PXIL!K38</f>
        <v>0</v>
      </c>
      <c r="AJ38" s="34">
        <f>PXIL!Q38</f>
        <v>0</v>
      </c>
      <c r="AK38" s="34">
        <f>RTM_IEX!K38</f>
        <v>0</v>
      </c>
      <c r="AL38" s="34">
        <f>RTM_IEX!Q38</f>
        <v>0</v>
      </c>
      <c r="AM38" s="34">
        <f>RTM_PXI!K38</f>
        <v>0</v>
      </c>
      <c r="AN38" s="34">
        <f>RTM_PXI!Q38</f>
        <v>0</v>
      </c>
      <c r="AO38" s="149">
        <f>GDAM_IEX!K38</f>
        <v>0</v>
      </c>
      <c r="AP38" s="149">
        <f>GDAM_IEX!Q38</f>
        <v>0</v>
      </c>
      <c r="AQ38" s="149">
        <f>GDAM_PXI!K38</f>
        <v>0</v>
      </c>
      <c r="AR38" s="149">
        <f>GDAM_PXI!Q38</f>
        <v>0</v>
      </c>
    </row>
    <row r="39" spans="1:44">
      <c r="A39" t="s">
        <v>81</v>
      </c>
      <c r="D39">
        <f>TWEPL!S39</f>
        <v>1.1664000000000001</v>
      </c>
      <c r="E39">
        <f>GT_NG!S39</f>
        <v>2.0663382594417077</v>
      </c>
      <c r="F39">
        <f>GT_Spot!S39</f>
        <v>0</v>
      </c>
      <c r="G39">
        <f>PPCL_NG!S39</f>
        <v>47.88</v>
      </c>
      <c r="H39">
        <f>PPCL_Spot!S39</f>
        <v>0</v>
      </c>
      <c r="I39">
        <f>Bawana_NG!S39</f>
        <v>19.280911282317909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NDMC_ISGS_exbus!DM39</f>
        <v>30.92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SUMPRODUCT(LTA!J39:AN39,LTA!J$101:AN$101,LTA!J$106:AN$106)</f>
        <v>0</v>
      </c>
      <c r="U39" s="37">
        <f>SUMPRODUCT(LTA!J39:AN39,LTA!J$102:AN$102,LTA!J$106:AN$106)</f>
        <v>0</v>
      </c>
      <c r="V39" s="66">
        <f>SUMPRODUCT(MTOA!B39:G39,MTOA!B$102:G$102,MTOA!B$106:G$106)</f>
        <v>0</v>
      </c>
      <c r="W39" s="66">
        <f>SUMPRODUCT(MTOA!B39:G39,MTOA!B$101:G$101,MTOA!B$106:G$106)</f>
        <v>0</v>
      </c>
      <c r="X39">
        <v>0</v>
      </c>
      <c r="Y39" s="34">
        <f>IEX!K39</f>
        <v>0</v>
      </c>
      <c r="Z39" s="34">
        <f>IEX!Q39</f>
        <v>0</v>
      </c>
      <c r="AA39" s="75">
        <f>STOA!K39</f>
        <v>115.96</v>
      </c>
      <c r="AB39" s="75">
        <f>-STOA!Q39</f>
        <v>0</v>
      </c>
      <c r="AC39">
        <f t="shared" si="0"/>
        <v>1.9120081159674849</v>
      </c>
      <c r="AD39">
        <f t="shared" si="1"/>
        <v>215.36164142579213</v>
      </c>
      <c r="AE39">
        <f>'IDT-1'!E39</f>
        <v>0</v>
      </c>
      <c r="AF39" s="24"/>
      <c r="AG39">
        <f t="shared" si="2"/>
        <v>215.36164142579213</v>
      </c>
      <c r="AI39" s="34">
        <f>PXIL!K39</f>
        <v>0</v>
      </c>
      <c r="AJ39" s="34">
        <f>PXIL!Q39</f>
        <v>0</v>
      </c>
      <c r="AK39" s="34">
        <f>RTM_IEX!K39</f>
        <v>0</v>
      </c>
      <c r="AL39" s="34">
        <f>RTM_IEX!Q39</f>
        <v>0</v>
      </c>
      <c r="AM39" s="34">
        <f>RTM_PXI!K39</f>
        <v>0</v>
      </c>
      <c r="AN39" s="34">
        <f>RTM_PXI!Q39</f>
        <v>0</v>
      </c>
      <c r="AO39" s="149">
        <f>GDAM_IEX!K39</f>
        <v>0</v>
      </c>
      <c r="AP39" s="149">
        <f>GDAM_IEX!Q39</f>
        <v>0</v>
      </c>
      <c r="AQ39" s="149">
        <f>GDAM_PXI!K39</f>
        <v>0</v>
      </c>
      <c r="AR39" s="149">
        <f>GDAM_PXI!Q39</f>
        <v>0</v>
      </c>
    </row>
    <row r="40" spans="1:44">
      <c r="A40" t="s">
        <v>82</v>
      </c>
      <c r="D40">
        <f>TWEPL!S40</f>
        <v>1.1664000000000001</v>
      </c>
      <c r="E40">
        <f>GT_NG!S40</f>
        <v>2.0665353222628764</v>
      </c>
      <c r="F40">
        <f>GT_Spot!S40</f>
        <v>0</v>
      </c>
      <c r="G40">
        <f>PPCL_NG!S40</f>
        <v>47.88</v>
      </c>
      <c r="H40">
        <f>PPCL_Spot!S40</f>
        <v>0</v>
      </c>
      <c r="I40">
        <f>Bawana_NG!S40</f>
        <v>19.280911282317909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NDMC_ISGS_exbus!DM40</f>
        <v>39.619999999999997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SUMPRODUCT(LTA!J40:AN40,LTA!J$101:AN$101,LTA!J$106:AN$106)</f>
        <v>0</v>
      </c>
      <c r="U40" s="37">
        <f>SUMPRODUCT(LTA!J40:AN40,LTA!J$102:AN$102,LTA!J$106:AN$106)</f>
        <v>0</v>
      </c>
      <c r="V40" s="66">
        <f>SUMPRODUCT(MTOA!B40:G40,MTOA!B$102:G$102,MTOA!B$106:G$106)</f>
        <v>0</v>
      </c>
      <c r="W40" s="66">
        <f>SUMPRODUCT(MTOA!B40:G40,MTOA!B$101:G$101,MTOA!B$106:G$106)</f>
        <v>0</v>
      </c>
      <c r="X40">
        <v>0</v>
      </c>
      <c r="Y40" s="34">
        <f>IEX!K40</f>
        <v>0</v>
      </c>
      <c r="Z40" s="34">
        <f>IEX!Q40</f>
        <v>0</v>
      </c>
      <c r="AA40" s="75">
        <f>STOA!K40</f>
        <v>115.96</v>
      </c>
      <c r="AB40" s="75">
        <f>-STOA!Q40</f>
        <v>0</v>
      </c>
      <c r="AC40">
        <f t="shared" si="0"/>
        <v>1.9885698501203111</v>
      </c>
      <c r="AD40">
        <f t="shared" si="1"/>
        <v>223.98527675446047</v>
      </c>
      <c r="AE40">
        <f>'IDT-1'!E40</f>
        <v>0</v>
      </c>
      <c r="AF40" s="24"/>
      <c r="AG40">
        <f t="shared" si="2"/>
        <v>223.98527675446047</v>
      </c>
      <c r="AI40" s="34">
        <f>PXIL!K40</f>
        <v>0</v>
      </c>
      <c r="AJ40" s="34">
        <f>PXIL!Q40</f>
        <v>0</v>
      </c>
      <c r="AK40" s="34">
        <f>RTM_IEX!K40</f>
        <v>0</v>
      </c>
      <c r="AL40" s="34">
        <f>RTM_IEX!Q40</f>
        <v>0</v>
      </c>
      <c r="AM40" s="34">
        <f>RTM_PXI!K40</f>
        <v>0</v>
      </c>
      <c r="AN40" s="34">
        <f>RTM_PXI!Q40</f>
        <v>0</v>
      </c>
      <c r="AO40" s="149">
        <f>GDAM_IEX!K40</f>
        <v>0</v>
      </c>
      <c r="AP40" s="149">
        <f>GDAM_IEX!Q40</f>
        <v>0</v>
      </c>
      <c r="AQ40" s="149">
        <f>GDAM_PXI!K40</f>
        <v>0</v>
      </c>
      <c r="AR40" s="149">
        <f>GDAM_PXI!Q40</f>
        <v>0</v>
      </c>
    </row>
    <row r="41" spans="1:44">
      <c r="A41" t="s">
        <v>83</v>
      </c>
      <c r="D41">
        <f>TWEPL!S41</f>
        <v>1.1664000000000001</v>
      </c>
      <c r="E41">
        <f>GT_NG!S41</f>
        <v>2.0665353222628764</v>
      </c>
      <c r="F41">
        <f>GT_Spot!S41</f>
        <v>0</v>
      </c>
      <c r="G41">
        <f>PPCL_NG!S41</f>
        <v>47.88</v>
      </c>
      <c r="H41">
        <f>PPCL_Spot!S41</f>
        <v>0</v>
      </c>
      <c r="I41">
        <f>Bawana_NG!S41</f>
        <v>19.280911282317909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NDMC_ISGS_exbus!DM41</f>
        <v>48.32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SUMPRODUCT(LTA!J41:AN41,LTA!J$101:AN$101,LTA!J$106:AN$106)</f>
        <v>0</v>
      </c>
      <c r="U41" s="37">
        <f>SUMPRODUCT(LTA!J41:AN41,LTA!J$102:AN$102,LTA!J$106:AN$106)</f>
        <v>0</v>
      </c>
      <c r="V41" s="66">
        <f>SUMPRODUCT(MTOA!B41:G41,MTOA!B$102:G$102,MTOA!B$106:G$106)</f>
        <v>0</v>
      </c>
      <c r="W41" s="66">
        <f>SUMPRODUCT(MTOA!B41:G41,MTOA!B$101:G$101,MTOA!B$106:G$106)</f>
        <v>0</v>
      </c>
      <c r="X41">
        <v>0</v>
      </c>
      <c r="Y41" s="34">
        <f>IEX!K41</f>
        <v>0</v>
      </c>
      <c r="Z41" s="34">
        <f>IEX!Q41</f>
        <v>0</v>
      </c>
      <c r="AA41" s="75">
        <f>STOA!K41</f>
        <v>115.96</v>
      </c>
      <c r="AB41" s="75">
        <f>-STOA!Q41</f>
        <v>0</v>
      </c>
      <c r="AC41">
        <f t="shared" si="0"/>
        <v>2.0651298501203108</v>
      </c>
      <c r="AD41">
        <f t="shared" si="1"/>
        <v>232.60871675446046</v>
      </c>
      <c r="AE41">
        <f>'IDT-1'!E41</f>
        <v>0</v>
      </c>
      <c r="AF41" s="24"/>
      <c r="AG41">
        <f t="shared" si="2"/>
        <v>232.60871675446046</v>
      </c>
      <c r="AI41" s="34">
        <f>PXIL!K41</f>
        <v>0</v>
      </c>
      <c r="AJ41" s="34">
        <f>PXIL!Q41</f>
        <v>0</v>
      </c>
      <c r="AK41" s="34">
        <f>RTM_IEX!K41</f>
        <v>0</v>
      </c>
      <c r="AL41" s="34">
        <f>RTM_IEX!Q41</f>
        <v>0</v>
      </c>
      <c r="AM41" s="34">
        <f>RTM_PXI!K41</f>
        <v>0</v>
      </c>
      <c r="AN41" s="34">
        <f>RTM_PXI!Q41</f>
        <v>0</v>
      </c>
      <c r="AO41" s="149">
        <f>GDAM_IEX!K41</f>
        <v>0</v>
      </c>
      <c r="AP41" s="149">
        <f>GDAM_IEX!Q41</f>
        <v>0</v>
      </c>
      <c r="AQ41" s="149">
        <f>GDAM_PXI!K41</f>
        <v>0</v>
      </c>
      <c r="AR41" s="149">
        <f>GDAM_PXI!Q41</f>
        <v>0</v>
      </c>
    </row>
    <row r="42" spans="1:44">
      <c r="A42" t="s">
        <v>84</v>
      </c>
      <c r="D42">
        <f>TWEPL!S42</f>
        <v>1.1664000000000001</v>
      </c>
      <c r="E42">
        <f>GT_NG!S42</f>
        <v>2.0665353222628764</v>
      </c>
      <c r="F42">
        <f>GT_Spot!S42</f>
        <v>0</v>
      </c>
      <c r="G42">
        <f>PPCL_NG!S42</f>
        <v>47.88</v>
      </c>
      <c r="H42">
        <f>PPCL_Spot!S42</f>
        <v>0</v>
      </c>
      <c r="I42">
        <f>Bawana_NG!S42</f>
        <v>19.280911282317909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NDMC_ISGS_exbus!DM42</f>
        <v>56.05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SUMPRODUCT(LTA!J42:AN42,LTA!J$101:AN$101,LTA!J$106:AN$106)</f>
        <v>0</v>
      </c>
      <c r="U42" s="37">
        <f>SUMPRODUCT(LTA!J42:AN42,LTA!J$102:AN$102,LTA!J$106:AN$106)</f>
        <v>0</v>
      </c>
      <c r="V42" s="66">
        <f>SUMPRODUCT(MTOA!B42:G42,MTOA!B$102:G$102,MTOA!B$106:G$106)</f>
        <v>0</v>
      </c>
      <c r="W42" s="66">
        <f>SUMPRODUCT(MTOA!B42:G42,MTOA!B$101:G$101,MTOA!B$106:G$106)</f>
        <v>0</v>
      </c>
      <c r="X42">
        <v>0</v>
      </c>
      <c r="Y42" s="34">
        <f>IEX!K42</f>
        <v>0</v>
      </c>
      <c r="Z42" s="34">
        <f>IEX!Q42</f>
        <v>0</v>
      </c>
      <c r="AA42" s="75">
        <f>STOA!K42</f>
        <v>115.96</v>
      </c>
      <c r="AB42" s="75">
        <f>-STOA!Q42</f>
        <v>0</v>
      </c>
      <c r="AC42">
        <f t="shared" si="0"/>
        <v>2.1331538501203111</v>
      </c>
      <c r="AD42">
        <f t="shared" si="1"/>
        <v>240.27069275446047</v>
      </c>
      <c r="AE42">
        <f>'IDT-1'!E42</f>
        <v>0</v>
      </c>
      <c r="AF42" s="24"/>
      <c r="AG42">
        <f t="shared" si="2"/>
        <v>240.27069275446047</v>
      </c>
      <c r="AI42" s="34">
        <f>PXIL!K42</f>
        <v>0</v>
      </c>
      <c r="AJ42" s="34">
        <f>PXIL!Q42</f>
        <v>0</v>
      </c>
      <c r="AK42" s="34">
        <f>RTM_IEX!K42</f>
        <v>0</v>
      </c>
      <c r="AL42" s="34">
        <f>RTM_IEX!Q42</f>
        <v>0</v>
      </c>
      <c r="AM42" s="34">
        <f>RTM_PXI!K42</f>
        <v>0</v>
      </c>
      <c r="AN42" s="34">
        <f>RTM_PXI!Q42</f>
        <v>0</v>
      </c>
      <c r="AO42" s="149">
        <f>GDAM_IEX!K42</f>
        <v>0</v>
      </c>
      <c r="AP42" s="149">
        <f>GDAM_IEX!Q42</f>
        <v>0</v>
      </c>
      <c r="AQ42" s="149">
        <f>GDAM_PXI!K42</f>
        <v>0</v>
      </c>
      <c r="AR42" s="149">
        <f>GDAM_PXI!Q42</f>
        <v>0</v>
      </c>
    </row>
    <row r="43" spans="1:44">
      <c r="A43" t="s">
        <v>85</v>
      </c>
      <c r="D43">
        <f>TWEPL!S43</f>
        <v>1.1664000000000001</v>
      </c>
      <c r="E43">
        <f>GT_NG!S43</f>
        <v>2.066145380828265</v>
      </c>
      <c r="F43">
        <f>GT_Spot!S43</f>
        <v>0</v>
      </c>
      <c r="G43">
        <f>PPCL_NG!S43</f>
        <v>46.97</v>
      </c>
      <c r="H43">
        <f>PPCL_Spot!S43</f>
        <v>0</v>
      </c>
      <c r="I43">
        <f>Bawana_NG!S43</f>
        <v>19.280911282317909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NDMC_ISGS_exbus!DM43</f>
        <v>59.91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SUMPRODUCT(LTA!J43:AN43,LTA!J$101:AN$101,LTA!J$106:AN$106)</f>
        <v>0</v>
      </c>
      <c r="U43" s="37">
        <f>SUMPRODUCT(LTA!J43:AN43,LTA!J$102:AN$102,LTA!J$106:AN$106)</f>
        <v>0</v>
      </c>
      <c r="V43" s="66">
        <f>SUMPRODUCT(MTOA!B43:G43,MTOA!B$102:G$102,MTOA!B$106:G$106)</f>
        <v>0</v>
      </c>
      <c r="W43" s="66">
        <f>SUMPRODUCT(MTOA!B43:G43,MTOA!B$101:G$101,MTOA!B$106:G$106)</f>
        <v>0</v>
      </c>
      <c r="X43">
        <v>0</v>
      </c>
      <c r="Y43" s="34">
        <f>IEX!K43</f>
        <v>0</v>
      </c>
      <c r="Z43" s="34">
        <f>IEX!Q43</f>
        <v>0</v>
      </c>
      <c r="AA43" s="75">
        <f>STOA!K43</f>
        <v>115.96</v>
      </c>
      <c r="AB43" s="75">
        <f>-STOA!Q43</f>
        <v>0</v>
      </c>
      <c r="AC43">
        <f t="shared" si="0"/>
        <v>2.1591104186356866</v>
      </c>
      <c r="AD43">
        <f t="shared" si="1"/>
        <v>243.19434624451048</v>
      </c>
      <c r="AE43">
        <f>'IDT-1'!E43</f>
        <v>0</v>
      </c>
      <c r="AF43" s="24"/>
      <c r="AG43">
        <f t="shared" si="2"/>
        <v>243.19434624451048</v>
      </c>
      <c r="AI43" s="34">
        <f>PXIL!K43</f>
        <v>0</v>
      </c>
      <c r="AJ43" s="34">
        <f>PXIL!Q43</f>
        <v>0</v>
      </c>
      <c r="AK43" s="34">
        <f>RTM_IEX!K43</f>
        <v>0</v>
      </c>
      <c r="AL43" s="34">
        <f>RTM_IEX!Q43</f>
        <v>0</v>
      </c>
      <c r="AM43" s="34">
        <f>RTM_PXI!K43</f>
        <v>0</v>
      </c>
      <c r="AN43" s="34">
        <f>RTM_PXI!Q43</f>
        <v>0</v>
      </c>
      <c r="AO43" s="149">
        <f>GDAM_IEX!K43</f>
        <v>0</v>
      </c>
      <c r="AP43" s="149">
        <f>GDAM_IEX!Q43</f>
        <v>0</v>
      </c>
      <c r="AQ43" s="149">
        <f>GDAM_PXI!K43</f>
        <v>0</v>
      </c>
      <c r="AR43" s="149">
        <f>GDAM_PXI!Q43</f>
        <v>0</v>
      </c>
    </row>
    <row r="44" spans="1:44">
      <c r="A44" t="s">
        <v>86</v>
      </c>
      <c r="D44">
        <f>TWEPL!S44</f>
        <v>1.1664000000000001</v>
      </c>
      <c r="E44">
        <f>GT_NG!S44</f>
        <v>2.066145380828265</v>
      </c>
      <c r="F44">
        <f>GT_Spot!S44</f>
        <v>0</v>
      </c>
      <c r="G44">
        <f>PPCL_NG!S44</f>
        <v>46.97</v>
      </c>
      <c r="H44">
        <f>PPCL_Spot!S44</f>
        <v>0</v>
      </c>
      <c r="I44">
        <f>Bawana_NG!S44</f>
        <v>19.280911282317909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NDMC_ISGS_exbus!DM44</f>
        <v>64.739999999999995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SUMPRODUCT(LTA!J44:AN44,LTA!J$101:AN$101,LTA!J$106:AN$106)</f>
        <v>0</v>
      </c>
      <c r="U44" s="37">
        <f>SUMPRODUCT(LTA!J44:AN44,LTA!J$102:AN$102,LTA!J$106:AN$106)</f>
        <v>0</v>
      </c>
      <c r="V44" s="66">
        <f>SUMPRODUCT(MTOA!B44:G44,MTOA!B$102:G$102,MTOA!B$106:G$106)</f>
        <v>0</v>
      </c>
      <c r="W44" s="66">
        <f>SUMPRODUCT(MTOA!B44:G44,MTOA!B$101:G$101,MTOA!B$106:G$106)</f>
        <v>0</v>
      </c>
      <c r="X44">
        <v>0</v>
      </c>
      <c r="Y44" s="34">
        <f>IEX!K44</f>
        <v>0</v>
      </c>
      <c r="Z44" s="34">
        <f>IEX!Q44</f>
        <v>0</v>
      </c>
      <c r="AA44" s="75">
        <f>STOA!K44</f>
        <v>115.96</v>
      </c>
      <c r="AB44" s="75">
        <f>-STOA!Q44</f>
        <v>0</v>
      </c>
      <c r="AC44">
        <f t="shared" si="0"/>
        <v>2.2016144186356863</v>
      </c>
      <c r="AD44">
        <f t="shared" si="1"/>
        <v>247.98184224451046</v>
      </c>
      <c r="AE44">
        <f>'IDT-1'!E44</f>
        <v>0</v>
      </c>
      <c r="AF44" s="24"/>
      <c r="AG44">
        <f t="shared" si="2"/>
        <v>247.98184224451046</v>
      </c>
      <c r="AI44" s="34">
        <f>PXIL!K44</f>
        <v>0</v>
      </c>
      <c r="AJ44" s="34">
        <f>PXIL!Q44</f>
        <v>0</v>
      </c>
      <c r="AK44" s="34">
        <f>RTM_IEX!K44</f>
        <v>0</v>
      </c>
      <c r="AL44" s="34">
        <f>RTM_IEX!Q44</f>
        <v>0</v>
      </c>
      <c r="AM44" s="34">
        <f>RTM_PXI!K44</f>
        <v>0</v>
      </c>
      <c r="AN44" s="34">
        <f>RTM_PXI!Q44</f>
        <v>0</v>
      </c>
      <c r="AO44" s="149">
        <f>GDAM_IEX!K44</f>
        <v>0</v>
      </c>
      <c r="AP44" s="149">
        <f>GDAM_IEX!Q44</f>
        <v>0</v>
      </c>
      <c r="AQ44" s="149">
        <f>GDAM_PXI!K44</f>
        <v>0</v>
      </c>
      <c r="AR44" s="149">
        <f>GDAM_PXI!Q44</f>
        <v>0</v>
      </c>
    </row>
    <row r="45" spans="1:44">
      <c r="A45" t="s">
        <v>87</v>
      </c>
      <c r="D45">
        <f>TWEPL!S45</f>
        <v>1.1664000000000001</v>
      </c>
      <c r="E45">
        <f>GT_NG!S45</f>
        <v>2.066145380828265</v>
      </c>
      <c r="F45">
        <f>GT_Spot!S45</f>
        <v>0</v>
      </c>
      <c r="G45">
        <f>PPCL_NG!S45</f>
        <v>46.97</v>
      </c>
      <c r="H45">
        <f>PPCL_Spot!S45</f>
        <v>0</v>
      </c>
      <c r="I45">
        <f>Bawana_NG!S45</f>
        <v>19.280911282317909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NDMC_ISGS_exbus!DM45</f>
        <v>67.64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SUMPRODUCT(LTA!J45:AN45,LTA!J$101:AN$101,LTA!J$106:AN$106)</f>
        <v>0</v>
      </c>
      <c r="U45" s="37">
        <f>SUMPRODUCT(LTA!J45:AN45,LTA!J$102:AN$102,LTA!J$106:AN$106)</f>
        <v>0</v>
      </c>
      <c r="V45" s="66">
        <f>SUMPRODUCT(MTOA!B45:G45,MTOA!B$102:G$102,MTOA!B$106:G$106)</f>
        <v>0</v>
      </c>
      <c r="W45" s="66">
        <f>SUMPRODUCT(MTOA!B45:G45,MTOA!B$101:G$101,MTOA!B$106:G$106)</f>
        <v>0</v>
      </c>
      <c r="X45">
        <v>0</v>
      </c>
      <c r="Y45" s="34">
        <f>IEX!K45</f>
        <v>0</v>
      </c>
      <c r="Z45" s="34">
        <f>IEX!Q45</f>
        <v>0</v>
      </c>
      <c r="AA45" s="75">
        <f>STOA!K45</f>
        <v>115.96</v>
      </c>
      <c r="AB45" s="75">
        <f>-STOA!Q45</f>
        <v>0</v>
      </c>
      <c r="AC45">
        <f t="shared" si="0"/>
        <v>2.2271344186356861</v>
      </c>
      <c r="AD45">
        <f t="shared" si="1"/>
        <v>250.85632224451044</v>
      </c>
      <c r="AE45">
        <f>'IDT-1'!E45</f>
        <v>0</v>
      </c>
      <c r="AF45" s="24"/>
      <c r="AG45">
        <f t="shared" si="2"/>
        <v>250.85632224451044</v>
      </c>
      <c r="AI45" s="34">
        <f>PXIL!K45</f>
        <v>0</v>
      </c>
      <c r="AJ45" s="34">
        <f>PXIL!Q45</f>
        <v>0</v>
      </c>
      <c r="AK45" s="34">
        <f>RTM_IEX!K45</f>
        <v>0</v>
      </c>
      <c r="AL45" s="34">
        <f>RTM_IEX!Q45</f>
        <v>0</v>
      </c>
      <c r="AM45" s="34">
        <f>RTM_PXI!K45</f>
        <v>0</v>
      </c>
      <c r="AN45" s="34">
        <f>RTM_PXI!Q45</f>
        <v>0</v>
      </c>
      <c r="AO45" s="149">
        <f>GDAM_IEX!K45</f>
        <v>0</v>
      </c>
      <c r="AP45" s="149">
        <f>GDAM_IEX!Q45</f>
        <v>0</v>
      </c>
      <c r="AQ45" s="149">
        <f>GDAM_PXI!K45</f>
        <v>0</v>
      </c>
      <c r="AR45" s="149">
        <f>GDAM_PXI!Q45</f>
        <v>0</v>
      </c>
    </row>
    <row r="46" spans="1:44">
      <c r="A46" t="s">
        <v>88</v>
      </c>
      <c r="D46">
        <f>TWEPL!S46</f>
        <v>1.1664000000000001</v>
      </c>
      <c r="E46">
        <f>GT_NG!S46</f>
        <v>2.066145380828265</v>
      </c>
      <c r="F46">
        <f>GT_Spot!S46</f>
        <v>0</v>
      </c>
      <c r="G46">
        <f>PPCL_NG!S46</f>
        <v>46.97</v>
      </c>
      <c r="H46">
        <f>PPCL_Spot!S46</f>
        <v>0</v>
      </c>
      <c r="I46">
        <f>Bawana_NG!S46</f>
        <v>19.280911282317909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NDMC_ISGS_exbus!DM46</f>
        <v>69.569999999999993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SUMPRODUCT(LTA!J46:AN46,LTA!J$101:AN$101,LTA!J$106:AN$106)</f>
        <v>0</v>
      </c>
      <c r="U46" s="37">
        <f>SUMPRODUCT(LTA!J46:AN46,LTA!J$102:AN$102,LTA!J$106:AN$106)</f>
        <v>0</v>
      </c>
      <c r="V46" s="66">
        <f>SUMPRODUCT(MTOA!B46:G46,MTOA!B$102:G$102,MTOA!B$106:G$106)</f>
        <v>0</v>
      </c>
      <c r="W46" s="66">
        <f>SUMPRODUCT(MTOA!B46:G46,MTOA!B$101:G$101,MTOA!B$106:G$106)</f>
        <v>0</v>
      </c>
      <c r="X46">
        <v>0</v>
      </c>
      <c r="Y46" s="34">
        <f>IEX!K46</f>
        <v>0</v>
      </c>
      <c r="Z46" s="34">
        <f>IEX!Q46</f>
        <v>0</v>
      </c>
      <c r="AA46" s="75">
        <f>STOA!K46</f>
        <v>115.96</v>
      </c>
      <c r="AB46" s="75">
        <f>-STOA!Q46</f>
        <v>0</v>
      </c>
      <c r="AC46">
        <f t="shared" si="0"/>
        <v>2.2441184186356864</v>
      </c>
      <c r="AD46">
        <f t="shared" si="1"/>
        <v>252.76933824451046</v>
      </c>
      <c r="AE46">
        <f>'IDT-1'!E46</f>
        <v>0</v>
      </c>
      <c r="AF46" s="24"/>
      <c r="AG46">
        <f t="shared" si="2"/>
        <v>252.76933824451046</v>
      </c>
      <c r="AI46" s="34">
        <f>PXIL!K46</f>
        <v>0</v>
      </c>
      <c r="AJ46" s="34">
        <f>PXIL!Q46</f>
        <v>0</v>
      </c>
      <c r="AK46" s="34">
        <f>RTM_IEX!K46</f>
        <v>0</v>
      </c>
      <c r="AL46" s="34">
        <f>RTM_IEX!Q46</f>
        <v>0</v>
      </c>
      <c r="AM46" s="34">
        <f>RTM_PXI!K46</f>
        <v>0</v>
      </c>
      <c r="AN46" s="34">
        <f>RTM_PXI!Q46</f>
        <v>0</v>
      </c>
      <c r="AO46" s="149">
        <f>GDAM_IEX!K46</f>
        <v>0</v>
      </c>
      <c r="AP46" s="149">
        <f>GDAM_IEX!Q46</f>
        <v>0</v>
      </c>
      <c r="AQ46" s="149">
        <f>GDAM_PXI!K46</f>
        <v>0</v>
      </c>
      <c r="AR46" s="149">
        <f>GDAM_PXI!Q46</f>
        <v>0</v>
      </c>
    </row>
    <row r="47" spans="1:44">
      <c r="A47" t="s">
        <v>89</v>
      </c>
      <c r="D47">
        <f>TWEPL!S47</f>
        <v>1.1664000000000001</v>
      </c>
      <c r="E47">
        <f>GT_NG!S47</f>
        <v>2.066145380828265</v>
      </c>
      <c r="F47">
        <f>GT_Spot!S47</f>
        <v>0</v>
      </c>
      <c r="G47">
        <f>PPCL_NG!S47</f>
        <v>46.97</v>
      </c>
      <c r="H47">
        <f>PPCL_Spot!S47</f>
        <v>0</v>
      </c>
      <c r="I47">
        <f>Bawana_NG!S47</f>
        <v>19.280911282317909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NDMC_ISGS_exbus!DM47</f>
        <v>69.569999999999993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SUMPRODUCT(LTA!J47:AN47,LTA!J$101:AN$101,LTA!J$106:AN$106)</f>
        <v>0</v>
      </c>
      <c r="U47" s="37">
        <f>SUMPRODUCT(LTA!J47:AN47,LTA!J$102:AN$102,LTA!J$106:AN$106)</f>
        <v>0</v>
      </c>
      <c r="V47" s="66">
        <f>SUMPRODUCT(MTOA!B47:G47,MTOA!B$102:G$102,MTOA!B$106:G$106)</f>
        <v>0</v>
      </c>
      <c r="W47" s="66">
        <f>SUMPRODUCT(MTOA!B47:G47,MTOA!B$101:G$101,MTOA!B$106:G$106)</f>
        <v>0</v>
      </c>
      <c r="X47">
        <v>0</v>
      </c>
      <c r="Y47" s="34">
        <f>IEX!K47</f>
        <v>0</v>
      </c>
      <c r="Z47" s="34">
        <f>IEX!Q47</f>
        <v>0</v>
      </c>
      <c r="AA47" s="75">
        <f>STOA!K47</f>
        <v>115.96</v>
      </c>
      <c r="AB47" s="75">
        <f>-STOA!Q47</f>
        <v>0</v>
      </c>
      <c r="AC47">
        <f t="shared" si="0"/>
        <v>2.2441184186356864</v>
      </c>
      <c r="AD47">
        <f t="shared" si="1"/>
        <v>252.76933824451046</v>
      </c>
      <c r="AE47">
        <f>'IDT-1'!E47</f>
        <v>0</v>
      </c>
      <c r="AF47" s="24"/>
      <c r="AG47">
        <f t="shared" si="2"/>
        <v>252.76933824451046</v>
      </c>
      <c r="AI47" s="34">
        <f>PXIL!K47</f>
        <v>0</v>
      </c>
      <c r="AJ47" s="34">
        <f>PXIL!Q47</f>
        <v>0</v>
      </c>
      <c r="AK47" s="34">
        <f>RTM_IEX!K47</f>
        <v>0</v>
      </c>
      <c r="AL47" s="34">
        <f>RTM_IEX!Q47</f>
        <v>0</v>
      </c>
      <c r="AM47" s="34">
        <f>RTM_PXI!K47</f>
        <v>0</v>
      </c>
      <c r="AN47" s="34">
        <f>RTM_PXI!Q47</f>
        <v>0</v>
      </c>
      <c r="AO47" s="149">
        <f>GDAM_IEX!K47</f>
        <v>0</v>
      </c>
      <c r="AP47" s="149">
        <f>GDAM_IEX!Q47</f>
        <v>0</v>
      </c>
      <c r="AQ47" s="149">
        <f>GDAM_PXI!K47</f>
        <v>0</v>
      </c>
      <c r="AR47" s="149">
        <f>GDAM_PXI!Q47</f>
        <v>0</v>
      </c>
    </row>
    <row r="48" spans="1:44">
      <c r="A48" t="s">
        <v>90</v>
      </c>
      <c r="D48">
        <f>TWEPL!S48</f>
        <v>1.1664000000000001</v>
      </c>
      <c r="E48">
        <f>GT_NG!S48</f>
        <v>2.1277661795407097</v>
      </c>
      <c r="F48">
        <f>GT_Spot!S48</f>
        <v>0</v>
      </c>
      <c r="G48">
        <f>PPCL_NG!S48</f>
        <v>46.97</v>
      </c>
      <c r="H48">
        <f>PPCL_Spot!S48</f>
        <v>0</v>
      </c>
      <c r="I48">
        <f>Bawana_NG!S48</f>
        <v>19.280911282317909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NDMC_ISGS_exbus!DM48</f>
        <v>71.510000000000005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SUMPRODUCT(LTA!J48:AN48,LTA!J$101:AN$101,LTA!J$106:AN$106)</f>
        <v>0</v>
      </c>
      <c r="U48" s="37">
        <f>SUMPRODUCT(LTA!J48:AN48,LTA!J$102:AN$102,LTA!J$106:AN$106)</f>
        <v>0</v>
      </c>
      <c r="V48" s="66">
        <f>SUMPRODUCT(MTOA!B48:G48,MTOA!B$102:G$102,MTOA!B$106:G$106)</f>
        <v>0</v>
      </c>
      <c r="W48" s="66">
        <f>SUMPRODUCT(MTOA!B48:G48,MTOA!B$101:G$101,MTOA!B$106:G$106)</f>
        <v>0</v>
      </c>
      <c r="X48">
        <v>0</v>
      </c>
      <c r="Y48" s="34">
        <f>IEX!K48</f>
        <v>0</v>
      </c>
      <c r="Z48" s="34">
        <f>IEX!Q48</f>
        <v>0</v>
      </c>
      <c r="AA48" s="75">
        <f>STOA!K48</f>
        <v>115.96</v>
      </c>
      <c r="AB48" s="75">
        <f>-STOA!Q48</f>
        <v>0</v>
      </c>
      <c r="AC48">
        <f t="shared" si="0"/>
        <v>2.2617326816643559</v>
      </c>
      <c r="AD48">
        <f t="shared" si="1"/>
        <v>254.75334478019423</v>
      </c>
      <c r="AE48">
        <f>'IDT-1'!E48</f>
        <v>0</v>
      </c>
      <c r="AF48" s="24"/>
      <c r="AG48">
        <f t="shared" si="2"/>
        <v>254.75334478019423</v>
      </c>
      <c r="AI48" s="34">
        <f>PXIL!K48</f>
        <v>0</v>
      </c>
      <c r="AJ48" s="34">
        <f>PXIL!Q48</f>
        <v>0</v>
      </c>
      <c r="AK48" s="34">
        <f>RTM_IEX!K48</f>
        <v>0</v>
      </c>
      <c r="AL48" s="34">
        <f>RTM_IEX!Q48</f>
        <v>0</v>
      </c>
      <c r="AM48" s="34">
        <f>RTM_PXI!K48</f>
        <v>0</v>
      </c>
      <c r="AN48" s="34">
        <f>RTM_PXI!Q48</f>
        <v>0</v>
      </c>
      <c r="AO48" s="149">
        <f>GDAM_IEX!K48</f>
        <v>0</v>
      </c>
      <c r="AP48" s="149">
        <f>GDAM_IEX!Q48</f>
        <v>0</v>
      </c>
      <c r="AQ48" s="149">
        <f>GDAM_PXI!K48</f>
        <v>0</v>
      </c>
      <c r="AR48" s="149">
        <f>GDAM_PXI!Q48</f>
        <v>0</v>
      </c>
    </row>
    <row r="49" spans="1:44">
      <c r="A49" t="s">
        <v>91</v>
      </c>
      <c r="D49">
        <f>TWEPL!S49</f>
        <v>1.1664000000000001</v>
      </c>
      <c r="E49">
        <f>GT_NG!S49</f>
        <v>2.0657321801371902</v>
      </c>
      <c r="F49">
        <f>GT_Spot!S49</f>
        <v>0</v>
      </c>
      <c r="G49">
        <f>PPCL_NG!S49</f>
        <v>46.97</v>
      </c>
      <c r="H49">
        <f>PPCL_Spot!S49</f>
        <v>0</v>
      </c>
      <c r="I49">
        <f>Bawana_NG!S49</f>
        <v>19.280911282317909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NDMC_ISGS_exbus!DM49</f>
        <v>71.510000000000005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SUMPRODUCT(LTA!J49:AN49,LTA!J$101:AN$101,LTA!J$106:AN$106)</f>
        <v>0</v>
      </c>
      <c r="U49" s="37">
        <f>SUMPRODUCT(LTA!J49:AN49,LTA!J$102:AN$102,LTA!J$106:AN$106)</f>
        <v>0</v>
      </c>
      <c r="V49" s="66">
        <f>SUMPRODUCT(MTOA!B49:G49,MTOA!B$102:G$102,MTOA!B$106:G$106)</f>
        <v>0</v>
      </c>
      <c r="W49" s="66">
        <f>SUMPRODUCT(MTOA!B49:G49,MTOA!B$101:G$101,MTOA!B$106:G$106)</f>
        <v>0</v>
      </c>
      <c r="X49">
        <v>0</v>
      </c>
      <c r="Y49" s="34">
        <f>IEX!K49</f>
        <v>0</v>
      </c>
      <c r="Z49" s="34">
        <f>IEX!Q49</f>
        <v>0</v>
      </c>
      <c r="AA49" s="75">
        <f>STOA!K49</f>
        <v>115.96</v>
      </c>
      <c r="AB49" s="75">
        <f>-STOA!Q49</f>
        <v>0</v>
      </c>
      <c r="AC49">
        <f t="shared" si="0"/>
        <v>2.2611867824696046</v>
      </c>
      <c r="AD49">
        <f t="shared" si="1"/>
        <v>254.69185667998548</v>
      </c>
      <c r="AE49">
        <f>'IDT-1'!E49</f>
        <v>0</v>
      </c>
      <c r="AF49" s="24"/>
      <c r="AG49">
        <f t="shared" si="2"/>
        <v>254.69185667998548</v>
      </c>
      <c r="AI49" s="34">
        <f>PXIL!K49</f>
        <v>0</v>
      </c>
      <c r="AJ49" s="34">
        <f>PXIL!Q49</f>
        <v>0</v>
      </c>
      <c r="AK49" s="34">
        <f>RTM_IEX!K49</f>
        <v>0</v>
      </c>
      <c r="AL49" s="34">
        <f>RTM_IEX!Q49</f>
        <v>0</v>
      </c>
      <c r="AM49" s="34">
        <f>RTM_PXI!K49</f>
        <v>0</v>
      </c>
      <c r="AN49" s="34">
        <f>RTM_PXI!Q49</f>
        <v>0</v>
      </c>
      <c r="AO49" s="149">
        <f>GDAM_IEX!K49</f>
        <v>0</v>
      </c>
      <c r="AP49" s="149">
        <f>GDAM_IEX!Q49</f>
        <v>0</v>
      </c>
      <c r="AQ49" s="149">
        <f>GDAM_PXI!K49</f>
        <v>0</v>
      </c>
      <c r="AR49" s="149">
        <f>GDAM_PXI!Q49</f>
        <v>0</v>
      </c>
    </row>
    <row r="50" spans="1:44">
      <c r="A50" t="s">
        <v>92</v>
      </c>
      <c r="D50">
        <f>TWEPL!S50</f>
        <v>1.1664000000000001</v>
      </c>
      <c r="E50">
        <f>GT_NG!S50</f>
        <v>2.0657321801371902</v>
      </c>
      <c r="F50">
        <f>GT_Spot!S50</f>
        <v>0</v>
      </c>
      <c r="G50">
        <f>PPCL_NG!S50</f>
        <v>46.97</v>
      </c>
      <c r="H50">
        <f>PPCL_Spot!S50</f>
        <v>0</v>
      </c>
      <c r="I50">
        <f>Bawana_NG!S50</f>
        <v>19.280911282317909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NDMC_ISGS_exbus!DM50</f>
        <v>71.510000000000005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SUMPRODUCT(LTA!J50:AN50,LTA!J$101:AN$101,LTA!J$106:AN$106)</f>
        <v>0</v>
      </c>
      <c r="U50" s="37">
        <f>SUMPRODUCT(LTA!J50:AN50,LTA!J$102:AN$102,LTA!J$106:AN$106)</f>
        <v>0</v>
      </c>
      <c r="V50" s="66">
        <f>SUMPRODUCT(MTOA!B50:G50,MTOA!B$102:G$102,MTOA!B$106:G$106)</f>
        <v>0</v>
      </c>
      <c r="W50" s="66">
        <f>SUMPRODUCT(MTOA!B50:G50,MTOA!B$101:G$101,MTOA!B$106:G$106)</f>
        <v>0</v>
      </c>
      <c r="X50">
        <v>0</v>
      </c>
      <c r="Y50" s="34">
        <f>IEX!K50</f>
        <v>0</v>
      </c>
      <c r="Z50" s="34">
        <f>IEX!Q50</f>
        <v>0</v>
      </c>
      <c r="AA50" s="75">
        <f>STOA!K50</f>
        <v>115.96</v>
      </c>
      <c r="AB50" s="75">
        <f>-STOA!Q50</f>
        <v>0</v>
      </c>
      <c r="AC50">
        <f t="shared" si="0"/>
        <v>2.2611867824696046</v>
      </c>
      <c r="AD50">
        <f t="shared" si="1"/>
        <v>254.69185667998548</v>
      </c>
      <c r="AE50">
        <f>'IDT-1'!E50</f>
        <v>0</v>
      </c>
      <c r="AF50" s="24"/>
      <c r="AG50">
        <f t="shared" si="2"/>
        <v>254.69185667998548</v>
      </c>
      <c r="AI50" s="34">
        <f>PXIL!K50</f>
        <v>0</v>
      </c>
      <c r="AJ50" s="34">
        <f>PXIL!Q50</f>
        <v>0</v>
      </c>
      <c r="AK50" s="34">
        <f>RTM_IEX!K50</f>
        <v>0</v>
      </c>
      <c r="AL50" s="34">
        <f>RTM_IEX!Q50</f>
        <v>0</v>
      </c>
      <c r="AM50" s="34">
        <f>RTM_PXI!K50</f>
        <v>0</v>
      </c>
      <c r="AN50" s="34">
        <f>RTM_PXI!Q50</f>
        <v>0</v>
      </c>
      <c r="AO50" s="149">
        <f>GDAM_IEX!K50</f>
        <v>0</v>
      </c>
      <c r="AP50" s="149">
        <f>GDAM_IEX!Q50</f>
        <v>0</v>
      </c>
      <c r="AQ50" s="149">
        <f>GDAM_PXI!K50</f>
        <v>0</v>
      </c>
      <c r="AR50" s="149">
        <f>GDAM_PXI!Q50</f>
        <v>0</v>
      </c>
    </row>
    <row r="51" spans="1:44">
      <c r="A51" t="s">
        <v>93</v>
      </c>
      <c r="D51">
        <f>TWEPL!S51</f>
        <v>1.1664000000000001</v>
      </c>
      <c r="E51">
        <f>GT_NG!S51</f>
        <v>2.0657321801371902</v>
      </c>
      <c r="F51">
        <f>GT_Spot!S51</f>
        <v>0</v>
      </c>
      <c r="G51">
        <f>PPCL_NG!S51</f>
        <v>46.29</v>
      </c>
      <c r="H51">
        <f>PPCL_Spot!S51</f>
        <v>0</v>
      </c>
      <c r="I51">
        <f>Bawana_NG!S51</f>
        <v>19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NDMC_ISGS_exbus!DM51</f>
        <v>69.569999999999993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SUMPRODUCT(LTA!J51:AN51,LTA!J$101:AN$101,LTA!J$106:AN$106)</f>
        <v>0</v>
      </c>
      <c r="U51" s="37">
        <f>SUMPRODUCT(LTA!J51:AN51,LTA!J$102:AN$102,LTA!J$106:AN$106)</f>
        <v>0</v>
      </c>
      <c r="V51" s="66">
        <f>SUMPRODUCT(MTOA!B51:G51,MTOA!B$102:G$102,MTOA!B$106:G$106)</f>
        <v>0</v>
      </c>
      <c r="W51" s="66">
        <f>SUMPRODUCT(MTOA!B51:G51,MTOA!B$101:G$101,MTOA!B$106:G$106)</f>
        <v>0</v>
      </c>
      <c r="X51">
        <v>0</v>
      </c>
      <c r="Y51" s="34">
        <f>IEX!K51</f>
        <v>0</v>
      </c>
      <c r="Z51" s="34">
        <f>IEX!Q51</f>
        <v>0</v>
      </c>
      <c r="AA51" s="75">
        <f>STOA!K51</f>
        <v>115.96</v>
      </c>
      <c r="AB51" s="75">
        <f>-STOA!Q51</f>
        <v>0</v>
      </c>
      <c r="AC51">
        <f t="shared" si="0"/>
        <v>2.2356587631852074</v>
      </c>
      <c r="AD51">
        <f t="shared" si="1"/>
        <v>251.81647341695196</v>
      </c>
      <c r="AE51">
        <f>'IDT-1'!E51</f>
        <v>0</v>
      </c>
      <c r="AF51" s="24"/>
      <c r="AG51">
        <f t="shared" si="2"/>
        <v>251.81647341695196</v>
      </c>
      <c r="AI51" s="34">
        <f>PXIL!K51</f>
        <v>0</v>
      </c>
      <c r="AJ51" s="34">
        <f>PXIL!Q51</f>
        <v>0</v>
      </c>
      <c r="AK51" s="34">
        <f>RTM_IEX!K51</f>
        <v>0</v>
      </c>
      <c r="AL51" s="34">
        <f>RTM_IEX!Q51</f>
        <v>0</v>
      </c>
      <c r="AM51" s="34">
        <f>RTM_PXI!K51</f>
        <v>0</v>
      </c>
      <c r="AN51" s="34">
        <f>RTM_PXI!Q51</f>
        <v>0</v>
      </c>
      <c r="AO51" s="149">
        <f>GDAM_IEX!K51</f>
        <v>0</v>
      </c>
      <c r="AP51" s="149">
        <f>GDAM_IEX!Q51</f>
        <v>0</v>
      </c>
      <c r="AQ51" s="149">
        <f>GDAM_PXI!K51</f>
        <v>0</v>
      </c>
      <c r="AR51" s="149">
        <f>GDAM_PXI!Q51</f>
        <v>0</v>
      </c>
    </row>
    <row r="52" spans="1:44">
      <c r="A52" t="s">
        <v>94</v>
      </c>
      <c r="D52">
        <f>TWEPL!S52</f>
        <v>1.1664000000000001</v>
      </c>
      <c r="E52">
        <f>GT_NG!S52</f>
        <v>2.0657321801371902</v>
      </c>
      <c r="F52">
        <f>GT_Spot!S52</f>
        <v>0</v>
      </c>
      <c r="G52">
        <f>PPCL_NG!S52</f>
        <v>45.17</v>
      </c>
      <c r="H52">
        <f>PPCL_Spot!S52</f>
        <v>0</v>
      </c>
      <c r="I52">
        <f>Bawana_NG!S52</f>
        <v>19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NDMC_ISGS_exbus!DM52</f>
        <v>69.569999999999993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SUMPRODUCT(LTA!J52:AN52,LTA!J$101:AN$101,LTA!J$106:AN$106)</f>
        <v>0</v>
      </c>
      <c r="U52" s="37">
        <f>SUMPRODUCT(LTA!J52:AN52,LTA!J$102:AN$102,LTA!J$106:AN$106)</f>
        <v>0</v>
      </c>
      <c r="V52" s="66">
        <f>SUMPRODUCT(MTOA!B52:G52,MTOA!B$102:G$102,MTOA!B$106:G$106)</f>
        <v>0</v>
      </c>
      <c r="W52" s="66">
        <f>SUMPRODUCT(MTOA!B52:G52,MTOA!B$101:G$101,MTOA!B$106:G$106)</f>
        <v>0</v>
      </c>
      <c r="X52">
        <v>0</v>
      </c>
      <c r="Y52" s="34">
        <f>IEX!K52</f>
        <v>0</v>
      </c>
      <c r="Z52" s="34">
        <f>IEX!Q52</f>
        <v>0</v>
      </c>
      <c r="AA52" s="75">
        <f>STOA!K52</f>
        <v>115.96</v>
      </c>
      <c r="AB52" s="75">
        <f>-STOA!Q52</f>
        <v>0</v>
      </c>
      <c r="AC52">
        <f t="shared" si="0"/>
        <v>2.2258027631852073</v>
      </c>
      <c r="AD52">
        <f t="shared" si="1"/>
        <v>250.70632941695195</v>
      </c>
      <c r="AE52">
        <f>'IDT-1'!E52</f>
        <v>0</v>
      </c>
      <c r="AF52" s="24"/>
      <c r="AG52">
        <f t="shared" si="2"/>
        <v>250.70632941695195</v>
      </c>
      <c r="AI52" s="34">
        <f>PXIL!K52</f>
        <v>0</v>
      </c>
      <c r="AJ52" s="34">
        <f>PXIL!Q52</f>
        <v>0</v>
      </c>
      <c r="AK52" s="34">
        <f>RTM_IEX!K52</f>
        <v>0</v>
      </c>
      <c r="AL52" s="34">
        <f>RTM_IEX!Q52</f>
        <v>0</v>
      </c>
      <c r="AM52" s="34">
        <f>RTM_PXI!K52</f>
        <v>0</v>
      </c>
      <c r="AN52" s="34">
        <f>RTM_PXI!Q52</f>
        <v>0</v>
      </c>
      <c r="AO52" s="149">
        <f>GDAM_IEX!K52</f>
        <v>0</v>
      </c>
      <c r="AP52" s="149">
        <f>GDAM_IEX!Q52</f>
        <v>0</v>
      </c>
      <c r="AQ52" s="149">
        <f>GDAM_PXI!K52</f>
        <v>0</v>
      </c>
      <c r="AR52" s="149">
        <f>GDAM_PXI!Q52</f>
        <v>0</v>
      </c>
    </row>
    <row r="53" spans="1:44">
      <c r="A53" t="s">
        <v>95</v>
      </c>
      <c r="D53">
        <f>TWEPL!S53</f>
        <v>1.1664000000000001</v>
      </c>
      <c r="E53">
        <f>GT_NG!S53</f>
        <v>2.0657321801371902</v>
      </c>
      <c r="F53">
        <f>GT_Spot!S53</f>
        <v>0</v>
      </c>
      <c r="G53">
        <f>PPCL_NG!S53</f>
        <v>45.17</v>
      </c>
      <c r="H53">
        <f>PPCL_Spot!S53</f>
        <v>0</v>
      </c>
      <c r="I53">
        <f>Bawana_NG!S53</f>
        <v>19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NDMC_ISGS_exbus!DM53</f>
        <v>70.540000000000006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SUMPRODUCT(LTA!J53:AN53,LTA!J$101:AN$101,LTA!J$106:AN$106)</f>
        <v>0</v>
      </c>
      <c r="U53" s="37">
        <f>SUMPRODUCT(LTA!J53:AN53,LTA!J$102:AN$102,LTA!J$106:AN$106)</f>
        <v>0</v>
      </c>
      <c r="V53" s="66">
        <f>SUMPRODUCT(MTOA!B53:G53,MTOA!B$102:G$102,MTOA!B$106:G$106)</f>
        <v>0</v>
      </c>
      <c r="W53" s="66">
        <f>SUMPRODUCT(MTOA!B53:G53,MTOA!B$101:G$101,MTOA!B$106:G$106)</f>
        <v>0</v>
      </c>
      <c r="X53">
        <v>0</v>
      </c>
      <c r="Y53" s="34">
        <f>IEX!K53</f>
        <v>0</v>
      </c>
      <c r="Z53" s="34">
        <f>IEX!Q53</f>
        <v>0</v>
      </c>
      <c r="AA53" s="75">
        <f>STOA!K53</f>
        <v>115.96</v>
      </c>
      <c r="AB53" s="75">
        <f>-STOA!Q53</f>
        <v>0</v>
      </c>
      <c r="AC53">
        <f t="shared" si="0"/>
        <v>2.2343387631852072</v>
      </c>
      <c r="AD53">
        <f t="shared" si="1"/>
        <v>251.66779341695198</v>
      </c>
      <c r="AE53">
        <f>'IDT-1'!E53</f>
        <v>0</v>
      </c>
      <c r="AF53" s="24"/>
      <c r="AG53">
        <f t="shared" si="2"/>
        <v>251.66779341695198</v>
      </c>
      <c r="AI53" s="34">
        <f>PXIL!K53</f>
        <v>0</v>
      </c>
      <c r="AJ53" s="34">
        <f>PXIL!Q53</f>
        <v>0</v>
      </c>
      <c r="AK53" s="34">
        <f>RTM_IEX!K53</f>
        <v>0</v>
      </c>
      <c r="AL53" s="34">
        <f>RTM_IEX!Q53</f>
        <v>0</v>
      </c>
      <c r="AM53" s="34">
        <f>RTM_PXI!K53</f>
        <v>0</v>
      </c>
      <c r="AN53" s="34">
        <f>RTM_PXI!Q53</f>
        <v>0</v>
      </c>
      <c r="AO53" s="149">
        <f>GDAM_IEX!K53</f>
        <v>0</v>
      </c>
      <c r="AP53" s="149">
        <f>GDAM_IEX!Q53</f>
        <v>0</v>
      </c>
      <c r="AQ53" s="149">
        <f>GDAM_PXI!K53</f>
        <v>0</v>
      </c>
      <c r="AR53" s="149">
        <f>GDAM_PXI!Q53</f>
        <v>0</v>
      </c>
    </row>
    <row r="54" spans="1:44">
      <c r="A54" t="s">
        <v>96</v>
      </c>
      <c r="D54">
        <f>TWEPL!S54</f>
        <v>1.1664000000000001</v>
      </c>
      <c r="E54">
        <f>GT_NG!S54</f>
        <v>2.0657321801371902</v>
      </c>
      <c r="F54">
        <f>GT_Spot!S54</f>
        <v>0</v>
      </c>
      <c r="G54">
        <f>PPCL_NG!S54</f>
        <v>45.17</v>
      </c>
      <c r="H54">
        <f>PPCL_Spot!S54</f>
        <v>0</v>
      </c>
      <c r="I54">
        <f>Bawana_NG!S54</f>
        <v>19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NDMC_ISGS_exbus!DM54</f>
        <v>71.510000000000005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SUMPRODUCT(LTA!J54:AN54,LTA!J$101:AN$101,LTA!J$106:AN$106)</f>
        <v>0</v>
      </c>
      <c r="U54" s="37">
        <f>SUMPRODUCT(LTA!J54:AN54,LTA!J$102:AN$102,LTA!J$106:AN$106)</f>
        <v>0</v>
      </c>
      <c r="V54" s="66">
        <f>SUMPRODUCT(MTOA!B54:G54,MTOA!B$102:G$102,MTOA!B$106:G$106)</f>
        <v>0</v>
      </c>
      <c r="W54" s="66">
        <f>SUMPRODUCT(MTOA!B54:G54,MTOA!B$101:G$101,MTOA!B$106:G$106)</f>
        <v>0</v>
      </c>
      <c r="X54">
        <v>0</v>
      </c>
      <c r="Y54" s="34">
        <f>IEX!K54</f>
        <v>0</v>
      </c>
      <c r="Z54" s="34">
        <f>IEX!Q54</f>
        <v>0</v>
      </c>
      <c r="AA54" s="75">
        <f>STOA!K54</f>
        <v>115.96</v>
      </c>
      <c r="AB54" s="75">
        <f>-STOA!Q54</f>
        <v>0</v>
      </c>
      <c r="AC54">
        <f t="shared" si="0"/>
        <v>2.2428747631852071</v>
      </c>
      <c r="AD54">
        <f t="shared" si="1"/>
        <v>252.62925741695196</v>
      </c>
      <c r="AE54">
        <f>'IDT-1'!E54</f>
        <v>0</v>
      </c>
      <c r="AF54" s="24"/>
      <c r="AG54">
        <f t="shared" si="2"/>
        <v>252.62925741695196</v>
      </c>
      <c r="AI54" s="34">
        <f>PXIL!K54</f>
        <v>0</v>
      </c>
      <c r="AJ54" s="34">
        <f>PXIL!Q54</f>
        <v>0</v>
      </c>
      <c r="AK54" s="34">
        <f>RTM_IEX!K54</f>
        <v>0</v>
      </c>
      <c r="AL54" s="34">
        <f>RTM_IEX!Q54</f>
        <v>0</v>
      </c>
      <c r="AM54" s="34">
        <f>RTM_PXI!K54</f>
        <v>0</v>
      </c>
      <c r="AN54" s="34">
        <f>RTM_PXI!Q54</f>
        <v>0</v>
      </c>
      <c r="AO54" s="149">
        <f>GDAM_IEX!K54</f>
        <v>0</v>
      </c>
      <c r="AP54" s="149">
        <f>GDAM_IEX!Q54</f>
        <v>0</v>
      </c>
      <c r="AQ54" s="149">
        <f>GDAM_PXI!K54</f>
        <v>0</v>
      </c>
      <c r="AR54" s="149">
        <f>GDAM_PXI!Q54</f>
        <v>0</v>
      </c>
    </row>
    <row r="55" spans="1:44">
      <c r="A55" t="s">
        <v>97</v>
      </c>
      <c r="D55">
        <f>TWEPL!S55</f>
        <v>1.1664000000000001</v>
      </c>
      <c r="E55">
        <f>GT_NG!S55</f>
        <v>2.0657321801371902</v>
      </c>
      <c r="F55">
        <f>GT_Spot!S55</f>
        <v>0</v>
      </c>
      <c r="G55">
        <f>PPCL_NG!S55</f>
        <v>45.17</v>
      </c>
      <c r="H55">
        <f>PPCL_Spot!S55</f>
        <v>0</v>
      </c>
      <c r="I55">
        <f>Bawana_NG!S55</f>
        <v>19.280911282317909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NDMC_ISGS_exbus!DM55</f>
        <v>70.540000000000006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SUMPRODUCT(LTA!J55:AN55,LTA!J$101:AN$101,LTA!J$106:AN$106)</f>
        <v>0</v>
      </c>
      <c r="U55" s="37">
        <f>SUMPRODUCT(LTA!J55:AN55,LTA!J$102:AN$102,LTA!J$106:AN$106)</f>
        <v>0</v>
      </c>
      <c r="V55" s="66">
        <f>SUMPRODUCT(MTOA!B55:G55,MTOA!B$102:G$102,MTOA!B$106:G$106)</f>
        <v>0</v>
      </c>
      <c r="W55" s="66">
        <f>SUMPRODUCT(MTOA!B55:G55,MTOA!B$101:G$101,MTOA!B$106:G$106)</f>
        <v>0</v>
      </c>
      <c r="X55">
        <v>0</v>
      </c>
      <c r="Y55" s="34">
        <f>IEX!K55</f>
        <v>0</v>
      </c>
      <c r="Z55" s="34">
        <f>IEX!Q55</f>
        <v>0</v>
      </c>
      <c r="AA55" s="75">
        <f>STOA!K55</f>
        <v>115.96</v>
      </c>
      <c r="AB55" s="75">
        <f>-STOA!Q55</f>
        <v>0</v>
      </c>
      <c r="AC55">
        <f t="shared" si="0"/>
        <v>2.2368107824696049</v>
      </c>
      <c r="AD55">
        <f t="shared" si="1"/>
        <v>251.94623267998548</v>
      </c>
      <c r="AE55">
        <f>'IDT-1'!E55</f>
        <v>0</v>
      </c>
      <c r="AF55" s="24"/>
      <c r="AG55">
        <f t="shared" si="2"/>
        <v>251.94623267998548</v>
      </c>
      <c r="AI55" s="34">
        <f>PXIL!K55</f>
        <v>0</v>
      </c>
      <c r="AJ55" s="34">
        <f>PXIL!Q55</f>
        <v>0</v>
      </c>
      <c r="AK55" s="34">
        <f>RTM_IEX!K55</f>
        <v>0</v>
      </c>
      <c r="AL55" s="34">
        <f>RTM_IEX!Q55</f>
        <v>0</v>
      </c>
      <c r="AM55" s="34">
        <f>RTM_PXI!K55</f>
        <v>0</v>
      </c>
      <c r="AN55" s="34">
        <f>RTM_PXI!Q55</f>
        <v>0</v>
      </c>
      <c r="AO55" s="149">
        <f>GDAM_IEX!K55</f>
        <v>0</v>
      </c>
      <c r="AP55" s="149">
        <f>GDAM_IEX!Q55</f>
        <v>0</v>
      </c>
      <c r="AQ55" s="149">
        <f>GDAM_PXI!K55</f>
        <v>0</v>
      </c>
      <c r="AR55" s="149">
        <f>GDAM_PXI!Q55</f>
        <v>0</v>
      </c>
    </row>
    <row r="56" spans="1:44">
      <c r="A56" t="s">
        <v>98</v>
      </c>
      <c r="D56">
        <f>TWEPL!S56</f>
        <v>1.1664000000000001</v>
      </c>
      <c r="E56">
        <f>GT_NG!S56</f>
        <v>2.0657321801371902</v>
      </c>
      <c r="F56">
        <f>GT_Spot!S56</f>
        <v>0</v>
      </c>
      <c r="G56">
        <f>PPCL_NG!S56</f>
        <v>45.17</v>
      </c>
      <c r="H56">
        <f>PPCL_Spot!S56</f>
        <v>0</v>
      </c>
      <c r="I56">
        <f>Bawana_NG!S56</f>
        <v>19.280911282317909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NDMC_ISGS_exbus!DM56</f>
        <v>68.61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SUMPRODUCT(LTA!J56:AN56,LTA!J$101:AN$101,LTA!J$106:AN$106)</f>
        <v>0</v>
      </c>
      <c r="U56" s="37">
        <f>SUMPRODUCT(LTA!J56:AN56,LTA!J$102:AN$102,LTA!J$106:AN$106)</f>
        <v>0</v>
      </c>
      <c r="V56" s="66">
        <f>SUMPRODUCT(MTOA!B56:G56,MTOA!B$102:G$102,MTOA!B$106:G$106)</f>
        <v>0</v>
      </c>
      <c r="W56" s="66">
        <f>SUMPRODUCT(MTOA!B56:G56,MTOA!B$101:G$101,MTOA!B$106:G$106)</f>
        <v>0</v>
      </c>
      <c r="X56">
        <v>0</v>
      </c>
      <c r="Y56" s="34">
        <f>IEX!K56</f>
        <v>0</v>
      </c>
      <c r="Z56" s="34">
        <f>IEX!Q56</f>
        <v>0</v>
      </c>
      <c r="AA56" s="75">
        <f>STOA!K56</f>
        <v>115.96</v>
      </c>
      <c r="AB56" s="75">
        <f>-STOA!Q56</f>
        <v>0</v>
      </c>
      <c r="AC56">
        <f t="shared" si="0"/>
        <v>2.219826782469605</v>
      </c>
      <c r="AD56">
        <f t="shared" si="1"/>
        <v>250.03321667998549</v>
      </c>
      <c r="AE56">
        <f>'IDT-1'!E56</f>
        <v>0</v>
      </c>
      <c r="AF56" s="24"/>
      <c r="AG56">
        <f t="shared" si="2"/>
        <v>250.03321667998549</v>
      </c>
      <c r="AI56" s="34">
        <f>PXIL!K56</f>
        <v>0</v>
      </c>
      <c r="AJ56" s="34">
        <f>PXIL!Q56</f>
        <v>0</v>
      </c>
      <c r="AK56" s="34">
        <f>RTM_IEX!K56</f>
        <v>0</v>
      </c>
      <c r="AL56" s="34">
        <f>RTM_IEX!Q56</f>
        <v>0</v>
      </c>
      <c r="AM56" s="34">
        <f>RTM_PXI!K56</f>
        <v>0</v>
      </c>
      <c r="AN56" s="34">
        <f>RTM_PXI!Q56</f>
        <v>0</v>
      </c>
      <c r="AO56" s="149">
        <f>GDAM_IEX!K56</f>
        <v>0</v>
      </c>
      <c r="AP56" s="149">
        <f>GDAM_IEX!Q56</f>
        <v>0</v>
      </c>
      <c r="AQ56" s="149">
        <f>GDAM_PXI!K56</f>
        <v>0</v>
      </c>
      <c r="AR56" s="149">
        <f>GDAM_PXI!Q56</f>
        <v>0</v>
      </c>
    </row>
    <row r="57" spans="1:44">
      <c r="A57" t="s">
        <v>99</v>
      </c>
      <c r="D57">
        <f>TWEPL!S57</f>
        <v>1.1664000000000001</v>
      </c>
      <c r="E57">
        <f>GT_NG!S57</f>
        <v>2.0652935751613892</v>
      </c>
      <c r="F57">
        <f>GT_Spot!S57</f>
        <v>0</v>
      </c>
      <c r="G57">
        <f>PPCL_NG!S57</f>
        <v>45.17</v>
      </c>
      <c r="H57">
        <f>PPCL_Spot!S57</f>
        <v>0</v>
      </c>
      <c r="I57">
        <f>Bawana_NG!S57</f>
        <v>19.280911282317909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NDMC_ISGS_exbus!DM57</f>
        <v>67.64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SUMPRODUCT(LTA!J57:AN57,LTA!J$101:AN$101,LTA!J$106:AN$106)</f>
        <v>0</v>
      </c>
      <c r="U57" s="37">
        <f>SUMPRODUCT(LTA!J57:AN57,LTA!J$102:AN$102,LTA!J$106:AN$106)</f>
        <v>0</v>
      </c>
      <c r="V57" s="66">
        <f>SUMPRODUCT(MTOA!B57:G57,MTOA!B$102:G$102,MTOA!B$106:G$106)</f>
        <v>0</v>
      </c>
      <c r="W57" s="66">
        <f>SUMPRODUCT(MTOA!B57:G57,MTOA!B$101:G$101,MTOA!B$106:G$106)</f>
        <v>0</v>
      </c>
      <c r="X57">
        <v>0</v>
      </c>
      <c r="Y57" s="34">
        <f>IEX!K57</f>
        <v>0</v>
      </c>
      <c r="Z57" s="34">
        <f>IEX!Q57</f>
        <v>0</v>
      </c>
      <c r="AA57" s="75">
        <f>STOA!K57</f>
        <v>115.96</v>
      </c>
      <c r="AB57" s="75">
        <f>-STOA!Q57</f>
        <v>0</v>
      </c>
      <c r="AC57">
        <f t="shared" si="0"/>
        <v>2.2112869227458178</v>
      </c>
      <c r="AD57">
        <f t="shared" si="1"/>
        <v>249.07131793473346</v>
      </c>
      <c r="AE57">
        <f>'IDT-1'!E57</f>
        <v>0</v>
      </c>
      <c r="AF57" s="24"/>
      <c r="AG57">
        <f t="shared" si="2"/>
        <v>249.07131793473346</v>
      </c>
      <c r="AI57" s="34">
        <f>PXIL!K57</f>
        <v>0</v>
      </c>
      <c r="AJ57" s="34">
        <f>PXIL!Q57</f>
        <v>0</v>
      </c>
      <c r="AK57" s="34">
        <f>RTM_IEX!K57</f>
        <v>0</v>
      </c>
      <c r="AL57" s="34">
        <f>RTM_IEX!Q57</f>
        <v>0</v>
      </c>
      <c r="AM57" s="34">
        <f>RTM_PXI!K57</f>
        <v>0</v>
      </c>
      <c r="AN57" s="34">
        <f>RTM_PXI!Q57</f>
        <v>0</v>
      </c>
      <c r="AO57" s="149">
        <f>GDAM_IEX!K57</f>
        <v>0</v>
      </c>
      <c r="AP57" s="149">
        <f>GDAM_IEX!Q57</f>
        <v>0</v>
      </c>
      <c r="AQ57" s="149">
        <f>GDAM_PXI!K57</f>
        <v>0</v>
      </c>
      <c r="AR57" s="149">
        <f>GDAM_PXI!Q57</f>
        <v>0</v>
      </c>
    </row>
    <row r="58" spans="1:44">
      <c r="A58" t="s">
        <v>100</v>
      </c>
      <c r="D58">
        <f>TWEPL!S58</f>
        <v>1.1664000000000001</v>
      </c>
      <c r="E58">
        <f>GT_NG!S58</f>
        <v>2.0652935751613892</v>
      </c>
      <c r="F58">
        <f>GT_Spot!S58</f>
        <v>0</v>
      </c>
      <c r="G58">
        <f>PPCL_NG!S58</f>
        <v>45.17</v>
      </c>
      <c r="H58">
        <f>PPCL_Spot!S58</f>
        <v>0</v>
      </c>
      <c r="I58">
        <f>Bawana_NG!S58</f>
        <v>19.280911282317909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NDMC_ISGS_exbus!DM58</f>
        <v>66.67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SUMPRODUCT(LTA!J58:AN58,LTA!J$101:AN$101,LTA!J$106:AN$106)</f>
        <v>0</v>
      </c>
      <c r="U58" s="37">
        <f>SUMPRODUCT(LTA!J58:AN58,LTA!J$102:AN$102,LTA!J$106:AN$106)</f>
        <v>0</v>
      </c>
      <c r="V58" s="66">
        <f>SUMPRODUCT(MTOA!B58:G58,MTOA!B$102:G$102,MTOA!B$106:G$106)</f>
        <v>0</v>
      </c>
      <c r="W58" s="66">
        <f>SUMPRODUCT(MTOA!B58:G58,MTOA!B$101:G$101,MTOA!B$106:G$106)</f>
        <v>0</v>
      </c>
      <c r="X58">
        <v>0</v>
      </c>
      <c r="Y58" s="34">
        <f>IEX!K58</f>
        <v>0</v>
      </c>
      <c r="Z58" s="34">
        <f>IEX!Q58</f>
        <v>0</v>
      </c>
      <c r="AA58" s="75">
        <f>STOA!K58</f>
        <v>115.96</v>
      </c>
      <c r="AB58" s="75">
        <f>-STOA!Q58</f>
        <v>0</v>
      </c>
      <c r="AC58">
        <f t="shared" si="0"/>
        <v>2.202750922745818</v>
      </c>
      <c r="AD58">
        <f t="shared" si="1"/>
        <v>248.10985393473348</v>
      </c>
      <c r="AE58">
        <f>'IDT-1'!E58</f>
        <v>0</v>
      </c>
      <c r="AF58" s="24"/>
      <c r="AG58">
        <f t="shared" si="2"/>
        <v>248.10985393473348</v>
      </c>
      <c r="AI58" s="34">
        <f>PXIL!K58</f>
        <v>0</v>
      </c>
      <c r="AJ58" s="34">
        <f>PXIL!Q58</f>
        <v>0</v>
      </c>
      <c r="AK58" s="34">
        <f>RTM_IEX!K58</f>
        <v>0</v>
      </c>
      <c r="AL58" s="34">
        <f>RTM_IEX!Q58</f>
        <v>0</v>
      </c>
      <c r="AM58" s="34">
        <f>RTM_PXI!K58</f>
        <v>0</v>
      </c>
      <c r="AN58" s="34">
        <f>RTM_PXI!Q58</f>
        <v>0</v>
      </c>
      <c r="AO58" s="149">
        <f>GDAM_IEX!K58</f>
        <v>0</v>
      </c>
      <c r="AP58" s="149">
        <f>GDAM_IEX!Q58</f>
        <v>0</v>
      </c>
      <c r="AQ58" s="149">
        <f>GDAM_PXI!K58</f>
        <v>0</v>
      </c>
      <c r="AR58" s="149">
        <f>GDAM_PXI!Q58</f>
        <v>0</v>
      </c>
    </row>
    <row r="59" spans="1:44">
      <c r="A59" t="s">
        <v>101</v>
      </c>
      <c r="D59">
        <f>TWEPL!S59</f>
        <v>1.1664000000000001</v>
      </c>
      <c r="E59">
        <f>GT_NG!S59</f>
        <v>2.0652935751613892</v>
      </c>
      <c r="F59">
        <f>GT_Spot!S59</f>
        <v>0</v>
      </c>
      <c r="G59">
        <f>PPCL_NG!S59</f>
        <v>44.31</v>
      </c>
      <c r="H59">
        <f>PPCL_Spot!S59</f>
        <v>0</v>
      </c>
      <c r="I59">
        <f>Bawana_NG!S59</f>
        <v>19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NDMC_ISGS_exbus!DM59</f>
        <v>65.709999999999994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SUMPRODUCT(LTA!J59:AN59,LTA!J$101:AN$101,LTA!J$106:AN$106)</f>
        <v>0</v>
      </c>
      <c r="U59" s="37">
        <f>SUMPRODUCT(LTA!J59:AN59,LTA!J$102:AN$102,LTA!J$106:AN$106)</f>
        <v>0</v>
      </c>
      <c r="V59" s="66">
        <f>SUMPRODUCT(MTOA!B59:G59,MTOA!B$102:G$102,MTOA!B$106:G$106)</f>
        <v>0</v>
      </c>
      <c r="W59" s="66">
        <f>SUMPRODUCT(MTOA!B59:G59,MTOA!B$101:G$101,MTOA!B$106:G$106)</f>
        <v>0</v>
      </c>
      <c r="X59">
        <v>0</v>
      </c>
      <c r="Y59" s="34">
        <f>IEX!K59</f>
        <v>0</v>
      </c>
      <c r="Z59" s="34">
        <f>IEX!Q59</f>
        <v>0</v>
      </c>
      <c r="AA59" s="75">
        <f>STOA!K59</f>
        <v>115.96</v>
      </c>
      <c r="AB59" s="75">
        <f>-STOA!Q59</f>
        <v>0</v>
      </c>
      <c r="AC59">
        <f t="shared" si="0"/>
        <v>2.1842629034614198</v>
      </c>
      <c r="AD59">
        <f t="shared" si="1"/>
        <v>246.02743067169993</v>
      </c>
      <c r="AE59">
        <f>'IDT-1'!E59</f>
        <v>0</v>
      </c>
      <c r="AF59" s="24"/>
      <c r="AG59">
        <f t="shared" si="2"/>
        <v>246.02743067169993</v>
      </c>
      <c r="AI59" s="34">
        <f>PXIL!K59</f>
        <v>0</v>
      </c>
      <c r="AJ59" s="34">
        <f>PXIL!Q59</f>
        <v>0</v>
      </c>
      <c r="AK59" s="34">
        <f>RTM_IEX!K59</f>
        <v>0</v>
      </c>
      <c r="AL59" s="34">
        <f>RTM_IEX!Q59</f>
        <v>0</v>
      </c>
      <c r="AM59" s="34">
        <f>RTM_PXI!K59</f>
        <v>0</v>
      </c>
      <c r="AN59" s="34">
        <f>RTM_PXI!Q59</f>
        <v>0</v>
      </c>
      <c r="AO59" s="149">
        <f>GDAM_IEX!K59</f>
        <v>0</v>
      </c>
      <c r="AP59" s="149">
        <f>GDAM_IEX!Q59</f>
        <v>0</v>
      </c>
      <c r="AQ59" s="149">
        <f>GDAM_PXI!K59</f>
        <v>0</v>
      </c>
      <c r="AR59" s="149">
        <f>GDAM_PXI!Q59</f>
        <v>0</v>
      </c>
    </row>
    <row r="60" spans="1:44">
      <c r="A60" t="s">
        <v>102</v>
      </c>
      <c r="D60">
        <f>TWEPL!S60</f>
        <v>1.1664000000000001</v>
      </c>
      <c r="E60">
        <f>GT_NG!S60</f>
        <v>2.0652935751613892</v>
      </c>
      <c r="F60">
        <f>GT_Spot!S60</f>
        <v>0</v>
      </c>
      <c r="G60">
        <f>PPCL_NG!S60</f>
        <v>44.31</v>
      </c>
      <c r="H60">
        <f>PPCL_Spot!S60</f>
        <v>0</v>
      </c>
      <c r="I60">
        <f>Bawana_NG!S60</f>
        <v>19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NDMC_ISGS_exbus!DM60</f>
        <v>65.709999999999994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SUMPRODUCT(LTA!J60:AN60,LTA!J$101:AN$101,LTA!J$106:AN$106)</f>
        <v>0</v>
      </c>
      <c r="U60" s="37">
        <f>SUMPRODUCT(LTA!J60:AN60,LTA!J$102:AN$102,LTA!J$106:AN$106)</f>
        <v>0</v>
      </c>
      <c r="V60" s="66">
        <f>SUMPRODUCT(MTOA!B60:G60,MTOA!B$102:G$102,MTOA!B$106:G$106)</f>
        <v>0</v>
      </c>
      <c r="W60" s="66">
        <f>SUMPRODUCT(MTOA!B60:G60,MTOA!B$101:G$101,MTOA!B$106:G$106)</f>
        <v>0</v>
      </c>
      <c r="X60">
        <v>0</v>
      </c>
      <c r="Y60" s="34">
        <f>IEX!K60</f>
        <v>0</v>
      </c>
      <c r="Z60" s="34">
        <f>IEX!Q60</f>
        <v>0</v>
      </c>
      <c r="AA60" s="75">
        <f>STOA!K60</f>
        <v>115.96</v>
      </c>
      <c r="AB60" s="75">
        <f>-STOA!Q60</f>
        <v>0</v>
      </c>
      <c r="AC60">
        <f t="shared" si="0"/>
        <v>2.1842629034614198</v>
      </c>
      <c r="AD60">
        <f t="shared" si="1"/>
        <v>246.02743067169993</v>
      </c>
      <c r="AE60">
        <f>'IDT-1'!E60</f>
        <v>0</v>
      </c>
      <c r="AF60" s="24"/>
      <c r="AG60">
        <f t="shared" si="2"/>
        <v>246.02743067169993</v>
      </c>
      <c r="AI60" s="34">
        <f>PXIL!K60</f>
        <v>0</v>
      </c>
      <c r="AJ60" s="34">
        <f>PXIL!Q60</f>
        <v>0</v>
      </c>
      <c r="AK60" s="34">
        <f>RTM_IEX!K60</f>
        <v>0</v>
      </c>
      <c r="AL60" s="34">
        <f>RTM_IEX!Q60</f>
        <v>0</v>
      </c>
      <c r="AM60" s="34">
        <f>RTM_PXI!K60</f>
        <v>0</v>
      </c>
      <c r="AN60" s="34">
        <f>RTM_PXI!Q60</f>
        <v>0</v>
      </c>
      <c r="AO60" s="149">
        <f>GDAM_IEX!K60</f>
        <v>0</v>
      </c>
      <c r="AP60" s="149">
        <f>GDAM_IEX!Q60</f>
        <v>0</v>
      </c>
      <c r="AQ60" s="149">
        <f>GDAM_PXI!K60</f>
        <v>0</v>
      </c>
      <c r="AR60" s="149">
        <f>GDAM_PXI!Q60</f>
        <v>0</v>
      </c>
    </row>
    <row r="61" spans="1:44">
      <c r="A61" t="s">
        <v>103</v>
      </c>
      <c r="D61">
        <f>TWEPL!S61</f>
        <v>1.1664000000000001</v>
      </c>
      <c r="E61">
        <f>GT_NG!S61</f>
        <v>2.0652935751613892</v>
      </c>
      <c r="F61">
        <f>GT_Spot!S61</f>
        <v>0</v>
      </c>
      <c r="G61">
        <f>PPCL_NG!S61</f>
        <v>44.31</v>
      </c>
      <c r="H61">
        <f>PPCL_Spot!S61</f>
        <v>0</v>
      </c>
      <c r="I61">
        <f>Bawana_NG!S61</f>
        <v>19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NDMC_ISGS_exbus!DM61</f>
        <v>67.64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SUMPRODUCT(LTA!J61:AN61,LTA!J$101:AN$101,LTA!J$106:AN$106)</f>
        <v>0</v>
      </c>
      <c r="U61" s="37">
        <f>SUMPRODUCT(LTA!J61:AN61,LTA!J$102:AN$102,LTA!J$106:AN$106)</f>
        <v>0</v>
      </c>
      <c r="V61" s="66">
        <f>SUMPRODUCT(MTOA!B61:G61,MTOA!B$102:G$102,MTOA!B$106:G$106)</f>
        <v>0</v>
      </c>
      <c r="W61" s="66">
        <f>SUMPRODUCT(MTOA!B61:G61,MTOA!B$101:G$101,MTOA!B$106:G$106)</f>
        <v>0</v>
      </c>
      <c r="X61">
        <v>0</v>
      </c>
      <c r="Y61" s="34">
        <f>IEX!K61</f>
        <v>0</v>
      </c>
      <c r="Z61" s="34">
        <f>IEX!Q61</f>
        <v>0</v>
      </c>
      <c r="AA61" s="75">
        <f>STOA!K61</f>
        <v>115.96</v>
      </c>
      <c r="AB61" s="75">
        <f>-STOA!Q61</f>
        <v>0</v>
      </c>
      <c r="AC61">
        <f t="shared" si="0"/>
        <v>2.2012469034614202</v>
      </c>
      <c r="AD61">
        <f t="shared" si="1"/>
        <v>247.94044667169993</v>
      </c>
      <c r="AE61">
        <f>'IDT-1'!E61</f>
        <v>0</v>
      </c>
      <c r="AF61" s="24"/>
      <c r="AG61">
        <f t="shared" si="2"/>
        <v>247.94044667169993</v>
      </c>
      <c r="AI61" s="34">
        <f>PXIL!K61</f>
        <v>0</v>
      </c>
      <c r="AJ61" s="34">
        <f>PXIL!Q61</f>
        <v>0</v>
      </c>
      <c r="AK61" s="34">
        <f>RTM_IEX!K61</f>
        <v>0</v>
      </c>
      <c r="AL61" s="34">
        <f>RTM_IEX!Q61</f>
        <v>0</v>
      </c>
      <c r="AM61" s="34">
        <f>RTM_PXI!K61</f>
        <v>0</v>
      </c>
      <c r="AN61" s="34">
        <f>RTM_PXI!Q61</f>
        <v>0</v>
      </c>
      <c r="AO61" s="149">
        <f>GDAM_IEX!K61</f>
        <v>0</v>
      </c>
      <c r="AP61" s="149">
        <f>GDAM_IEX!Q61</f>
        <v>0</v>
      </c>
      <c r="AQ61" s="149">
        <f>GDAM_PXI!K61</f>
        <v>0</v>
      </c>
      <c r="AR61" s="149">
        <f>GDAM_PXI!Q61</f>
        <v>0</v>
      </c>
    </row>
    <row r="62" spans="1:44">
      <c r="A62" t="s">
        <v>104</v>
      </c>
      <c r="D62">
        <f>TWEPL!S62</f>
        <v>1.1664000000000001</v>
      </c>
      <c r="E62">
        <f>GT_NG!S62</f>
        <v>2.0652935751613892</v>
      </c>
      <c r="F62">
        <f>GT_Spot!S62</f>
        <v>0</v>
      </c>
      <c r="G62">
        <f>PPCL_NG!S62</f>
        <v>44.31</v>
      </c>
      <c r="H62">
        <f>PPCL_Spot!S62</f>
        <v>0</v>
      </c>
      <c r="I62">
        <f>Bawana_NG!S62</f>
        <v>19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NDMC_ISGS_exbus!DM62</f>
        <v>68.61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SUMPRODUCT(LTA!J62:AN62,LTA!J$101:AN$101,LTA!J$106:AN$106)</f>
        <v>0</v>
      </c>
      <c r="U62" s="37">
        <f>SUMPRODUCT(LTA!J62:AN62,LTA!J$102:AN$102,LTA!J$106:AN$106)</f>
        <v>0</v>
      </c>
      <c r="V62" s="66">
        <f>SUMPRODUCT(MTOA!B62:G62,MTOA!B$102:G$102,MTOA!B$106:G$106)</f>
        <v>0</v>
      </c>
      <c r="W62" s="66">
        <f>SUMPRODUCT(MTOA!B62:G62,MTOA!B$101:G$101,MTOA!B$106:G$106)</f>
        <v>0</v>
      </c>
      <c r="X62">
        <v>0</v>
      </c>
      <c r="Y62" s="34">
        <f>IEX!K62</f>
        <v>0</v>
      </c>
      <c r="Z62" s="34">
        <f>IEX!Q62</f>
        <v>0</v>
      </c>
      <c r="AA62" s="75">
        <f>STOA!K62</f>
        <v>115.96</v>
      </c>
      <c r="AB62" s="75">
        <f>-STOA!Q62</f>
        <v>0</v>
      </c>
      <c r="AC62">
        <f t="shared" si="0"/>
        <v>2.2097829034614205</v>
      </c>
      <c r="AD62">
        <f t="shared" si="1"/>
        <v>248.90191067169997</v>
      </c>
      <c r="AE62">
        <f>'IDT-1'!E62</f>
        <v>0</v>
      </c>
      <c r="AF62" s="24"/>
      <c r="AG62">
        <f t="shared" si="2"/>
        <v>248.90191067169997</v>
      </c>
      <c r="AI62" s="34">
        <f>PXIL!K62</f>
        <v>0</v>
      </c>
      <c r="AJ62" s="34">
        <f>PXIL!Q62</f>
        <v>0</v>
      </c>
      <c r="AK62" s="34">
        <f>RTM_IEX!K62</f>
        <v>0</v>
      </c>
      <c r="AL62" s="34">
        <f>RTM_IEX!Q62</f>
        <v>0</v>
      </c>
      <c r="AM62" s="34">
        <f>RTM_PXI!K62</f>
        <v>0</v>
      </c>
      <c r="AN62" s="34">
        <f>RTM_PXI!Q62</f>
        <v>0</v>
      </c>
      <c r="AO62" s="149">
        <f>GDAM_IEX!K62</f>
        <v>0</v>
      </c>
      <c r="AP62" s="149">
        <f>GDAM_IEX!Q62</f>
        <v>0</v>
      </c>
      <c r="AQ62" s="149">
        <f>GDAM_PXI!K62</f>
        <v>0</v>
      </c>
      <c r="AR62" s="149">
        <f>GDAM_PXI!Q62</f>
        <v>0</v>
      </c>
    </row>
    <row r="63" spans="1:44">
      <c r="A63" t="s">
        <v>105</v>
      </c>
      <c r="D63">
        <f>TWEPL!S63</f>
        <v>1.1664000000000001</v>
      </c>
      <c r="E63">
        <f>GT_NG!S63</f>
        <v>2.0652935751613892</v>
      </c>
      <c r="F63">
        <f>GT_Spot!S63</f>
        <v>0</v>
      </c>
      <c r="G63">
        <f>PPCL_NG!S63</f>
        <v>44.31</v>
      </c>
      <c r="H63">
        <f>PPCL_Spot!S63</f>
        <v>0</v>
      </c>
      <c r="I63">
        <f>Bawana_NG!S63</f>
        <v>19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NDMC_ISGS_exbus!DM63</f>
        <v>68.61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SUMPRODUCT(LTA!J63:AN63,LTA!J$101:AN$101,LTA!J$106:AN$106)</f>
        <v>0</v>
      </c>
      <c r="U63" s="37">
        <f>SUMPRODUCT(LTA!J63:AN63,LTA!J$102:AN$102,LTA!J$106:AN$106)</f>
        <v>0</v>
      </c>
      <c r="V63" s="66">
        <f>SUMPRODUCT(MTOA!B63:G63,MTOA!B$102:G$102,MTOA!B$106:G$106)</f>
        <v>0</v>
      </c>
      <c r="W63" s="66">
        <f>SUMPRODUCT(MTOA!B63:G63,MTOA!B$101:G$101,MTOA!B$106:G$106)</f>
        <v>0</v>
      </c>
      <c r="X63">
        <v>0</v>
      </c>
      <c r="Y63" s="34">
        <f>IEX!K63</f>
        <v>0</v>
      </c>
      <c r="Z63" s="34">
        <f>IEX!Q63</f>
        <v>0</v>
      </c>
      <c r="AA63" s="75">
        <f>STOA!K63</f>
        <v>115.96</v>
      </c>
      <c r="AB63" s="75">
        <f>-STOA!Q63</f>
        <v>0</v>
      </c>
      <c r="AC63">
        <f t="shared" si="0"/>
        <v>2.2097829034614205</v>
      </c>
      <c r="AD63">
        <f t="shared" si="1"/>
        <v>248.90191067169997</v>
      </c>
      <c r="AE63">
        <f>'IDT-1'!E63</f>
        <v>0</v>
      </c>
      <c r="AF63" s="24"/>
      <c r="AG63">
        <f t="shared" si="2"/>
        <v>248.90191067169997</v>
      </c>
      <c r="AI63" s="34">
        <f>PXIL!K63</f>
        <v>0</v>
      </c>
      <c r="AJ63" s="34">
        <f>PXIL!Q63</f>
        <v>0</v>
      </c>
      <c r="AK63" s="34">
        <f>RTM_IEX!K63</f>
        <v>0</v>
      </c>
      <c r="AL63" s="34">
        <f>RTM_IEX!Q63</f>
        <v>0</v>
      </c>
      <c r="AM63" s="34">
        <f>RTM_PXI!K63</f>
        <v>0</v>
      </c>
      <c r="AN63" s="34">
        <f>RTM_PXI!Q63</f>
        <v>0</v>
      </c>
      <c r="AO63" s="149">
        <f>GDAM_IEX!K63</f>
        <v>0</v>
      </c>
      <c r="AP63" s="149">
        <f>GDAM_IEX!Q63</f>
        <v>0</v>
      </c>
      <c r="AQ63" s="149">
        <f>GDAM_PXI!K63</f>
        <v>0</v>
      </c>
      <c r="AR63" s="149">
        <f>GDAM_PXI!Q63</f>
        <v>0</v>
      </c>
    </row>
    <row r="64" spans="1:44">
      <c r="A64" t="s">
        <v>106</v>
      </c>
      <c r="D64">
        <f>TWEPL!S64</f>
        <v>1.1664000000000001</v>
      </c>
      <c r="E64">
        <f>GT_NG!S64</f>
        <v>2.0652935751613892</v>
      </c>
      <c r="F64">
        <f>GT_Spot!S64</f>
        <v>0</v>
      </c>
      <c r="G64">
        <f>PPCL_NG!S64</f>
        <v>44.31</v>
      </c>
      <c r="H64">
        <f>PPCL_Spot!S64</f>
        <v>0</v>
      </c>
      <c r="I64">
        <f>Bawana_NG!S64</f>
        <v>19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NDMC_ISGS_exbus!DM64</f>
        <v>69.569999999999993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SUMPRODUCT(LTA!J64:AN64,LTA!J$101:AN$101,LTA!J$106:AN$106)</f>
        <v>0</v>
      </c>
      <c r="U64" s="37">
        <f>SUMPRODUCT(LTA!J64:AN64,LTA!J$102:AN$102,LTA!J$106:AN$106)</f>
        <v>0</v>
      </c>
      <c r="V64" s="66">
        <f>SUMPRODUCT(MTOA!B64:G64,MTOA!B$102:G$102,MTOA!B$106:G$106)</f>
        <v>0</v>
      </c>
      <c r="W64" s="66">
        <f>SUMPRODUCT(MTOA!B64:G64,MTOA!B$101:G$101,MTOA!B$106:G$106)</f>
        <v>0</v>
      </c>
      <c r="X64">
        <v>0</v>
      </c>
      <c r="Y64" s="34">
        <f>IEX!K64</f>
        <v>0</v>
      </c>
      <c r="Z64" s="34">
        <f>IEX!Q64</f>
        <v>0</v>
      </c>
      <c r="AA64" s="75">
        <f>STOA!K64</f>
        <v>115.96</v>
      </c>
      <c r="AB64" s="75">
        <f>-STOA!Q64</f>
        <v>0</v>
      </c>
      <c r="AC64">
        <f t="shared" si="0"/>
        <v>2.21823090346142</v>
      </c>
      <c r="AD64">
        <f t="shared" si="1"/>
        <v>249.85346267169993</v>
      </c>
      <c r="AE64">
        <f>'IDT-1'!E64</f>
        <v>0</v>
      </c>
      <c r="AF64" s="24"/>
      <c r="AG64">
        <f t="shared" si="2"/>
        <v>249.85346267169993</v>
      </c>
      <c r="AI64" s="34">
        <f>PXIL!K64</f>
        <v>0</v>
      </c>
      <c r="AJ64" s="34">
        <f>PXIL!Q64</f>
        <v>0</v>
      </c>
      <c r="AK64" s="34">
        <f>RTM_IEX!K64</f>
        <v>0</v>
      </c>
      <c r="AL64" s="34">
        <f>RTM_IEX!Q64</f>
        <v>0</v>
      </c>
      <c r="AM64" s="34">
        <f>RTM_PXI!K64</f>
        <v>0</v>
      </c>
      <c r="AN64" s="34">
        <f>RTM_PXI!Q64</f>
        <v>0</v>
      </c>
      <c r="AO64" s="149">
        <f>GDAM_IEX!K64</f>
        <v>0</v>
      </c>
      <c r="AP64" s="149">
        <f>GDAM_IEX!Q64</f>
        <v>0</v>
      </c>
      <c r="AQ64" s="149">
        <f>GDAM_PXI!K64</f>
        <v>0</v>
      </c>
      <c r="AR64" s="149">
        <f>GDAM_PXI!Q64</f>
        <v>0</v>
      </c>
    </row>
    <row r="65" spans="1:44">
      <c r="A65" t="s">
        <v>107</v>
      </c>
      <c r="D65">
        <f>TWEPL!S65</f>
        <v>1.1664000000000001</v>
      </c>
      <c r="E65">
        <f>GT_NG!S65</f>
        <v>2.0652935751613892</v>
      </c>
      <c r="F65">
        <f>GT_Spot!S65</f>
        <v>0</v>
      </c>
      <c r="G65">
        <f>PPCL_NG!S65</f>
        <v>44.31</v>
      </c>
      <c r="H65">
        <f>PPCL_Spot!S65</f>
        <v>0</v>
      </c>
      <c r="I65">
        <f>Bawana_NG!S65</f>
        <v>19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NDMC_ISGS_exbus!DM65</f>
        <v>69.569999999999993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SUMPRODUCT(LTA!J65:AN65,LTA!J$101:AN$101,LTA!J$106:AN$106)</f>
        <v>0</v>
      </c>
      <c r="U65" s="37">
        <f>SUMPRODUCT(LTA!J65:AN65,LTA!J$102:AN$102,LTA!J$106:AN$106)</f>
        <v>0</v>
      </c>
      <c r="V65" s="66">
        <f>SUMPRODUCT(MTOA!B65:G65,MTOA!B$102:G$102,MTOA!B$106:G$106)</f>
        <v>0</v>
      </c>
      <c r="W65" s="66">
        <f>SUMPRODUCT(MTOA!B65:G65,MTOA!B$101:G$101,MTOA!B$106:G$106)</f>
        <v>0</v>
      </c>
      <c r="X65">
        <v>0</v>
      </c>
      <c r="Y65" s="34">
        <f>IEX!K65</f>
        <v>0</v>
      </c>
      <c r="Z65" s="34">
        <f>IEX!Q65</f>
        <v>0</v>
      </c>
      <c r="AA65" s="75">
        <f>STOA!K65</f>
        <v>115.96</v>
      </c>
      <c r="AB65" s="75">
        <f>-STOA!Q65</f>
        <v>0</v>
      </c>
      <c r="AC65">
        <f t="shared" si="0"/>
        <v>2.21823090346142</v>
      </c>
      <c r="AD65">
        <f t="shared" si="1"/>
        <v>249.85346267169993</v>
      </c>
      <c r="AE65">
        <f>'IDT-1'!E65</f>
        <v>0</v>
      </c>
      <c r="AF65" s="24"/>
      <c r="AG65">
        <f t="shared" si="2"/>
        <v>249.85346267169993</v>
      </c>
      <c r="AI65" s="34">
        <f>PXIL!K65</f>
        <v>0</v>
      </c>
      <c r="AJ65" s="34">
        <f>PXIL!Q65</f>
        <v>0</v>
      </c>
      <c r="AK65" s="34">
        <f>RTM_IEX!K65</f>
        <v>0</v>
      </c>
      <c r="AL65" s="34">
        <f>RTM_IEX!Q65</f>
        <v>0</v>
      </c>
      <c r="AM65" s="34">
        <f>RTM_PXI!K65</f>
        <v>0</v>
      </c>
      <c r="AN65" s="34">
        <f>RTM_PXI!Q65</f>
        <v>0</v>
      </c>
      <c r="AO65" s="149">
        <f>GDAM_IEX!K65</f>
        <v>0</v>
      </c>
      <c r="AP65" s="149">
        <f>GDAM_IEX!Q65</f>
        <v>0</v>
      </c>
      <c r="AQ65" s="149">
        <f>GDAM_PXI!K65</f>
        <v>0</v>
      </c>
      <c r="AR65" s="149">
        <f>GDAM_PXI!Q65</f>
        <v>0</v>
      </c>
    </row>
    <row r="66" spans="1:44">
      <c r="A66" t="s">
        <v>108</v>
      </c>
      <c r="D66">
        <f>TWEPL!S66</f>
        <v>1.1664000000000001</v>
      </c>
      <c r="E66">
        <f>GT_NG!S66</f>
        <v>2.0652935751613892</v>
      </c>
      <c r="F66">
        <f>GT_Spot!S66</f>
        <v>0</v>
      </c>
      <c r="G66">
        <f>PPCL_NG!S66</f>
        <v>44.31</v>
      </c>
      <c r="H66">
        <f>PPCL_Spot!S66</f>
        <v>0</v>
      </c>
      <c r="I66">
        <f>Bawana_NG!S66</f>
        <v>19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NDMC_ISGS_exbus!DM66</f>
        <v>66.67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SUMPRODUCT(LTA!J66:AN66,LTA!J$101:AN$101,LTA!J$106:AN$106)</f>
        <v>0</v>
      </c>
      <c r="U66" s="37">
        <f>SUMPRODUCT(LTA!J66:AN66,LTA!J$102:AN$102,LTA!J$106:AN$106)</f>
        <v>0</v>
      </c>
      <c r="V66" s="66">
        <f>SUMPRODUCT(MTOA!B66:G66,MTOA!B$102:G$102,MTOA!B$106:G$106)</f>
        <v>0</v>
      </c>
      <c r="W66" s="66">
        <f>SUMPRODUCT(MTOA!B66:G66,MTOA!B$101:G$101,MTOA!B$106:G$106)</f>
        <v>0</v>
      </c>
      <c r="X66">
        <v>0</v>
      </c>
      <c r="Y66" s="34">
        <f>IEX!K66</f>
        <v>0</v>
      </c>
      <c r="Z66" s="34">
        <f>IEX!Q66</f>
        <v>0</v>
      </c>
      <c r="AA66" s="75">
        <f>STOA!K66</f>
        <v>115.96</v>
      </c>
      <c r="AB66" s="75">
        <f>-STOA!Q66</f>
        <v>0</v>
      </c>
      <c r="AC66">
        <f t="shared" si="0"/>
        <v>2.1927109034614203</v>
      </c>
      <c r="AD66">
        <f t="shared" si="1"/>
        <v>246.97898267169995</v>
      </c>
      <c r="AE66">
        <f>'IDT-1'!E66</f>
        <v>0</v>
      </c>
      <c r="AF66" s="24"/>
      <c r="AG66">
        <f t="shared" si="2"/>
        <v>246.97898267169995</v>
      </c>
      <c r="AI66" s="34">
        <f>PXIL!K66</f>
        <v>0</v>
      </c>
      <c r="AJ66" s="34">
        <f>PXIL!Q66</f>
        <v>0</v>
      </c>
      <c r="AK66" s="34">
        <f>RTM_IEX!K66</f>
        <v>0</v>
      </c>
      <c r="AL66" s="34">
        <f>RTM_IEX!Q66</f>
        <v>0</v>
      </c>
      <c r="AM66" s="34">
        <f>RTM_PXI!K66</f>
        <v>0</v>
      </c>
      <c r="AN66" s="34">
        <f>RTM_PXI!Q66</f>
        <v>0</v>
      </c>
      <c r="AO66" s="149">
        <f>GDAM_IEX!K66</f>
        <v>0</v>
      </c>
      <c r="AP66" s="149">
        <f>GDAM_IEX!Q66</f>
        <v>0</v>
      </c>
      <c r="AQ66" s="149">
        <f>GDAM_PXI!K66</f>
        <v>0</v>
      </c>
      <c r="AR66" s="149">
        <f>GDAM_PXI!Q66</f>
        <v>0</v>
      </c>
    </row>
    <row r="67" spans="1:44">
      <c r="A67" t="s">
        <v>109</v>
      </c>
      <c r="D67">
        <f>TWEPL!S67</f>
        <v>1.1664000000000001</v>
      </c>
      <c r="E67">
        <f>GT_NG!S67</f>
        <v>2.0652935751613892</v>
      </c>
      <c r="F67">
        <f>GT_Spot!S67</f>
        <v>0</v>
      </c>
      <c r="G67">
        <f>PPCL_NG!S67</f>
        <v>44.31</v>
      </c>
      <c r="H67">
        <f>PPCL_Spot!S67</f>
        <v>0</v>
      </c>
      <c r="I67">
        <f>Bawana_NG!S67</f>
        <v>19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NDMC_ISGS_exbus!DM67</f>
        <v>63.78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SUMPRODUCT(LTA!J67:AN67,LTA!J$101:AN$101,LTA!J$106:AN$106)</f>
        <v>0</v>
      </c>
      <c r="U67" s="37">
        <f>SUMPRODUCT(LTA!J67:AN67,LTA!J$102:AN$102,LTA!J$106:AN$106)</f>
        <v>0</v>
      </c>
      <c r="V67" s="66">
        <f>SUMPRODUCT(MTOA!B67:G67,MTOA!B$102:G$102,MTOA!B$106:G$106)</f>
        <v>0</v>
      </c>
      <c r="W67" s="66">
        <f>SUMPRODUCT(MTOA!B67:G67,MTOA!B$101:G$101,MTOA!B$106:G$106)</f>
        <v>0</v>
      </c>
      <c r="X67">
        <v>0</v>
      </c>
      <c r="Y67" s="34">
        <f>IEX!K67</f>
        <v>0</v>
      </c>
      <c r="Z67" s="34">
        <f>IEX!Q67</f>
        <v>0</v>
      </c>
      <c r="AA67" s="75">
        <f>STOA!K67</f>
        <v>115.96</v>
      </c>
      <c r="AB67" s="75">
        <f>-STOA!Q67</f>
        <v>0</v>
      </c>
      <c r="AC67">
        <f t="shared" si="0"/>
        <v>2.1672789034614204</v>
      </c>
      <c r="AD67">
        <f t="shared" si="1"/>
        <v>244.11441467169999</v>
      </c>
      <c r="AE67">
        <f>'IDT-1'!E67</f>
        <v>0</v>
      </c>
      <c r="AF67" s="24"/>
      <c r="AG67">
        <f t="shared" si="2"/>
        <v>244.11441467169999</v>
      </c>
      <c r="AI67" s="34">
        <f>PXIL!K67</f>
        <v>0</v>
      </c>
      <c r="AJ67" s="34">
        <f>PXIL!Q67</f>
        <v>0</v>
      </c>
      <c r="AK67" s="34">
        <f>RTM_IEX!K67</f>
        <v>0</v>
      </c>
      <c r="AL67" s="34">
        <f>RTM_IEX!Q67</f>
        <v>0</v>
      </c>
      <c r="AM67" s="34">
        <f>RTM_PXI!K67</f>
        <v>0</v>
      </c>
      <c r="AN67" s="34">
        <f>RTM_PXI!Q67</f>
        <v>0</v>
      </c>
      <c r="AO67" s="149">
        <f>GDAM_IEX!K67</f>
        <v>0</v>
      </c>
      <c r="AP67" s="149">
        <f>GDAM_IEX!Q67</f>
        <v>0</v>
      </c>
      <c r="AQ67" s="149">
        <f>GDAM_PXI!K67</f>
        <v>0</v>
      </c>
      <c r="AR67" s="149">
        <f>GDAM_PXI!Q67</f>
        <v>0</v>
      </c>
    </row>
    <row r="68" spans="1:44">
      <c r="A68" t="s">
        <v>110</v>
      </c>
      <c r="D68">
        <f>TWEPL!S68</f>
        <v>1.1664000000000001</v>
      </c>
      <c r="E68">
        <f>GT_NG!S68</f>
        <v>2.0652935751613892</v>
      </c>
      <c r="F68">
        <f>GT_Spot!S68</f>
        <v>0</v>
      </c>
      <c r="G68">
        <f>PPCL_NG!S68</f>
        <v>44.31</v>
      </c>
      <c r="H68">
        <f>PPCL_Spot!S68</f>
        <v>0</v>
      </c>
      <c r="I68">
        <f>Bawana_NG!S68</f>
        <v>19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NDMC_ISGS_exbus!DM68</f>
        <v>62.81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SUMPRODUCT(LTA!J68:AN68,LTA!J$101:AN$101,LTA!J$106:AN$106)</f>
        <v>0</v>
      </c>
      <c r="U68" s="37">
        <f>SUMPRODUCT(LTA!J68:AN68,LTA!J$102:AN$102,LTA!J$106:AN$106)</f>
        <v>0</v>
      </c>
      <c r="V68" s="66">
        <f>SUMPRODUCT(MTOA!B68:G68,MTOA!B$102:G$102,MTOA!B$106:G$106)</f>
        <v>0</v>
      </c>
      <c r="W68" s="66">
        <f>SUMPRODUCT(MTOA!B68:G68,MTOA!B$101:G$101,MTOA!B$106:G$106)</f>
        <v>0</v>
      </c>
      <c r="X68">
        <v>0</v>
      </c>
      <c r="Y68" s="34">
        <f>IEX!K68</f>
        <v>0</v>
      </c>
      <c r="Z68" s="34">
        <f>IEX!Q68</f>
        <v>0</v>
      </c>
      <c r="AA68" s="75">
        <f>STOA!K68</f>
        <v>115.96</v>
      </c>
      <c r="AB68" s="75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2.1587429034614201</v>
      </c>
      <c r="AD68">
        <f t="shared" ref="AD68:AD98" si="4">SUM(B68:AB68,AI68:AR68)-AC68</f>
        <v>243.15295067169995</v>
      </c>
      <c r="AE68">
        <f>'IDT-1'!E68</f>
        <v>0</v>
      </c>
      <c r="AF68" s="24"/>
      <c r="AG68">
        <f t="shared" ref="AG68:AG98" si="5">SUM(AD68:AF68)+AT68</f>
        <v>243.15295067169995</v>
      </c>
      <c r="AI68" s="34">
        <f>PXIL!K68</f>
        <v>0</v>
      </c>
      <c r="AJ68" s="34">
        <f>PXIL!Q68</f>
        <v>0</v>
      </c>
      <c r="AK68" s="34">
        <f>RTM_IEX!K68</f>
        <v>0</v>
      </c>
      <c r="AL68" s="34">
        <f>RTM_IEX!Q68</f>
        <v>0</v>
      </c>
      <c r="AM68" s="34">
        <f>RTM_PXI!K68</f>
        <v>0</v>
      </c>
      <c r="AN68" s="34">
        <f>RTM_PXI!Q68</f>
        <v>0</v>
      </c>
      <c r="AO68" s="149">
        <f>GDAM_IEX!K68</f>
        <v>0</v>
      </c>
      <c r="AP68" s="149">
        <f>GDAM_IEX!Q68</f>
        <v>0</v>
      </c>
      <c r="AQ68" s="149">
        <f>GDAM_PXI!K68</f>
        <v>0</v>
      </c>
      <c r="AR68" s="149">
        <f>GDAM_PXI!Q68</f>
        <v>0</v>
      </c>
    </row>
    <row r="69" spans="1:44">
      <c r="A69" t="s">
        <v>111</v>
      </c>
      <c r="D69">
        <f>TWEPL!S69</f>
        <v>1.1664000000000001</v>
      </c>
      <c r="E69">
        <f>GT_NG!S69</f>
        <v>1.6135151700888752</v>
      </c>
      <c r="F69">
        <f>GT_Spot!S69</f>
        <v>0</v>
      </c>
      <c r="G69">
        <f>PPCL_NG!S69</f>
        <v>36.79</v>
      </c>
      <c r="H69">
        <f>PPCL_Spot!S69</f>
        <v>0</v>
      </c>
      <c r="I69">
        <f>Bawana_NG!S69</f>
        <v>18.109999999999996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NDMC_ISGS_exbus!DM69</f>
        <v>59.91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SUMPRODUCT(LTA!J69:AN69,LTA!J$101:AN$101,LTA!J$106:AN$106)</f>
        <v>0</v>
      </c>
      <c r="U69" s="37">
        <f>SUMPRODUCT(LTA!J69:AN69,LTA!J$102:AN$102,LTA!J$106:AN$106)</f>
        <v>0</v>
      </c>
      <c r="V69" s="66">
        <f>SUMPRODUCT(MTOA!B69:G69,MTOA!B$102:G$102,MTOA!B$106:G$106)</f>
        <v>0</v>
      </c>
      <c r="W69" s="66">
        <f>SUMPRODUCT(MTOA!B69:G69,MTOA!B$101:G$101,MTOA!B$106:G$106)</f>
        <v>0</v>
      </c>
      <c r="X69">
        <v>0</v>
      </c>
      <c r="Y69" s="34">
        <f>IEX!K69</f>
        <v>0</v>
      </c>
      <c r="Z69" s="34">
        <f>IEX!Q69</f>
        <v>0</v>
      </c>
      <c r="AA69" s="75">
        <f>STOA!K69</f>
        <v>115.96</v>
      </c>
      <c r="AB69" s="75">
        <f>-STOA!Q69</f>
        <v>0</v>
      </c>
      <c r="AC69">
        <f t="shared" si="3"/>
        <v>2.055239253496782</v>
      </c>
      <c r="AD69">
        <f t="shared" si="4"/>
        <v>231.49467591659209</v>
      </c>
      <c r="AE69">
        <f>'IDT-1'!E69</f>
        <v>0</v>
      </c>
      <c r="AF69" s="24"/>
      <c r="AG69">
        <f t="shared" si="5"/>
        <v>231.49467591659209</v>
      </c>
      <c r="AI69" s="34">
        <f>PXIL!K69</f>
        <v>0</v>
      </c>
      <c r="AJ69" s="34">
        <f>PXIL!Q69</f>
        <v>0</v>
      </c>
      <c r="AK69" s="34">
        <f>RTM_IEX!K69</f>
        <v>0</v>
      </c>
      <c r="AL69" s="34">
        <f>RTM_IEX!Q69</f>
        <v>0</v>
      </c>
      <c r="AM69" s="34">
        <f>RTM_PXI!K69</f>
        <v>0</v>
      </c>
      <c r="AN69" s="34">
        <f>RTM_PXI!Q69</f>
        <v>0</v>
      </c>
      <c r="AO69" s="149">
        <f>GDAM_IEX!K69</f>
        <v>0</v>
      </c>
      <c r="AP69" s="149">
        <f>GDAM_IEX!Q69</f>
        <v>0</v>
      </c>
      <c r="AQ69" s="149">
        <f>GDAM_PXI!K69</f>
        <v>0</v>
      </c>
      <c r="AR69" s="149">
        <f>GDAM_PXI!Q69</f>
        <v>0</v>
      </c>
    </row>
    <row r="70" spans="1:44">
      <c r="A70" t="s">
        <v>112</v>
      </c>
      <c r="D70">
        <f>TWEPL!S70</f>
        <v>1.1664000000000001</v>
      </c>
      <c r="E70">
        <f>GT_NG!S70</f>
        <v>1.6135151700888752</v>
      </c>
      <c r="F70">
        <f>GT_Spot!S70</f>
        <v>0</v>
      </c>
      <c r="G70">
        <f>PPCL_NG!S70</f>
        <v>36.79</v>
      </c>
      <c r="H70">
        <f>PPCL_Spot!S70</f>
        <v>0</v>
      </c>
      <c r="I70">
        <f>Bawana_NG!S70</f>
        <v>18.109999999999996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NDMC_ISGS_exbus!DM70</f>
        <v>55.08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SUMPRODUCT(LTA!J70:AN70,LTA!J$101:AN$101,LTA!J$106:AN$106)</f>
        <v>0</v>
      </c>
      <c r="U70" s="37">
        <f>SUMPRODUCT(LTA!J70:AN70,LTA!J$102:AN$102,LTA!J$106:AN$106)</f>
        <v>0</v>
      </c>
      <c r="V70" s="66">
        <f>SUMPRODUCT(MTOA!B70:G70,MTOA!B$102:G$102,MTOA!B$106:G$106)</f>
        <v>0</v>
      </c>
      <c r="W70" s="66">
        <f>SUMPRODUCT(MTOA!B70:G70,MTOA!B$101:G$101,MTOA!B$106:G$106)</f>
        <v>0</v>
      </c>
      <c r="X70">
        <v>0</v>
      </c>
      <c r="Y70" s="34">
        <f>IEX!K70</f>
        <v>0</v>
      </c>
      <c r="Z70" s="34">
        <f>IEX!Q70</f>
        <v>0</v>
      </c>
      <c r="AA70" s="75">
        <f>STOA!K70</f>
        <v>115.96</v>
      </c>
      <c r="AB70" s="75">
        <f>-STOA!Q70</f>
        <v>0</v>
      </c>
      <c r="AC70">
        <f t="shared" si="3"/>
        <v>2.0127352534967824</v>
      </c>
      <c r="AD70">
        <f t="shared" si="4"/>
        <v>226.70717991659211</v>
      </c>
      <c r="AE70">
        <f>'IDT-1'!E70</f>
        <v>0</v>
      </c>
      <c r="AF70" s="24"/>
      <c r="AG70">
        <f t="shared" si="5"/>
        <v>226.70717991659211</v>
      </c>
      <c r="AI70" s="34">
        <f>PXIL!K70</f>
        <v>0</v>
      </c>
      <c r="AJ70" s="34">
        <f>PXIL!Q70</f>
        <v>0</v>
      </c>
      <c r="AK70" s="34">
        <f>RTM_IEX!K70</f>
        <v>0</v>
      </c>
      <c r="AL70" s="34">
        <f>RTM_IEX!Q70</f>
        <v>0</v>
      </c>
      <c r="AM70" s="34">
        <f>RTM_PXI!K70</f>
        <v>0</v>
      </c>
      <c r="AN70" s="34">
        <f>RTM_PXI!Q70</f>
        <v>0</v>
      </c>
      <c r="AO70" s="149">
        <f>GDAM_IEX!K70</f>
        <v>0</v>
      </c>
      <c r="AP70" s="149">
        <f>GDAM_IEX!Q70</f>
        <v>0</v>
      </c>
      <c r="AQ70" s="149">
        <f>GDAM_PXI!K70</f>
        <v>0</v>
      </c>
      <c r="AR70" s="149">
        <f>GDAM_PXI!Q70</f>
        <v>0</v>
      </c>
    </row>
    <row r="71" spans="1:44">
      <c r="A71" t="s">
        <v>113</v>
      </c>
      <c r="D71">
        <f>TWEPL!S71</f>
        <v>1.1664000000000001</v>
      </c>
      <c r="E71">
        <f>GT_NG!S71</f>
        <v>1.6135151700888752</v>
      </c>
      <c r="F71">
        <f>GT_Spot!S71</f>
        <v>0</v>
      </c>
      <c r="G71">
        <f>PPCL_NG!S71</f>
        <v>36.79</v>
      </c>
      <c r="H71">
        <f>PPCL_Spot!S71</f>
        <v>0</v>
      </c>
      <c r="I71">
        <f>Bawana_NG!S71</f>
        <v>18.109999999999996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NDMC_ISGS_exbus!DM71</f>
        <v>89.87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SUMPRODUCT(LTA!J71:AN71,LTA!J$101:AN$101,LTA!J$106:AN$106)</f>
        <v>0</v>
      </c>
      <c r="U71" s="37">
        <f>SUMPRODUCT(LTA!J71:AN71,LTA!J$102:AN$102,LTA!J$106:AN$106)</f>
        <v>0</v>
      </c>
      <c r="V71" s="66">
        <f>SUMPRODUCT(MTOA!B71:G71,MTOA!B$102:G$102,MTOA!B$106:G$106)</f>
        <v>0</v>
      </c>
      <c r="W71" s="66">
        <f>SUMPRODUCT(MTOA!B71:G71,MTOA!B$101:G$101,MTOA!B$106:G$106)</f>
        <v>0</v>
      </c>
      <c r="X71">
        <v>0</v>
      </c>
      <c r="Y71" s="34">
        <f>IEX!K71</f>
        <v>0</v>
      </c>
      <c r="Z71" s="34">
        <f>IEX!Q71</f>
        <v>0</v>
      </c>
      <c r="AA71" s="75">
        <f>STOA!K71</f>
        <v>62.81</v>
      </c>
      <c r="AB71" s="75">
        <f>-STOA!Q71</f>
        <v>0</v>
      </c>
      <c r="AC71">
        <f t="shared" si="3"/>
        <v>1.8511672534967822</v>
      </c>
      <c r="AD71">
        <f t="shared" si="4"/>
        <v>208.50874791659209</v>
      </c>
      <c r="AE71">
        <f>'IDT-1'!E71</f>
        <v>0</v>
      </c>
      <c r="AF71" s="24"/>
      <c r="AG71">
        <f t="shared" si="5"/>
        <v>208.50874791659209</v>
      </c>
      <c r="AI71" s="34">
        <f>PXIL!K71</f>
        <v>0</v>
      </c>
      <c r="AJ71" s="34">
        <f>PXIL!Q71</f>
        <v>0</v>
      </c>
      <c r="AK71" s="34">
        <f>RTM_IEX!K71</f>
        <v>0</v>
      </c>
      <c r="AL71" s="34">
        <f>RTM_IEX!Q71</f>
        <v>0</v>
      </c>
      <c r="AM71" s="34">
        <f>RTM_PXI!K71</f>
        <v>0</v>
      </c>
      <c r="AN71" s="34">
        <f>RTM_PXI!Q71</f>
        <v>0</v>
      </c>
      <c r="AO71" s="149">
        <f>GDAM_IEX!K71</f>
        <v>0</v>
      </c>
      <c r="AP71" s="149">
        <f>GDAM_IEX!Q71</f>
        <v>0</v>
      </c>
      <c r="AQ71" s="149">
        <f>GDAM_PXI!K71</f>
        <v>0</v>
      </c>
      <c r="AR71" s="149">
        <f>GDAM_PXI!Q71</f>
        <v>0</v>
      </c>
    </row>
    <row r="72" spans="1:44">
      <c r="A72" t="s">
        <v>114</v>
      </c>
      <c r="D72">
        <f>TWEPL!S72</f>
        <v>1.1664000000000001</v>
      </c>
      <c r="E72">
        <f>GT_NG!S72</f>
        <v>1.6135151700888752</v>
      </c>
      <c r="F72">
        <f>GT_Spot!S72</f>
        <v>0</v>
      </c>
      <c r="G72">
        <f>PPCL_NG!S72</f>
        <v>36.79</v>
      </c>
      <c r="H72">
        <f>PPCL_Spot!S72</f>
        <v>0</v>
      </c>
      <c r="I72">
        <f>Bawana_NG!S72</f>
        <v>18.109999999999996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NDMC_ISGS_exbus!DM72</f>
        <v>89.87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SUMPRODUCT(LTA!J72:AN72,LTA!J$101:AN$101,LTA!J$106:AN$106)</f>
        <v>0</v>
      </c>
      <c r="U72" s="37">
        <f>SUMPRODUCT(LTA!J72:AN72,LTA!J$102:AN$102,LTA!J$106:AN$106)</f>
        <v>0</v>
      </c>
      <c r="V72" s="66">
        <f>SUMPRODUCT(MTOA!B72:G72,MTOA!B$102:G$102,MTOA!B$106:G$106)</f>
        <v>0</v>
      </c>
      <c r="W72" s="66">
        <f>SUMPRODUCT(MTOA!B72:G72,MTOA!B$101:G$101,MTOA!B$106:G$106)</f>
        <v>0</v>
      </c>
      <c r="X72">
        <v>0</v>
      </c>
      <c r="Y72" s="34">
        <f>IEX!K72</f>
        <v>0</v>
      </c>
      <c r="Z72" s="34">
        <f>IEX!Q72</f>
        <v>0</v>
      </c>
      <c r="AA72" s="75">
        <f>STOA!K72</f>
        <v>62.81</v>
      </c>
      <c r="AB72" s="75">
        <f>-STOA!Q72</f>
        <v>0</v>
      </c>
      <c r="AC72">
        <f t="shared" si="3"/>
        <v>1.8511672534967822</v>
      </c>
      <c r="AD72">
        <f t="shared" si="4"/>
        <v>208.50874791659209</v>
      </c>
      <c r="AE72">
        <f>'IDT-1'!E72</f>
        <v>0</v>
      </c>
      <c r="AF72" s="24"/>
      <c r="AG72">
        <f t="shared" si="5"/>
        <v>208.50874791659209</v>
      </c>
      <c r="AI72" s="34">
        <f>PXIL!K72</f>
        <v>0</v>
      </c>
      <c r="AJ72" s="34">
        <f>PXIL!Q72</f>
        <v>0</v>
      </c>
      <c r="AK72" s="34">
        <f>RTM_IEX!K72</f>
        <v>0</v>
      </c>
      <c r="AL72" s="34">
        <f>RTM_IEX!Q72</f>
        <v>0</v>
      </c>
      <c r="AM72" s="34">
        <f>RTM_PXI!K72</f>
        <v>0</v>
      </c>
      <c r="AN72" s="34">
        <f>RTM_PXI!Q72</f>
        <v>0</v>
      </c>
      <c r="AO72" s="149">
        <f>GDAM_IEX!K72</f>
        <v>0</v>
      </c>
      <c r="AP72" s="149">
        <f>GDAM_IEX!Q72</f>
        <v>0</v>
      </c>
      <c r="AQ72" s="149">
        <f>GDAM_PXI!K72</f>
        <v>0</v>
      </c>
      <c r="AR72" s="149">
        <f>GDAM_PXI!Q72</f>
        <v>0</v>
      </c>
    </row>
    <row r="73" spans="1:44">
      <c r="A73" t="s">
        <v>115</v>
      </c>
      <c r="D73">
        <f>TWEPL!S73</f>
        <v>1.1664000000000001</v>
      </c>
      <c r="E73">
        <f>GT_NG!S73</f>
        <v>1.6135151700888752</v>
      </c>
      <c r="F73">
        <f>GT_Spot!S73</f>
        <v>0</v>
      </c>
      <c r="G73">
        <f>PPCL_NG!S73</f>
        <v>36.79</v>
      </c>
      <c r="H73">
        <f>PPCL_Spot!S73</f>
        <v>0</v>
      </c>
      <c r="I73">
        <f>Bawana_NG!S73</f>
        <v>18.109999999999996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NDMC_ISGS_exbus!DM73</f>
        <v>89.87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SUMPRODUCT(LTA!J73:AN73,LTA!J$101:AN$101,LTA!J$106:AN$106)</f>
        <v>0</v>
      </c>
      <c r="U73" s="37">
        <f>SUMPRODUCT(LTA!J73:AN73,LTA!J$102:AN$102,LTA!J$106:AN$106)</f>
        <v>0</v>
      </c>
      <c r="V73" s="66">
        <f>SUMPRODUCT(MTOA!B73:G73,MTOA!B$102:G$102,MTOA!B$106:G$106)</f>
        <v>0</v>
      </c>
      <c r="W73" s="66">
        <f>SUMPRODUCT(MTOA!B73:G73,MTOA!B$101:G$101,MTOA!B$106:G$106)</f>
        <v>0</v>
      </c>
      <c r="X73">
        <v>0</v>
      </c>
      <c r="Y73" s="34">
        <f>IEX!K73</f>
        <v>0</v>
      </c>
      <c r="Z73" s="34">
        <f>IEX!Q73</f>
        <v>0</v>
      </c>
      <c r="AA73" s="75">
        <f>STOA!K73</f>
        <v>62.81</v>
      </c>
      <c r="AB73" s="75">
        <f>-STOA!Q73</f>
        <v>0</v>
      </c>
      <c r="AC73">
        <f t="shared" si="3"/>
        <v>1.8511672534967822</v>
      </c>
      <c r="AD73">
        <f t="shared" si="4"/>
        <v>208.50874791659209</v>
      </c>
      <c r="AE73">
        <f>'IDT-1'!E73</f>
        <v>0</v>
      </c>
      <c r="AF73" s="24"/>
      <c r="AG73">
        <f t="shared" si="5"/>
        <v>208.50874791659209</v>
      </c>
      <c r="AI73" s="34">
        <f>PXIL!K73</f>
        <v>0</v>
      </c>
      <c r="AJ73" s="34">
        <f>PXIL!Q73</f>
        <v>0</v>
      </c>
      <c r="AK73" s="34">
        <f>RTM_IEX!K73</f>
        <v>0</v>
      </c>
      <c r="AL73" s="34">
        <f>RTM_IEX!Q73</f>
        <v>0</v>
      </c>
      <c r="AM73" s="34">
        <f>RTM_PXI!K73</f>
        <v>0</v>
      </c>
      <c r="AN73" s="34">
        <f>RTM_PXI!Q73</f>
        <v>0</v>
      </c>
      <c r="AO73" s="149">
        <f>GDAM_IEX!K73</f>
        <v>0</v>
      </c>
      <c r="AP73" s="149">
        <f>GDAM_IEX!Q73</f>
        <v>0</v>
      </c>
      <c r="AQ73" s="149">
        <f>GDAM_PXI!K73</f>
        <v>0</v>
      </c>
      <c r="AR73" s="149">
        <f>GDAM_PXI!Q73</f>
        <v>0</v>
      </c>
    </row>
    <row r="74" spans="1:44">
      <c r="A74" t="s">
        <v>116</v>
      </c>
      <c r="D74">
        <f>TWEPL!S74</f>
        <v>1.1664000000000001</v>
      </c>
      <c r="E74">
        <f>GT_NG!S74</f>
        <v>1.6135151700888752</v>
      </c>
      <c r="F74">
        <f>GT_Spot!S74</f>
        <v>0</v>
      </c>
      <c r="G74">
        <f>PPCL_NG!S74</f>
        <v>36.79</v>
      </c>
      <c r="H74">
        <f>PPCL_Spot!S74</f>
        <v>0</v>
      </c>
      <c r="I74">
        <f>Bawana_NG!S74</f>
        <v>18.109999999999996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NDMC_ISGS_exbus!DM74</f>
        <v>89.87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SUMPRODUCT(LTA!J74:AN74,LTA!J$101:AN$101,LTA!J$106:AN$106)</f>
        <v>0</v>
      </c>
      <c r="U74" s="37">
        <f>SUMPRODUCT(LTA!J74:AN74,LTA!J$102:AN$102,LTA!J$106:AN$106)</f>
        <v>0</v>
      </c>
      <c r="V74" s="66">
        <f>SUMPRODUCT(MTOA!B74:G74,MTOA!B$102:G$102,MTOA!B$106:G$106)</f>
        <v>0</v>
      </c>
      <c r="W74" s="66">
        <f>SUMPRODUCT(MTOA!B74:G74,MTOA!B$101:G$101,MTOA!B$106:G$106)</f>
        <v>0</v>
      </c>
      <c r="X74">
        <v>0</v>
      </c>
      <c r="Y74" s="34">
        <f>IEX!K74</f>
        <v>0</v>
      </c>
      <c r="Z74" s="34">
        <f>IEX!Q74</f>
        <v>0</v>
      </c>
      <c r="AA74" s="75">
        <f>STOA!K74</f>
        <v>62.81</v>
      </c>
      <c r="AB74" s="75">
        <f>-STOA!Q74</f>
        <v>0</v>
      </c>
      <c r="AC74">
        <f t="shared" si="3"/>
        <v>1.8511672534967822</v>
      </c>
      <c r="AD74">
        <f t="shared" si="4"/>
        <v>208.50874791659209</v>
      </c>
      <c r="AE74">
        <f>'IDT-1'!E74</f>
        <v>0</v>
      </c>
      <c r="AF74" s="24"/>
      <c r="AG74">
        <f t="shared" si="5"/>
        <v>208.50874791659209</v>
      </c>
      <c r="AI74" s="34">
        <f>PXIL!K74</f>
        <v>0</v>
      </c>
      <c r="AJ74" s="34">
        <f>PXIL!Q74</f>
        <v>0</v>
      </c>
      <c r="AK74" s="34">
        <f>RTM_IEX!K74</f>
        <v>0</v>
      </c>
      <c r="AL74" s="34">
        <f>RTM_IEX!Q74</f>
        <v>0</v>
      </c>
      <c r="AM74" s="34">
        <f>RTM_PXI!K74</f>
        <v>0</v>
      </c>
      <c r="AN74" s="34">
        <f>RTM_PXI!Q74</f>
        <v>0</v>
      </c>
      <c r="AO74" s="149">
        <f>GDAM_IEX!K74</f>
        <v>0</v>
      </c>
      <c r="AP74" s="149">
        <f>GDAM_IEX!Q74</f>
        <v>0</v>
      </c>
      <c r="AQ74" s="149">
        <f>GDAM_PXI!K74</f>
        <v>0</v>
      </c>
      <c r="AR74" s="149">
        <f>GDAM_PXI!Q74</f>
        <v>0</v>
      </c>
    </row>
    <row r="75" spans="1:44">
      <c r="A75" t="s">
        <v>117</v>
      </c>
      <c r="D75">
        <f>TWEPL!S75</f>
        <v>1.1664000000000001</v>
      </c>
      <c r="E75">
        <f>GT_NG!S75</f>
        <v>1.6285013790989888</v>
      </c>
      <c r="F75">
        <f>GT_Spot!S75</f>
        <v>0</v>
      </c>
      <c r="G75">
        <f>PPCL_NG!S75</f>
        <v>37.282469037684621</v>
      </c>
      <c r="H75">
        <f>PPCL_Spot!S75</f>
        <v>0</v>
      </c>
      <c r="I75">
        <f>Bawana_NG!S75</f>
        <v>18.109999999999996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NDMC_ISGS_exbus!DM75</f>
        <v>72.47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SUMPRODUCT(LTA!J75:AN75,LTA!J$101:AN$101,LTA!J$106:AN$106)</f>
        <v>0</v>
      </c>
      <c r="U75" s="37">
        <f>SUMPRODUCT(LTA!J75:AN75,LTA!J$102:AN$102,LTA!J$106:AN$106)</f>
        <v>0</v>
      </c>
      <c r="V75" s="66">
        <f>SUMPRODUCT(MTOA!B75:G75,MTOA!B$102:G$102,MTOA!B$106:G$106)</f>
        <v>0</v>
      </c>
      <c r="W75" s="66">
        <f>SUMPRODUCT(MTOA!B75:G75,MTOA!B$101:G$101,MTOA!B$106:G$106)</f>
        <v>0</v>
      </c>
      <c r="X75">
        <v>0</v>
      </c>
      <c r="Y75" s="34">
        <f>IEX!K75</f>
        <v>0</v>
      </c>
      <c r="Z75" s="34">
        <f>IEX!Q75</f>
        <v>0</v>
      </c>
      <c r="AA75" s="75">
        <f>STOA!K75</f>
        <v>62.81</v>
      </c>
      <c r="AB75" s="75">
        <f>-STOA!Q75</f>
        <v>0</v>
      </c>
      <c r="AC75">
        <f t="shared" si="3"/>
        <v>1.7025128596676959</v>
      </c>
      <c r="AD75">
        <f t="shared" si="4"/>
        <v>191.7648575571159</v>
      </c>
      <c r="AE75">
        <f>'IDT-1'!E75</f>
        <v>0</v>
      </c>
      <c r="AF75" s="24"/>
      <c r="AG75">
        <f t="shared" si="5"/>
        <v>191.7648575571159</v>
      </c>
      <c r="AI75" s="34">
        <f>PXIL!K75</f>
        <v>0</v>
      </c>
      <c r="AJ75" s="34">
        <f>PXIL!Q75</f>
        <v>0</v>
      </c>
      <c r="AK75" s="34">
        <f>RTM_IEX!K75</f>
        <v>0</v>
      </c>
      <c r="AL75" s="34">
        <f>RTM_IEX!Q75</f>
        <v>0</v>
      </c>
      <c r="AM75" s="34">
        <f>RTM_PXI!K75</f>
        <v>0</v>
      </c>
      <c r="AN75" s="34">
        <f>RTM_PXI!Q75</f>
        <v>0</v>
      </c>
      <c r="AO75" s="149">
        <f>GDAM_IEX!K75</f>
        <v>0</v>
      </c>
      <c r="AP75" s="149">
        <f>GDAM_IEX!Q75</f>
        <v>0</v>
      </c>
      <c r="AQ75" s="149">
        <f>GDAM_PXI!K75</f>
        <v>0</v>
      </c>
      <c r="AR75" s="149">
        <f>GDAM_PXI!Q75</f>
        <v>0</v>
      </c>
    </row>
    <row r="76" spans="1:44">
      <c r="A76" t="s">
        <v>118</v>
      </c>
      <c r="D76">
        <f>TWEPL!S76</f>
        <v>1.1664000000000001</v>
      </c>
      <c r="E76">
        <f>GT_NG!S76</f>
        <v>1.6285013790989888</v>
      </c>
      <c r="F76">
        <f>GT_Spot!S76</f>
        <v>0</v>
      </c>
      <c r="G76">
        <f>PPCL_NG!S76</f>
        <v>37.282469037684621</v>
      </c>
      <c r="H76">
        <f>PPCL_Spot!S76</f>
        <v>0</v>
      </c>
      <c r="I76">
        <f>Bawana_NG!S76</f>
        <v>18.109999999999996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NDMC_ISGS_exbus!DM76</f>
        <v>67.64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SUMPRODUCT(LTA!J76:AN76,LTA!J$101:AN$101,LTA!J$106:AN$106)</f>
        <v>0</v>
      </c>
      <c r="U76" s="37">
        <f>SUMPRODUCT(LTA!J76:AN76,LTA!J$102:AN$102,LTA!J$106:AN$106)</f>
        <v>0</v>
      </c>
      <c r="V76" s="66">
        <f>SUMPRODUCT(MTOA!B76:G76,MTOA!B$102:G$102,MTOA!B$106:G$106)</f>
        <v>0</v>
      </c>
      <c r="W76" s="66">
        <f>SUMPRODUCT(MTOA!B76:G76,MTOA!B$101:G$101,MTOA!B$106:G$106)</f>
        <v>0</v>
      </c>
      <c r="X76">
        <v>0</v>
      </c>
      <c r="Y76" s="34">
        <f>IEX!K76</f>
        <v>0</v>
      </c>
      <c r="Z76" s="34">
        <f>IEX!Q76</f>
        <v>0</v>
      </c>
      <c r="AA76" s="75">
        <f>STOA!K76</f>
        <v>62.81</v>
      </c>
      <c r="AB76" s="75">
        <f>-STOA!Q76</f>
        <v>0</v>
      </c>
      <c r="AC76">
        <f t="shared" si="3"/>
        <v>1.6600088596676958</v>
      </c>
      <c r="AD76">
        <f t="shared" si="4"/>
        <v>186.9773615571159</v>
      </c>
      <c r="AE76">
        <f>'IDT-1'!E76</f>
        <v>0</v>
      </c>
      <c r="AF76" s="24"/>
      <c r="AG76">
        <f t="shared" si="5"/>
        <v>186.9773615571159</v>
      </c>
      <c r="AI76" s="34">
        <f>PXIL!K76</f>
        <v>0</v>
      </c>
      <c r="AJ76" s="34">
        <f>PXIL!Q76</f>
        <v>0</v>
      </c>
      <c r="AK76" s="34">
        <f>RTM_IEX!K76</f>
        <v>0</v>
      </c>
      <c r="AL76" s="34">
        <f>RTM_IEX!Q76</f>
        <v>0</v>
      </c>
      <c r="AM76" s="34">
        <f>RTM_PXI!K76</f>
        <v>0</v>
      </c>
      <c r="AN76" s="34">
        <f>RTM_PXI!Q76</f>
        <v>0</v>
      </c>
      <c r="AO76" s="149">
        <f>GDAM_IEX!K76</f>
        <v>0</v>
      </c>
      <c r="AP76" s="149">
        <f>GDAM_IEX!Q76</f>
        <v>0</v>
      </c>
      <c r="AQ76" s="149">
        <f>GDAM_PXI!K76</f>
        <v>0</v>
      </c>
      <c r="AR76" s="149">
        <f>GDAM_PXI!Q76</f>
        <v>0</v>
      </c>
    </row>
    <row r="77" spans="1:44">
      <c r="A77" t="s">
        <v>119</v>
      </c>
      <c r="D77">
        <f>TWEPL!S77</f>
        <v>1.1664000000000001</v>
      </c>
      <c r="E77">
        <f>GT_NG!S77</f>
        <v>1.6285013790989888</v>
      </c>
      <c r="F77">
        <f>GT_Spot!S77</f>
        <v>0</v>
      </c>
      <c r="G77">
        <f>PPCL_NG!S77</f>
        <v>37.282469037684621</v>
      </c>
      <c r="H77">
        <f>PPCL_Spot!S77</f>
        <v>0</v>
      </c>
      <c r="I77">
        <f>Bawana_NG!S77</f>
        <v>18.41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NDMC_ISGS_exbus!DM77</f>
        <v>63.78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SUMPRODUCT(LTA!J77:AN77,LTA!J$101:AN$101,LTA!J$106:AN$106)</f>
        <v>0</v>
      </c>
      <c r="U77" s="37">
        <f>SUMPRODUCT(LTA!J77:AN77,LTA!J$102:AN$102,LTA!J$106:AN$106)</f>
        <v>0</v>
      </c>
      <c r="V77" s="66">
        <f>SUMPRODUCT(MTOA!B77:G77,MTOA!B$102:G$102,MTOA!B$106:G$106)</f>
        <v>0</v>
      </c>
      <c r="W77" s="66">
        <f>SUMPRODUCT(MTOA!B77:G77,MTOA!B$101:G$101,MTOA!B$106:G$106)</f>
        <v>0</v>
      </c>
      <c r="X77">
        <v>0</v>
      </c>
      <c r="Y77" s="34">
        <f>IEX!K77</f>
        <v>0</v>
      </c>
      <c r="Z77" s="34">
        <f>IEX!Q77</f>
        <v>0</v>
      </c>
      <c r="AA77" s="75">
        <f>STOA!K77</f>
        <v>62.81</v>
      </c>
      <c r="AB77" s="75">
        <f>-STOA!Q77</f>
        <v>0</v>
      </c>
      <c r="AC77">
        <f t="shared" si="3"/>
        <v>1.6286808596676958</v>
      </c>
      <c r="AD77">
        <f t="shared" si="4"/>
        <v>183.4486895571159</v>
      </c>
      <c r="AE77">
        <f>'IDT-1'!E77</f>
        <v>0</v>
      </c>
      <c r="AF77" s="24"/>
      <c r="AG77">
        <f t="shared" si="5"/>
        <v>183.4486895571159</v>
      </c>
      <c r="AI77" s="34">
        <f>PXIL!K77</f>
        <v>0</v>
      </c>
      <c r="AJ77" s="34">
        <f>PXIL!Q77</f>
        <v>0</v>
      </c>
      <c r="AK77" s="34">
        <f>RTM_IEX!K77</f>
        <v>0</v>
      </c>
      <c r="AL77" s="34">
        <f>RTM_IEX!Q77</f>
        <v>0</v>
      </c>
      <c r="AM77" s="34">
        <f>RTM_PXI!K77</f>
        <v>0</v>
      </c>
      <c r="AN77" s="34">
        <f>RTM_PXI!Q77</f>
        <v>0</v>
      </c>
      <c r="AO77" s="149">
        <f>GDAM_IEX!K77</f>
        <v>0</v>
      </c>
      <c r="AP77" s="149">
        <f>GDAM_IEX!Q77</f>
        <v>0</v>
      </c>
      <c r="AQ77" s="149">
        <f>GDAM_PXI!K77</f>
        <v>0</v>
      </c>
      <c r="AR77" s="149">
        <f>GDAM_PXI!Q77</f>
        <v>0</v>
      </c>
    </row>
    <row r="78" spans="1:44">
      <c r="A78" t="s">
        <v>120</v>
      </c>
      <c r="D78">
        <f>TWEPL!S78</f>
        <v>1.1664000000000001</v>
      </c>
      <c r="E78">
        <f>GT_NG!S78</f>
        <v>1.6285013790989888</v>
      </c>
      <c r="F78">
        <f>GT_Spot!S78</f>
        <v>0</v>
      </c>
      <c r="G78">
        <f>PPCL_NG!S78</f>
        <v>37.282469037684621</v>
      </c>
      <c r="H78">
        <f>PPCL_Spot!S78</f>
        <v>0</v>
      </c>
      <c r="I78">
        <f>Bawana_NG!S78</f>
        <v>18.41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NDMC_ISGS_exbus!DM78</f>
        <v>59.91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SUMPRODUCT(LTA!J78:AN78,LTA!J$101:AN$101,LTA!J$106:AN$106)</f>
        <v>0</v>
      </c>
      <c r="U78" s="37">
        <f>SUMPRODUCT(LTA!J78:AN78,LTA!J$102:AN$102,LTA!J$106:AN$106)</f>
        <v>0</v>
      </c>
      <c r="V78" s="66">
        <f>SUMPRODUCT(MTOA!B78:G78,MTOA!B$102:G$102,MTOA!B$106:G$106)</f>
        <v>0</v>
      </c>
      <c r="W78" s="66">
        <f>SUMPRODUCT(MTOA!B78:G78,MTOA!B$101:G$101,MTOA!B$106:G$106)</f>
        <v>0</v>
      </c>
      <c r="X78">
        <v>0</v>
      </c>
      <c r="Y78" s="34">
        <f>IEX!K78</f>
        <v>0</v>
      </c>
      <c r="Z78" s="34">
        <f>IEX!Q78</f>
        <v>0</v>
      </c>
      <c r="AA78" s="75">
        <f>STOA!K78</f>
        <v>62.81</v>
      </c>
      <c r="AB78" s="75">
        <f>-STOA!Q78</f>
        <v>0</v>
      </c>
      <c r="AC78">
        <f t="shared" si="3"/>
        <v>1.5946248596676957</v>
      </c>
      <c r="AD78">
        <f t="shared" si="4"/>
        <v>179.61274555711589</v>
      </c>
      <c r="AE78">
        <f>'IDT-1'!E78</f>
        <v>0</v>
      </c>
      <c r="AF78" s="24"/>
      <c r="AG78">
        <f t="shared" si="5"/>
        <v>179.61274555711589</v>
      </c>
      <c r="AI78" s="34">
        <f>PXIL!K78</f>
        <v>0</v>
      </c>
      <c r="AJ78" s="34">
        <f>PXIL!Q78</f>
        <v>0</v>
      </c>
      <c r="AK78" s="34">
        <f>RTM_IEX!K78</f>
        <v>0</v>
      </c>
      <c r="AL78" s="34">
        <f>RTM_IEX!Q78</f>
        <v>0</v>
      </c>
      <c r="AM78" s="34">
        <f>RTM_PXI!K78</f>
        <v>0</v>
      </c>
      <c r="AN78" s="34">
        <f>RTM_PXI!Q78</f>
        <v>0</v>
      </c>
      <c r="AO78" s="149">
        <f>GDAM_IEX!K78</f>
        <v>0</v>
      </c>
      <c r="AP78" s="149">
        <f>GDAM_IEX!Q78</f>
        <v>0</v>
      </c>
      <c r="AQ78" s="149">
        <f>GDAM_PXI!K78</f>
        <v>0</v>
      </c>
      <c r="AR78" s="149">
        <f>GDAM_PXI!Q78</f>
        <v>0</v>
      </c>
    </row>
    <row r="79" spans="1:44">
      <c r="A79" t="s">
        <v>121</v>
      </c>
      <c r="D79">
        <f>TWEPL!S79</f>
        <v>1.1664000000000001</v>
      </c>
      <c r="E79">
        <f>GT_NG!S79</f>
        <v>1.6290303390838787</v>
      </c>
      <c r="F79">
        <f>GT_Spot!S79</f>
        <v>0</v>
      </c>
      <c r="G79">
        <f>PPCL_NG!S79</f>
        <v>37.283092105263158</v>
      </c>
      <c r="H79">
        <f>PPCL_Spot!S79</f>
        <v>0</v>
      </c>
      <c r="I79">
        <f>Bawana_NG!S79</f>
        <v>18.41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NDMC_ISGS_exbus!DM79</f>
        <v>57.98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SUMPRODUCT(LTA!J79:AN79,LTA!J$101:AN$101,LTA!J$106:AN$106)</f>
        <v>0</v>
      </c>
      <c r="U79" s="37">
        <f>SUMPRODUCT(LTA!J79:AN79,LTA!J$102:AN$102,LTA!J$106:AN$106)</f>
        <v>0</v>
      </c>
      <c r="V79" s="66">
        <f>SUMPRODUCT(MTOA!B79:G79,MTOA!B$102:G$102,MTOA!B$106:G$106)</f>
        <v>0</v>
      </c>
      <c r="W79" s="66">
        <f>SUMPRODUCT(MTOA!B79:G79,MTOA!B$101:G$101,MTOA!B$106:G$106)</f>
        <v>0</v>
      </c>
      <c r="X79">
        <v>0</v>
      </c>
      <c r="Y79" s="34">
        <f>IEX!K79</f>
        <v>0</v>
      </c>
      <c r="Z79" s="34">
        <f>IEX!Q79</f>
        <v>0</v>
      </c>
      <c r="AA79" s="75">
        <f>STOA!K79</f>
        <v>62.81</v>
      </c>
      <c r="AB79" s="75">
        <f>-STOA!Q79</f>
        <v>0</v>
      </c>
      <c r="AC79">
        <f t="shared" si="3"/>
        <v>1.5776509975102539</v>
      </c>
      <c r="AD79">
        <f t="shared" si="4"/>
        <v>177.70087144683677</v>
      </c>
      <c r="AE79">
        <f>'IDT-1'!E79</f>
        <v>0</v>
      </c>
      <c r="AF79" s="24"/>
      <c r="AG79">
        <f t="shared" si="5"/>
        <v>177.70087144683677</v>
      </c>
      <c r="AI79" s="34">
        <f>PXIL!K79</f>
        <v>0</v>
      </c>
      <c r="AJ79" s="34">
        <f>PXIL!Q79</f>
        <v>0</v>
      </c>
      <c r="AK79" s="34">
        <f>RTM_IEX!K79</f>
        <v>0</v>
      </c>
      <c r="AL79" s="34">
        <f>RTM_IEX!Q79</f>
        <v>0</v>
      </c>
      <c r="AM79" s="34">
        <f>RTM_PXI!K79</f>
        <v>0</v>
      </c>
      <c r="AN79" s="34">
        <f>RTM_PXI!Q79</f>
        <v>0</v>
      </c>
      <c r="AO79" s="149">
        <f>GDAM_IEX!K79</f>
        <v>0</v>
      </c>
      <c r="AP79" s="149">
        <f>GDAM_IEX!Q79</f>
        <v>0</v>
      </c>
      <c r="AQ79" s="149">
        <f>GDAM_PXI!K79</f>
        <v>0</v>
      </c>
      <c r="AR79" s="149">
        <f>GDAM_PXI!Q79</f>
        <v>0</v>
      </c>
    </row>
    <row r="80" spans="1:44">
      <c r="A80" t="s">
        <v>122</v>
      </c>
      <c r="D80">
        <f>TWEPL!S80</f>
        <v>1.1664000000000001</v>
      </c>
      <c r="E80">
        <f>GT_NG!S80</f>
        <v>1.6790005948839977</v>
      </c>
      <c r="F80">
        <f>GT_Spot!S80</f>
        <v>0</v>
      </c>
      <c r="G80">
        <f>PPCL_NG!S80</f>
        <v>37.53</v>
      </c>
      <c r="H80">
        <f>PPCL_Spot!S80</f>
        <v>0</v>
      </c>
      <c r="I80">
        <f>Bawana_NG!S80</f>
        <v>18.41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NDMC_ISGS_exbus!DM80</f>
        <v>54.11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SUMPRODUCT(LTA!J80:AN80,LTA!J$101:AN$101,LTA!J$106:AN$106)</f>
        <v>0</v>
      </c>
      <c r="U80" s="37">
        <f>SUMPRODUCT(LTA!J80:AN80,LTA!J$102:AN$102,LTA!J$106:AN$106)</f>
        <v>0</v>
      </c>
      <c r="V80" s="66">
        <f>SUMPRODUCT(MTOA!B80:G80,MTOA!B$102:G$102,MTOA!B$106:G$106)</f>
        <v>0</v>
      </c>
      <c r="W80" s="66">
        <f>SUMPRODUCT(MTOA!B80:G80,MTOA!B$101:G$101,MTOA!B$106:G$106)</f>
        <v>0</v>
      </c>
      <c r="X80">
        <v>0</v>
      </c>
      <c r="Y80" s="34">
        <f>IEX!K80</f>
        <v>0</v>
      </c>
      <c r="Z80" s="34">
        <f>IEX!Q80</f>
        <v>0</v>
      </c>
      <c r="AA80" s="75">
        <f>STOA!K80</f>
        <v>62.81</v>
      </c>
      <c r="AB80" s="75">
        <f>-STOA!Q80</f>
        <v>0</v>
      </c>
      <c r="AC80">
        <f t="shared" si="3"/>
        <v>1.5462075252349792</v>
      </c>
      <c r="AD80">
        <f t="shared" si="4"/>
        <v>174.15919306964901</v>
      </c>
      <c r="AE80">
        <f>'IDT-1'!E80</f>
        <v>0</v>
      </c>
      <c r="AF80" s="24"/>
      <c r="AG80">
        <f t="shared" si="5"/>
        <v>174.15919306964901</v>
      </c>
      <c r="AI80" s="34">
        <f>PXIL!K80</f>
        <v>0</v>
      </c>
      <c r="AJ80" s="34">
        <f>PXIL!Q80</f>
        <v>0</v>
      </c>
      <c r="AK80" s="34">
        <f>RTM_IEX!K80</f>
        <v>0</v>
      </c>
      <c r="AL80" s="34">
        <f>RTM_IEX!Q80</f>
        <v>0</v>
      </c>
      <c r="AM80" s="34">
        <f>RTM_PXI!K80</f>
        <v>0</v>
      </c>
      <c r="AN80" s="34">
        <f>RTM_PXI!Q80</f>
        <v>0</v>
      </c>
      <c r="AO80" s="149">
        <f>GDAM_IEX!K80</f>
        <v>0</v>
      </c>
      <c r="AP80" s="149">
        <f>GDAM_IEX!Q80</f>
        <v>0</v>
      </c>
      <c r="AQ80" s="149">
        <f>GDAM_PXI!K80</f>
        <v>0</v>
      </c>
      <c r="AR80" s="149">
        <f>GDAM_PXI!Q80</f>
        <v>0</v>
      </c>
    </row>
    <row r="81" spans="1:44">
      <c r="A81" t="s">
        <v>123</v>
      </c>
      <c r="D81">
        <f>TWEPL!S81</f>
        <v>1.1664000000000001</v>
      </c>
      <c r="E81">
        <f>GT_NG!S81</f>
        <v>2.0843423799582466</v>
      </c>
      <c r="F81">
        <f>GT_Spot!S81</f>
        <v>0</v>
      </c>
      <c r="G81">
        <f>PPCL_NG!S81</f>
        <v>45.54</v>
      </c>
      <c r="H81">
        <f>PPCL_Spot!S81</f>
        <v>0</v>
      </c>
      <c r="I81">
        <f>Bawana_NG!S81</f>
        <v>18.41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NDMC_ISGS_exbus!DM81</f>
        <v>49.28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SUMPRODUCT(LTA!J81:AN81,LTA!J$101:AN$101,LTA!J$106:AN$106)</f>
        <v>0</v>
      </c>
      <c r="U81" s="37">
        <f>SUMPRODUCT(LTA!J81:AN81,LTA!J$102:AN$102,LTA!J$106:AN$106)</f>
        <v>0</v>
      </c>
      <c r="V81" s="66">
        <f>SUMPRODUCT(MTOA!B81:G81,MTOA!B$102:G$102,MTOA!B$106:G$106)</f>
        <v>0</v>
      </c>
      <c r="W81" s="66">
        <f>SUMPRODUCT(MTOA!B81:G81,MTOA!B$101:G$101,MTOA!B$106:G$106)</f>
        <v>0</v>
      </c>
      <c r="X81">
        <v>0</v>
      </c>
      <c r="Y81" s="34">
        <f>IEX!K81</f>
        <v>0</v>
      </c>
      <c r="Z81" s="34">
        <f>IEX!Q81</f>
        <v>0</v>
      </c>
      <c r="AA81" s="75">
        <f>STOA!K81</f>
        <v>62.81</v>
      </c>
      <c r="AB81" s="75">
        <f>-STOA!Q81</f>
        <v>0</v>
      </c>
      <c r="AC81">
        <f t="shared" si="3"/>
        <v>1.5777585329436328</v>
      </c>
      <c r="AD81">
        <f t="shared" si="4"/>
        <v>177.71298384701464</v>
      </c>
      <c r="AE81">
        <f>'IDT-1'!E81</f>
        <v>0</v>
      </c>
      <c r="AF81" s="24"/>
      <c r="AG81">
        <f t="shared" si="5"/>
        <v>177.71298384701464</v>
      </c>
      <c r="AI81" s="34">
        <f>PXIL!K81</f>
        <v>0</v>
      </c>
      <c r="AJ81" s="34">
        <f>PXIL!Q81</f>
        <v>0</v>
      </c>
      <c r="AK81" s="34">
        <f>RTM_IEX!K81</f>
        <v>0</v>
      </c>
      <c r="AL81" s="34">
        <f>RTM_IEX!Q81</f>
        <v>0</v>
      </c>
      <c r="AM81" s="34">
        <f>RTM_PXI!K81</f>
        <v>0</v>
      </c>
      <c r="AN81" s="34">
        <f>RTM_PXI!Q81</f>
        <v>0</v>
      </c>
      <c r="AO81" s="149">
        <f>GDAM_IEX!K81</f>
        <v>0</v>
      </c>
      <c r="AP81" s="149">
        <f>GDAM_IEX!Q81</f>
        <v>0</v>
      </c>
      <c r="AQ81" s="149">
        <f>GDAM_PXI!K81</f>
        <v>0</v>
      </c>
      <c r="AR81" s="149">
        <f>GDAM_PXI!Q81</f>
        <v>0</v>
      </c>
    </row>
    <row r="82" spans="1:44">
      <c r="A82" t="s">
        <v>124</v>
      </c>
      <c r="D82">
        <f>TWEPL!S82</f>
        <v>1.1664000000000001</v>
      </c>
      <c r="E82">
        <f>GT_NG!S82</f>
        <v>2.0843423799582466</v>
      </c>
      <c r="F82">
        <f>GT_Spot!S82</f>
        <v>0</v>
      </c>
      <c r="G82">
        <f>PPCL_NG!S82</f>
        <v>45.54</v>
      </c>
      <c r="H82">
        <f>PPCL_Spot!S82</f>
        <v>0</v>
      </c>
      <c r="I82">
        <f>Bawana_NG!S82</f>
        <v>18.41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NDMC_ISGS_exbus!DM82</f>
        <v>45.42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SUMPRODUCT(LTA!J82:AN82,LTA!J$101:AN$101,LTA!J$106:AN$106)</f>
        <v>0</v>
      </c>
      <c r="U82" s="37">
        <f>SUMPRODUCT(LTA!J82:AN82,LTA!J$102:AN$102,LTA!J$106:AN$106)</f>
        <v>0</v>
      </c>
      <c r="V82" s="66">
        <f>SUMPRODUCT(MTOA!B82:G82,MTOA!B$102:G$102,MTOA!B$106:G$106)</f>
        <v>0</v>
      </c>
      <c r="W82" s="66">
        <f>SUMPRODUCT(MTOA!B82:G82,MTOA!B$101:G$101,MTOA!B$106:G$106)</f>
        <v>0</v>
      </c>
      <c r="X82">
        <v>0</v>
      </c>
      <c r="Y82" s="34">
        <f>IEX!K82</f>
        <v>0</v>
      </c>
      <c r="Z82" s="34">
        <f>IEX!Q82</f>
        <v>0</v>
      </c>
      <c r="AA82" s="75">
        <f>STOA!K82</f>
        <v>62.81</v>
      </c>
      <c r="AB82" s="75">
        <f>-STOA!Q82</f>
        <v>0</v>
      </c>
      <c r="AC82">
        <f t="shared" si="3"/>
        <v>1.5437905329436326</v>
      </c>
      <c r="AD82">
        <f t="shared" si="4"/>
        <v>173.88695184701461</v>
      </c>
      <c r="AE82">
        <f>'IDT-1'!E82</f>
        <v>0</v>
      </c>
      <c r="AF82" s="24"/>
      <c r="AG82">
        <f t="shared" si="5"/>
        <v>173.88695184701461</v>
      </c>
      <c r="AI82" s="34">
        <f>PXIL!K82</f>
        <v>0</v>
      </c>
      <c r="AJ82" s="34">
        <f>PXIL!Q82</f>
        <v>0</v>
      </c>
      <c r="AK82" s="34">
        <f>RTM_IEX!K82</f>
        <v>0</v>
      </c>
      <c r="AL82" s="34">
        <f>RTM_IEX!Q82</f>
        <v>0</v>
      </c>
      <c r="AM82" s="34">
        <f>RTM_PXI!K82</f>
        <v>0</v>
      </c>
      <c r="AN82" s="34">
        <f>RTM_PXI!Q82</f>
        <v>0</v>
      </c>
      <c r="AO82" s="149">
        <f>GDAM_IEX!K82</f>
        <v>0</v>
      </c>
      <c r="AP82" s="149">
        <f>GDAM_IEX!Q82</f>
        <v>0</v>
      </c>
      <c r="AQ82" s="149">
        <f>GDAM_PXI!K82</f>
        <v>0</v>
      </c>
      <c r="AR82" s="149">
        <f>GDAM_PXI!Q82</f>
        <v>0</v>
      </c>
    </row>
    <row r="83" spans="1:44">
      <c r="A83" t="s">
        <v>125</v>
      </c>
      <c r="D83">
        <f>TWEPL!S83</f>
        <v>1.1664000000000001</v>
      </c>
      <c r="E83">
        <f>GT_NG!S83</f>
        <v>2.0239791485664642</v>
      </c>
      <c r="F83">
        <f>GT_Spot!S83</f>
        <v>0</v>
      </c>
      <c r="G83">
        <f>PPCL_NG!S83</f>
        <v>45.91</v>
      </c>
      <c r="H83">
        <f>PPCL_Spot!S83</f>
        <v>0</v>
      </c>
      <c r="I83">
        <f>Bawana_NG!S83</f>
        <v>18.41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NDMC_ISGS_exbus!DM83</f>
        <v>40.58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SUMPRODUCT(LTA!J83:AN83,LTA!J$101:AN$101,LTA!J$106:AN$106)</f>
        <v>0</v>
      </c>
      <c r="U83" s="37">
        <f>SUMPRODUCT(LTA!J83:AN83,LTA!J$102:AN$102,LTA!J$106:AN$106)</f>
        <v>0</v>
      </c>
      <c r="V83" s="66">
        <f>SUMPRODUCT(MTOA!B83:G83,MTOA!B$102:G$102,MTOA!B$106:G$106)</f>
        <v>0</v>
      </c>
      <c r="W83" s="66">
        <f>SUMPRODUCT(MTOA!B83:G83,MTOA!B$101:G$101,MTOA!B$106:G$106)</f>
        <v>0</v>
      </c>
      <c r="X83">
        <v>0</v>
      </c>
      <c r="Y83" s="34">
        <f>IEX!K83</f>
        <v>0</v>
      </c>
      <c r="Z83" s="34">
        <f>IEX!Q83</f>
        <v>0</v>
      </c>
      <c r="AA83" s="75">
        <f>STOA!K83</f>
        <v>62.81</v>
      </c>
      <c r="AB83" s="75">
        <f>-STOA!Q83</f>
        <v>0</v>
      </c>
      <c r="AC83">
        <f t="shared" si="3"/>
        <v>1.503923336507385</v>
      </c>
      <c r="AD83">
        <f t="shared" si="4"/>
        <v>169.39645581205906</v>
      </c>
      <c r="AE83">
        <f>'IDT-1'!E83</f>
        <v>0</v>
      </c>
      <c r="AF83" s="24"/>
      <c r="AG83">
        <f t="shared" si="5"/>
        <v>169.39645581205906</v>
      </c>
      <c r="AI83" s="34">
        <f>PXIL!K83</f>
        <v>0</v>
      </c>
      <c r="AJ83" s="34">
        <f>PXIL!Q83</f>
        <v>0</v>
      </c>
      <c r="AK83" s="34">
        <f>RTM_IEX!K83</f>
        <v>0</v>
      </c>
      <c r="AL83" s="34">
        <f>RTM_IEX!Q83</f>
        <v>0</v>
      </c>
      <c r="AM83" s="34">
        <f>RTM_PXI!K83</f>
        <v>0</v>
      </c>
      <c r="AN83" s="34">
        <f>RTM_PXI!Q83</f>
        <v>0</v>
      </c>
      <c r="AO83" s="149">
        <f>GDAM_IEX!K83</f>
        <v>0</v>
      </c>
      <c r="AP83" s="149">
        <f>GDAM_IEX!Q83</f>
        <v>0</v>
      </c>
      <c r="AQ83" s="149">
        <f>GDAM_PXI!K83</f>
        <v>0</v>
      </c>
      <c r="AR83" s="149">
        <f>GDAM_PXI!Q83</f>
        <v>0</v>
      </c>
    </row>
    <row r="84" spans="1:44">
      <c r="A84" t="s">
        <v>126</v>
      </c>
      <c r="D84">
        <f>TWEPL!S84</f>
        <v>1.1664000000000001</v>
      </c>
      <c r="E84">
        <f>GT_NG!S84</f>
        <v>2.0239791485664642</v>
      </c>
      <c r="F84">
        <f>GT_Spot!S84</f>
        <v>0</v>
      </c>
      <c r="G84">
        <f>PPCL_NG!S84</f>
        <v>45.91</v>
      </c>
      <c r="H84">
        <f>PPCL_Spot!S84</f>
        <v>0</v>
      </c>
      <c r="I84">
        <f>Bawana_NG!S84</f>
        <v>18.41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NDMC_ISGS_exbus!DM84</f>
        <v>37.69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SUMPRODUCT(LTA!J84:AN84,LTA!J$101:AN$101,LTA!J$106:AN$106)</f>
        <v>0</v>
      </c>
      <c r="U84" s="37">
        <f>SUMPRODUCT(LTA!J84:AN84,LTA!J$102:AN$102,LTA!J$106:AN$106)</f>
        <v>0</v>
      </c>
      <c r="V84" s="66">
        <f>SUMPRODUCT(MTOA!B84:G84,MTOA!B$102:G$102,MTOA!B$106:G$106)</f>
        <v>0</v>
      </c>
      <c r="W84" s="66">
        <f>SUMPRODUCT(MTOA!B84:G84,MTOA!B$101:G$101,MTOA!B$106:G$106)</f>
        <v>0</v>
      </c>
      <c r="X84">
        <v>0</v>
      </c>
      <c r="Y84" s="34">
        <f>IEX!K84</f>
        <v>0</v>
      </c>
      <c r="Z84" s="34">
        <f>IEX!Q84</f>
        <v>0</v>
      </c>
      <c r="AA84" s="75">
        <f>STOA!K84</f>
        <v>62.81</v>
      </c>
      <c r="AB84" s="75">
        <f>-STOA!Q84</f>
        <v>0</v>
      </c>
      <c r="AC84">
        <f t="shared" si="3"/>
        <v>1.4784913365073851</v>
      </c>
      <c r="AD84">
        <f t="shared" si="4"/>
        <v>166.5318878120591</v>
      </c>
      <c r="AE84">
        <f>'IDT-1'!E84</f>
        <v>0</v>
      </c>
      <c r="AF84" s="24"/>
      <c r="AG84">
        <f t="shared" si="5"/>
        <v>166.5318878120591</v>
      </c>
      <c r="AI84" s="34">
        <f>PXIL!K84</f>
        <v>0</v>
      </c>
      <c r="AJ84" s="34">
        <f>PXIL!Q84</f>
        <v>0</v>
      </c>
      <c r="AK84" s="34">
        <f>RTM_IEX!K84</f>
        <v>0</v>
      </c>
      <c r="AL84" s="34">
        <f>RTM_IEX!Q84</f>
        <v>0</v>
      </c>
      <c r="AM84" s="34">
        <f>RTM_PXI!K84</f>
        <v>0</v>
      </c>
      <c r="AN84" s="34">
        <f>RTM_PXI!Q84</f>
        <v>0</v>
      </c>
      <c r="AO84" s="149">
        <f>GDAM_IEX!K84</f>
        <v>0</v>
      </c>
      <c r="AP84" s="149">
        <f>GDAM_IEX!Q84</f>
        <v>0</v>
      </c>
      <c r="AQ84" s="149">
        <f>GDAM_PXI!K84</f>
        <v>0</v>
      </c>
      <c r="AR84" s="149">
        <f>GDAM_PXI!Q84</f>
        <v>0</v>
      </c>
    </row>
    <row r="85" spans="1:44">
      <c r="A85" t="s">
        <v>127</v>
      </c>
      <c r="D85">
        <f>TWEPL!S85</f>
        <v>1.1664000000000001</v>
      </c>
      <c r="E85">
        <f>GT_NG!S85</f>
        <v>2.0239791485664642</v>
      </c>
      <c r="F85">
        <f>GT_Spot!S85</f>
        <v>0</v>
      </c>
      <c r="G85">
        <f>PPCL_NG!S85</f>
        <v>45.91</v>
      </c>
      <c r="H85">
        <f>PPCL_Spot!S85</f>
        <v>0</v>
      </c>
      <c r="I85">
        <f>Bawana_NG!S85</f>
        <v>18.41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NDMC_ISGS_exbus!DM85</f>
        <v>33.82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SUMPRODUCT(LTA!J85:AN85,LTA!J$101:AN$101,LTA!J$106:AN$106)</f>
        <v>0</v>
      </c>
      <c r="U85" s="37">
        <f>SUMPRODUCT(LTA!J85:AN85,LTA!J$102:AN$102,LTA!J$106:AN$106)</f>
        <v>0</v>
      </c>
      <c r="V85" s="66">
        <f>SUMPRODUCT(MTOA!B85:G85,MTOA!B$102:G$102,MTOA!B$106:G$106)</f>
        <v>0</v>
      </c>
      <c r="W85" s="66">
        <f>SUMPRODUCT(MTOA!B85:G85,MTOA!B$101:G$101,MTOA!B$106:G$106)</f>
        <v>0</v>
      </c>
      <c r="X85">
        <v>0</v>
      </c>
      <c r="Y85" s="34">
        <f>IEX!K85</f>
        <v>0</v>
      </c>
      <c r="Z85" s="34">
        <f>IEX!Q85</f>
        <v>0</v>
      </c>
      <c r="AA85" s="75">
        <f>STOA!K85</f>
        <v>62.81</v>
      </c>
      <c r="AB85" s="75">
        <f>-STOA!Q85</f>
        <v>0</v>
      </c>
      <c r="AC85">
        <f t="shared" si="3"/>
        <v>1.444435336507385</v>
      </c>
      <c r="AD85">
        <f t="shared" si="4"/>
        <v>162.69594381205908</v>
      </c>
      <c r="AE85">
        <f>'IDT-1'!E85</f>
        <v>0</v>
      </c>
      <c r="AF85" s="24"/>
      <c r="AG85">
        <f t="shared" si="5"/>
        <v>162.69594381205908</v>
      </c>
      <c r="AI85" s="34">
        <f>PXIL!K85</f>
        <v>0</v>
      </c>
      <c r="AJ85" s="34">
        <f>PXIL!Q85</f>
        <v>0</v>
      </c>
      <c r="AK85" s="34">
        <f>RTM_IEX!K85</f>
        <v>0</v>
      </c>
      <c r="AL85" s="34">
        <f>RTM_IEX!Q85</f>
        <v>0</v>
      </c>
      <c r="AM85" s="34">
        <f>RTM_PXI!K85</f>
        <v>0</v>
      </c>
      <c r="AN85" s="34">
        <f>RTM_PXI!Q85</f>
        <v>0</v>
      </c>
      <c r="AO85" s="149">
        <f>GDAM_IEX!K85</f>
        <v>0</v>
      </c>
      <c r="AP85" s="149">
        <f>GDAM_IEX!Q85</f>
        <v>0</v>
      </c>
      <c r="AQ85" s="149">
        <f>GDAM_PXI!K85</f>
        <v>0</v>
      </c>
      <c r="AR85" s="149">
        <f>GDAM_PXI!Q85</f>
        <v>0</v>
      </c>
    </row>
    <row r="86" spans="1:44">
      <c r="A86" t="s">
        <v>128</v>
      </c>
      <c r="D86">
        <f>TWEPL!S86</f>
        <v>1.1664000000000001</v>
      </c>
      <c r="E86">
        <f>GT_NG!S86</f>
        <v>2.0239791485664642</v>
      </c>
      <c r="F86">
        <f>GT_Spot!S86</f>
        <v>0</v>
      </c>
      <c r="G86">
        <f>PPCL_NG!S86</f>
        <v>45.91</v>
      </c>
      <c r="H86">
        <f>PPCL_Spot!S86</f>
        <v>0</v>
      </c>
      <c r="I86">
        <f>Bawana_NG!S86</f>
        <v>18.41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NDMC_ISGS_exbus!DM86</f>
        <v>31.89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SUMPRODUCT(LTA!J86:AN86,LTA!J$101:AN$101,LTA!J$106:AN$106)</f>
        <v>0</v>
      </c>
      <c r="U86" s="37">
        <f>SUMPRODUCT(LTA!J86:AN86,LTA!J$102:AN$102,LTA!J$106:AN$106)</f>
        <v>0</v>
      </c>
      <c r="V86" s="66">
        <f>SUMPRODUCT(MTOA!B86:G86,MTOA!B$102:G$102,MTOA!B$106:G$106)</f>
        <v>0</v>
      </c>
      <c r="W86" s="66">
        <f>SUMPRODUCT(MTOA!B86:G86,MTOA!B$101:G$101,MTOA!B$106:G$106)</f>
        <v>0</v>
      </c>
      <c r="X86">
        <v>0</v>
      </c>
      <c r="Y86" s="34">
        <f>IEX!K86</f>
        <v>0</v>
      </c>
      <c r="Z86" s="34">
        <f>IEX!Q86</f>
        <v>0</v>
      </c>
      <c r="AA86" s="75">
        <f>STOA!K86</f>
        <v>62.81</v>
      </c>
      <c r="AB86" s="75">
        <f>-STOA!Q86</f>
        <v>0</v>
      </c>
      <c r="AC86">
        <f t="shared" si="3"/>
        <v>1.4274513365073849</v>
      </c>
      <c r="AD86">
        <f t="shared" si="4"/>
        <v>160.78292781205909</v>
      </c>
      <c r="AE86">
        <f>'IDT-1'!E86</f>
        <v>0</v>
      </c>
      <c r="AF86" s="24"/>
      <c r="AG86">
        <f t="shared" si="5"/>
        <v>160.78292781205909</v>
      </c>
      <c r="AI86" s="34">
        <f>PXIL!K86</f>
        <v>0</v>
      </c>
      <c r="AJ86" s="34">
        <f>PXIL!Q86</f>
        <v>0</v>
      </c>
      <c r="AK86" s="34">
        <f>RTM_IEX!K86</f>
        <v>0</v>
      </c>
      <c r="AL86" s="34">
        <f>RTM_IEX!Q86</f>
        <v>0</v>
      </c>
      <c r="AM86" s="34">
        <f>RTM_PXI!K86</f>
        <v>0</v>
      </c>
      <c r="AN86" s="34">
        <f>RTM_PXI!Q86</f>
        <v>0</v>
      </c>
      <c r="AO86" s="149">
        <f>GDAM_IEX!K86</f>
        <v>0</v>
      </c>
      <c r="AP86" s="149">
        <f>GDAM_IEX!Q86</f>
        <v>0</v>
      </c>
      <c r="AQ86" s="149">
        <f>GDAM_PXI!K86</f>
        <v>0</v>
      </c>
      <c r="AR86" s="149">
        <f>GDAM_PXI!Q86</f>
        <v>0</v>
      </c>
    </row>
    <row r="87" spans="1:44">
      <c r="A87" t="s">
        <v>129</v>
      </c>
      <c r="D87">
        <f>TWEPL!S87</f>
        <v>1.1664000000000001</v>
      </c>
      <c r="E87">
        <f>GT_NG!S87</f>
        <v>2.0239791485664642</v>
      </c>
      <c r="F87">
        <f>GT_Spot!S87</f>
        <v>0</v>
      </c>
      <c r="G87">
        <f>PPCL_NG!S87</f>
        <v>45.91</v>
      </c>
      <c r="H87">
        <f>PPCL_Spot!S87</f>
        <v>0</v>
      </c>
      <c r="I87">
        <f>Bawana_NG!S87</f>
        <v>18.700000000000003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NDMC_ISGS_exbus!DM87</f>
        <v>28.02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SUMPRODUCT(LTA!J87:AN87,LTA!J$101:AN$101,LTA!J$106:AN$106)</f>
        <v>0</v>
      </c>
      <c r="U87" s="37">
        <f>SUMPRODUCT(LTA!J87:AN87,LTA!J$102:AN$102,LTA!J$106:AN$106)</f>
        <v>0</v>
      </c>
      <c r="V87" s="66">
        <f>SUMPRODUCT(MTOA!B87:G87,MTOA!B$102:G$102,MTOA!B$106:G$106)</f>
        <v>0</v>
      </c>
      <c r="W87" s="66">
        <f>SUMPRODUCT(MTOA!B87:G87,MTOA!B$101:G$101,MTOA!B$106:G$106)</f>
        <v>0</v>
      </c>
      <c r="X87">
        <v>0</v>
      </c>
      <c r="Y87" s="34">
        <f>IEX!K87</f>
        <v>0</v>
      </c>
      <c r="Z87" s="34">
        <f>IEX!Q87</f>
        <v>0</v>
      </c>
      <c r="AA87" s="75">
        <f>STOA!K87</f>
        <v>62.81</v>
      </c>
      <c r="AB87" s="75">
        <f>-STOA!Q87</f>
        <v>0</v>
      </c>
      <c r="AC87">
        <f t="shared" si="3"/>
        <v>1.3959473365073851</v>
      </c>
      <c r="AD87">
        <f t="shared" si="4"/>
        <v>157.23443181205909</v>
      </c>
      <c r="AE87">
        <f>'IDT-1'!E87</f>
        <v>0</v>
      </c>
      <c r="AF87" s="24"/>
      <c r="AG87">
        <f t="shared" si="5"/>
        <v>157.23443181205909</v>
      </c>
      <c r="AI87" s="34">
        <f>PXIL!K87</f>
        <v>0</v>
      </c>
      <c r="AJ87" s="34">
        <f>PXIL!Q87</f>
        <v>0</v>
      </c>
      <c r="AK87" s="34">
        <f>RTM_IEX!K87</f>
        <v>0</v>
      </c>
      <c r="AL87" s="34">
        <f>RTM_IEX!Q87</f>
        <v>0</v>
      </c>
      <c r="AM87" s="34">
        <f>RTM_PXI!K87</f>
        <v>0</v>
      </c>
      <c r="AN87" s="34">
        <f>RTM_PXI!Q87</f>
        <v>0</v>
      </c>
      <c r="AO87" s="149">
        <f>GDAM_IEX!K87</f>
        <v>0</v>
      </c>
      <c r="AP87" s="149">
        <f>GDAM_IEX!Q87</f>
        <v>0</v>
      </c>
      <c r="AQ87" s="149">
        <f>GDAM_PXI!K87</f>
        <v>0</v>
      </c>
      <c r="AR87" s="149">
        <f>GDAM_PXI!Q87</f>
        <v>0</v>
      </c>
    </row>
    <row r="88" spans="1:44">
      <c r="A88" t="s">
        <v>130</v>
      </c>
      <c r="D88">
        <f>TWEPL!S88</f>
        <v>1.1664000000000001</v>
      </c>
      <c r="E88">
        <f>GT_NG!S88</f>
        <v>2.0239791485664642</v>
      </c>
      <c r="F88">
        <f>GT_Spot!S88</f>
        <v>0</v>
      </c>
      <c r="G88">
        <f>PPCL_NG!S88</f>
        <v>45.91</v>
      </c>
      <c r="H88">
        <f>PPCL_Spot!S88</f>
        <v>0</v>
      </c>
      <c r="I88">
        <f>Bawana_NG!S88</f>
        <v>18.7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NDMC_ISGS_exbus!DM88</f>
        <v>27.06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SUMPRODUCT(LTA!J88:AN88,LTA!J$101:AN$101,LTA!J$106:AN$106)</f>
        <v>0</v>
      </c>
      <c r="U88" s="37">
        <f>SUMPRODUCT(LTA!J88:AN88,LTA!J$102:AN$102,LTA!J$106:AN$106)</f>
        <v>0</v>
      </c>
      <c r="V88" s="66">
        <f>SUMPRODUCT(MTOA!B88:G88,MTOA!B$102:G$102,MTOA!B$106:G$106)</f>
        <v>0</v>
      </c>
      <c r="W88" s="66">
        <f>SUMPRODUCT(MTOA!B88:G88,MTOA!B$101:G$101,MTOA!B$106:G$106)</f>
        <v>0</v>
      </c>
      <c r="X88">
        <v>0</v>
      </c>
      <c r="Y88" s="34">
        <f>IEX!K88</f>
        <v>0</v>
      </c>
      <c r="Z88" s="34">
        <f>IEX!Q88</f>
        <v>0</v>
      </c>
      <c r="AA88" s="75">
        <f>STOA!K88</f>
        <v>62.81</v>
      </c>
      <c r="AB88" s="75">
        <f>-STOA!Q88</f>
        <v>0</v>
      </c>
      <c r="AC88">
        <f t="shared" si="3"/>
        <v>1.3874993365073851</v>
      </c>
      <c r="AD88">
        <f t="shared" si="4"/>
        <v>156.28287981205909</v>
      </c>
      <c r="AE88">
        <f>'IDT-1'!E88</f>
        <v>0</v>
      </c>
      <c r="AF88" s="24"/>
      <c r="AG88">
        <f t="shared" si="5"/>
        <v>156.28287981205909</v>
      </c>
      <c r="AI88" s="34">
        <f>PXIL!K88</f>
        <v>0</v>
      </c>
      <c r="AJ88" s="34">
        <f>PXIL!Q88</f>
        <v>0</v>
      </c>
      <c r="AK88" s="34">
        <f>RTM_IEX!K88</f>
        <v>0</v>
      </c>
      <c r="AL88" s="34">
        <f>RTM_IEX!Q88</f>
        <v>0</v>
      </c>
      <c r="AM88" s="34">
        <f>RTM_PXI!K88</f>
        <v>0</v>
      </c>
      <c r="AN88" s="34">
        <f>RTM_PXI!Q88</f>
        <v>0</v>
      </c>
      <c r="AO88" s="149">
        <f>GDAM_IEX!K88</f>
        <v>0</v>
      </c>
      <c r="AP88" s="149">
        <f>GDAM_IEX!Q88</f>
        <v>0</v>
      </c>
      <c r="AQ88" s="149">
        <f>GDAM_PXI!K88</f>
        <v>0</v>
      </c>
      <c r="AR88" s="149">
        <f>GDAM_PXI!Q88</f>
        <v>0</v>
      </c>
    </row>
    <row r="89" spans="1:44">
      <c r="A89" t="s">
        <v>131</v>
      </c>
      <c r="D89">
        <f>TWEPL!S89</f>
        <v>1.1664000000000001</v>
      </c>
      <c r="E89">
        <f>GT_NG!S89</f>
        <v>1.9670137911623982</v>
      </c>
      <c r="F89">
        <f>GT_Spot!S89</f>
        <v>0</v>
      </c>
      <c r="G89">
        <f>PPCL_NG!S89</f>
        <v>45.91</v>
      </c>
      <c r="H89">
        <f>PPCL_Spot!S89</f>
        <v>0</v>
      </c>
      <c r="I89">
        <f>Bawana_NG!S89</f>
        <v>18.7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NDMC_ISGS_exbus!DM89</f>
        <v>25.12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SUMPRODUCT(LTA!J89:AN89,LTA!J$101:AN$101,LTA!J$106:AN$106)</f>
        <v>0</v>
      </c>
      <c r="U89" s="37">
        <f>SUMPRODUCT(LTA!J89:AN89,LTA!J$102:AN$102,LTA!J$106:AN$106)</f>
        <v>0</v>
      </c>
      <c r="V89" s="66">
        <f>SUMPRODUCT(MTOA!B89:G89,MTOA!B$102:G$102,MTOA!B$106:G$106)</f>
        <v>0</v>
      </c>
      <c r="W89" s="66">
        <f>SUMPRODUCT(MTOA!B89:G89,MTOA!B$101:G$101,MTOA!B$106:G$106)</f>
        <v>0</v>
      </c>
      <c r="X89">
        <v>0</v>
      </c>
      <c r="Y89" s="34">
        <f>IEX!K89</f>
        <v>0</v>
      </c>
      <c r="Z89" s="34">
        <f>IEX!Q89</f>
        <v>0</v>
      </c>
      <c r="AA89" s="75">
        <f>STOA!K89</f>
        <v>62.81</v>
      </c>
      <c r="AB89" s="75">
        <f>-STOA!Q89</f>
        <v>0</v>
      </c>
      <c r="AC89">
        <f t="shared" si="3"/>
        <v>1.3699260413622292</v>
      </c>
      <c r="AD89">
        <f t="shared" si="4"/>
        <v>154.30348774980018</v>
      </c>
      <c r="AE89">
        <f>'IDT-1'!E89</f>
        <v>0</v>
      </c>
      <c r="AF89" s="24"/>
      <c r="AG89">
        <f t="shared" si="5"/>
        <v>154.30348774980018</v>
      </c>
      <c r="AI89" s="34">
        <f>PXIL!K89</f>
        <v>0</v>
      </c>
      <c r="AJ89" s="34">
        <f>PXIL!Q89</f>
        <v>0</v>
      </c>
      <c r="AK89" s="34">
        <f>RTM_IEX!K89</f>
        <v>0</v>
      </c>
      <c r="AL89" s="34">
        <f>RTM_IEX!Q89</f>
        <v>0</v>
      </c>
      <c r="AM89" s="34">
        <f>RTM_PXI!K89</f>
        <v>0</v>
      </c>
      <c r="AN89" s="34">
        <f>RTM_PXI!Q89</f>
        <v>0</v>
      </c>
      <c r="AO89" s="149">
        <f>GDAM_IEX!K89</f>
        <v>0</v>
      </c>
      <c r="AP89" s="149">
        <f>GDAM_IEX!Q89</f>
        <v>0</v>
      </c>
      <c r="AQ89" s="149">
        <f>GDAM_PXI!K89</f>
        <v>0</v>
      </c>
      <c r="AR89" s="149">
        <f>GDAM_PXI!Q89</f>
        <v>0</v>
      </c>
    </row>
    <row r="90" spans="1:44">
      <c r="A90" t="s">
        <v>132</v>
      </c>
      <c r="D90">
        <f>TWEPL!S90</f>
        <v>1.1664000000000001</v>
      </c>
      <c r="E90">
        <f>GT_NG!S90</f>
        <v>1.9670137911623982</v>
      </c>
      <c r="F90">
        <f>GT_Spot!S90</f>
        <v>0</v>
      </c>
      <c r="G90">
        <f>PPCL_NG!S90</f>
        <v>45.91</v>
      </c>
      <c r="H90">
        <f>PPCL_Spot!S90</f>
        <v>0</v>
      </c>
      <c r="I90">
        <f>Bawana_NG!S90</f>
        <v>18.7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NDMC_ISGS_exbus!DM90</f>
        <v>23.19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SUMPRODUCT(LTA!J90:AN90,LTA!J$101:AN$101,LTA!J$106:AN$106)</f>
        <v>0</v>
      </c>
      <c r="U90" s="37">
        <f>SUMPRODUCT(LTA!J90:AN90,LTA!J$102:AN$102,LTA!J$106:AN$106)</f>
        <v>0</v>
      </c>
      <c r="V90" s="66">
        <f>SUMPRODUCT(MTOA!B90:G90,MTOA!B$102:G$102,MTOA!B$106:G$106)</f>
        <v>0</v>
      </c>
      <c r="W90" s="66">
        <f>SUMPRODUCT(MTOA!B90:G90,MTOA!B$101:G$101,MTOA!B$106:G$106)</f>
        <v>0</v>
      </c>
      <c r="X90">
        <v>0</v>
      </c>
      <c r="Y90" s="34">
        <f>IEX!K90</f>
        <v>0</v>
      </c>
      <c r="Z90" s="34">
        <f>IEX!Q90</f>
        <v>0</v>
      </c>
      <c r="AA90" s="75">
        <f>STOA!K90</f>
        <v>62.81</v>
      </c>
      <c r="AB90" s="75">
        <f>-STOA!Q90</f>
        <v>0</v>
      </c>
      <c r="AC90">
        <f t="shared" si="3"/>
        <v>1.3529420413622291</v>
      </c>
      <c r="AD90">
        <f t="shared" si="4"/>
        <v>152.39047174980016</v>
      </c>
      <c r="AE90">
        <f>'IDT-1'!E90</f>
        <v>0</v>
      </c>
      <c r="AF90" s="24"/>
      <c r="AG90">
        <f t="shared" si="5"/>
        <v>152.39047174980016</v>
      </c>
      <c r="AI90" s="34">
        <f>PXIL!K90</f>
        <v>0</v>
      </c>
      <c r="AJ90" s="34">
        <f>PXIL!Q90</f>
        <v>0</v>
      </c>
      <c r="AK90" s="34">
        <f>RTM_IEX!K90</f>
        <v>0</v>
      </c>
      <c r="AL90" s="34">
        <f>RTM_IEX!Q90</f>
        <v>0</v>
      </c>
      <c r="AM90" s="34">
        <f>RTM_PXI!K90</f>
        <v>0</v>
      </c>
      <c r="AN90" s="34">
        <f>RTM_PXI!Q90</f>
        <v>0</v>
      </c>
      <c r="AO90" s="149">
        <f>GDAM_IEX!K90</f>
        <v>0</v>
      </c>
      <c r="AP90" s="149">
        <f>GDAM_IEX!Q90</f>
        <v>0</v>
      </c>
      <c r="AQ90" s="149">
        <f>GDAM_PXI!K90</f>
        <v>0</v>
      </c>
      <c r="AR90" s="149">
        <f>GDAM_PXI!Q90</f>
        <v>0</v>
      </c>
    </row>
    <row r="91" spans="1:44">
      <c r="A91" t="s">
        <v>133</v>
      </c>
      <c r="D91">
        <f>TWEPL!S91</f>
        <v>1.1664000000000001</v>
      </c>
      <c r="E91">
        <f>GT_NG!S91</f>
        <v>2.0840979453982551</v>
      </c>
      <c r="F91">
        <f>GT_Spot!S91</f>
        <v>0</v>
      </c>
      <c r="G91">
        <f>PPCL_NG!S91</f>
        <v>46.656989871621185</v>
      </c>
      <c r="H91">
        <f>PPCL_Spot!S91</f>
        <v>0</v>
      </c>
      <c r="I91">
        <f>Bawana_NG!S91</f>
        <v>18.7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NDMC_ISGS_exbus!DM91</f>
        <v>21.26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SUMPRODUCT(LTA!J91:AN91,LTA!J$101:AN$101,LTA!J$106:AN$106)</f>
        <v>0</v>
      </c>
      <c r="U91" s="37">
        <f>SUMPRODUCT(LTA!J91:AN91,LTA!J$102:AN$102,LTA!J$106:AN$106)</f>
        <v>0</v>
      </c>
      <c r="V91" s="66">
        <f>SUMPRODUCT(MTOA!B91:G91,MTOA!B$102:G$102,MTOA!B$106:G$106)</f>
        <v>0</v>
      </c>
      <c r="W91" s="66">
        <f>SUMPRODUCT(MTOA!B91:G91,MTOA!B$101:G$101,MTOA!B$106:G$106)</f>
        <v>0</v>
      </c>
      <c r="X91">
        <v>0</v>
      </c>
      <c r="Y91" s="34">
        <f>IEX!K91</f>
        <v>0</v>
      </c>
      <c r="Z91" s="34">
        <f>IEX!Q91</f>
        <v>0</v>
      </c>
      <c r="AA91" s="75">
        <f>STOA!K91</f>
        <v>62.81</v>
      </c>
      <c r="AB91" s="75">
        <f>-STOA!Q91</f>
        <v>0</v>
      </c>
      <c r="AC91">
        <f t="shared" si="3"/>
        <v>1.3435618927897712</v>
      </c>
      <c r="AD91">
        <f t="shared" si="4"/>
        <v>151.33392592422967</v>
      </c>
      <c r="AE91">
        <f>'IDT-1'!E91</f>
        <v>0</v>
      </c>
      <c r="AF91" s="24"/>
      <c r="AG91">
        <f t="shared" si="5"/>
        <v>151.33392592422967</v>
      </c>
      <c r="AI91" s="34">
        <f>PXIL!K91</f>
        <v>0</v>
      </c>
      <c r="AJ91" s="34">
        <f>PXIL!Q91</f>
        <v>0</v>
      </c>
      <c r="AK91" s="34">
        <f>RTM_IEX!K91</f>
        <v>0</v>
      </c>
      <c r="AL91" s="34">
        <f>RTM_IEX!Q91</f>
        <v>0</v>
      </c>
      <c r="AM91" s="34">
        <f>RTM_PXI!K91</f>
        <v>0</v>
      </c>
      <c r="AN91" s="34">
        <f>RTM_PXI!Q91</f>
        <v>0</v>
      </c>
      <c r="AO91" s="149">
        <f>GDAM_IEX!K91</f>
        <v>0</v>
      </c>
      <c r="AP91" s="149">
        <f>GDAM_IEX!Q91</f>
        <v>0</v>
      </c>
      <c r="AQ91" s="149">
        <f>GDAM_PXI!K91</f>
        <v>0</v>
      </c>
      <c r="AR91" s="149">
        <f>GDAM_PXI!Q91</f>
        <v>0</v>
      </c>
    </row>
    <row r="92" spans="1:44">
      <c r="A92" t="s">
        <v>134</v>
      </c>
      <c r="D92">
        <f>TWEPL!S92</f>
        <v>1.1664000000000001</v>
      </c>
      <c r="E92">
        <f>GT_NG!S92</f>
        <v>2.0840979453982551</v>
      </c>
      <c r="F92">
        <f>GT_Spot!S92</f>
        <v>0</v>
      </c>
      <c r="G92">
        <f>PPCL_NG!S92</f>
        <v>46.656989871621185</v>
      </c>
      <c r="H92">
        <f>PPCL_Spot!S92</f>
        <v>0</v>
      </c>
      <c r="I92">
        <f>Bawana_NG!S92</f>
        <v>18.700000000000003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NDMC_ISGS_exbus!DM92</f>
        <v>19.329999999999998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SUMPRODUCT(LTA!J92:AN92,LTA!J$101:AN$101,LTA!J$106:AN$106)</f>
        <v>0</v>
      </c>
      <c r="U92" s="37">
        <f>SUMPRODUCT(LTA!J92:AN92,LTA!J$102:AN$102,LTA!J$106:AN$106)</f>
        <v>0</v>
      </c>
      <c r="V92" s="66">
        <f>SUMPRODUCT(MTOA!B92:G92,MTOA!B$102:G$102,MTOA!B$106:G$106)</f>
        <v>0</v>
      </c>
      <c r="W92" s="66">
        <f>SUMPRODUCT(MTOA!B92:G92,MTOA!B$101:G$101,MTOA!B$106:G$106)</f>
        <v>0</v>
      </c>
      <c r="X92">
        <v>0</v>
      </c>
      <c r="Y92" s="34">
        <f>IEX!K92</f>
        <v>0</v>
      </c>
      <c r="Z92" s="34">
        <f>IEX!Q92</f>
        <v>0</v>
      </c>
      <c r="AA92" s="75">
        <f>STOA!K92</f>
        <v>62.81</v>
      </c>
      <c r="AB92" s="75">
        <f>-STOA!Q92</f>
        <v>0</v>
      </c>
      <c r="AC92">
        <f t="shared" si="3"/>
        <v>1.3265778927897711</v>
      </c>
      <c r="AD92">
        <f t="shared" si="4"/>
        <v>149.42090992422968</v>
      </c>
      <c r="AE92">
        <f>'IDT-1'!E92</f>
        <v>0</v>
      </c>
      <c r="AF92" s="24"/>
      <c r="AG92">
        <f t="shared" si="5"/>
        <v>149.42090992422968</v>
      </c>
      <c r="AI92" s="34">
        <f>PXIL!K92</f>
        <v>0</v>
      </c>
      <c r="AJ92" s="34">
        <f>PXIL!Q92</f>
        <v>0</v>
      </c>
      <c r="AK92" s="34">
        <f>RTM_IEX!K92</f>
        <v>0</v>
      </c>
      <c r="AL92" s="34">
        <f>RTM_IEX!Q92</f>
        <v>0</v>
      </c>
      <c r="AM92" s="34">
        <f>RTM_PXI!K92</f>
        <v>0</v>
      </c>
      <c r="AN92" s="34">
        <f>RTM_PXI!Q92</f>
        <v>0</v>
      </c>
      <c r="AO92" s="149">
        <f>GDAM_IEX!K92</f>
        <v>0</v>
      </c>
      <c r="AP92" s="149">
        <f>GDAM_IEX!Q92</f>
        <v>0</v>
      </c>
      <c r="AQ92" s="149">
        <f>GDAM_PXI!K92</f>
        <v>0</v>
      </c>
      <c r="AR92" s="149">
        <f>GDAM_PXI!Q92</f>
        <v>0</v>
      </c>
    </row>
    <row r="93" spans="1:44">
      <c r="A93" t="s">
        <v>135</v>
      </c>
      <c r="D93">
        <f>TWEPL!S93</f>
        <v>1.1664000000000001</v>
      </c>
      <c r="E93">
        <f>GT_NG!S93</f>
        <v>2.0264915161466885</v>
      </c>
      <c r="F93">
        <f>GT_Spot!S93</f>
        <v>0</v>
      </c>
      <c r="G93">
        <f>PPCL_NG!S93</f>
        <v>46.656989871621185</v>
      </c>
      <c r="H93">
        <f>PPCL_Spot!S93</f>
        <v>0</v>
      </c>
      <c r="I93">
        <f>Bawana_NG!S93</f>
        <v>19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NDMC_ISGS_exbus!DM93</f>
        <v>18.36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SUMPRODUCT(LTA!J93:AN93,LTA!J$101:AN$101,LTA!J$106:AN$106)</f>
        <v>0</v>
      </c>
      <c r="U93" s="37">
        <f>SUMPRODUCT(LTA!J93:AN93,LTA!J$102:AN$102,LTA!J$106:AN$106)</f>
        <v>0</v>
      </c>
      <c r="V93" s="66">
        <f>SUMPRODUCT(MTOA!B93:G93,MTOA!B$102:G$102,MTOA!B$106:G$106)</f>
        <v>0</v>
      </c>
      <c r="W93" s="66">
        <f>SUMPRODUCT(MTOA!B93:G93,MTOA!B$101:G$101,MTOA!B$106:G$106)</f>
        <v>0</v>
      </c>
      <c r="X93">
        <v>0</v>
      </c>
      <c r="Y93" s="34">
        <f>IEX!K93</f>
        <v>0</v>
      </c>
      <c r="Z93" s="34">
        <f>IEX!Q93</f>
        <v>0</v>
      </c>
      <c r="AA93" s="75">
        <f>STOA!K93</f>
        <v>62.81</v>
      </c>
      <c r="AB93" s="75">
        <f>-STOA!Q93</f>
        <v>0</v>
      </c>
      <c r="AC93">
        <f t="shared" si="3"/>
        <v>1.3201749562123575</v>
      </c>
      <c r="AD93">
        <f t="shared" si="4"/>
        <v>148.69970643155554</v>
      </c>
      <c r="AE93">
        <f>'IDT-1'!E93</f>
        <v>0</v>
      </c>
      <c r="AF93" s="24"/>
      <c r="AG93">
        <f t="shared" si="5"/>
        <v>148.69970643155554</v>
      </c>
      <c r="AI93" s="34">
        <f>PXIL!K93</f>
        <v>0</v>
      </c>
      <c r="AJ93" s="34">
        <f>PXIL!Q93</f>
        <v>0</v>
      </c>
      <c r="AK93" s="34">
        <f>RTM_IEX!K93</f>
        <v>0</v>
      </c>
      <c r="AL93" s="34">
        <f>RTM_IEX!Q93</f>
        <v>0</v>
      </c>
      <c r="AM93" s="34">
        <f>RTM_PXI!K93</f>
        <v>0</v>
      </c>
      <c r="AN93" s="34">
        <f>RTM_PXI!Q93</f>
        <v>0</v>
      </c>
      <c r="AO93" s="149">
        <f>GDAM_IEX!K93</f>
        <v>0</v>
      </c>
      <c r="AP93" s="149">
        <f>GDAM_IEX!Q93</f>
        <v>0</v>
      </c>
      <c r="AQ93" s="149">
        <f>GDAM_PXI!K93</f>
        <v>0</v>
      </c>
      <c r="AR93" s="149">
        <f>GDAM_PXI!Q93</f>
        <v>0</v>
      </c>
    </row>
    <row r="94" spans="1:44">
      <c r="A94" t="s">
        <v>136</v>
      </c>
      <c r="D94">
        <f>TWEPL!S94</f>
        <v>1.1664000000000001</v>
      </c>
      <c r="E94">
        <f>GT_NG!S94</f>
        <v>2.0834154351395733</v>
      </c>
      <c r="F94">
        <f>GT_Spot!S94</f>
        <v>0</v>
      </c>
      <c r="G94">
        <f>PPCL_NG!S94</f>
        <v>46.656989871621185</v>
      </c>
      <c r="H94">
        <f>PPCL_Spot!S94</f>
        <v>0</v>
      </c>
      <c r="I94">
        <f>Bawana_NG!S94</f>
        <v>19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NDMC_ISGS_exbus!DM94</f>
        <v>18.36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SUMPRODUCT(LTA!J94:AN94,LTA!J$101:AN$101,LTA!J$106:AN$106)</f>
        <v>0</v>
      </c>
      <c r="U94" s="37">
        <f>SUMPRODUCT(LTA!J94:AN94,LTA!J$102:AN$102,LTA!J$106:AN$106)</f>
        <v>0</v>
      </c>
      <c r="V94" s="66">
        <f>SUMPRODUCT(MTOA!B94:G94,MTOA!B$102:G$102,MTOA!B$106:G$106)</f>
        <v>0</v>
      </c>
      <c r="W94" s="66">
        <f>SUMPRODUCT(MTOA!B94:G94,MTOA!B$101:G$101,MTOA!B$106:G$106)</f>
        <v>0</v>
      </c>
      <c r="X94">
        <v>0</v>
      </c>
      <c r="Y94" s="34">
        <f>IEX!K94</f>
        <v>0</v>
      </c>
      <c r="Z94" s="34">
        <f>IEX!Q94</f>
        <v>0</v>
      </c>
      <c r="AA94" s="75">
        <f>STOA!K94</f>
        <v>62.81</v>
      </c>
      <c r="AB94" s="75">
        <f>-STOA!Q94</f>
        <v>0</v>
      </c>
      <c r="AC94">
        <f t="shared" si="3"/>
        <v>1.320675886699495</v>
      </c>
      <c r="AD94">
        <f t="shared" si="4"/>
        <v>148.75612942006128</v>
      </c>
      <c r="AE94">
        <f>'IDT-1'!E94</f>
        <v>0</v>
      </c>
      <c r="AF94" s="24"/>
      <c r="AG94">
        <f t="shared" si="5"/>
        <v>148.75612942006128</v>
      </c>
      <c r="AI94" s="34">
        <f>PXIL!K94</f>
        <v>0</v>
      </c>
      <c r="AJ94" s="34">
        <f>PXIL!Q94</f>
        <v>0</v>
      </c>
      <c r="AK94" s="34">
        <f>RTM_IEX!K94</f>
        <v>0</v>
      </c>
      <c r="AL94" s="34">
        <f>RTM_IEX!Q94</f>
        <v>0</v>
      </c>
      <c r="AM94" s="34">
        <f>RTM_PXI!K94</f>
        <v>0</v>
      </c>
      <c r="AN94" s="34">
        <f>RTM_PXI!Q94</f>
        <v>0</v>
      </c>
      <c r="AO94" s="149">
        <f>GDAM_IEX!K94</f>
        <v>0</v>
      </c>
      <c r="AP94" s="149">
        <f>GDAM_IEX!Q94</f>
        <v>0</v>
      </c>
      <c r="AQ94" s="149">
        <f>GDAM_PXI!K94</f>
        <v>0</v>
      </c>
      <c r="AR94" s="149">
        <f>GDAM_PXI!Q94</f>
        <v>0</v>
      </c>
    </row>
    <row r="95" spans="1:44">
      <c r="A95" t="s">
        <v>137</v>
      </c>
      <c r="D95">
        <f>TWEPL!S95</f>
        <v>1.1664000000000001</v>
      </c>
      <c r="E95">
        <f>GT_NG!S95</f>
        <v>2.0834154351395733</v>
      </c>
      <c r="F95">
        <f>GT_Spot!S95</f>
        <v>0</v>
      </c>
      <c r="G95">
        <f>PPCL_NG!S95</f>
        <v>46.656989871621185</v>
      </c>
      <c r="H95">
        <f>PPCL_Spot!S95</f>
        <v>0</v>
      </c>
      <c r="I95">
        <f>Bawana_NG!S95</f>
        <v>19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NDMC_ISGS_exbus!DM95</f>
        <v>17.39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SUMPRODUCT(LTA!J95:AN95,LTA!J$101:AN$101,LTA!J$106:AN$106)</f>
        <v>0</v>
      </c>
      <c r="U95" s="37">
        <f>SUMPRODUCT(LTA!J95:AN95,LTA!J$102:AN$102,LTA!J$106:AN$106)</f>
        <v>0</v>
      </c>
      <c r="V95" s="66">
        <f>SUMPRODUCT(MTOA!B95:G95,MTOA!B$102:G$102,MTOA!B$106:G$106)</f>
        <v>0</v>
      </c>
      <c r="W95" s="66">
        <f>SUMPRODUCT(MTOA!B95:G95,MTOA!B$101:G$101,MTOA!B$106:G$106)</f>
        <v>0</v>
      </c>
      <c r="X95">
        <v>0</v>
      </c>
      <c r="Y95" s="34">
        <f>IEX!K95</f>
        <v>0</v>
      </c>
      <c r="Z95" s="34">
        <f>IEX!Q95</f>
        <v>0</v>
      </c>
      <c r="AA95" s="75">
        <f>STOA!K95</f>
        <v>62.81</v>
      </c>
      <c r="AB95" s="75">
        <f>-STOA!Q95</f>
        <v>0</v>
      </c>
      <c r="AC95">
        <f t="shared" si="3"/>
        <v>1.3121398866994947</v>
      </c>
      <c r="AD95">
        <f t="shared" si="4"/>
        <v>147.79466542006125</v>
      </c>
      <c r="AE95">
        <f>'IDT-1'!E95</f>
        <v>0</v>
      </c>
      <c r="AF95" s="24"/>
      <c r="AG95">
        <f t="shared" si="5"/>
        <v>147.79466542006125</v>
      </c>
      <c r="AI95" s="34">
        <f>PXIL!K95</f>
        <v>0</v>
      </c>
      <c r="AJ95" s="34">
        <f>PXIL!Q95</f>
        <v>0</v>
      </c>
      <c r="AK95" s="34">
        <f>RTM_IEX!K95</f>
        <v>0</v>
      </c>
      <c r="AL95" s="34">
        <f>RTM_IEX!Q95</f>
        <v>0</v>
      </c>
      <c r="AM95" s="34">
        <f>RTM_PXI!K95</f>
        <v>0</v>
      </c>
      <c r="AN95" s="34">
        <f>RTM_PXI!Q95</f>
        <v>0</v>
      </c>
      <c r="AO95" s="149">
        <f>GDAM_IEX!K95</f>
        <v>0</v>
      </c>
      <c r="AP95" s="149">
        <f>GDAM_IEX!Q95</f>
        <v>0</v>
      </c>
      <c r="AQ95" s="149">
        <f>GDAM_PXI!K95</f>
        <v>0</v>
      </c>
      <c r="AR95" s="149">
        <f>GDAM_PXI!Q95</f>
        <v>0</v>
      </c>
    </row>
    <row r="96" spans="1:44">
      <c r="A96" t="s">
        <v>138</v>
      </c>
      <c r="D96">
        <f>TWEPL!S96</f>
        <v>1.1664000000000001</v>
      </c>
      <c r="E96">
        <f>GT_NG!S96</f>
        <v>2.0284572342126301</v>
      </c>
      <c r="F96">
        <f>GT_Spot!S96</f>
        <v>0</v>
      </c>
      <c r="G96">
        <f>PPCL_NG!S96</f>
        <v>46.656989871621185</v>
      </c>
      <c r="H96">
        <f>PPCL_Spot!S96</f>
        <v>0</v>
      </c>
      <c r="I96">
        <f>Bawana_NG!S96</f>
        <v>19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NDMC_ISGS_exbus!DM96</f>
        <v>15.46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SUMPRODUCT(LTA!J96:AN96,LTA!J$101:AN$101,LTA!J$106:AN$106)</f>
        <v>0</v>
      </c>
      <c r="U96" s="37">
        <f>SUMPRODUCT(LTA!J96:AN96,LTA!J$102:AN$102,LTA!J$106:AN$106)</f>
        <v>0</v>
      </c>
      <c r="V96" s="66">
        <f>SUMPRODUCT(MTOA!B96:G96,MTOA!B$102:G$102,MTOA!B$106:G$106)</f>
        <v>0</v>
      </c>
      <c r="W96" s="66">
        <f>SUMPRODUCT(MTOA!B96:G96,MTOA!B$101:G$101,MTOA!B$106:G$106)</f>
        <v>0</v>
      </c>
      <c r="X96">
        <v>0</v>
      </c>
      <c r="Y96" s="34">
        <f>IEX!K96</f>
        <v>0</v>
      </c>
      <c r="Z96" s="34">
        <f>IEX!Q96</f>
        <v>0</v>
      </c>
      <c r="AA96" s="75">
        <f>STOA!K96</f>
        <v>62.81</v>
      </c>
      <c r="AB96" s="75">
        <f>-STOA!Q96</f>
        <v>0</v>
      </c>
      <c r="AC96">
        <f t="shared" si="3"/>
        <v>1.2946722545313376</v>
      </c>
      <c r="AD96">
        <f t="shared" si="4"/>
        <v>145.82717485130246</v>
      </c>
      <c r="AE96">
        <f>'IDT-1'!E96</f>
        <v>0</v>
      </c>
      <c r="AF96" s="24"/>
      <c r="AG96">
        <f t="shared" si="5"/>
        <v>145.82717485130246</v>
      </c>
      <c r="AI96" s="34">
        <f>PXIL!K96</f>
        <v>0</v>
      </c>
      <c r="AJ96" s="34">
        <f>PXIL!Q96</f>
        <v>0</v>
      </c>
      <c r="AK96" s="34">
        <f>RTM_IEX!K96</f>
        <v>0</v>
      </c>
      <c r="AL96" s="34">
        <f>RTM_IEX!Q96</f>
        <v>0</v>
      </c>
      <c r="AM96" s="34">
        <f>RTM_PXI!K96</f>
        <v>0</v>
      </c>
      <c r="AN96" s="34">
        <f>RTM_PXI!Q96</f>
        <v>0</v>
      </c>
      <c r="AO96" s="149">
        <f>GDAM_IEX!K96</f>
        <v>0</v>
      </c>
      <c r="AP96" s="149">
        <f>GDAM_IEX!Q96</f>
        <v>0</v>
      </c>
      <c r="AQ96" s="149">
        <f>GDAM_PXI!K96</f>
        <v>0</v>
      </c>
      <c r="AR96" s="149">
        <f>GDAM_PXI!Q96</f>
        <v>0</v>
      </c>
    </row>
    <row r="97" spans="1:47">
      <c r="A97" t="s">
        <v>139</v>
      </c>
      <c r="D97">
        <f>TWEPL!S97</f>
        <v>1.1664000000000001</v>
      </c>
      <c r="E97">
        <f>GT_NG!S97</f>
        <v>2.0838795630162537</v>
      </c>
      <c r="F97">
        <f>GT_Spot!S97</f>
        <v>0</v>
      </c>
      <c r="G97">
        <f>PPCL_NG!S97</f>
        <v>46.656989871621185</v>
      </c>
      <c r="H97">
        <f>PPCL_Spot!S97</f>
        <v>0</v>
      </c>
      <c r="I97">
        <f>Bawana_NG!S97</f>
        <v>19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NDMC_ISGS_exbus!DM97</f>
        <v>15.46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SUMPRODUCT(LTA!J97:AN97,LTA!J$101:AN$101,LTA!J$106:AN$106)</f>
        <v>0</v>
      </c>
      <c r="U97" s="37">
        <f>SUMPRODUCT(LTA!J97:AN97,LTA!J$102:AN$102,LTA!J$106:AN$106)</f>
        <v>0</v>
      </c>
      <c r="V97" s="66">
        <f>SUMPRODUCT(MTOA!B97:G97,MTOA!B$102:G$102,MTOA!B$106:G$106)</f>
        <v>0</v>
      </c>
      <c r="W97" s="66">
        <f>SUMPRODUCT(MTOA!B97:G97,MTOA!B$101:G$101,MTOA!B$106:G$106)</f>
        <v>0</v>
      </c>
      <c r="X97">
        <v>0</v>
      </c>
      <c r="Y97" s="34">
        <f>IEX!K97</f>
        <v>0</v>
      </c>
      <c r="Z97" s="34">
        <f>IEX!Q97</f>
        <v>0</v>
      </c>
      <c r="AA97" s="75">
        <f>STOA!K97</f>
        <v>62.81</v>
      </c>
      <c r="AB97" s="75">
        <f>-STOA!Q97</f>
        <v>0</v>
      </c>
      <c r="AC97">
        <f t="shared" si="3"/>
        <v>1.2951599710248096</v>
      </c>
      <c r="AD97">
        <f t="shared" si="4"/>
        <v>145.88210946361264</v>
      </c>
      <c r="AE97">
        <f>'IDT-1'!E97</f>
        <v>0</v>
      </c>
      <c r="AF97" s="24"/>
      <c r="AG97">
        <f t="shared" si="5"/>
        <v>145.88210946361264</v>
      </c>
      <c r="AI97" s="34">
        <f>PXIL!K97</f>
        <v>0</v>
      </c>
      <c r="AJ97" s="34">
        <f>PXIL!Q97</f>
        <v>0</v>
      </c>
      <c r="AK97" s="34">
        <f>RTM_IEX!K97</f>
        <v>0</v>
      </c>
      <c r="AL97" s="34">
        <f>RTM_IEX!Q97</f>
        <v>0</v>
      </c>
      <c r="AM97" s="34">
        <f>RTM_PXI!K97</f>
        <v>0</v>
      </c>
      <c r="AN97" s="34">
        <f>RTM_PXI!Q97</f>
        <v>0</v>
      </c>
      <c r="AO97" s="149">
        <f>GDAM_IEX!K97</f>
        <v>0</v>
      </c>
      <c r="AP97" s="149">
        <f>GDAM_IEX!Q97</f>
        <v>0</v>
      </c>
      <c r="AQ97" s="149">
        <f>GDAM_PXI!K97</f>
        <v>0</v>
      </c>
      <c r="AR97" s="149">
        <f>GDAM_PXI!Q97</f>
        <v>0</v>
      </c>
    </row>
    <row r="98" spans="1:47">
      <c r="A98" t="s">
        <v>140</v>
      </c>
      <c r="D98">
        <f>TWEPL!S98</f>
        <v>1.1664000000000001</v>
      </c>
      <c r="E98">
        <f>GT_NG!S98</f>
        <v>2.0838795630162537</v>
      </c>
      <c r="F98">
        <f>GT_Spot!S98</f>
        <v>0</v>
      </c>
      <c r="G98">
        <f>PPCL_NG!S98</f>
        <v>46.656989871621185</v>
      </c>
      <c r="H98">
        <f>PPCL_Spot!S98</f>
        <v>0</v>
      </c>
      <c r="I98">
        <f>Bawana_NG!S98</f>
        <v>19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NDMC_ISGS_exbus!DM98</f>
        <v>13.53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SUMPRODUCT(LTA!J98:AN98,LTA!J$101:AN$101,LTA!J$106:AN$106)</f>
        <v>0</v>
      </c>
      <c r="U98" s="37">
        <f>SUMPRODUCT(LTA!J98:AN98,LTA!J$102:AN$102,LTA!J$106:AN$106)</f>
        <v>0</v>
      </c>
      <c r="V98" s="66">
        <f>SUMPRODUCT(MTOA!B98:G98,MTOA!B$102:G$102,MTOA!B$106:G$106)</f>
        <v>0</v>
      </c>
      <c r="W98" s="66">
        <f>SUMPRODUCT(MTOA!B98:G98,MTOA!B$101:G$101,MTOA!B$106:G$106)</f>
        <v>0</v>
      </c>
      <c r="X98">
        <v>0</v>
      </c>
      <c r="Y98" s="34">
        <f>IEX!K98</f>
        <v>0</v>
      </c>
      <c r="Z98" s="34">
        <f>IEX!Q98</f>
        <v>0</v>
      </c>
      <c r="AA98" s="75">
        <f>STOA!K98</f>
        <v>62.81</v>
      </c>
      <c r="AB98" s="75">
        <f>-STOA!Q98</f>
        <v>0</v>
      </c>
      <c r="AC98">
        <f t="shared" si="3"/>
        <v>1.2781759710248095</v>
      </c>
      <c r="AD98">
        <f t="shared" si="4"/>
        <v>143.96909346361264</v>
      </c>
      <c r="AE98">
        <f>'IDT-1'!E98</f>
        <v>0</v>
      </c>
      <c r="AF98" s="24"/>
      <c r="AG98">
        <f t="shared" si="5"/>
        <v>143.96909346361264</v>
      </c>
      <c r="AI98" s="34">
        <f>PXIL!K98</f>
        <v>0</v>
      </c>
      <c r="AJ98" s="34">
        <f>PXIL!Q98</f>
        <v>0</v>
      </c>
      <c r="AK98" s="34">
        <f>RTM_IEX!K98</f>
        <v>0</v>
      </c>
      <c r="AL98" s="34">
        <f>RTM_IEX!Q98</f>
        <v>0</v>
      </c>
      <c r="AM98" s="34">
        <f>RTM_PXI!K98</f>
        <v>0</v>
      </c>
      <c r="AN98" s="34">
        <f>RTM_PXI!Q98</f>
        <v>0</v>
      </c>
      <c r="AO98" s="149">
        <f>GDAM_IEX!K98</f>
        <v>0</v>
      </c>
      <c r="AP98" s="149">
        <f>GDAM_IEX!Q98</f>
        <v>0</v>
      </c>
      <c r="AQ98" s="149">
        <f>GDAM_PXI!K98</f>
        <v>0</v>
      </c>
      <c r="AR98" s="149">
        <f>GDAM_PXI!Q98</f>
        <v>0</v>
      </c>
    </row>
    <row r="99" spans="1:47">
      <c r="A99" t="s">
        <v>141</v>
      </c>
      <c r="E99">
        <f t="shared" ref="E99:AT99" si="6">SUM(E3:E98)/4000</f>
        <v>4.8380721147714509E-2</v>
      </c>
      <c r="F99">
        <f t="shared" si="6"/>
        <v>0</v>
      </c>
      <c r="G99">
        <f t="shared" si="6"/>
        <v>1.0905522218072432</v>
      </c>
      <c r="H99">
        <f t="shared" si="6"/>
        <v>0</v>
      </c>
      <c r="I99">
        <f t="shared" si="6"/>
        <v>0.45362808192638476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0.90711249999999999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0</v>
      </c>
      <c r="AA99" s="75">
        <f t="shared" si="6"/>
        <v>1.9326400000000026</v>
      </c>
      <c r="AB99" s="75">
        <f t="shared" si="6"/>
        <v>0</v>
      </c>
      <c r="AC99">
        <f t="shared" si="6"/>
        <v>3.9695731735065583E-2</v>
      </c>
      <c r="AD99">
        <f t="shared" si="6"/>
        <v>4.3707389681462754</v>
      </c>
      <c r="AE99">
        <f t="shared" si="6"/>
        <v>0</v>
      </c>
      <c r="AG99">
        <f t="shared" si="6"/>
        <v>4.3707389681462754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-0.05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AT101" s="154">
        <f>SUMIF(AT3:AT98,"&gt;0",AT3:AT98)/4000</f>
        <v>0</v>
      </c>
      <c r="AU101" s="33" t="s">
        <v>400</v>
      </c>
    </row>
    <row r="102" spans="1:47">
      <c r="AT102" s="154">
        <f>SUMIF(AT3:AT98,"&lt;0",AT3:AT98)/4000</f>
        <v>0</v>
      </c>
      <c r="AU102" s="33" t="s">
        <v>401</v>
      </c>
    </row>
  </sheetData>
  <mergeCells count="36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S1:S2"/>
    <mergeCell ref="R1:R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3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192">
        <f>Allocation_SG!A1</f>
        <v>45204</v>
      </c>
      <c r="B1" s="216"/>
      <c r="C1" s="216"/>
      <c r="D1" s="216"/>
      <c r="E1" s="216" t="s">
        <v>188</v>
      </c>
      <c r="F1" s="216" t="s">
        <v>189</v>
      </c>
      <c r="G1" s="216" t="s">
        <v>186</v>
      </c>
      <c r="H1" s="216" t="s">
        <v>187</v>
      </c>
      <c r="I1" s="216" t="s">
        <v>190</v>
      </c>
      <c r="J1" s="216" t="s">
        <v>192</v>
      </c>
      <c r="K1" s="216" t="s">
        <v>281</v>
      </c>
      <c r="L1" s="216" t="s">
        <v>196</v>
      </c>
      <c r="M1" s="216" t="s">
        <v>197</v>
      </c>
      <c r="N1" s="216" t="s">
        <v>198</v>
      </c>
      <c r="O1" s="216" t="s">
        <v>193</v>
      </c>
      <c r="P1" s="225" t="s">
        <v>143</v>
      </c>
      <c r="Q1" s="225" t="s">
        <v>144</v>
      </c>
      <c r="R1" s="228" t="s">
        <v>314</v>
      </c>
      <c r="S1" s="228" t="s">
        <v>455</v>
      </c>
      <c r="T1" s="40" t="s">
        <v>282</v>
      </c>
      <c r="U1" s="226" t="s">
        <v>283</v>
      </c>
      <c r="V1" s="65" t="s">
        <v>295</v>
      </c>
      <c r="W1" s="65" t="s">
        <v>282</v>
      </c>
      <c r="X1" s="216" t="s">
        <v>313</v>
      </c>
      <c r="Y1" s="223" t="s">
        <v>218</v>
      </c>
      <c r="Z1" s="223" t="s">
        <v>219</v>
      </c>
      <c r="AA1" s="227" t="s">
        <v>194</v>
      </c>
      <c r="AB1" s="227" t="s">
        <v>195</v>
      </c>
      <c r="AC1" s="25" t="s">
        <v>185</v>
      </c>
      <c r="AD1" s="216" t="s">
        <v>142</v>
      </c>
      <c r="AG1" s="216" t="s">
        <v>272</v>
      </c>
      <c r="AI1" s="223" t="s">
        <v>352</v>
      </c>
      <c r="AJ1" s="223" t="s">
        <v>353</v>
      </c>
      <c r="AK1" s="223" t="s">
        <v>354</v>
      </c>
      <c r="AL1" s="223" t="s">
        <v>355</v>
      </c>
      <c r="AM1" s="223" t="s">
        <v>356</v>
      </c>
      <c r="AN1" s="223" t="s">
        <v>357</v>
      </c>
      <c r="AO1" s="222" t="s">
        <v>374</v>
      </c>
      <c r="AP1" s="222" t="s">
        <v>375</v>
      </c>
      <c r="AQ1" s="222" t="s">
        <v>376</v>
      </c>
      <c r="AR1" s="222" t="s">
        <v>377</v>
      </c>
    </row>
    <row r="2" spans="1:44">
      <c r="A2" s="25" t="s">
        <v>44</v>
      </c>
      <c r="B2" s="216"/>
      <c r="C2" s="216"/>
      <c r="D2" s="216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25"/>
      <c r="Q2" s="225"/>
      <c r="R2" s="228"/>
      <c r="S2" s="228"/>
      <c r="T2" s="40" t="s">
        <v>294</v>
      </c>
      <c r="U2" s="226"/>
      <c r="V2" s="65" t="s">
        <v>284</v>
      </c>
      <c r="W2" s="65" t="s">
        <v>284</v>
      </c>
      <c r="X2" s="216"/>
      <c r="Y2" s="223"/>
      <c r="Z2" s="223"/>
      <c r="AA2" s="227"/>
      <c r="AB2" s="227"/>
      <c r="AC2" s="25">
        <f>Losses!B3</f>
        <v>8.8000000000000005E-3</v>
      </c>
      <c r="AD2" s="216"/>
      <c r="AE2" t="s">
        <v>270</v>
      </c>
      <c r="AG2" s="216"/>
      <c r="AI2" s="223"/>
      <c r="AJ2" s="223"/>
      <c r="AK2" s="223"/>
      <c r="AL2" s="223"/>
      <c r="AM2" s="223"/>
      <c r="AN2" s="223"/>
      <c r="AO2" s="222"/>
      <c r="AP2" s="222"/>
      <c r="AQ2" s="222"/>
      <c r="AR2" s="222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9.5399999999999991</v>
      </c>
      <c r="H3">
        <f>PPCL_Spot!R3</f>
        <v>0</v>
      </c>
      <c r="I3">
        <f>Bawana_NG!R3</f>
        <v>5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SUMPRODUCT(LTA!J3:AN3,LTA!J$101:AN$101,LTA!J$107:AN$107)</f>
        <v>0</v>
      </c>
      <c r="U3" s="37">
        <f>SUMPRODUCT(LTA!J3:AN3,LTA!J$102:AN$102,LTA!J$107:AN$107)</f>
        <v>0</v>
      </c>
      <c r="V3" s="66">
        <f>SUMPRODUCT(MTOA!B3:G3,MTOA!B$102:G$102,MTOA!B$107:G$107)</f>
        <v>0</v>
      </c>
      <c r="W3" s="66">
        <f>SUMPRODUCT(MTOA!B3:G3,MTOA!B$101:G$101,MTOA!B$107:G$107)</f>
        <v>0</v>
      </c>
      <c r="X3">
        <v>0</v>
      </c>
      <c r="Y3" s="34">
        <f>IEX!L3</f>
        <v>0</v>
      </c>
      <c r="Z3" s="34">
        <f>IEX!R3</f>
        <v>0</v>
      </c>
      <c r="AA3" s="75">
        <f>STOA!L3</f>
        <v>6.76</v>
      </c>
      <c r="AB3" s="75">
        <f>-STOA!R3</f>
        <v>0</v>
      </c>
      <c r="AC3">
        <f>SUMIF(B3:AB3,"&gt;0")*$AC$2-SUMIF(B3:AB3,"&lt;0")*($AC$2/(1-$AC$2))+SUMIF(AI3:AR3,"&gt;0")*$AC$2-SUMIF(AI3:AR3,"&lt;0")*($AC$2/(1-$AC$2))</f>
        <v>0.18744</v>
      </c>
      <c r="AD3">
        <f>SUM(B3:AB3,AI3:AR3)-AC3</f>
        <v>21.112559999999998</v>
      </c>
      <c r="AE3">
        <f>'IDT-1'!D3</f>
        <v>0</v>
      </c>
      <c r="AF3" s="24"/>
      <c r="AG3">
        <f>SUM(AD3:AF3)</f>
        <v>21.112559999999998</v>
      </c>
      <c r="AI3" s="34">
        <f>PXIL!L3</f>
        <v>0</v>
      </c>
      <c r="AJ3" s="34">
        <f>PXIL!R3</f>
        <v>0</v>
      </c>
      <c r="AK3" s="34">
        <f>RTM_IEX!L3</f>
        <v>0</v>
      </c>
      <c r="AL3" s="34">
        <f>RTM_IEX!R3</f>
        <v>0</v>
      </c>
      <c r="AM3" s="34">
        <f>RTM_PXI!L3</f>
        <v>0</v>
      </c>
      <c r="AN3" s="34">
        <f>RTM_PXI!R3</f>
        <v>0</v>
      </c>
      <c r="AO3" s="149">
        <f>GDAM_IEX!L3</f>
        <v>0</v>
      </c>
      <c r="AP3" s="149">
        <f>GDAM_IEX!R3</f>
        <v>0</v>
      </c>
      <c r="AQ3" s="149">
        <f>GDAM_PXI!L3</f>
        <v>0</v>
      </c>
      <c r="AR3" s="149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9.5399999999999991</v>
      </c>
      <c r="H4">
        <f>PPCL_Spot!R4</f>
        <v>0</v>
      </c>
      <c r="I4">
        <f>Bawana_NG!R4</f>
        <v>5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SUMPRODUCT(LTA!J4:AN4,LTA!J$101:AN$101,LTA!J$107:AN$107)</f>
        <v>0</v>
      </c>
      <c r="U4" s="37">
        <f>SUMPRODUCT(LTA!J4:AN4,LTA!J$102:AN$102,LTA!J$107:AN$107)</f>
        <v>0</v>
      </c>
      <c r="V4" s="66">
        <f>SUMPRODUCT(MTOA!B4:G4,MTOA!B$102:G$102,MTOA!B$107:G$107)</f>
        <v>0</v>
      </c>
      <c r="W4" s="66">
        <f>SUMPRODUCT(MTOA!B4:G4,MTOA!B$101:G$101,MTOA!B$107:G$107)</f>
        <v>0</v>
      </c>
      <c r="X4">
        <v>0</v>
      </c>
      <c r="Y4" s="34">
        <f>IEX!L4</f>
        <v>0</v>
      </c>
      <c r="Z4" s="34">
        <f>IEX!R4</f>
        <v>0</v>
      </c>
      <c r="AA4" s="75">
        <f>STOA!L4</f>
        <v>6.76</v>
      </c>
      <c r="AB4" s="75">
        <f>-STOA!R4</f>
        <v>0</v>
      </c>
      <c r="AC4">
        <f t="shared" ref="AC4:AC67" si="0">SUMIF(B4:AB4,"&gt;0")*$AC$2-SUMIF(B4:AB4,"&lt;0")*($AC$2/(1-$AC$2))+SUMIF(AI4:AR4,"&gt;0")*$AC$2-SUMIF(AI4:AR4,"&lt;0")*($AC$2/(1-$AC$2))</f>
        <v>0.18744</v>
      </c>
      <c r="AD4">
        <f t="shared" ref="AD4:AD67" si="1">SUM(B4:AB4,AI4:AR4)-AC4</f>
        <v>21.112559999999998</v>
      </c>
      <c r="AE4">
        <f>'IDT-1'!D4</f>
        <v>0</v>
      </c>
      <c r="AF4" s="24"/>
      <c r="AG4">
        <f t="shared" ref="AG4:AG67" si="2">SUM(AD4:AF4)</f>
        <v>21.112559999999998</v>
      </c>
      <c r="AI4" s="34">
        <f>PXIL!L4</f>
        <v>0</v>
      </c>
      <c r="AJ4" s="34">
        <f>PXIL!R4</f>
        <v>0</v>
      </c>
      <c r="AK4" s="34">
        <f>RTM_IEX!L4</f>
        <v>0</v>
      </c>
      <c r="AL4" s="34">
        <f>RTM_IEX!R4</f>
        <v>0</v>
      </c>
      <c r="AM4" s="34">
        <f>RTM_PXI!L4</f>
        <v>0</v>
      </c>
      <c r="AN4" s="34">
        <f>RTM_PXI!R4</f>
        <v>0</v>
      </c>
      <c r="AO4" s="149">
        <f>GDAM_IEX!L4</f>
        <v>0</v>
      </c>
      <c r="AP4" s="149">
        <f>GDAM_IEX!R4</f>
        <v>0</v>
      </c>
      <c r="AQ4" s="149">
        <f>GDAM_PXI!L4</f>
        <v>0</v>
      </c>
      <c r="AR4" s="149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9.5399999999999991</v>
      </c>
      <c r="H5">
        <f>PPCL_Spot!R5</f>
        <v>0</v>
      </c>
      <c r="I5">
        <f>Bawana_NG!R5</f>
        <v>5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SUMPRODUCT(LTA!J5:AN5,LTA!J$101:AN$101,LTA!J$107:AN$107)</f>
        <v>0</v>
      </c>
      <c r="U5" s="37">
        <f>SUMPRODUCT(LTA!J5:AN5,LTA!J$102:AN$102,LTA!J$107:AN$107)</f>
        <v>0</v>
      </c>
      <c r="V5" s="66">
        <f>SUMPRODUCT(MTOA!B5:G5,MTOA!B$102:G$102,MTOA!B$107:G$107)</f>
        <v>0</v>
      </c>
      <c r="W5" s="66">
        <f>SUMPRODUCT(MTOA!B5:G5,MTOA!B$101:G$101,MTOA!B$107:G$107)</f>
        <v>0</v>
      </c>
      <c r="X5">
        <v>0</v>
      </c>
      <c r="Y5" s="34">
        <f>IEX!L5</f>
        <v>0</v>
      </c>
      <c r="Z5" s="34">
        <f>IEX!R5</f>
        <v>0</v>
      </c>
      <c r="AA5" s="75">
        <f>STOA!L5</f>
        <v>6.76</v>
      </c>
      <c r="AB5" s="75">
        <f>-STOA!R5</f>
        <v>0</v>
      </c>
      <c r="AC5">
        <f t="shared" si="0"/>
        <v>0.19631812752219532</v>
      </c>
      <c r="AD5">
        <f t="shared" si="1"/>
        <v>20.1036818724778</v>
      </c>
      <c r="AE5">
        <f>'IDT-1'!D5</f>
        <v>0</v>
      </c>
      <c r="AF5" s="24"/>
      <c r="AG5">
        <f t="shared" si="2"/>
        <v>20.1036818724778</v>
      </c>
      <c r="AI5" s="34">
        <f>PXIL!L5</f>
        <v>0</v>
      </c>
      <c r="AJ5" s="34">
        <f>PXIL!R5</f>
        <v>0</v>
      </c>
      <c r="AK5" s="34">
        <f>RTM_IEX!L5</f>
        <v>0</v>
      </c>
      <c r="AL5" s="34">
        <f>RTM_IEX!R5</f>
        <v>-1</v>
      </c>
      <c r="AM5" s="34">
        <f>RTM_PXI!L5</f>
        <v>0</v>
      </c>
      <c r="AN5" s="34">
        <f>RTM_PXI!R5</f>
        <v>0</v>
      </c>
      <c r="AO5" s="149">
        <f>GDAM_IEX!L5</f>
        <v>0</v>
      </c>
      <c r="AP5" s="149">
        <f>GDAM_IEX!R5</f>
        <v>0</v>
      </c>
      <c r="AQ5" s="149">
        <f>GDAM_PXI!L5</f>
        <v>0</v>
      </c>
      <c r="AR5" s="149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9.5399999999999991</v>
      </c>
      <c r="H6">
        <f>PPCL_Spot!R6</f>
        <v>0</v>
      </c>
      <c r="I6">
        <f>Bawana_NG!R6</f>
        <v>5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SUMPRODUCT(LTA!J6:AN6,LTA!J$101:AN$101,LTA!J$107:AN$107)</f>
        <v>0</v>
      </c>
      <c r="U6" s="37">
        <f>SUMPRODUCT(LTA!J6:AN6,LTA!J$102:AN$102,LTA!J$107:AN$107)</f>
        <v>0</v>
      </c>
      <c r="V6" s="66">
        <f>SUMPRODUCT(MTOA!B6:G6,MTOA!B$102:G$102,MTOA!B$107:G$107)</f>
        <v>0</v>
      </c>
      <c r="W6" s="66">
        <f>SUMPRODUCT(MTOA!B6:G6,MTOA!B$101:G$101,MTOA!B$107:G$107)</f>
        <v>0</v>
      </c>
      <c r="X6">
        <v>0</v>
      </c>
      <c r="Y6" s="34">
        <f>IEX!L6</f>
        <v>0</v>
      </c>
      <c r="Z6" s="34">
        <f>IEX!R6</f>
        <v>0</v>
      </c>
      <c r="AA6" s="75">
        <f>STOA!L6</f>
        <v>6.76</v>
      </c>
      <c r="AB6" s="75">
        <f>-STOA!R6</f>
        <v>0</v>
      </c>
      <c r="AC6">
        <f t="shared" si="0"/>
        <v>0.19631812752219532</v>
      </c>
      <c r="AD6">
        <f t="shared" si="1"/>
        <v>20.1036818724778</v>
      </c>
      <c r="AE6">
        <f>'IDT-1'!D6</f>
        <v>0</v>
      </c>
      <c r="AF6" s="24"/>
      <c r="AG6">
        <f t="shared" si="2"/>
        <v>20.1036818724778</v>
      </c>
      <c r="AI6" s="34">
        <f>PXIL!L6</f>
        <v>0</v>
      </c>
      <c r="AJ6" s="34">
        <f>PXIL!R6</f>
        <v>0</v>
      </c>
      <c r="AK6" s="34">
        <f>RTM_IEX!L6</f>
        <v>0</v>
      </c>
      <c r="AL6" s="34">
        <f>RTM_IEX!R6</f>
        <v>-1</v>
      </c>
      <c r="AM6" s="34">
        <f>RTM_PXI!L6</f>
        <v>0</v>
      </c>
      <c r="AN6" s="34">
        <f>RTM_PXI!R6</f>
        <v>0</v>
      </c>
      <c r="AO6" s="149">
        <f>GDAM_IEX!L6</f>
        <v>0</v>
      </c>
      <c r="AP6" s="149">
        <f>GDAM_IEX!R6</f>
        <v>0</v>
      </c>
      <c r="AQ6" s="149">
        <f>GDAM_PXI!L6</f>
        <v>0</v>
      </c>
      <c r="AR6" s="149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9.5399999999999991</v>
      </c>
      <c r="H7">
        <f>PPCL_Spot!R7</f>
        <v>0</v>
      </c>
      <c r="I7">
        <f>Bawana_NG!R7</f>
        <v>5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SUMPRODUCT(LTA!J7:AN7,LTA!J$101:AN$101,LTA!J$107:AN$107)</f>
        <v>0</v>
      </c>
      <c r="U7" s="37">
        <f>SUMPRODUCT(LTA!J7:AN7,LTA!J$102:AN$102,LTA!J$107:AN$107)</f>
        <v>0</v>
      </c>
      <c r="V7" s="66">
        <f>SUMPRODUCT(MTOA!B7:G7,MTOA!B$102:G$102,MTOA!B$107:G$107)</f>
        <v>0</v>
      </c>
      <c r="W7" s="66">
        <f>SUMPRODUCT(MTOA!B7:G7,MTOA!B$101:G$101,MTOA!B$107:G$107)</f>
        <v>0</v>
      </c>
      <c r="X7">
        <v>0</v>
      </c>
      <c r="Y7" s="34">
        <f>IEX!L7</f>
        <v>0</v>
      </c>
      <c r="Z7" s="34">
        <f>IEX!R7</f>
        <v>0</v>
      </c>
      <c r="AA7" s="75">
        <f>STOA!L7</f>
        <v>6.76</v>
      </c>
      <c r="AB7" s="75">
        <f>-STOA!R7</f>
        <v>0</v>
      </c>
      <c r="AC7">
        <f t="shared" si="0"/>
        <v>0.20519625504439062</v>
      </c>
      <c r="AD7">
        <f t="shared" si="1"/>
        <v>19.094803744955605</v>
      </c>
      <c r="AE7">
        <f>'IDT-1'!D7</f>
        <v>0</v>
      </c>
      <c r="AF7" s="24"/>
      <c r="AG7">
        <f t="shared" si="2"/>
        <v>19.094803744955605</v>
      </c>
      <c r="AI7" s="34">
        <f>PXIL!L7</f>
        <v>0</v>
      </c>
      <c r="AJ7" s="34">
        <f>PXIL!R7</f>
        <v>0</v>
      </c>
      <c r="AK7" s="34">
        <f>RTM_IEX!L7</f>
        <v>0</v>
      </c>
      <c r="AL7" s="34">
        <f>RTM_IEX!R7</f>
        <v>-2</v>
      </c>
      <c r="AM7" s="34">
        <f>RTM_PXI!L7</f>
        <v>0</v>
      </c>
      <c r="AN7" s="34">
        <f>RTM_PXI!R7</f>
        <v>0</v>
      </c>
      <c r="AO7" s="149">
        <f>GDAM_IEX!L7</f>
        <v>0</v>
      </c>
      <c r="AP7" s="149">
        <f>GDAM_IEX!R7</f>
        <v>0</v>
      </c>
      <c r="AQ7" s="149">
        <f>GDAM_PXI!L7</f>
        <v>0</v>
      </c>
      <c r="AR7" s="149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9.6</v>
      </c>
      <c r="H8">
        <f>PPCL_Spot!R8</f>
        <v>0</v>
      </c>
      <c r="I8">
        <f>Bawana_NG!R8</f>
        <v>5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SUMPRODUCT(LTA!J8:AN8,LTA!J$101:AN$101,LTA!J$107:AN$107)</f>
        <v>0</v>
      </c>
      <c r="U8" s="37">
        <f>SUMPRODUCT(LTA!J8:AN8,LTA!J$102:AN$102,LTA!J$107:AN$107)</f>
        <v>0</v>
      </c>
      <c r="V8" s="66">
        <f>SUMPRODUCT(MTOA!B8:G8,MTOA!B$102:G$102,MTOA!B$107:G$107)</f>
        <v>0</v>
      </c>
      <c r="W8" s="66">
        <f>SUMPRODUCT(MTOA!B8:G8,MTOA!B$101:G$101,MTOA!B$107:G$107)</f>
        <v>0</v>
      </c>
      <c r="X8">
        <v>0</v>
      </c>
      <c r="Y8" s="34">
        <f>IEX!L8</f>
        <v>0</v>
      </c>
      <c r="Z8" s="34">
        <f>IEX!R8</f>
        <v>0</v>
      </c>
      <c r="AA8" s="75">
        <f>STOA!L8</f>
        <v>6.76</v>
      </c>
      <c r="AB8" s="75">
        <f>-STOA!R8</f>
        <v>0</v>
      </c>
      <c r="AC8">
        <f t="shared" si="0"/>
        <v>0.20572425504439062</v>
      </c>
      <c r="AD8">
        <f t="shared" si="1"/>
        <v>19.154275744955608</v>
      </c>
      <c r="AE8">
        <f>'IDT-1'!D8</f>
        <v>0</v>
      </c>
      <c r="AF8" s="24"/>
      <c r="AG8">
        <f t="shared" si="2"/>
        <v>19.154275744955608</v>
      </c>
      <c r="AI8" s="34">
        <f>PXIL!L8</f>
        <v>0</v>
      </c>
      <c r="AJ8" s="34">
        <f>PXIL!R8</f>
        <v>0</v>
      </c>
      <c r="AK8" s="34">
        <f>RTM_IEX!L8</f>
        <v>0</v>
      </c>
      <c r="AL8" s="34">
        <f>RTM_IEX!R8</f>
        <v>-2</v>
      </c>
      <c r="AM8" s="34">
        <f>RTM_PXI!L8</f>
        <v>0</v>
      </c>
      <c r="AN8" s="34">
        <f>RTM_PXI!R8</f>
        <v>0</v>
      </c>
      <c r="AO8" s="149">
        <f>GDAM_IEX!L8</f>
        <v>0</v>
      </c>
      <c r="AP8" s="149">
        <f>GDAM_IEX!R8</f>
        <v>0</v>
      </c>
      <c r="AQ8" s="149">
        <f>GDAM_PXI!L8</f>
        <v>0</v>
      </c>
      <c r="AR8" s="149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9.66</v>
      </c>
      <c r="H9">
        <f>PPCL_Spot!R9</f>
        <v>0</v>
      </c>
      <c r="I9">
        <f>Bawana_NG!R9</f>
        <v>5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SUMPRODUCT(LTA!J9:AN9,LTA!J$101:AN$101,LTA!J$107:AN$107)</f>
        <v>0</v>
      </c>
      <c r="U9" s="37">
        <f>SUMPRODUCT(LTA!J9:AN9,LTA!J$102:AN$102,LTA!J$107:AN$107)</f>
        <v>0</v>
      </c>
      <c r="V9" s="66">
        <f>SUMPRODUCT(MTOA!B9:G9,MTOA!B$102:G$102,MTOA!B$107:G$107)</f>
        <v>0</v>
      </c>
      <c r="W9" s="66">
        <f>SUMPRODUCT(MTOA!B9:G9,MTOA!B$101:G$101,MTOA!B$107:G$107)</f>
        <v>0</v>
      </c>
      <c r="X9">
        <v>0</v>
      </c>
      <c r="Y9" s="34">
        <f>IEX!L9</f>
        <v>0</v>
      </c>
      <c r="Z9" s="34">
        <f>IEX!R9</f>
        <v>0</v>
      </c>
      <c r="AA9" s="75">
        <f>STOA!L9</f>
        <v>6.76</v>
      </c>
      <c r="AB9" s="75">
        <f>-STOA!R9</f>
        <v>0</v>
      </c>
      <c r="AC9">
        <f t="shared" si="0"/>
        <v>0.20625225504439065</v>
      </c>
      <c r="AD9">
        <f t="shared" si="1"/>
        <v>19.213747744955612</v>
      </c>
      <c r="AE9">
        <f>'IDT-1'!D9</f>
        <v>0</v>
      </c>
      <c r="AF9" s="24"/>
      <c r="AG9">
        <f t="shared" si="2"/>
        <v>19.213747744955612</v>
      </c>
      <c r="AI9" s="34">
        <f>PXIL!L9</f>
        <v>0</v>
      </c>
      <c r="AJ9" s="34">
        <f>PXIL!R9</f>
        <v>0</v>
      </c>
      <c r="AK9" s="34">
        <f>RTM_IEX!L9</f>
        <v>0</v>
      </c>
      <c r="AL9" s="34">
        <f>RTM_IEX!R9</f>
        <v>-2</v>
      </c>
      <c r="AM9" s="34">
        <f>RTM_PXI!L9</f>
        <v>0</v>
      </c>
      <c r="AN9" s="34">
        <f>RTM_PXI!R9</f>
        <v>0</v>
      </c>
      <c r="AO9" s="149">
        <f>GDAM_IEX!L9</f>
        <v>0</v>
      </c>
      <c r="AP9" s="149">
        <f>GDAM_IEX!R9</f>
        <v>0</v>
      </c>
      <c r="AQ9" s="149">
        <f>GDAM_PXI!L9</f>
        <v>0</v>
      </c>
      <c r="AR9" s="149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9.66</v>
      </c>
      <c r="H10">
        <f>PPCL_Spot!R10</f>
        <v>0</v>
      </c>
      <c r="I10">
        <f>Bawana_NG!R10</f>
        <v>5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SUMPRODUCT(LTA!J10:AN10,LTA!J$101:AN$101,LTA!J$107:AN$107)</f>
        <v>0</v>
      </c>
      <c r="U10" s="37">
        <f>SUMPRODUCT(LTA!J10:AN10,LTA!J$102:AN$102,LTA!J$107:AN$107)</f>
        <v>0</v>
      </c>
      <c r="V10" s="66">
        <f>SUMPRODUCT(MTOA!B10:G10,MTOA!B$102:G$102,MTOA!B$107:G$107)</f>
        <v>0</v>
      </c>
      <c r="W10" s="66">
        <f>SUMPRODUCT(MTOA!B10:G10,MTOA!B$101:G$101,MTOA!B$107:G$107)</f>
        <v>0</v>
      </c>
      <c r="X10">
        <v>0</v>
      </c>
      <c r="Y10" s="34">
        <f>IEX!L10</f>
        <v>0</v>
      </c>
      <c r="Z10" s="34">
        <f>IEX!R10</f>
        <v>0</v>
      </c>
      <c r="AA10" s="75">
        <f>STOA!L10</f>
        <v>6.76</v>
      </c>
      <c r="AB10" s="75">
        <f>-STOA!R10</f>
        <v>0</v>
      </c>
      <c r="AC10">
        <f t="shared" si="0"/>
        <v>0.20625225504439065</v>
      </c>
      <c r="AD10">
        <f t="shared" si="1"/>
        <v>19.213747744955612</v>
      </c>
      <c r="AE10">
        <f>'IDT-1'!D10</f>
        <v>0</v>
      </c>
      <c r="AF10" s="24"/>
      <c r="AG10">
        <f t="shared" si="2"/>
        <v>19.213747744955612</v>
      </c>
      <c r="AI10" s="34">
        <f>PXIL!L10</f>
        <v>0</v>
      </c>
      <c r="AJ10" s="34">
        <f>PXIL!R10</f>
        <v>0</v>
      </c>
      <c r="AK10" s="34">
        <f>RTM_IEX!L10</f>
        <v>0</v>
      </c>
      <c r="AL10" s="34">
        <f>RTM_IEX!R10</f>
        <v>-2</v>
      </c>
      <c r="AM10" s="34">
        <f>RTM_PXI!L10</f>
        <v>0</v>
      </c>
      <c r="AN10" s="34">
        <f>RTM_PXI!R10</f>
        <v>0</v>
      </c>
      <c r="AO10" s="149">
        <f>GDAM_IEX!L10</f>
        <v>0</v>
      </c>
      <c r="AP10" s="149">
        <f>GDAM_IEX!R10</f>
        <v>0</v>
      </c>
      <c r="AQ10" s="149">
        <f>GDAM_PXI!L10</f>
        <v>0</v>
      </c>
      <c r="AR10" s="149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9.66</v>
      </c>
      <c r="H11">
        <f>PPCL_Spot!R11</f>
        <v>0</v>
      </c>
      <c r="I11">
        <f>Bawana_NG!R11</f>
        <v>5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SUMPRODUCT(LTA!J11:AN11,LTA!J$101:AN$101,LTA!J$107:AN$107)</f>
        <v>0</v>
      </c>
      <c r="U11" s="37">
        <f>SUMPRODUCT(LTA!J11:AN11,LTA!J$102:AN$102,LTA!J$107:AN$107)</f>
        <v>0</v>
      </c>
      <c r="V11" s="66">
        <f>SUMPRODUCT(MTOA!B11:G11,MTOA!B$102:G$102,MTOA!B$107:G$107)</f>
        <v>0</v>
      </c>
      <c r="W11" s="66">
        <f>SUMPRODUCT(MTOA!B11:G11,MTOA!B$101:G$101,MTOA!B$107:G$107)</f>
        <v>0</v>
      </c>
      <c r="X11">
        <v>0</v>
      </c>
      <c r="Y11" s="34">
        <f>IEX!L11</f>
        <v>0</v>
      </c>
      <c r="Z11" s="34">
        <f>IEX!R11</f>
        <v>0</v>
      </c>
      <c r="AA11" s="75">
        <f>STOA!L11</f>
        <v>6.76</v>
      </c>
      <c r="AB11" s="75">
        <f>-STOA!R11</f>
        <v>0</v>
      </c>
      <c r="AC11">
        <f t="shared" si="0"/>
        <v>0.20625225504439065</v>
      </c>
      <c r="AD11">
        <f t="shared" si="1"/>
        <v>19.213747744955612</v>
      </c>
      <c r="AE11">
        <f>'IDT-1'!D11</f>
        <v>0</v>
      </c>
      <c r="AF11" s="24"/>
      <c r="AG11">
        <f t="shared" si="2"/>
        <v>19.213747744955612</v>
      </c>
      <c r="AI11" s="34">
        <f>PXIL!L11</f>
        <v>0</v>
      </c>
      <c r="AJ11" s="34">
        <f>PXIL!R11</f>
        <v>0</v>
      </c>
      <c r="AK11" s="34">
        <f>RTM_IEX!L11</f>
        <v>0</v>
      </c>
      <c r="AL11" s="34">
        <f>RTM_IEX!R11</f>
        <v>-2</v>
      </c>
      <c r="AM11" s="34">
        <f>RTM_PXI!L11</f>
        <v>0</v>
      </c>
      <c r="AN11" s="34">
        <f>RTM_PXI!R11</f>
        <v>0</v>
      </c>
      <c r="AO11" s="149">
        <f>GDAM_IEX!L11</f>
        <v>0</v>
      </c>
      <c r="AP11" s="149">
        <f>GDAM_IEX!R11</f>
        <v>0</v>
      </c>
      <c r="AQ11" s="149">
        <f>GDAM_PXI!L11</f>
        <v>0</v>
      </c>
      <c r="AR11" s="149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9.66</v>
      </c>
      <c r="H12">
        <f>PPCL_Spot!R12</f>
        <v>0</v>
      </c>
      <c r="I12">
        <f>Bawana_NG!R12</f>
        <v>5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SUMPRODUCT(LTA!J12:AN12,LTA!J$101:AN$101,LTA!J$107:AN$107)</f>
        <v>0</v>
      </c>
      <c r="U12" s="37">
        <f>SUMPRODUCT(LTA!J12:AN12,LTA!J$102:AN$102,LTA!J$107:AN$107)</f>
        <v>0</v>
      </c>
      <c r="V12" s="66">
        <f>SUMPRODUCT(MTOA!B12:G12,MTOA!B$102:G$102,MTOA!B$107:G$107)</f>
        <v>0</v>
      </c>
      <c r="W12" s="66">
        <f>SUMPRODUCT(MTOA!B12:G12,MTOA!B$101:G$101,MTOA!B$107:G$107)</f>
        <v>0</v>
      </c>
      <c r="X12">
        <v>0</v>
      </c>
      <c r="Y12" s="34">
        <f>IEX!L12</f>
        <v>0</v>
      </c>
      <c r="Z12" s="34">
        <f>IEX!R12</f>
        <v>0</v>
      </c>
      <c r="AA12" s="75">
        <f>STOA!L12</f>
        <v>6.76</v>
      </c>
      <c r="AB12" s="75">
        <f>-STOA!R12</f>
        <v>0</v>
      </c>
      <c r="AC12">
        <f t="shared" si="0"/>
        <v>0.20625225504439065</v>
      </c>
      <c r="AD12">
        <f t="shared" si="1"/>
        <v>19.213747744955612</v>
      </c>
      <c r="AE12">
        <f>'IDT-1'!D12</f>
        <v>0</v>
      </c>
      <c r="AF12" s="24"/>
      <c r="AG12">
        <f t="shared" si="2"/>
        <v>19.213747744955612</v>
      </c>
      <c r="AI12" s="34">
        <f>PXIL!L12</f>
        <v>0</v>
      </c>
      <c r="AJ12" s="34">
        <f>PXIL!R12</f>
        <v>0</v>
      </c>
      <c r="AK12" s="34">
        <f>RTM_IEX!L12</f>
        <v>0</v>
      </c>
      <c r="AL12" s="34">
        <f>RTM_IEX!R12</f>
        <v>-2</v>
      </c>
      <c r="AM12" s="34">
        <f>RTM_PXI!L12</f>
        <v>0</v>
      </c>
      <c r="AN12" s="34">
        <f>RTM_PXI!R12</f>
        <v>0</v>
      </c>
      <c r="AO12" s="149">
        <f>GDAM_IEX!L12</f>
        <v>0</v>
      </c>
      <c r="AP12" s="149">
        <f>GDAM_IEX!R12</f>
        <v>0</v>
      </c>
      <c r="AQ12" s="149">
        <f>GDAM_PXI!L12</f>
        <v>0</v>
      </c>
      <c r="AR12" s="149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9.66</v>
      </c>
      <c r="H13">
        <f>PPCL_Spot!R13</f>
        <v>0</v>
      </c>
      <c r="I13">
        <f>Bawana_NG!R13</f>
        <v>4.9997812869078349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SUMPRODUCT(LTA!J13:AN13,LTA!J$101:AN$101,LTA!J$107:AN$107)</f>
        <v>0</v>
      </c>
      <c r="U13" s="37">
        <f>SUMPRODUCT(LTA!J13:AN13,LTA!J$102:AN$102,LTA!J$107:AN$107)</f>
        <v>0</v>
      </c>
      <c r="V13" s="66">
        <f>SUMPRODUCT(MTOA!B13:G13,MTOA!B$102:G$102,MTOA!B$107:G$107)</f>
        <v>0</v>
      </c>
      <c r="W13" s="66">
        <f>SUMPRODUCT(MTOA!B13:G13,MTOA!B$101:G$101,MTOA!B$107:G$107)</f>
        <v>0</v>
      </c>
      <c r="X13">
        <v>0</v>
      </c>
      <c r="Y13" s="34">
        <f>IEX!L13</f>
        <v>0</v>
      </c>
      <c r="Z13" s="34">
        <f>IEX!R13</f>
        <v>0</v>
      </c>
      <c r="AA13" s="75">
        <f>STOA!L13</f>
        <v>6.76</v>
      </c>
      <c r="AB13" s="75">
        <f>-STOA!R13</f>
        <v>0</v>
      </c>
      <c r="AC13">
        <f t="shared" si="0"/>
        <v>0.20625033036917959</v>
      </c>
      <c r="AD13">
        <f t="shared" si="1"/>
        <v>19.213530956538655</v>
      </c>
      <c r="AE13">
        <f>'IDT-1'!D13</f>
        <v>0</v>
      </c>
      <c r="AF13" s="24"/>
      <c r="AG13">
        <f t="shared" si="2"/>
        <v>19.213530956538655</v>
      </c>
      <c r="AI13" s="34">
        <f>PXIL!L13</f>
        <v>0</v>
      </c>
      <c r="AJ13" s="34">
        <f>PXIL!R13</f>
        <v>0</v>
      </c>
      <c r="AK13" s="34">
        <f>RTM_IEX!L13</f>
        <v>0</v>
      </c>
      <c r="AL13" s="34">
        <f>RTM_IEX!R13</f>
        <v>-2</v>
      </c>
      <c r="AM13" s="34">
        <f>RTM_PXI!L13</f>
        <v>0</v>
      </c>
      <c r="AN13" s="34">
        <f>RTM_PXI!R13</f>
        <v>0</v>
      </c>
      <c r="AO13" s="149">
        <f>GDAM_IEX!L13</f>
        <v>0</v>
      </c>
      <c r="AP13" s="149">
        <f>GDAM_IEX!R13</f>
        <v>0</v>
      </c>
      <c r="AQ13" s="149">
        <f>GDAM_PXI!L13</f>
        <v>0</v>
      </c>
      <c r="AR13" s="149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9.66</v>
      </c>
      <c r="H14">
        <f>PPCL_Spot!R14</f>
        <v>0</v>
      </c>
      <c r="I14">
        <f>Bawana_NG!R14</f>
        <v>4.9997812869078349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SUMPRODUCT(LTA!J14:AN14,LTA!J$101:AN$101,LTA!J$107:AN$107)</f>
        <v>0</v>
      </c>
      <c r="U14" s="37">
        <f>SUMPRODUCT(LTA!J14:AN14,LTA!J$102:AN$102,LTA!J$107:AN$107)</f>
        <v>0</v>
      </c>
      <c r="V14" s="66">
        <f>SUMPRODUCT(MTOA!B14:G14,MTOA!B$102:G$102,MTOA!B$107:G$107)</f>
        <v>0</v>
      </c>
      <c r="W14" s="66">
        <f>SUMPRODUCT(MTOA!B14:G14,MTOA!B$101:G$101,MTOA!B$107:G$107)</f>
        <v>0</v>
      </c>
      <c r="X14">
        <v>0</v>
      </c>
      <c r="Y14" s="34">
        <f>IEX!L14</f>
        <v>0</v>
      </c>
      <c r="Z14" s="34">
        <f>IEX!R14</f>
        <v>0</v>
      </c>
      <c r="AA14" s="75">
        <f>STOA!L14</f>
        <v>6.76</v>
      </c>
      <c r="AB14" s="75">
        <f>-STOA!R14</f>
        <v>0</v>
      </c>
      <c r="AC14">
        <f t="shared" si="0"/>
        <v>0.20625033036917959</v>
      </c>
      <c r="AD14">
        <f t="shared" si="1"/>
        <v>19.213530956538655</v>
      </c>
      <c r="AE14">
        <f>'IDT-1'!D14</f>
        <v>0</v>
      </c>
      <c r="AF14" s="24"/>
      <c r="AG14">
        <f t="shared" si="2"/>
        <v>19.213530956538655</v>
      </c>
      <c r="AI14" s="34">
        <f>PXIL!L14</f>
        <v>0</v>
      </c>
      <c r="AJ14" s="34">
        <f>PXIL!R14</f>
        <v>0</v>
      </c>
      <c r="AK14" s="34">
        <f>RTM_IEX!L14</f>
        <v>0</v>
      </c>
      <c r="AL14" s="34">
        <f>RTM_IEX!R14</f>
        <v>-2</v>
      </c>
      <c r="AM14" s="34">
        <f>RTM_PXI!L14</f>
        <v>0</v>
      </c>
      <c r="AN14" s="34">
        <f>RTM_PXI!R14</f>
        <v>0</v>
      </c>
      <c r="AO14" s="149">
        <f>GDAM_IEX!L14</f>
        <v>0</v>
      </c>
      <c r="AP14" s="149">
        <f>GDAM_IEX!R14</f>
        <v>0</v>
      </c>
      <c r="AQ14" s="149">
        <f>GDAM_PXI!L14</f>
        <v>0</v>
      </c>
      <c r="AR14" s="149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9.66</v>
      </c>
      <c r="H15">
        <f>PPCL_Spot!R15</f>
        <v>0</v>
      </c>
      <c r="I15">
        <f>Bawana_NG!R15</f>
        <v>4.9997812869078349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SUMPRODUCT(LTA!J15:AN15,LTA!J$101:AN$101,LTA!J$107:AN$107)</f>
        <v>0</v>
      </c>
      <c r="U15" s="37">
        <f>SUMPRODUCT(LTA!J15:AN15,LTA!J$102:AN$102,LTA!J$107:AN$107)</f>
        <v>0</v>
      </c>
      <c r="V15" s="66">
        <f>SUMPRODUCT(MTOA!B15:G15,MTOA!B$102:G$102,MTOA!B$107:G$107)</f>
        <v>0</v>
      </c>
      <c r="W15" s="66">
        <f>SUMPRODUCT(MTOA!B15:G15,MTOA!B$101:G$101,MTOA!B$107:G$107)</f>
        <v>0</v>
      </c>
      <c r="X15">
        <v>0</v>
      </c>
      <c r="Y15" s="34">
        <f>IEX!L15</f>
        <v>0</v>
      </c>
      <c r="Z15" s="34">
        <f>IEX!R15</f>
        <v>0</v>
      </c>
      <c r="AA15" s="75">
        <f>STOA!L15</f>
        <v>6.76</v>
      </c>
      <c r="AB15" s="75">
        <f>-STOA!R15</f>
        <v>0</v>
      </c>
      <c r="AC15">
        <f t="shared" si="0"/>
        <v>0.21335283238693586</v>
      </c>
      <c r="AD15">
        <f t="shared" si="1"/>
        <v>18.406428454520899</v>
      </c>
      <c r="AE15">
        <f>'IDT-1'!D15</f>
        <v>0</v>
      </c>
      <c r="AF15" s="24"/>
      <c r="AG15">
        <f t="shared" si="2"/>
        <v>18.406428454520899</v>
      </c>
      <c r="AI15" s="34">
        <f>PXIL!L15</f>
        <v>0</v>
      </c>
      <c r="AJ15" s="34">
        <f>PXIL!R15</f>
        <v>0</v>
      </c>
      <c r="AK15" s="34">
        <f>RTM_IEX!L15</f>
        <v>0</v>
      </c>
      <c r="AL15" s="34">
        <f>RTM_IEX!R15</f>
        <v>-2.8</v>
      </c>
      <c r="AM15" s="34">
        <f>RTM_PXI!L15</f>
        <v>0</v>
      </c>
      <c r="AN15" s="34">
        <f>RTM_PXI!R15</f>
        <v>0</v>
      </c>
      <c r="AO15" s="149">
        <f>GDAM_IEX!L15</f>
        <v>0</v>
      </c>
      <c r="AP15" s="149">
        <f>GDAM_IEX!R15</f>
        <v>0</v>
      </c>
      <c r="AQ15" s="149">
        <f>GDAM_PXI!L15</f>
        <v>0</v>
      </c>
      <c r="AR15" s="149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9.66</v>
      </c>
      <c r="H16">
        <f>PPCL_Spot!R16</f>
        <v>0</v>
      </c>
      <c r="I16">
        <f>Bawana_NG!R16</f>
        <v>4.9997812869078349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SUMPRODUCT(LTA!J16:AN16,LTA!J$101:AN$101,LTA!J$107:AN$107)</f>
        <v>0</v>
      </c>
      <c r="U16" s="37">
        <f>SUMPRODUCT(LTA!J16:AN16,LTA!J$102:AN$102,LTA!J$107:AN$107)</f>
        <v>0</v>
      </c>
      <c r="V16" s="66">
        <f>SUMPRODUCT(MTOA!B16:G16,MTOA!B$102:G$102,MTOA!B$107:G$107)</f>
        <v>0</v>
      </c>
      <c r="W16" s="66">
        <f>SUMPRODUCT(MTOA!B16:G16,MTOA!B$101:G$101,MTOA!B$107:G$107)</f>
        <v>0</v>
      </c>
      <c r="X16">
        <v>0</v>
      </c>
      <c r="Y16" s="34">
        <f>IEX!L16</f>
        <v>0</v>
      </c>
      <c r="Z16" s="34">
        <f>IEX!R16</f>
        <v>0</v>
      </c>
      <c r="AA16" s="75">
        <f>STOA!L16</f>
        <v>6.76</v>
      </c>
      <c r="AB16" s="75">
        <f>-STOA!R16</f>
        <v>0</v>
      </c>
      <c r="AC16">
        <f t="shared" si="0"/>
        <v>0.21335283238693586</v>
      </c>
      <c r="AD16">
        <f t="shared" si="1"/>
        <v>18.406428454520899</v>
      </c>
      <c r="AE16">
        <f>'IDT-1'!D16</f>
        <v>0</v>
      </c>
      <c r="AF16" s="24"/>
      <c r="AG16">
        <f t="shared" si="2"/>
        <v>18.406428454520899</v>
      </c>
      <c r="AI16" s="34">
        <f>PXIL!L16</f>
        <v>0</v>
      </c>
      <c r="AJ16" s="34">
        <f>PXIL!R16</f>
        <v>0</v>
      </c>
      <c r="AK16" s="34">
        <f>RTM_IEX!L16</f>
        <v>0</v>
      </c>
      <c r="AL16" s="34">
        <f>RTM_IEX!R16</f>
        <v>-2.8</v>
      </c>
      <c r="AM16" s="34">
        <f>RTM_PXI!L16</f>
        <v>0</v>
      </c>
      <c r="AN16" s="34">
        <f>RTM_PXI!R16</f>
        <v>0</v>
      </c>
      <c r="AO16" s="149">
        <f>GDAM_IEX!L16</f>
        <v>0</v>
      </c>
      <c r="AP16" s="149">
        <f>GDAM_IEX!R16</f>
        <v>0</v>
      </c>
      <c r="AQ16" s="149">
        <f>GDAM_PXI!L16</f>
        <v>0</v>
      </c>
      <c r="AR16" s="149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9.66</v>
      </c>
      <c r="H17">
        <f>PPCL_Spot!R17</f>
        <v>0</v>
      </c>
      <c r="I17">
        <f>Bawana_NG!R17</f>
        <v>4.9997812869078349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SUMPRODUCT(LTA!J17:AN17,LTA!J$101:AN$101,LTA!J$107:AN$107)</f>
        <v>0</v>
      </c>
      <c r="U17" s="37">
        <f>SUMPRODUCT(LTA!J17:AN17,LTA!J$102:AN$102,LTA!J$107:AN$107)</f>
        <v>0</v>
      </c>
      <c r="V17" s="66">
        <f>SUMPRODUCT(MTOA!B17:G17,MTOA!B$102:G$102,MTOA!B$107:G$107)</f>
        <v>0</v>
      </c>
      <c r="W17" s="66">
        <f>SUMPRODUCT(MTOA!B17:G17,MTOA!B$101:G$101,MTOA!B$107:G$107)</f>
        <v>0</v>
      </c>
      <c r="X17">
        <v>0</v>
      </c>
      <c r="Y17" s="34">
        <f>IEX!L17</f>
        <v>0</v>
      </c>
      <c r="Z17" s="34">
        <f>IEX!R17</f>
        <v>0</v>
      </c>
      <c r="AA17" s="75">
        <f>STOA!L17</f>
        <v>6.76</v>
      </c>
      <c r="AB17" s="75">
        <f>-STOA!R17</f>
        <v>0</v>
      </c>
      <c r="AC17">
        <f t="shared" si="0"/>
        <v>0.21335283238693586</v>
      </c>
      <c r="AD17">
        <f t="shared" si="1"/>
        <v>18.406428454520899</v>
      </c>
      <c r="AE17">
        <f>'IDT-1'!D17</f>
        <v>0</v>
      </c>
      <c r="AF17" s="24"/>
      <c r="AG17">
        <f t="shared" si="2"/>
        <v>18.406428454520899</v>
      </c>
      <c r="AI17" s="34">
        <f>PXIL!L17</f>
        <v>0</v>
      </c>
      <c r="AJ17" s="34">
        <f>PXIL!R17</f>
        <v>0</v>
      </c>
      <c r="AK17" s="34">
        <f>RTM_IEX!L17</f>
        <v>0</v>
      </c>
      <c r="AL17" s="34">
        <f>RTM_IEX!R17</f>
        <v>-2.8</v>
      </c>
      <c r="AM17" s="34">
        <f>RTM_PXI!L17</f>
        <v>0</v>
      </c>
      <c r="AN17" s="34">
        <f>RTM_PXI!R17</f>
        <v>0</v>
      </c>
      <c r="AO17" s="149">
        <f>GDAM_IEX!L17</f>
        <v>0</v>
      </c>
      <c r="AP17" s="149">
        <f>GDAM_IEX!R17</f>
        <v>0</v>
      </c>
      <c r="AQ17" s="149">
        <f>GDAM_PXI!L17</f>
        <v>0</v>
      </c>
      <c r="AR17" s="149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9.66</v>
      </c>
      <c r="H18">
        <f>PPCL_Spot!R18</f>
        <v>0</v>
      </c>
      <c r="I18">
        <f>Bawana_NG!R18</f>
        <v>4.9997812869078349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SUMPRODUCT(LTA!J18:AN18,LTA!J$101:AN$101,LTA!J$107:AN$107)</f>
        <v>0</v>
      </c>
      <c r="U18" s="37">
        <f>SUMPRODUCT(LTA!J18:AN18,LTA!J$102:AN$102,LTA!J$107:AN$107)</f>
        <v>0</v>
      </c>
      <c r="V18" s="66">
        <f>SUMPRODUCT(MTOA!B18:G18,MTOA!B$102:G$102,MTOA!B$107:G$107)</f>
        <v>0</v>
      </c>
      <c r="W18" s="66">
        <f>SUMPRODUCT(MTOA!B18:G18,MTOA!B$101:G$101,MTOA!B$107:G$107)</f>
        <v>0</v>
      </c>
      <c r="X18">
        <v>0</v>
      </c>
      <c r="Y18" s="34">
        <f>IEX!L18</f>
        <v>0</v>
      </c>
      <c r="Z18" s="34">
        <f>IEX!R18</f>
        <v>0</v>
      </c>
      <c r="AA18" s="75">
        <f>STOA!L18</f>
        <v>6.76</v>
      </c>
      <c r="AB18" s="75">
        <f>-STOA!R18</f>
        <v>0</v>
      </c>
      <c r="AC18">
        <f t="shared" si="0"/>
        <v>0.21335283238693586</v>
      </c>
      <c r="AD18">
        <f t="shared" si="1"/>
        <v>18.406428454520899</v>
      </c>
      <c r="AE18">
        <f>'IDT-1'!D18</f>
        <v>0</v>
      </c>
      <c r="AF18" s="24"/>
      <c r="AG18">
        <f t="shared" si="2"/>
        <v>18.406428454520899</v>
      </c>
      <c r="AI18" s="34">
        <f>PXIL!L18</f>
        <v>0</v>
      </c>
      <c r="AJ18" s="34">
        <f>PXIL!R18</f>
        <v>0</v>
      </c>
      <c r="AK18" s="34">
        <f>RTM_IEX!L18</f>
        <v>0</v>
      </c>
      <c r="AL18" s="34">
        <f>RTM_IEX!R18</f>
        <v>-2.8</v>
      </c>
      <c r="AM18" s="34">
        <f>RTM_PXI!L18</f>
        <v>0</v>
      </c>
      <c r="AN18" s="34">
        <f>RTM_PXI!R18</f>
        <v>0</v>
      </c>
      <c r="AO18" s="149">
        <f>GDAM_IEX!L18</f>
        <v>0</v>
      </c>
      <c r="AP18" s="149">
        <f>GDAM_IEX!R18</f>
        <v>0</v>
      </c>
      <c r="AQ18" s="149">
        <f>GDAM_PXI!L18</f>
        <v>0</v>
      </c>
      <c r="AR18" s="149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9.66</v>
      </c>
      <c r="H19">
        <f>PPCL_Spot!R19</f>
        <v>0</v>
      </c>
      <c r="I19">
        <f>Bawana_NG!R19</f>
        <v>5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SUMPRODUCT(LTA!J19:AN19,LTA!J$101:AN$101,LTA!J$107:AN$107)</f>
        <v>0</v>
      </c>
      <c r="U19" s="37">
        <f>SUMPRODUCT(LTA!J19:AN19,LTA!J$102:AN$102,LTA!J$107:AN$107)</f>
        <v>0</v>
      </c>
      <c r="V19" s="66">
        <f>SUMPRODUCT(MTOA!B19:G19,MTOA!B$102:G$102,MTOA!B$107:G$107)</f>
        <v>0</v>
      </c>
      <c r="W19" s="66">
        <f>SUMPRODUCT(MTOA!B19:G19,MTOA!B$101:G$101,MTOA!B$107:G$107)</f>
        <v>0</v>
      </c>
      <c r="X19">
        <v>0</v>
      </c>
      <c r="Y19" s="34">
        <f>IEX!L19</f>
        <v>0</v>
      </c>
      <c r="Z19" s="34">
        <f>IEX!R19</f>
        <v>0</v>
      </c>
      <c r="AA19" s="75">
        <f>STOA!L19</f>
        <v>6.76</v>
      </c>
      <c r="AB19" s="75">
        <f>-STOA!R19</f>
        <v>0</v>
      </c>
      <c r="AC19">
        <f t="shared" si="0"/>
        <v>0.20625225504439065</v>
      </c>
      <c r="AD19">
        <f t="shared" si="1"/>
        <v>19.213747744955612</v>
      </c>
      <c r="AE19">
        <f>'IDT-1'!D19</f>
        <v>0</v>
      </c>
      <c r="AF19" s="24"/>
      <c r="AG19">
        <f t="shared" si="2"/>
        <v>19.213747744955612</v>
      </c>
      <c r="AI19" s="34">
        <f>PXIL!L19</f>
        <v>0</v>
      </c>
      <c r="AJ19" s="34">
        <f>PXIL!R19</f>
        <v>0</v>
      </c>
      <c r="AK19" s="34">
        <f>RTM_IEX!L19</f>
        <v>0</v>
      </c>
      <c r="AL19" s="34">
        <f>RTM_IEX!R19</f>
        <v>-2</v>
      </c>
      <c r="AM19" s="34">
        <f>RTM_PXI!L19</f>
        <v>0</v>
      </c>
      <c r="AN19" s="34">
        <f>RTM_PXI!R19</f>
        <v>0</v>
      </c>
      <c r="AO19" s="149">
        <f>GDAM_IEX!L19</f>
        <v>0</v>
      </c>
      <c r="AP19" s="149">
        <f>GDAM_IEX!R19</f>
        <v>0</v>
      </c>
      <c r="AQ19" s="149">
        <f>GDAM_PXI!L19</f>
        <v>0</v>
      </c>
      <c r="AR19" s="149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9.48</v>
      </c>
      <c r="H20">
        <f>PPCL_Spot!R20</f>
        <v>0</v>
      </c>
      <c r="I20">
        <f>Bawana_NG!R20</f>
        <v>5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SUMPRODUCT(LTA!J20:AN20,LTA!J$101:AN$101,LTA!J$107:AN$107)</f>
        <v>0</v>
      </c>
      <c r="U20" s="37">
        <f>SUMPRODUCT(LTA!J20:AN20,LTA!J$102:AN$102,LTA!J$107:AN$107)</f>
        <v>0</v>
      </c>
      <c r="V20" s="66">
        <f>SUMPRODUCT(MTOA!B20:G20,MTOA!B$102:G$102,MTOA!B$107:G$107)</f>
        <v>0</v>
      </c>
      <c r="W20" s="66">
        <f>SUMPRODUCT(MTOA!B20:G20,MTOA!B$101:G$101,MTOA!B$107:G$107)</f>
        <v>0</v>
      </c>
      <c r="X20">
        <v>0</v>
      </c>
      <c r="Y20" s="34">
        <f>IEX!L20</f>
        <v>0</v>
      </c>
      <c r="Z20" s="34">
        <f>IEX!R20</f>
        <v>0</v>
      </c>
      <c r="AA20" s="75">
        <f>STOA!L20</f>
        <v>6.76</v>
      </c>
      <c r="AB20" s="75">
        <f>-STOA!R20</f>
        <v>0</v>
      </c>
      <c r="AC20">
        <f t="shared" si="0"/>
        <v>0.20466825504439065</v>
      </c>
      <c r="AD20">
        <f t="shared" si="1"/>
        <v>19.035331744955613</v>
      </c>
      <c r="AE20">
        <f>'IDT-1'!D20</f>
        <v>0</v>
      </c>
      <c r="AF20" s="24"/>
      <c r="AG20">
        <f t="shared" si="2"/>
        <v>19.035331744955613</v>
      </c>
      <c r="AI20" s="34">
        <f>PXIL!L20</f>
        <v>0</v>
      </c>
      <c r="AJ20" s="34">
        <f>PXIL!R20</f>
        <v>0</v>
      </c>
      <c r="AK20" s="34">
        <f>RTM_IEX!L20</f>
        <v>0</v>
      </c>
      <c r="AL20" s="34">
        <f>RTM_IEX!R20</f>
        <v>-2</v>
      </c>
      <c r="AM20" s="34">
        <f>RTM_PXI!L20</f>
        <v>0</v>
      </c>
      <c r="AN20" s="34">
        <f>RTM_PXI!R20</f>
        <v>0</v>
      </c>
      <c r="AO20" s="149">
        <f>GDAM_IEX!L20</f>
        <v>0</v>
      </c>
      <c r="AP20" s="149">
        <f>GDAM_IEX!R20</f>
        <v>0</v>
      </c>
      <c r="AQ20" s="149">
        <f>GDAM_PXI!L20</f>
        <v>0</v>
      </c>
      <c r="AR20" s="149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9.48</v>
      </c>
      <c r="H21">
        <f>PPCL_Spot!R21</f>
        <v>0</v>
      </c>
      <c r="I21">
        <f>Bawana_NG!R21</f>
        <v>5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SUMPRODUCT(LTA!J21:AN21,LTA!J$101:AN$101,LTA!J$107:AN$107)</f>
        <v>0</v>
      </c>
      <c r="U21" s="37">
        <f>SUMPRODUCT(LTA!J21:AN21,LTA!J$102:AN$102,LTA!J$107:AN$107)</f>
        <v>0</v>
      </c>
      <c r="V21" s="66">
        <f>SUMPRODUCT(MTOA!B21:G21,MTOA!B$102:G$102,MTOA!B$107:G$107)</f>
        <v>0</v>
      </c>
      <c r="W21" s="66">
        <f>SUMPRODUCT(MTOA!B21:G21,MTOA!B$101:G$101,MTOA!B$107:G$107)</f>
        <v>0</v>
      </c>
      <c r="X21">
        <v>0</v>
      </c>
      <c r="Y21" s="34">
        <f>IEX!L21</f>
        <v>0</v>
      </c>
      <c r="Z21" s="34">
        <f>IEX!R21</f>
        <v>0</v>
      </c>
      <c r="AA21" s="75">
        <f>STOA!L21</f>
        <v>6.76</v>
      </c>
      <c r="AB21" s="75">
        <f>-STOA!R21</f>
        <v>0</v>
      </c>
      <c r="AC21">
        <f t="shared" si="0"/>
        <v>0.20466825504439065</v>
      </c>
      <c r="AD21">
        <f t="shared" si="1"/>
        <v>19.035331744955613</v>
      </c>
      <c r="AE21">
        <f>'IDT-1'!D21</f>
        <v>0</v>
      </c>
      <c r="AF21" s="24"/>
      <c r="AG21">
        <f t="shared" si="2"/>
        <v>19.035331744955613</v>
      </c>
      <c r="AI21" s="34">
        <f>PXIL!L21</f>
        <v>0</v>
      </c>
      <c r="AJ21" s="34">
        <f>PXIL!R21</f>
        <v>0</v>
      </c>
      <c r="AK21" s="34">
        <f>RTM_IEX!L21</f>
        <v>0</v>
      </c>
      <c r="AL21" s="34">
        <f>RTM_IEX!R21</f>
        <v>-2</v>
      </c>
      <c r="AM21" s="34">
        <f>RTM_PXI!L21</f>
        <v>0</v>
      </c>
      <c r="AN21" s="34">
        <f>RTM_PXI!R21</f>
        <v>0</v>
      </c>
      <c r="AO21" s="149">
        <f>GDAM_IEX!L21</f>
        <v>0</v>
      </c>
      <c r="AP21" s="149">
        <f>GDAM_IEX!R21</f>
        <v>0</v>
      </c>
      <c r="AQ21" s="149">
        <f>GDAM_PXI!L21</f>
        <v>0</v>
      </c>
      <c r="AR21" s="149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9.48</v>
      </c>
      <c r="H22">
        <f>PPCL_Spot!R22</f>
        <v>0</v>
      </c>
      <c r="I22">
        <f>Bawana_NG!R22</f>
        <v>5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SUMPRODUCT(LTA!J22:AN22,LTA!J$101:AN$101,LTA!J$107:AN$107)</f>
        <v>0</v>
      </c>
      <c r="U22" s="37">
        <f>SUMPRODUCT(LTA!J22:AN22,LTA!J$102:AN$102,LTA!J$107:AN$107)</f>
        <v>0</v>
      </c>
      <c r="V22" s="66">
        <f>SUMPRODUCT(MTOA!B22:G22,MTOA!B$102:G$102,MTOA!B$107:G$107)</f>
        <v>0</v>
      </c>
      <c r="W22" s="66">
        <f>SUMPRODUCT(MTOA!B22:G22,MTOA!B$101:G$101,MTOA!B$107:G$107)</f>
        <v>0</v>
      </c>
      <c r="X22">
        <v>0</v>
      </c>
      <c r="Y22" s="34">
        <f>IEX!L22</f>
        <v>0</v>
      </c>
      <c r="Z22" s="34">
        <f>IEX!R22</f>
        <v>0</v>
      </c>
      <c r="AA22" s="75">
        <f>STOA!L22</f>
        <v>6.76</v>
      </c>
      <c r="AB22" s="75">
        <f>-STOA!R22</f>
        <v>0</v>
      </c>
      <c r="AC22">
        <f t="shared" si="0"/>
        <v>0.20466825504439065</v>
      </c>
      <c r="AD22">
        <f t="shared" si="1"/>
        <v>19.035331744955613</v>
      </c>
      <c r="AE22">
        <f>'IDT-1'!D22</f>
        <v>0</v>
      </c>
      <c r="AF22" s="24"/>
      <c r="AG22">
        <f t="shared" si="2"/>
        <v>19.035331744955613</v>
      </c>
      <c r="AI22" s="34">
        <f>PXIL!L22</f>
        <v>0</v>
      </c>
      <c r="AJ22" s="34">
        <f>PXIL!R22</f>
        <v>0</v>
      </c>
      <c r="AK22" s="34">
        <f>RTM_IEX!L22</f>
        <v>0</v>
      </c>
      <c r="AL22" s="34">
        <f>RTM_IEX!R22</f>
        <v>-2</v>
      </c>
      <c r="AM22" s="34">
        <f>RTM_PXI!L22</f>
        <v>0</v>
      </c>
      <c r="AN22" s="34">
        <f>RTM_PXI!R22</f>
        <v>0</v>
      </c>
      <c r="AO22" s="149">
        <f>GDAM_IEX!L22</f>
        <v>0</v>
      </c>
      <c r="AP22" s="149">
        <f>GDAM_IEX!R22</f>
        <v>0</v>
      </c>
      <c r="AQ22" s="149">
        <f>GDAM_PXI!L22</f>
        <v>0</v>
      </c>
      <c r="AR22" s="149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9.48</v>
      </c>
      <c r="H23">
        <f>PPCL_Spot!R23</f>
        <v>0</v>
      </c>
      <c r="I23">
        <f>Bawana_NG!R23</f>
        <v>5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SUMPRODUCT(LTA!J23:AN23,LTA!J$101:AN$101,LTA!J$107:AN$107)</f>
        <v>0</v>
      </c>
      <c r="U23" s="37">
        <f>SUMPRODUCT(LTA!J23:AN23,LTA!J$102:AN$102,LTA!J$107:AN$107)</f>
        <v>0</v>
      </c>
      <c r="V23" s="66">
        <f>SUMPRODUCT(MTOA!B23:G23,MTOA!B$102:G$102,MTOA!B$107:G$107)</f>
        <v>0</v>
      </c>
      <c r="W23" s="66">
        <f>SUMPRODUCT(MTOA!B23:G23,MTOA!B$101:G$101,MTOA!B$107:G$107)</f>
        <v>0</v>
      </c>
      <c r="X23">
        <v>0</v>
      </c>
      <c r="Y23" s="34">
        <f>IEX!L23</f>
        <v>0</v>
      </c>
      <c r="Z23" s="34">
        <f>IEX!R23</f>
        <v>0</v>
      </c>
      <c r="AA23" s="75">
        <f>STOA!L23</f>
        <v>6.76</v>
      </c>
      <c r="AB23" s="75">
        <f>-STOA!R23</f>
        <v>0</v>
      </c>
      <c r="AC23">
        <f t="shared" si="0"/>
        <v>0.18691200000000002</v>
      </c>
      <c r="AD23">
        <f t="shared" si="1"/>
        <v>21.053088000000002</v>
      </c>
      <c r="AE23">
        <f>'IDT-1'!D23</f>
        <v>0</v>
      </c>
      <c r="AF23" s="24"/>
      <c r="AG23">
        <f t="shared" si="2"/>
        <v>21.053088000000002</v>
      </c>
      <c r="AI23" s="34">
        <f>PXIL!L23</f>
        <v>0</v>
      </c>
      <c r="AJ23" s="34">
        <f>PXIL!R23</f>
        <v>0</v>
      </c>
      <c r="AK23" s="34">
        <f>RTM_IEX!L23</f>
        <v>0</v>
      </c>
      <c r="AL23" s="34">
        <f>RTM_IEX!R23</f>
        <v>0</v>
      </c>
      <c r="AM23" s="34">
        <f>RTM_PXI!L23</f>
        <v>0</v>
      </c>
      <c r="AN23" s="34">
        <f>RTM_PXI!R23</f>
        <v>0</v>
      </c>
      <c r="AO23" s="149">
        <f>GDAM_IEX!L23</f>
        <v>0</v>
      </c>
      <c r="AP23" s="149">
        <f>GDAM_IEX!R23</f>
        <v>0</v>
      </c>
      <c r="AQ23" s="149">
        <f>GDAM_PXI!L23</f>
        <v>0</v>
      </c>
      <c r="AR23" s="149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9.48</v>
      </c>
      <c r="H24">
        <f>PPCL_Spot!R24</f>
        <v>0</v>
      </c>
      <c r="I24">
        <f>Bawana_NG!R24</f>
        <v>5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SUMPRODUCT(LTA!J24:AN24,LTA!J$101:AN$101,LTA!J$107:AN$107)</f>
        <v>0</v>
      </c>
      <c r="U24" s="37">
        <f>SUMPRODUCT(LTA!J24:AN24,LTA!J$102:AN$102,LTA!J$107:AN$107)</f>
        <v>0</v>
      </c>
      <c r="V24" s="66">
        <f>SUMPRODUCT(MTOA!B24:G24,MTOA!B$102:G$102,MTOA!B$107:G$107)</f>
        <v>0</v>
      </c>
      <c r="W24" s="66">
        <f>SUMPRODUCT(MTOA!B24:G24,MTOA!B$101:G$101,MTOA!B$107:G$107)</f>
        <v>0</v>
      </c>
      <c r="X24">
        <v>0</v>
      </c>
      <c r="Y24" s="34">
        <f>IEX!L24</f>
        <v>0</v>
      </c>
      <c r="Z24" s="34">
        <f>IEX!R24</f>
        <v>0</v>
      </c>
      <c r="AA24" s="75">
        <f>STOA!L24</f>
        <v>6.76</v>
      </c>
      <c r="AB24" s="75">
        <f>-STOA!R24</f>
        <v>0</v>
      </c>
      <c r="AC24">
        <f t="shared" si="0"/>
        <v>0.19113600000000003</v>
      </c>
      <c r="AD24">
        <f t="shared" si="1"/>
        <v>21.528864000000002</v>
      </c>
      <c r="AE24">
        <f>'IDT-1'!D24</f>
        <v>0</v>
      </c>
      <c r="AF24" s="24"/>
      <c r="AG24">
        <f t="shared" si="2"/>
        <v>21.528864000000002</v>
      </c>
      <c r="AI24" s="34">
        <f>PXIL!L24</f>
        <v>0</v>
      </c>
      <c r="AJ24" s="34">
        <f>PXIL!R24</f>
        <v>0</v>
      </c>
      <c r="AK24" s="34">
        <f>RTM_IEX!L24</f>
        <v>0.48</v>
      </c>
      <c r="AL24" s="34">
        <f>RTM_IEX!R24</f>
        <v>0</v>
      </c>
      <c r="AM24" s="34">
        <f>RTM_PXI!L24</f>
        <v>0</v>
      </c>
      <c r="AN24" s="34">
        <f>RTM_PXI!R24</f>
        <v>0</v>
      </c>
      <c r="AO24" s="149">
        <f>GDAM_IEX!L24</f>
        <v>0</v>
      </c>
      <c r="AP24" s="149">
        <f>GDAM_IEX!R24</f>
        <v>0</v>
      </c>
      <c r="AQ24" s="149">
        <f>GDAM_PXI!L24</f>
        <v>0</v>
      </c>
      <c r="AR24" s="149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9.48</v>
      </c>
      <c r="H25">
        <f>PPCL_Spot!R25</f>
        <v>0</v>
      </c>
      <c r="I25">
        <f>Bawana_NG!R25</f>
        <v>5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SUMPRODUCT(LTA!J25:AN25,LTA!J$101:AN$101,LTA!J$107:AN$107)</f>
        <v>0</v>
      </c>
      <c r="U25" s="37">
        <f>SUMPRODUCT(LTA!J25:AN25,LTA!J$102:AN$102,LTA!J$107:AN$107)</f>
        <v>0</v>
      </c>
      <c r="V25" s="66">
        <f>SUMPRODUCT(MTOA!B25:G25,MTOA!B$102:G$102,MTOA!B$107:G$107)</f>
        <v>0</v>
      </c>
      <c r="W25" s="66">
        <f>SUMPRODUCT(MTOA!B25:G25,MTOA!B$101:G$101,MTOA!B$107:G$107)</f>
        <v>0</v>
      </c>
      <c r="X25">
        <v>0</v>
      </c>
      <c r="Y25" s="34">
        <f>IEX!L25</f>
        <v>0</v>
      </c>
      <c r="Z25" s="34">
        <f>IEX!R25</f>
        <v>0</v>
      </c>
      <c r="AA25" s="75">
        <f>STOA!L25</f>
        <v>6.76</v>
      </c>
      <c r="AB25" s="75">
        <f>-STOA!R25</f>
        <v>0</v>
      </c>
      <c r="AC25">
        <f t="shared" si="0"/>
        <v>0.20389600000000002</v>
      </c>
      <c r="AD25">
        <f t="shared" si="1"/>
        <v>22.966104000000001</v>
      </c>
      <c r="AE25">
        <f>'IDT-1'!D25</f>
        <v>0</v>
      </c>
      <c r="AF25" s="24"/>
      <c r="AG25">
        <f t="shared" si="2"/>
        <v>22.966104000000001</v>
      </c>
      <c r="AI25" s="34">
        <f>PXIL!L25</f>
        <v>0</v>
      </c>
      <c r="AJ25" s="34">
        <f>PXIL!R25</f>
        <v>0</v>
      </c>
      <c r="AK25" s="34">
        <f>RTM_IEX!L25</f>
        <v>1.93</v>
      </c>
      <c r="AL25" s="34">
        <f>RTM_IEX!R25</f>
        <v>0</v>
      </c>
      <c r="AM25" s="34">
        <f>RTM_PXI!L25</f>
        <v>0</v>
      </c>
      <c r="AN25" s="34">
        <f>RTM_PXI!R25</f>
        <v>0</v>
      </c>
      <c r="AO25" s="149">
        <f>GDAM_IEX!L25</f>
        <v>0</v>
      </c>
      <c r="AP25" s="149">
        <f>GDAM_IEX!R25</f>
        <v>0</v>
      </c>
      <c r="AQ25" s="149">
        <f>GDAM_PXI!L25</f>
        <v>0</v>
      </c>
      <c r="AR25" s="149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9.48</v>
      </c>
      <c r="H26">
        <f>PPCL_Spot!R26</f>
        <v>0</v>
      </c>
      <c r="I26">
        <f>Bawana_NG!R26</f>
        <v>5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SUMPRODUCT(LTA!J26:AN26,LTA!J$101:AN$101,LTA!J$107:AN$107)</f>
        <v>0</v>
      </c>
      <c r="U26" s="37">
        <f>SUMPRODUCT(LTA!J26:AN26,LTA!J$102:AN$102,LTA!J$107:AN$107)</f>
        <v>0</v>
      </c>
      <c r="V26" s="66">
        <f>SUMPRODUCT(MTOA!B26:G26,MTOA!B$102:G$102,MTOA!B$107:G$107)</f>
        <v>0</v>
      </c>
      <c r="W26" s="66">
        <f>SUMPRODUCT(MTOA!B26:G26,MTOA!B$101:G$101,MTOA!B$107:G$107)</f>
        <v>0</v>
      </c>
      <c r="X26">
        <v>0</v>
      </c>
      <c r="Y26" s="34">
        <f>IEX!L26</f>
        <v>0</v>
      </c>
      <c r="Z26" s="34">
        <f>IEX!R26</f>
        <v>0</v>
      </c>
      <c r="AA26" s="75">
        <f>STOA!L26</f>
        <v>6.76</v>
      </c>
      <c r="AB26" s="75">
        <f>-STOA!R26</f>
        <v>0</v>
      </c>
      <c r="AC26">
        <f t="shared" si="0"/>
        <v>0.20820800000000003</v>
      </c>
      <c r="AD26">
        <f t="shared" si="1"/>
        <v>23.451792000000005</v>
      </c>
      <c r="AE26">
        <f>'IDT-1'!D26</f>
        <v>0</v>
      </c>
      <c r="AF26" s="24"/>
      <c r="AG26">
        <f t="shared" si="2"/>
        <v>23.451792000000005</v>
      </c>
      <c r="AI26" s="34">
        <f>PXIL!L26</f>
        <v>0</v>
      </c>
      <c r="AJ26" s="34">
        <f>PXIL!R26</f>
        <v>0</v>
      </c>
      <c r="AK26" s="34">
        <f>RTM_IEX!L26</f>
        <v>2.42</v>
      </c>
      <c r="AL26" s="34">
        <f>RTM_IEX!R26</f>
        <v>0</v>
      </c>
      <c r="AM26" s="34">
        <f>RTM_PXI!L26</f>
        <v>0</v>
      </c>
      <c r="AN26" s="34">
        <f>RTM_PXI!R26</f>
        <v>0</v>
      </c>
      <c r="AO26" s="149">
        <f>GDAM_IEX!L26</f>
        <v>0</v>
      </c>
      <c r="AP26" s="149">
        <f>GDAM_IEX!R26</f>
        <v>0</v>
      </c>
      <c r="AQ26" s="149">
        <f>GDAM_PXI!L26</f>
        <v>0</v>
      </c>
      <c r="AR26" s="149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9.48</v>
      </c>
      <c r="H27">
        <f>PPCL_Spot!R27</f>
        <v>0</v>
      </c>
      <c r="I27">
        <f>Bawana_NG!R27</f>
        <v>5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SUMPRODUCT(LTA!J27:AN27,LTA!J$101:AN$101,LTA!J$107:AN$107)</f>
        <v>0</v>
      </c>
      <c r="U27" s="37">
        <f>SUMPRODUCT(LTA!J27:AN27,LTA!J$102:AN$102,LTA!J$107:AN$107)</f>
        <v>0</v>
      </c>
      <c r="V27" s="66">
        <f>SUMPRODUCT(MTOA!B27:G27,MTOA!B$102:G$102,MTOA!B$107:G$107)</f>
        <v>0</v>
      </c>
      <c r="W27" s="66">
        <f>SUMPRODUCT(MTOA!B27:G27,MTOA!B$101:G$101,MTOA!B$107:G$107)</f>
        <v>0</v>
      </c>
      <c r="X27">
        <v>0</v>
      </c>
      <c r="Y27" s="34">
        <f>IEX!L27</f>
        <v>0</v>
      </c>
      <c r="Z27" s="34">
        <f>IEX!R27</f>
        <v>0</v>
      </c>
      <c r="AA27" s="75">
        <f>STOA!L27</f>
        <v>6.76</v>
      </c>
      <c r="AB27" s="75">
        <f>-STOA!R27</f>
        <v>0</v>
      </c>
      <c r="AC27">
        <f t="shared" si="0"/>
        <v>0.21665600000000002</v>
      </c>
      <c r="AD27">
        <f t="shared" si="1"/>
        <v>24.403344000000001</v>
      </c>
      <c r="AE27">
        <f>'IDT-1'!D27</f>
        <v>0</v>
      </c>
      <c r="AF27" s="24"/>
      <c r="AG27">
        <f t="shared" si="2"/>
        <v>24.403344000000001</v>
      </c>
      <c r="AI27" s="34">
        <f>PXIL!L27</f>
        <v>0</v>
      </c>
      <c r="AJ27" s="34">
        <f>PXIL!R27</f>
        <v>0</v>
      </c>
      <c r="AK27" s="34">
        <f>RTM_IEX!L27</f>
        <v>3.38</v>
      </c>
      <c r="AL27" s="34">
        <f>RTM_IEX!R27</f>
        <v>0</v>
      </c>
      <c r="AM27" s="34">
        <f>RTM_PXI!L27</f>
        <v>0</v>
      </c>
      <c r="AN27" s="34">
        <f>RTM_PXI!R27</f>
        <v>0</v>
      </c>
      <c r="AO27" s="149">
        <f>GDAM_IEX!L27</f>
        <v>0</v>
      </c>
      <c r="AP27" s="149">
        <f>GDAM_IEX!R27</f>
        <v>0</v>
      </c>
      <c r="AQ27" s="149">
        <f>GDAM_PXI!L27</f>
        <v>0</v>
      </c>
      <c r="AR27" s="149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9.66</v>
      </c>
      <c r="H28">
        <f>PPCL_Spot!R28</f>
        <v>0</v>
      </c>
      <c r="I28">
        <f>Bawana_NG!R28</f>
        <v>5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SUMPRODUCT(LTA!J28:AN28,LTA!J$101:AN$101,LTA!J$107:AN$107)</f>
        <v>0</v>
      </c>
      <c r="U28" s="37">
        <f>SUMPRODUCT(LTA!J28:AN28,LTA!J$102:AN$102,LTA!J$107:AN$107)</f>
        <v>0</v>
      </c>
      <c r="V28" s="66">
        <f>SUMPRODUCT(MTOA!B28:G28,MTOA!B$102:G$102,MTOA!B$107:G$107)</f>
        <v>0</v>
      </c>
      <c r="W28" s="66">
        <f>SUMPRODUCT(MTOA!B28:G28,MTOA!B$101:G$101,MTOA!B$107:G$107)</f>
        <v>0</v>
      </c>
      <c r="X28">
        <v>0</v>
      </c>
      <c r="Y28" s="34">
        <f>IEX!L28</f>
        <v>0</v>
      </c>
      <c r="Z28" s="34">
        <f>IEX!R28</f>
        <v>0</v>
      </c>
      <c r="AA28" s="75">
        <f>STOA!L28</f>
        <v>6.76</v>
      </c>
      <c r="AB28" s="75">
        <f>-STOA!R28</f>
        <v>0</v>
      </c>
      <c r="AC28">
        <f t="shared" si="0"/>
        <v>0.22132000000000002</v>
      </c>
      <c r="AD28">
        <f t="shared" si="1"/>
        <v>24.928680000000004</v>
      </c>
      <c r="AE28">
        <f>'IDT-1'!D28</f>
        <v>0</v>
      </c>
      <c r="AF28" s="24"/>
      <c r="AG28">
        <f t="shared" si="2"/>
        <v>24.928680000000004</v>
      </c>
      <c r="AI28" s="34">
        <f>PXIL!L28</f>
        <v>0</v>
      </c>
      <c r="AJ28" s="34">
        <f>PXIL!R28</f>
        <v>0</v>
      </c>
      <c r="AK28" s="34">
        <f>RTM_IEX!L28</f>
        <v>3.73</v>
      </c>
      <c r="AL28" s="34">
        <f>RTM_IEX!R28</f>
        <v>0</v>
      </c>
      <c r="AM28" s="34">
        <f>RTM_PXI!L28</f>
        <v>0</v>
      </c>
      <c r="AN28" s="34">
        <f>RTM_PXI!R28</f>
        <v>0</v>
      </c>
      <c r="AO28" s="149">
        <f>GDAM_IEX!L28</f>
        <v>0</v>
      </c>
      <c r="AP28" s="149">
        <f>GDAM_IEX!R28</f>
        <v>0</v>
      </c>
      <c r="AQ28" s="149">
        <f>GDAM_PXI!L28</f>
        <v>0</v>
      </c>
      <c r="AR28" s="149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9.66</v>
      </c>
      <c r="H29">
        <f>PPCL_Spot!R29</f>
        <v>0</v>
      </c>
      <c r="I29">
        <f>Bawana_NG!R29</f>
        <v>5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SUMPRODUCT(LTA!J29:AN29,LTA!J$101:AN$101,LTA!J$107:AN$107)</f>
        <v>0</v>
      </c>
      <c r="U29" s="37">
        <f>SUMPRODUCT(LTA!J29:AN29,LTA!J$102:AN$102,LTA!J$107:AN$107)</f>
        <v>0</v>
      </c>
      <c r="V29" s="66">
        <f>SUMPRODUCT(MTOA!B29:G29,MTOA!B$102:G$102,MTOA!B$107:G$107)</f>
        <v>0</v>
      </c>
      <c r="W29" s="66">
        <f>SUMPRODUCT(MTOA!B29:G29,MTOA!B$101:G$101,MTOA!B$107:G$107)</f>
        <v>0</v>
      </c>
      <c r="X29">
        <v>0</v>
      </c>
      <c r="Y29" s="34">
        <f>IEX!L29</f>
        <v>0</v>
      </c>
      <c r="Z29" s="34">
        <f>IEX!R29</f>
        <v>0</v>
      </c>
      <c r="AA29" s="75">
        <f>STOA!L29</f>
        <v>6.8599999999999994</v>
      </c>
      <c r="AB29" s="75">
        <f>-STOA!R29</f>
        <v>0</v>
      </c>
      <c r="AC29">
        <f t="shared" si="0"/>
        <v>0.21489600000000003</v>
      </c>
      <c r="AD29">
        <f t="shared" si="1"/>
        <v>24.205103999999999</v>
      </c>
      <c r="AE29">
        <f>'IDT-1'!D29</f>
        <v>0</v>
      </c>
      <c r="AF29" s="24"/>
      <c r="AG29">
        <f t="shared" si="2"/>
        <v>24.205103999999999</v>
      </c>
      <c r="AI29" s="34">
        <f>PXIL!L29</f>
        <v>0</v>
      </c>
      <c r="AJ29" s="34">
        <f>PXIL!R29</f>
        <v>0</v>
      </c>
      <c r="AK29" s="34">
        <f>RTM_IEX!L29</f>
        <v>2.9</v>
      </c>
      <c r="AL29" s="34">
        <f>RTM_IEX!R29</f>
        <v>0</v>
      </c>
      <c r="AM29" s="34">
        <f>RTM_PXI!L29</f>
        <v>0</v>
      </c>
      <c r="AN29" s="34">
        <f>RTM_PXI!R29</f>
        <v>0</v>
      </c>
      <c r="AO29" s="149">
        <f>GDAM_IEX!L29</f>
        <v>0</v>
      </c>
      <c r="AP29" s="149">
        <f>GDAM_IEX!R29</f>
        <v>0</v>
      </c>
      <c r="AQ29" s="149">
        <f>GDAM_PXI!L29</f>
        <v>0</v>
      </c>
      <c r="AR29" s="149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9.66</v>
      </c>
      <c r="H30">
        <f>PPCL_Spot!R30</f>
        <v>0</v>
      </c>
      <c r="I30">
        <f>Bawana_NG!R30</f>
        <v>5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SUMPRODUCT(LTA!J30:AN30,LTA!J$101:AN$101,LTA!J$107:AN$107)</f>
        <v>0</v>
      </c>
      <c r="U30" s="37">
        <f>SUMPRODUCT(LTA!J30:AN30,LTA!J$102:AN$102,LTA!J$107:AN$107)</f>
        <v>0</v>
      </c>
      <c r="V30" s="66">
        <f>SUMPRODUCT(MTOA!B30:G30,MTOA!B$102:G$102,MTOA!B$107:G$107)</f>
        <v>0</v>
      </c>
      <c r="W30" s="66">
        <f>SUMPRODUCT(MTOA!B30:G30,MTOA!B$101:G$101,MTOA!B$107:G$107)</f>
        <v>0</v>
      </c>
      <c r="X30">
        <v>0</v>
      </c>
      <c r="Y30" s="34">
        <f>IEX!L30</f>
        <v>0</v>
      </c>
      <c r="Z30" s="34">
        <f>IEX!R30</f>
        <v>0</v>
      </c>
      <c r="AA30" s="75">
        <f>STOA!L30</f>
        <v>7.27</v>
      </c>
      <c r="AB30" s="75">
        <f>-STOA!R30</f>
        <v>0</v>
      </c>
      <c r="AC30">
        <f t="shared" si="0"/>
        <v>0.21692000000000003</v>
      </c>
      <c r="AD30">
        <f t="shared" si="1"/>
        <v>24.433079999999997</v>
      </c>
      <c r="AE30">
        <f>'IDT-1'!D30</f>
        <v>0</v>
      </c>
      <c r="AF30" s="24"/>
      <c r="AG30">
        <f t="shared" si="2"/>
        <v>24.433079999999997</v>
      </c>
      <c r="AI30" s="34">
        <f>PXIL!L30</f>
        <v>0</v>
      </c>
      <c r="AJ30" s="34">
        <f>PXIL!R30</f>
        <v>0</v>
      </c>
      <c r="AK30" s="34">
        <f>RTM_IEX!L30</f>
        <v>2.72</v>
      </c>
      <c r="AL30" s="34">
        <f>RTM_IEX!R30</f>
        <v>0</v>
      </c>
      <c r="AM30" s="34">
        <f>RTM_PXI!L30</f>
        <v>0</v>
      </c>
      <c r="AN30" s="34">
        <f>RTM_PXI!R30</f>
        <v>0</v>
      </c>
      <c r="AO30" s="149">
        <f>GDAM_IEX!L30</f>
        <v>0</v>
      </c>
      <c r="AP30" s="149">
        <f>GDAM_IEX!R30</f>
        <v>0</v>
      </c>
      <c r="AQ30" s="149">
        <f>GDAM_PXI!L30</f>
        <v>0</v>
      </c>
      <c r="AR30" s="149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9.66</v>
      </c>
      <c r="H31">
        <f>PPCL_Spot!R31</f>
        <v>0</v>
      </c>
      <c r="I31">
        <f>Bawana_NG!R31</f>
        <v>5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SUMPRODUCT(LTA!J31:AN31,LTA!J$101:AN$101,LTA!J$107:AN$107)</f>
        <v>0</v>
      </c>
      <c r="U31" s="37">
        <f>SUMPRODUCT(LTA!J31:AN31,LTA!J$102:AN$102,LTA!J$107:AN$107)</f>
        <v>0</v>
      </c>
      <c r="V31" s="66">
        <f>SUMPRODUCT(MTOA!B31:G31,MTOA!B$102:G$102,MTOA!B$107:G$107)</f>
        <v>0</v>
      </c>
      <c r="W31" s="66">
        <f>SUMPRODUCT(MTOA!B31:G31,MTOA!B$101:G$101,MTOA!B$107:G$107)</f>
        <v>0</v>
      </c>
      <c r="X31">
        <v>0</v>
      </c>
      <c r="Y31" s="34">
        <f>IEX!L31</f>
        <v>0</v>
      </c>
      <c r="Z31" s="34">
        <f>IEX!R31</f>
        <v>0</v>
      </c>
      <c r="AA31" s="75">
        <f>STOA!L31</f>
        <v>7.62</v>
      </c>
      <c r="AB31" s="75">
        <f>-STOA!R31</f>
        <v>0</v>
      </c>
      <c r="AC31">
        <f t="shared" si="0"/>
        <v>0.22140800000000002</v>
      </c>
      <c r="AD31">
        <f t="shared" si="1"/>
        <v>24.938592</v>
      </c>
      <c r="AE31">
        <f>'IDT-1'!D31</f>
        <v>0</v>
      </c>
      <c r="AF31" s="24"/>
      <c r="AG31">
        <f t="shared" si="2"/>
        <v>24.938592</v>
      </c>
      <c r="AI31" s="34">
        <f>PXIL!L31</f>
        <v>0</v>
      </c>
      <c r="AJ31" s="34">
        <f>PXIL!R31</f>
        <v>0</v>
      </c>
      <c r="AK31" s="34">
        <f>RTM_IEX!L31</f>
        <v>2.88</v>
      </c>
      <c r="AL31" s="34">
        <f>RTM_IEX!R31</f>
        <v>0</v>
      </c>
      <c r="AM31" s="34">
        <f>RTM_PXI!L31</f>
        <v>0</v>
      </c>
      <c r="AN31" s="34">
        <f>RTM_PXI!R31</f>
        <v>0</v>
      </c>
      <c r="AO31" s="149">
        <f>GDAM_IEX!L31</f>
        <v>0</v>
      </c>
      <c r="AP31" s="149">
        <f>GDAM_IEX!R31</f>
        <v>0</v>
      </c>
      <c r="AQ31" s="149">
        <f>GDAM_PXI!L31</f>
        <v>0</v>
      </c>
      <c r="AR31" s="149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9.66</v>
      </c>
      <c r="H32">
        <f>PPCL_Spot!R32</f>
        <v>0</v>
      </c>
      <c r="I32">
        <f>Bawana_NG!R32</f>
        <v>5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SUMPRODUCT(LTA!J32:AN32,LTA!J$101:AN$101,LTA!J$107:AN$107)</f>
        <v>0</v>
      </c>
      <c r="U32" s="37">
        <f>SUMPRODUCT(LTA!J32:AN32,LTA!J$102:AN$102,LTA!J$107:AN$107)</f>
        <v>0</v>
      </c>
      <c r="V32" s="66">
        <f>SUMPRODUCT(MTOA!B32:G32,MTOA!B$102:G$102,MTOA!B$107:G$107)</f>
        <v>0</v>
      </c>
      <c r="W32" s="66">
        <f>SUMPRODUCT(MTOA!B32:G32,MTOA!B$101:G$101,MTOA!B$107:G$107)</f>
        <v>0</v>
      </c>
      <c r="X32">
        <v>0</v>
      </c>
      <c r="Y32" s="34">
        <f>IEX!L32</f>
        <v>0</v>
      </c>
      <c r="Z32" s="34">
        <f>IEX!R32</f>
        <v>0</v>
      </c>
      <c r="AA32" s="75">
        <f>STOA!L32</f>
        <v>8.02</v>
      </c>
      <c r="AB32" s="75">
        <f>-STOA!R32</f>
        <v>0</v>
      </c>
      <c r="AC32">
        <f t="shared" si="0"/>
        <v>0.23073600000000002</v>
      </c>
      <c r="AD32">
        <f t="shared" si="1"/>
        <v>25.989263999999999</v>
      </c>
      <c r="AE32">
        <f>'IDT-1'!D32</f>
        <v>0</v>
      </c>
      <c r="AF32" s="24"/>
      <c r="AG32">
        <f t="shared" si="2"/>
        <v>25.989263999999999</v>
      </c>
      <c r="AI32" s="34">
        <f>PXIL!L32</f>
        <v>0</v>
      </c>
      <c r="AJ32" s="34">
        <f>PXIL!R32</f>
        <v>0</v>
      </c>
      <c r="AK32" s="34">
        <f>RTM_IEX!L32</f>
        <v>3.54</v>
      </c>
      <c r="AL32" s="34">
        <f>RTM_IEX!R32</f>
        <v>0</v>
      </c>
      <c r="AM32" s="34">
        <f>RTM_PXI!L32</f>
        <v>0</v>
      </c>
      <c r="AN32" s="34">
        <f>RTM_PXI!R32</f>
        <v>0</v>
      </c>
      <c r="AO32" s="149">
        <f>GDAM_IEX!L32</f>
        <v>0</v>
      </c>
      <c r="AP32" s="149">
        <f>GDAM_IEX!R32</f>
        <v>0</v>
      </c>
      <c r="AQ32" s="149">
        <f>GDAM_PXI!L32</f>
        <v>0</v>
      </c>
      <c r="AR32" s="149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9.66</v>
      </c>
      <c r="H33">
        <f>PPCL_Spot!R33</f>
        <v>0</v>
      </c>
      <c r="I33">
        <f>Bawana_NG!R33</f>
        <v>5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SUMPRODUCT(LTA!J33:AN33,LTA!J$101:AN$101,LTA!J$107:AN$107)</f>
        <v>0</v>
      </c>
      <c r="U33" s="37">
        <f>SUMPRODUCT(LTA!J33:AN33,LTA!J$102:AN$102,LTA!J$107:AN$107)</f>
        <v>0</v>
      </c>
      <c r="V33" s="66">
        <f>SUMPRODUCT(MTOA!B33:G33,MTOA!B$102:G$102,MTOA!B$107:G$107)</f>
        <v>0</v>
      </c>
      <c r="W33" s="66">
        <f>SUMPRODUCT(MTOA!B33:G33,MTOA!B$101:G$101,MTOA!B$107:G$107)</f>
        <v>0</v>
      </c>
      <c r="X33">
        <v>0</v>
      </c>
      <c r="Y33" s="34">
        <f>IEX!L33</f>
        <v>0</v>
      </c>
      <c r="Z33" s="34">
        <f>IEX!R33</f>
        <v>0</v>
      </c>
      <c r="AA33" s="75">
        <f>STOA!L33</f>
        <v>8.35</v>
      </c>
      <c r="AB33" s="75">
        <f>-STOA!R33</f>
        <v>0</v>
      </c>
      <c r="AC33">
        <f t="shared" si="0"/>
        <v>0.24499199999999999</v>
      </c>
      <c r="AD33">
        <f t="shared" si="1"/>
        <v>27.595007999999996</v>
      </c>
      <c r="AE33">
        <f>'IDT-1'!D33</f>
        <v>0</v>
      </c>
      <c r="AF33" s="24"/>
      <c r="AG33">
        <f t="shared" si="2"/>
        <v>27.595007999999996</v>
      </c>
      <c r="AI33" s="34">
        <f>PXIL!L33</f>
        <v>0</v>
      </c>
      <c r="AJ33" s="34">
        <f>PXIL!R33</f>
        <v>0</v>
      </c>
      <c r="AK33" s="34">
        <f>RTM_IEX!L33</f>
        <v>4.83</v>
      </c>
      <c r="AL33" s="34">
        <f>RTM_IEX!R33</f>
        <v>0</v>
      </c>
      <c r="AM33" s="34">
        <f>RTM_PXI!L33</f>
        <v>0</v>
      </c>
      <c r="AN33" s="34">
        <f>RTM_PXI!R33</f>
        <v>0</v>
      </c>
      <c r="AO33" s="149">
        <f>GDAM_IEX!L33</f>
        <v>0</v>
      </c>
      <c r="AP33" s="149">
        <f>GDAM_IEX!R33</f>
        <v>0</v>
      </c>
      <c r="AQ33" s="149">
        <f>GDAM_PXI!L33</f>
        <v>0</v>
      </c>
      <c r="AR33" s="149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9.66</v>
      </c>
      <c r="H34">
        <f>PPCL_Spot!R34</f>
        <v>0</v>
      </c>
      <c r="I34">
        <f>Bawana_NG!R34</f>
        <v>5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SUMPRODUCT(LTA!J34:AN34,LTA!J$101:AN$101,LTA!J$107:AN$107)</f>
        <v>0</v>
      </c>
      <c r="U34" s="37">
        <f>SUMPRODUCT(LTA!J34:AN34,LTA!J$102:AN$102,LTA!J$107:AN$107)</f>
        <v>0</v>
      </c>
      <c r="V34" s="66">
        <f>SUMPRODUCT(MTOA!B34:G34,MTOA!B$102:G$102,MTOA!B$107:G$107)</f>
        <v>0</v>
      </c>
      <c r="W34" s="66">
        <f>SUMPRODUCT(MTOA!B34:G34,MTOA!B$101:G$101,MTOA!B$107:G$107)</f>
        <v>0</v>
      </c>
      <c r="X34">
        <v>0</v>
      </c>
      <c r="Y34" s="34">
        <f>IEX!L34</f>
        <v>0</v>
      </c>
      <c r="Z34" s="34">
        <f>IEX!R34</f>
        <v>0</v>
      </c>
      <c r="AA34" s="75">
        <f>STOA!L34</f>
        <v>8.5</v>
      </c>
      <c r="AB34" s="75">
        <f>-STOA!R34</f>
        <v>0</v>
      </c>
      <c r="AC34">
        <f t="shared" si="0"/>
        <v>0.24631200000000003</v>
      </c>
      <c r="AD34">
        <f t="shared" si="1"/>
        <v>27.743688000000002</v>
      </c>
      <c r="AE34">
        <f>'IDT-1'!D34</f>
        <v>0</v>
      </c>
      <c r="AF34" s="24"/>
      <c r="AG34">
        <f t="shared" si="2"/>
        <v>27.743688000000002</v>
      </c>
      <c r="AI34" s="34">
        <f>PXIL!L34</f>
        <v>0</v>
      </c>
      <c r="AJ34" s="34">
        <f>PXIL!R34</f>
        <v>0</v>
      </c>
      <c r="AK34" s="34">
        <f>RTM_IEX!L34</f>
        <v>4.83</v>
      </c>
      <c r="AL34" s="34">
        <f>RTM_IEX!R34</f>
        <v>0</v>
      </c>
      <c r="AM34" s="34">
        <f>RTM_PXI!L34</f>
        <v>0</v>
      </c>
      <c r="AN34" s="34">
        <f>RTM_PXI!R34</f>
        <v>0</v>
      </c>
      <c r="AO34" s="149">
        <f>GDAM_IEX!L34</f>
        <v>0</v>
      </c>
      <c r="AP34" s="149">
        <f>GDAM_IEX!R34</f>
        <v>0</v>
      </c>
      <c r="AQ34" s="149">
        <f>GDAM_PXI!L34</f>
        <v>0</v>
      </c>
      <c r="AR34" s="149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9.66</v>
      </c>
      <c r="H35">
        <f>PPCL_Spot!R35</f>
        <v>0</v>
      </c>
      <c r="I35">
        <f>Bawana_NG!R35</f>
        <v>5.0000000000000009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SUMPRODUCT(LTA!J35:AN35,LTA!J$101:AN$101,LTA!J$107:AN$107)</f>
        <v>0</v>
      </c>
      <c r="U35" s="37">
        <f>SUMPRODUCT(LTA!J35:AN35,LTA!J$102:AN$102,LTA!J$107:AN$107)</f>
        <v>0</v>
      </c>
      <c r="V35" s="66">
        <f>SUMPRODUCT(MTOA!B35:G35,MTOA!B$102:G$102,MTOA!B$107:G$107)</f>
        <v>0</v>
      </c>
      <c r="W35" s="66">
        <f>SUMPRODUCT(MTOA!B35:G35,MTOA!B$101:G$101,MTOA!B$107:G$107)</f>
        <v>0</v>
      </c>
      <c r="X35">
        <v>0</v>
      </c>
      <c r="Y35" s="34">
        <f>IEX!L35</f>
        <v>0</v>
      </c>
      <c r="Z35" s="34">
        <f>IEX!R35</f>
        <v>0</v>
      </c>
      <c r="AA35" s="75">
        <f>STOA!L35</f>
        <v>8.6199999999999992</v>
      </c>
      <c r="AB35" s="75">
        <f>-STOA!R35</f>
        <v>0</v>
      </c>
      <c r="AC35">
        <f t="shared" si="0"/>
        <v>0.24736800000000003</v>
      </c>
      <c r="AD35">
        <f t="shared" si="1"/>
        <v>27.862631999999998</v>
      </c>
      <c r="AE35">
        <f>'IDT-1'!D35</f>
        <v>0</v>
      </c>
      <c r="AF35" s="24"/>
      <c r="AG35">
        <f t="shared" si="2"/>
        <v>27.862631999999998</v>
      </c>
      <c r="AI35" s="34">
        <f>PXIL!L35</f>
        <v>0</v>
      </c>
      <c r="AJ35" s="34">
        <f>PXIL!R35</f>
        <v>0</v>
      </c>
      <c r="AK35" s="34">
        <f>RTM_IEX!L35</f>
        <v>4.83</v>
      </c>
      <c r="AL35" s="34">
        <f>RTM_IEX!R35</f>
        <v>0</v>
      </c>
      <c r="AM35" s="34">
        <f>RTM_PXI!L35</f>
        <v>0</v>
      </c>
      <c r="AN35" s="34">
        <f>RTM_PXI!R35</f>
        <v>0</v>
      </c>
      <c r="AO35" s="149">
        <f>GDAM_IEX!L35</f>
        <v>0</v>
      </c>
      <c r="AP35" s="149">
        <f>GDAM_IEX!R35</f>
        <v>0</v>
      </c>
      <c r="AQ35" s="149">
        <f>GDAM_PXI!L35</f>
        <v>0</v>
      </c>
      <c r="AR35" s="149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9.66</v>
      </c>
      <c r="H36">
        <f>PPCL_Spot!R36</f>
        <v>0</v>
      </c>
      <c r="I36">
        <f>Bawana_NG!R36</f>
        <v>5.0002363284019475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SUMPRODUCT(LTA!J36:AN36,LTA!J$101:AN$101,LTA!J$107:AN$107)</f>
        <v>0</v>
      </c>
      <c r="U36" s="37">
        <f>SUMPRODUCT(LTA!J36:AN36,LTA!J$102:AN$102,LTA!J$107:AN$107)</f>
        <v>0</v>
      </c>
      <c r="V36" s="66">
        <f>SUMPRODUCT(MTOA!B36:G36,MTOA!B$102:G$102,MTOA!B$107:G$107)</f>
        <v>0</v>
      </c>
      <c r="W36" s="66">
        <f>SUMPRODUCT(MTOA!B36:G36,MTOA!B$101:G$101,MTOA!B$107:G$107)</f>
        <v>0</v>
      </c>
      <c r="X36">
        <v>0</v>
      </c>
      <c r="Y36" s="34">
        <f>IEX!L36</f>
        <v>0</v>
      </c>
      <c r="Z36" s="34">
        <f>IEX!R36</f>
        <v>0</v>
      </c>
      <c r="AA36" s="75">
        <f>STOA!L36</f>
        <v>8.69</v>
      </c>
      <c r="AB36" s="75">
        <f>-STOA!R36</f>
        <v>0</v>
      </c>
      <c r="AC36">
        <f t="shared" si="0"/>
        <v>0.25476207968993714</v>
      </c>
      <c r="AD36">
        <f t="shared" si="1"/>
        <v>28.695474248712014</v>
      </c>
      <c r="AE36">
        <f>'IDT-1'!D36</f>
        <v>0</v>
      </c>
      <c r="AF36" s="24"/>
      <c r="AG36">
        <f t="shared" si="2"/>
        <v>28.695474248712014</v>
      </c>
      <c r="AI36" s="34">
        <f>PXIL!L36</f>
        <v>0</v>
      </c>
      <c r="AJ36" s="34">
        <f>PXIL!R36</f>
        <v>0</v>
      </c>
      <c r="AK36" s="34">
        <f>RTM_IEX!L36</f>
        <v>5.6</v>
      </c>
      <c r="AL36" s="34">
        <f>RTM_IEX!R36</f>
        <v>0</v>
      </c>
      <c r="AM36" s="34">
        <f>RTM_PXI!L36</f>
        <v>0</v>
      </c>
      <c r="AN36" s="34">
        <f>RTM_PXI!R36</f>
        <v>0</v>
      </c>
      <c r="AO36" s="149">
        <f>GDAM_IEX!L36</f>
        <v>0</v>
      </c>
      <c r="AP36" s="149">
        <f>GDAM_IEX!R36</f>
        <v>0</v>
      </c>
      <c r="AQ36" s="149">
        <f>GDAM_PXI!L36</f>
        <v>0</v>
      </c>
      <c r="AR36" s="149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9.66</v>
      </c>
      <c r="H37">
        <f>PPCL_Spot!R37</f>
        <v>0</v>
      </c>
      <c r="I37">
        <f>Bawana_NG!R37</f>
        <v>5.0002363284019475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SUMPRODUCT(LTA!J37:AN37,LTA!J$101:AN$101,LTA!J$107:AN$107)</f>
        <v>0</v>
      </c>
      <c r="U37" s="37">
        <f>SUMPRODUCT(LTA!J37:AN37,LTA!J$102:AN$102,LTA!J$107:AN$107)</f>
        <v>0</v>
      </c>
      <c r="V37" s="66">
        <f>SUMPRODUCT(MTOA!B37:G37,MTOA!B$102:G$102,MTOA!B$107:G$107)</f>
        <v>0</v>
      </c>
      <c r="W37" s="66">
        <f>SUMPRODUCT(MTOA!B37:G37,MTOA!B$101:G$101,MTOA!B$107:G$107)</f>
        <v>0</v>
      </c>
      <c r="X37">
        <v>0</v>
      </c>
      <c r="Y37" s="34">
        <f>IEX!L37</f>
        <v>0</v>
      </c>
      <c r="Z37" s="34">
        <f>IEX!R37</f>
        <v>0</v>
      </c>
      <c r="AA37" s="75">
        <f>STOA!L37</f>
        <v>8.89</v>
      </c>
      <c r="AB37" s="75">
        <f>-STOA!R37</f>
        <v>0</v>
      </c>
      <c r="AC37">
        <f t="shared" si="0"/>
        <v>0.26259407968993714</v>
      </c>
      <c r="AD37">
        <f t="shared" si="1"/>
        <v>29.57764224871201</v>
      </c>
      <c r="AE37">
        <f>'IDT-1'!D37</f>
        <v>0</v>
      </c>
      <c r="AF37" s="24"/>
      <c r="AG37">
        <f t="shared" si="2"/>
        <v>29.57764224871201</v>
      </c>
      <c r="AI37" s="34">
        <f>PXIL!L37</f>
        <v>0</v>
      </c>
      <c r="AJ37" s="34">
        <f>PXIL!R37</f>
        <v>0</v>
      </c>
      <c r="AK37" s="34">
        <f>RTM_IEX!L37</f>
        <v>6.29</v>
      </c>
      <c r="AL37" s="34">
        <f>RTM_IEX!R37</f>
        <v>0</v>
      </c>
      <c r="AM37" s="34">
        <f>RTM_PXI!L37</f>
        <v>0</v>
      </c>
      <c r="AN37" s="34">
        <f>RTM_PXI!R37</f>
        <v>0</v>
      </c>
      <c r="AO37" s="149">
        <f>GDAM_IEX!L37</f>
        <v>0</v>
      </c>
      <c r="AP37" s="149">
        <f>GDAM_IEX!R37</f>
        <v>0</v>
      </c>
      <c r="AQ37" s="149">
        <f>GDAM_PXI!L37</f>
        <v>0</v>
      </c>
      <c r="AR37" s="149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9.66</v>
      </c>
      <c r="H38">
        <f>PPCL_Spot!R38</f>
        <v>0</v>
      </c>
      <c r="I38">
        <f>Bawana_NG!R38</f>
        <v>5.0002363284019475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SUMPRODUCT(LTA!J38:AN38,LTA!J$101:AN$101,LTA!J$107:AN$107)</f>
        <v>0</v>
      </c>
      <c r="U38" s="37">
        <f>SUMPRODUCT(LTA!J38:AN38,LTA!J$102:AN$102,LTA!J$107:AN$107)</f>
        <v>0</v>
      </c>
      <c r="V38" s="66">
        <f>SUMPRODUCT(MTOA!B38:G38,MTOA!B$102:G$102,MTOA!B$107:G$107)</f>
        <v>0</v>
      </c>
      <c r="W38" s="66">
        <f>SUMPRODUCT(MTOA!B38:G38,MTOA!B$101:G$101,MTOA!B$107:G$107)</f>
        <v>0</v>
      </c>
      <c r="X38">
        <v>0</v>
      </c>
      <c r="Y38" s="34">
        <f>IEX!L38</f>
        <v>0</v>
      </c>
      <c r="Z38" s="34">
        <f>IEX!R38</f>
        <v>0</v>
      </c>
      <c r="AA38" s="75">
        <f>STOA!L38</f>
        <v>9.08</v>
      </c>
      <c r="AB38" s="75">
        <f>-STOA!R38</f>
        <v>0</v>
      </c>
      <c r="AC38">
        <f t="shared" si="0"/>
        <v>0.26840207968993718</v>
      </c>
      <c r="AD38">
        <f t="shared" si="1"/>
        <v>30.231834248712008</v>
      </c>
      <c r="AE38">
        <f>'IDT-1'!D38</f>
        <v>0</v>
      </c>
      <c r="AF38" s="24"/>
      <c r="AG38">
        <f t="shared" si="2"/>
        <v>30.231834248712008</v>
      </c>
      <c r="AI38" s="34">
        <f>PXIL!L38</f>
        <v>0</v>
      </c>
      <c r="AJ38" s="34">
        <f>PXIL!R38</f>
        <v>0</v>
      </c>
      <c r="AK38" s="34">
        <f>RTM_IEX!L38</f>
        <v>6.76</v>
      </c>
      <c r="AL38" s="34">
        <f>RTM_IEX!R38</f>
        <v>0</v>
      </c>
      <c r="AM38" s="34">
        <f>RTM_PXI!L38</f>
        <v>0</v>
      </c>
      <c r="AN38" s="34">
        <f>RTM_PXI!R38</f>
        <v>0</v>
      </c>
      <c r="AO38" s="149">
        <f>GDAM_IEX!L38</f>
        <v>0</v>
      </c>
      <c r="AP38" s="149">
        <f>GDAM_IEX!R38</f>
        <v>0</v>
      </c>
      <c r="AQ38" s="149">
        <f>GDAM_PXI!L38</f>
        <v>0</v>
      </c>
      <c r="AR38" s="149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9.66</v>
      </c>
      <c r="H39">
        <f>PPCL_Spot!R39</f>
        <v>0</v>
      </c>
      <c r="I39">
        <f>Bawana_NG!R39</f>
        <v>5.0002363284019475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SUMPRODUCT(LTA!J39:AN39,LTA!J$101:AN$101,LTA!J$107:AN$107)</f>
        <v>0</v>
      </c>
      <c r="U39" s="37">
        <f>SUMPRODUCT(LTA!J39:AN39,LTA!J$102:AN$102,LTA!J$107:AN$107)</f>
        <v>0</v>
      </c>
      <c r="V39" s="66">
        <f>SUMPRODUCT(MTOA!B39:G39,MTOA!B$102:G$102,MTOA!B$107:G$107)</f>
        <v>0</v>
      </c>
      <c r="W39" s="66">
        <f>SUMPRODUCT(MTOA!B39:G39,MTOA!B$101:G$101,MTOA!B$107:G$107)</f>
        <v>0</v>
      </c>
      <c r="X39">
        <v>0</v>
      </c>
      <c r="Y39" s="34">
        <f>IEX!L39</f>
        <v>0</v>
      </c>
      <c r="Z39" s="34">
        <f>IEX!R39</f>
        <v>0</v>
      </c>
      <c r="AA39" s="75">
        <f>STOA!L39</f>
        <v>11.149999999999999</v>
      </c>
      <c r="AB39" s="75">
        <f>-STOA!R39</f>
        <v>0</v>
      </c>
      <c r="AC39">
        <f t="shared" si="0"/>
        <v>0.27385807968993714</v>
      </c>
      <c r="AD39">
        <f t="shared" si="1"/>
        <v>30.846378248712007</v>
      </c>
      <c r="AE39">
        <f>'IDT-1'!D39</f>
        <v>0</v>
      </c>
      <c r="AF39" s="24"/>
      <c r="AG39">
        <f t="shared" si="2"/>
        <v>30.846378248712007</v>
      </c>
      <c r="AI39" s="34">
        <f>PXIL!L39</f>
        <v>0</v>
      </c>
      <c r="AJ39" s="34">
        <f>PXIL!R39</f>
        <v>0</v>
      </c>
      <c r="AK39" s="34">
        <f>RTM_IEX!L39</f>
        <v>5.31</v>
      </c>
      <c r="AL39" s="34">
        <f>RTM_IEX!R39</f>
        <v>0</v>
      </c>
      <c r="AM39" s="34">
        <f>RTM_PXI!L39</f>
        <v>0</v>
      </c>
      <c r="AN39" s="34">
        <f>RTM_PXI!R39</f>
        <v>0</v>
      </c>
      <c r="AO39" s="149">
        <f>GDAM_IEX!L39</f>
        <v>0</v>
      </c>
      <c r="AP39" s="149">
        <f>GDAM_IEX!R39</f>
        <v>0</v>
      </c>
      <c r="AQ39" s="149">
        <f>GDAM_PXI!L39</f>
        <v>0</v>
      </c>
      <c r="AR39" s="149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9.66</v>
      </c>
      <c r="H40">
        <f>PPCL_Spot!R40</f>
        <v>0</v>
      </c>
      <c r="I40">
        <f>Bawana_NG!R40</f>
        <v>5.0002363284019475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SUMPRODUCT(LTA!J40:AN40,LTA!J$101:AN$101,LTA!J$107:AN$107)</f>
        <v>0</v>
      </c>
      <c r="U40" s="37">
        <f>SUMPRODUCT(LTA!J40:AN40,LTA!J$102:AN$102,LTA!J$107:AN$107)</f>
        <v>0</v>
      </c>
      <c r="V40" s="66">
        <f>SUMPRODUCT(MTOA!B40:G40,MTOA!B$102:G$102,MTOA!B$107:G$107)</f>
        <v>0</v>
      </c>
      <c r="W40" s="66">
        <f>SUMPRODUCT(MTOA!B40:G40,MTOA!B$101:G$101,MTOA!B$107:G$107)</f>
        <v>0</v>
      </c>
      <c r="X40">
        <v>0</v>
      </c>
      <c r="Y40" s="34">
        <f>IEX!L40</f>
        <v>0</v>
      </c>
      <c r="Z40" s="34">
        <f>IEX!R40</f>
        <v>0</v>
      </c>
      <c r="AA40" s="75">
        <f>STOA!L40</f>
        <v>12.25</v>
      </c>
      <c r="AB40" s="75">
        <f>-STOA!R40</f>
        <v>0</v>
      </c>
      <c r="AC40">
        <f t="shared" si="0"/>
        <v>0.27931407968993716</v>
      </c>
      <c r="AD40">
        <f t="shared" si="1"/>
        <v>31.460922248712013</v>
      </c>
      <c r="AE40">
        <f>'IDT-1'!D40</f>
        <v>0</v>
      </c>
      <c r="AF40" s="24"/>
      <c r="AG40">
        <f t="shared" si="2"/>
        <v>31.460922248712013</v>
      </c>
      <c r="AI40" s="34">
        <f>PXIL!L40</f>
        <v>0</v>
      </c>
      <c r="AJ40" s="34">
        <f>PXIL!R40</f>
        <v>0</v>
      </c>
      <c r="AK40" s="34">
        <f>RTM_IEX!L40</f>
        <v>4.83</v>
      </c>
      <c r="AL40" s="34">
        <f>RTM_IEX!R40</f>
        <v>0</v>
      </c>
      <c r="AM40" s="34">
        <f>RTM_PXI!L40</f>
        <v>0</v>
      </c>
      <c r="AN40" s="34">
        <f>RTM_PXI!R40</f>
        <v>0</v>
      </c>
      <c r="AO40" s="149">
        <f>GDAM_IEX!L40</f>
        <v>0</v>
      </c>
      <c r="AP40" s="149">
        <f>GDAM_IEX!R40</f>
        <v>0</v>
      </c>
      <c r="AQ40" s="149">
        <f>GDAM_PXI!L40</f>
        <v>0</v>
      </c>
      <c r="AR40" s="149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9.66</v>
      </c>
      <c r="H41">
        <f>PPCL_Spot!R41</f>
        <v>0</v>
      </c>
      <c r="I41">
        <f>Bawana_NG!R41</f>
        <v>5.0002363284019475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SUMPRODUCT(LTA!J41:AN41,LTA!J$101:AN$101,LTA!J$107:AN$107)</f>
        <v>0</v>
      </c>
      <c r="U41" s="37">
        <f>SUMPRODUCT(LTA!J41:AN41,LTA!J$102:AN$102,LTA!J$107:AN$107)</f>
        <v>0</v>
      </c>
      <c r="V41" s="66">
        <f>SUMPRODUCT(MTOA!B41:G41,MTOA!B$102:G$102,MTOA!B$107:G$107)</f>
        <v>0</v>
      </c>
      <c r="W41" s="66">
        <f>SUMPRODUCT(MTOA!B41:G41,MTOA!B$101:G$101,MTOA!B$107:G$107)</f>
        <v>0</v>
      </c>
      <c r="X41">
        <v>0</v>
      </c>
      <c r="Y41" s="34">
        <f>IEX!L41</f>
        <v>0</v>
      </c>
      <c r="Z41" s="34">
        <f>IEX!R41</f>
        <v>0</v>
      </c>
      <c r="AA41" s="75">
        <f>STOA!L41</f>
        <v>13.14</v>
      </c>
      <c r="AB41" s="75">
        <f>-STOA!R41</f>
        <v>0</v>
      </c>
      <c r="AC41">
        <f t="shared" si="0"/>
        <v>0.28292207968993716</v>
      </c>
      <c r="AD41">
        <f t="shared" si="1"/>
        <v>31.86731424871201</v>
      </c>
      <c r="AE41">
        <f>'IDT-1'!D41</f>
        <v>0</v>
      </c>
      <c r="AF41" s="24"/>
      <c r="AG41">
        <f t="shared" si="2"/>
        <v>31.86731424871201</v>
      </c>
      <c r="AI41" s="34">
        <f>PXIL!L41</f>
        <v>0</v>
      </c>
      <c r="AJ41" s="34">
        <f>PXIL!R41</f>
        <v>0</v>
      </c>
      <c r="AK41" s="34">
        <f>RTM_IEX!L41</f>
        <v>4.3499999999999996</v>
      </c>
      <c r="AL41" s="34">
        <f>RTM_IEX!R41</f>
        <v>0</v>
      </c>
      <c r="AM41" s="34">
        <f>RTM_PXI!L41</f>
        <v>0</v>
      </c>
      <c r="AN41" s="34">
        <f>RTM_PXI!R41</f>
        <v>0</v>
      </c>
      <c r="AO41" s="149">
        <f>GDAM_IEX!L41</f>
        <v>0</v>
      </c>
      <c r="AP41" s="149">
        <f>GDAM_IEX!R41</f>
        <v>0</v>
      </c>
      <c r="AQ41" s="149">
        <f>GDAM_PXI!L41</f>
        <v>0</v>
      </c>
      <c r="AR41" s="149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9.66</v>
      </c>
      <c r="H42">
        <f>PPCL_Spot!R42</f>
        <v>0</v>
      </c>
      <c r="I42">
        <f>Bawana_NG!R42</f>
        <v>5.0002363284019475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SUMPRODUCT(LTA!J42:AN42,LTA!J$101:AN$101,LTA!J$107:AN$107)</f>
        <v>0</v>
      </c>
      <c r="U42" s="37">
        <f>SUMPRODUCT(LTA!J42:AN42,LTA!J$102:AN$102,LTA!J$107:AN$107)</f>
        <v>0</v>
      </c>
      <c r="V42" s="66">
        <f>SUMPRODUCT(MTOA!B42:G42,MTOA!B$102:G$102,MTOA!B$107:G$107)</f>
        <v>0</v>
      </c>
      <c r="W42" s="66">
        <f>SUMPRODUCT(MTOA!B42:G42,MTOA!B$101:G$101,MTOA!B$107:G$107)</f>
        <v>0</v>
      </c>
      <c r="X42">
        <v>0</v>
      </c>
      <c r="Y42" s="34">
        <f>IEX!L42</f>
        <v>0</v>
      </c>
      <c r="Z42" s="34">
        <f>IEX!R42</f>
        <v>0</v>
      </c>
      <c r="AA42" s="75">
        <f>STOA!L42</f>
        <v>13.3</v>
      </c>
      <c r="AB42" s="75">
        <f>-STOA!R42</f>
        <v>0</v>
      </c>
      <c r="AC42">
        <f t="shared" si="0"/>
        <v>0.28265807968993717</v>
      </c>
      <c r="AD42">
        <f t="shared" si="1"/>
        <v>31.837578248712006</v>
      </c>
      <c r="AE42">
        <f>'IDT-1'!D42</f>
        <v>0</v>
      </c>
      <c r="AF42" s="24"/>
      <c r="AG42">
        <f t="shared" si="2"/>
        <v>31.837578248712006</v>
      </c>
      <c r="AI42" s="34">
        <f>PXIL!L42</f>
        <v>0</v>
      </c>
      <c r="AJ42" s="34">
        <f>PXIL!R42</f>
        <v>0</v>
      </c>
      <c r="AK42" s="34">
        <f>RTM_IEX!L42</f>
        <v>4.16</v>
      </c>
      <c r="AL42" s="34">
        <f>RTM_IEX!R42</f>
        <v>0</v>
      </c>
      <c r="AM42" s="34">
        <f>RTM_PXI!L42</f>
        <v>0</v>
      </c>
      <c r="AN42" s="34">
        <f>RTM_PXI!R42</f>
        <v>0</v>
      </c>
      <c r="AO42" s="149">
        <f>GDAM_IEX!L42</f>
        <v>0</v>
      </c>
      <c r="AP42" s="149">
        <f>GDAM_IEX!R42</f>
        <v>0</v>
      </c>
      <c r="AQ42" s="149">
        <f>GDAM_PXI!L42</f>
        <v>0</v>
      </c>
      <c r="AR42" s="149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9.48</v>
      </c>
      <c r="H43">
        <f>PPCL_Spot!R43</f>
        <v>0</v>
      </c>
      <c r="I43">
        <f>Bawana_NG!R43</f>
        <v>5.0002363284019475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SUMPRODUCT(LTA!J43:AN43,LTA!J$101:AN$101,LTA!J$107:AN$107)</f>
        <v>0</v>
      </c>
      <c r="U43" s="37">
        <f>SUMPRODUCT(LTA!J43:AN43,LTA!J$102:AN$102,LTA!J$107:AN$107)</f>
        <v>0</v>
      </c>
      <c r="V43" s="66">
        <f>SUMPRODUCT(MTOA!B43:G43,MTOA!B$102:G$102,MTOA!B$107:G$107)</f>
        <v>0</v>
      </c>
      <c r="W43" s="66">
        <f>SUMPRODUCT(MTOA!B43:G43,MTOA!B$101:G$101,MTOA!B$107:G$107)</f>
        <v>0</v>
      </c>
      <c r="X43">
        <v>0</v>
      </c>
      <c r="Y43" s="34">
        <f>IEX!L43</f>
        <v>0</v>
      </c>
      <c r="Z43" s="34">
        <f>IEX!R43</f>
        <v>0</v>
      </c>
      <c r="AA43" s="75">
        <f>STOA!L43</f>
        <v>13.64</v>
      </c>
      <c r="AB43" s="75">
        <f>-STOA!R43</f>
        <v>0</v>
      </c>
      <c r="AC43">
        <f t="shared" si="0"/>
        <v>0.28151407968993714</v>
      </c>
      <c r="AD43">
        <f t="shared" si="1"/>
        <v>31.708722248712011</v>
      </c>
      <c r="AE43">
        <f>'IDT-1'!D43</f>
        <v>0</v>
      </c>
      <c r="AF43" s="24"/>
      <c r="AG43">
        <f t="shared" si="2"/>
        <v>31.708722248712011</v>
      </c>
      <c r="AI43" s="34">
        <f>PXIL!L43</f>
        <v>0</v>
      </c>
      <c r="AJ43" s="34">
        <f>PXIL!R43</f>
        <v>0</v>
      </c>
      <c r="AK43" s="34">
        <f>RTM_IEX!L43</f>
        <v>3.87</v>
      </c>
      <c r="AL43" s="34">
        <f>RTM_IEX!R43</f>
        <v>0</v>
      </c>
      <c r="AM43" s="34">
        <f>RTM_PXI!L43</f>
        <v>0</v>
      </c>
      <c r="AN43" s="34">
        <f>RTM_PXI!R43</f>
        <v>0</v>
      </c>
      <c r="AO43" s="149">
        <f>GDAM_IEX!L43</f>
        <v>0</v>
      </c>
      <c r="AP43" s="149">
        <f>GDAM_IEX!R43</f>
        <v>0</v>
      </c>
      <c r="AQ43" s="149">
        <f>GDAM_PXI!L43</f>
        <v>0</v>
      </c>
      <c r="AR43" s="149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9.48</v>
      </c>
      <c r="H44">
        <f>PPCL_Spot!R44</f>
        <v>0</v>
      </c>
      <c r="I44">
        <f>Bawana_NG!R44</f>
        <v>5.0002363284019475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SUMPRODUCT(LTA!J44:AN44,LTA!J$101:AN$101,LTA!J$107:AN$107)</f>
        <v>0</v>
      </c>
      <c r="U44" s="37">
        <f>SUMPRODUCT(LTA!J44:AN44,LTA!J$102:AN$102,LTA!J$107:AN$107)</f>
        <v>0</v>
      </c>
      <c r="V44" s="66">
        <f>SUMPRODUCT(MTOA!B44:G44,MTOA!B$102:G$102,MTOA!B$107:G$107)</f>
        <v>0</v>
      </c>
      <c r="W44" s="66">
        <f>SUMPRODUCT(MTOA!B44:G44,MTOA!B$101:G$101,MTOA!B$107:G$107)</f>
        <v>0</v>
      </c>
      <c r="X44">
        <v>0</v>
      </c>
      <c r="Y44" s="34">
        <f>IEX!L44</f>
        <v>0</v>
      </c>
      <c r="Z44" s="34">
        <f>IEX!R44</f>
        <v>0</v>
      </c>
      <c r="AA44" s="75">
        <f>STOA!L44</f>
        <v>13.99</v>
      </c>
      <c r="AB44" s="75">
        <f>-STOA!R44</f>
        <v>0</v>
      </c>
      <c r="AC44">
        <f t="shared" si="0"/>
        <v>0.28028207968993712</v>
      </c>
      <c r="AD44">
        <f t="shared" si="1"/>
        <v>31.569954248712008</v>
      </c>
      <c r="AE44">
        <f>'IDT-1'!D44</f>
        <v>0</v>
      </c>
      <c r="AF44" s="24"/>
      <c r="AG44">
        <f t="shared" si="2"/>
        <v>31.569954248712008</v>
      </c>
      <c r="AI44" s="34">
        <f>PXIL!L44</f>
        <v>0</v>
      </c>
      <c r="AJ44" s="34">
        <f>PXIL!R44</f>
        <v>0</v>
      </c>
      <c r="AK44" s="34">
        <f>RTM_IEX!L44</f>
        <v>3.38</v>
      </c>
      <c r="AL44" s="34">
        <f>RTM_IEX!R44</f>
        <v>0</v>
      </c>
      <c r="AM44" s="34">
        <f>RTM_PXI!L44</f>
        <v>0</v>
      </c>
      <c r="AN44" s="34">
        <f>RTM_PXI!R44</f>
        <v>0</v>
      </c>
      <c r="AO44" s="149">
        <f>GDAM_IEX!L44</f>
        <v>0</v>
      </c>
      <c r="AP44" s="149">
        <f>GDAM_IEX!R44</f>
        <v>0</v>
      </c>
      <c r="AQ44" s="149">
        <f>GDAM_PXI!L44</f>
        <v>0</v>
      </c>
      <c r="AR44" s="149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9.48</v>
      </c>
      <c r="H45">
        <f>PPCL_Spot!R45</f>
        <v>0</v>
      </c>
      <c r="I45">
        <f>Bawana_NG!R45</f>
        <v>5.0002363284019475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SUMPRODUCT(LTA!J45:AN45,LTA!J$101:AN$101,LTA!J$107:AN$107)</f>
        <v>0</v>
      </c>
      <c r="U45" s="37">
        <f>SUMPRODUCT(LTA!J45:AN45,LTA!J$102:AN$102,LTA!J$107:AN$107)</f>
        <v>0</v>
      </c>
      <c r="V45" s="66">
        <f>SUMPRODUCT(MTOA!B45:G45,MTOA!B$102:G$102,MTOA!B$107:G$107)</f>
        <v>0</v>
      </c>
      <c r="W45" s="66">
        <f>SUMPRODUCT(MTOA!B45:G45,MTOA!B$101:G$101,MTOA!B$107:G$107)</f>
        <v>0</v>
      </c>
      <c r="X45">
        <v>0</v>
      </c>
      <c r="Y45" s="34">
        <f>IEX!L45</f>
        <v>0</v>
      </c>
      <c r="Z45" s="34">
        <f>IEX!R45</f>
        <v>0</v>
      </c>
      <c r="AA45" s="75">
        <f>STOA!L45</f>
        <v>14.75</v>
      </c>
      <c r="AB45" s="75">
        <f>-STOA!R45</f>
        <v>0</v>
      </c>
      <c r="AC45">
        <f t="shared" si="0"/>
        <v>0.27597007968993714</v>
      </c>
      <c r="AD45">
        <f t="shared" si="1"/>
        <v>31.084266248712009</v>
      </c>
      <c r="AE45">
        <f>'IDT-1'!D45</f>
        <v>0</v>
      </c>
      <c r="AF45" s="24"/>
      <c r="AG45">
        <f t="shared" si="2"/>
        <v>31.084266248712009</v>
      </c>
      <c r="AI45" s="34">
        <f>PXIL!L45</f>
        <v>0</v>
      </c>
      <c r="AJ45" s="34">
        <f>PXIL!R45</f>
        <v>0</v>
      </c>
      <c r="AK45" s="34">
        <f>RTM_IEX!L45</f>
        <v>2.13</v>
      </c>
      <c r="AL45" s="34">
        <f>RTM_IEX!R45</f>
        <v>0</v>
      </c>
      <c r="AM45" s="34">
        <f>RTM_PXI!L45</f>
        <v>0</v>
      </c>
      <c r="AN45" s="34">
        <f>RTM_PXI!R45</f>
        <v>0</v>
      </c>
      <c r="AO45" s="149">
        <f>GDAM_IEX!L45</f>
        <v>0</v>
      </c>
      <c r="AP45" s="149">
        <f>GDAM_IEX!R45</f>
        <v>0</v>
      </c>
      <c r="AQ45" s="149">
        <f>GDAM_PXI!L45</f>
        <v>0</v>
      </c>
      <c r="AR45" s="149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9.48</v>
      </c>
      <c r="H46">
        <f>PPCL_Spot!R46</f>
        <v>0</v>
      </c>
      <c r="I46">
        <f>Bawana_NG!R46</f>
        <v>5.0002363284019475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SUMPRODUCT(LTA!J46:AN46,LTA!J$101:AN$101,LTA!J$107:AN$107)</f>
        <v>0</v>
      </c>
      <c r="U46" s="37">
        <f>SUMPRODUCT(LTA!J46:AN46,LTA!J$102:AN$102,LTA!J$107:AN$107)</f>
        <v>0</v>
      </c>
      <c r="V46" s="66">
        <f>SUMPRODUCT(MTOA!B46:G46,MTOA!B$102:G$102,MTOA!B$107:G$107)</f>
        <v>0</v>
      </c>
      <c r="W46" s="66">
        <f>SUMPRODUCT(MTOA!B46:G46,MTOA!B$101:G$101,MTOA!B$107:G$107)</f>
        <v>0</v>
      </c>
      <c r="X46">
        <v>0</v>
      </c>
      <c r="Y46" s="34">
        <f>IEX!L46</f>
        <v>0</v>
      </c>
      <c r="Z46" s="34">
        <f>IEX!R46</f>
        <v>0</v>
      </c>
      <c r="AA46" s="75">
        <f>STOA!L46</f>
        <v>14.87</v>
      </c>
      <c r="AB46" s="75">
        <f>-STOA!R46</f>
        <v>0</v>
      </c>
      <c r="AC46">
        <f t="shared" si="0"/>
        <v>0.27702607968993714</v>
      </c>
      <c r="AD46">
        <f t="shared" si="1"/>
        <v>31.203210248712011</v>
      </c>
      <c r="AE46">
        <f>'IDT-1'!D46</f>
        <v>0</v>
      </c>
      <c r="AF46" s="24"/>
      <c r="AG46">
        <f t="shared" si="2"/>
        <v>31.203210248712011</v>
      </c>
      <c r="AI46" s="34">
        <f>PXIL!L46</f>
        <v>0</v>
      </c>
      <c r="AJ46" s="34">
        <f>PXIL!R46</f>
        <v>0</v>
      </c>
      <c r="AK46" s="34">
        <f>RTM_IEX!L46</f>
        <v>2.13</v>
      </c>
      <c r="AL46" s="34">
        <f>RTM_IEX!R46</f>
        <v>0</v>
      </c>
      <c r="AM46" s="34">
        <f>RTM_PXI!L46</f>
        <v>0</v>
      </c>
      <c r="AN46" s="34">
        <f>RTM_PXI!R46</f>
        <v>0</v>
      </c>
      <c r="AO46" s="149">
        <f>GDAM_IEX!L46</f>
        <v>0</v>
      </c>
      <c r="AP46" s="149">
        <f>GDAM_IEX!R46</f>
        <v>0</v>
      </c>
      <c r="AQ46" s="149">
        <f>GDAM_PXI!L46</f>
        <v>0</v>
      </c>
      <c r="AR46" s="149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9.48</v>
      </c>
      <c r="H47">
        <f>PPCL_Spot!R47</f>
        <v>0</v>
      </c>
      <c r="I47">
        <f>Bawana_NG!R47</f>
        <v>5.0002363284019475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SUMPRODUCT(LTA!J47:AN47,LTA!J$101:AN$101,LTA!J$107:AN$107)</f>
        <v>0</v>
      </c>
      <c r="U47" s="37">
        <f>SUMPRODUCT(LTA!J47:AN47,LTA!J$102:AN$102,LTA!J$107:AN$107)</f>
        <v>0</v>
      </c>
      <c r="V47" s="66">
        <f>SUMPRODUCT(MTOA!B47:G47,MTOA!B$102:G$102,MTOA!B$107:G$107)</f>
        <v>0</v>
      </c>
      <c r="W47" s="66">
        <f>SUMPRODUCT(MTOA!B47:G47,MTOA!B$101:G$101,MTOA!B$107:G$107)</f>
        <v>0</v>
      </c>
      <c r="X47">
        <v>0</v>
      </c>
      <c r="Y47" s="34">
        <f>IEX!L47</f>
        <v>0</v>
      </c>
      <c r="Z47" s="34">
        <f>IEX!R47</f>
        <v>0</v>
      </c>
      <c r="AA47" s="75">
        <f>STOA!L47</f>
        <v>15.22</v>
      </c>
      <c r="AB47" s="75">
        <f>-STOA!R47</f>
        <v>0</v>
      </c>
      <c r="AC47">
        <f t="shared" si="0"/>
        <v>0.27834607968993719</v>
      </c>
      <c r="AD47">
        <f t="shared" si="1"/>
        <v>31.351890248712014</v>
      </c>
      <c r="AE47">
        <f>'IDT-1'!D47</f>
        <v>0</v>
      </c>
      <c r="AF47" s="24"/>
      <c r="AG47">
        <f t="shared" si="2"/>
        <v>31.351890248712014</v>
      </c>
      <c r="AI47" s="34">
        <f>PXIL!L47</f>
        <v>0</v>
      </c>
      <c r="AJ47" s="34">
        <f>PXIL!R47</f>
        <v>0</v>
      </c>
      <c r="AK47" s="34">
        <f>RTM_IEX!L47</f>
        <v>1.93</v>
      </c>
      <c r="AL47" s="34">
        <f>RTM_IEX!R47</f>
        <v>0</v>
      </c>
      <c r="AM47" s="34">
        <f>RTM_PXI!L47</f>
        <v>0</v>
      </c>
      <c r="AN47" s="34">
        <f>RTM_PXI!R47</f>
        <v>0</v>
      </c>
      <c r="AO47" s="149">
        <f>GDAM_IEX!L47</f>
        <v>0</v>
      </c>
      <c r="AP47" s="149">
        <f>GDAM_IEX!R47</f>
        <v>0</v>
      </c>
      <c r="AQ47" s="149">
        <f>GDAM_PXI!L47</f>
        <v>0</v>
      </c>
      <c r="AR47" s="149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9.48</v>
      </c>
      <c r="H48">
        <f>PPCL_Spot!R48</f>
        <v>0</v>
      </c>
      <c r="I48">
        <f>Bawana_NG!R48</f>
        <v>5.0002363284019475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SUMPRODUCT(LTA!J48:AN48,LTA!J$101:AN$101,LTA!J$107:AN$107)</f>
        <v>0</v>
      </c>
      <c r="U48" s="37">
        <f>SUMPRODUCT(LTA!J48:AN48,LTA!J$102:AN$102,LTA!J$107:AN$107)</f>
        <v>0</v>
      </c>
      <c r="V48" s="66">
        <f>SUMPRODUCT(MTOA!B48:G48,MTOA!B$102:G$102,MTOA!B$107:G$107)</f>
        <v>0</v>
      </c>
      <c r="W48" s="66">
        <f>SUMPRODUCT(MTOA!B48:G48,MTOA!B$101:G$101,MTOA!B$107:G$107)</f>
        <v>0</v>
      </c>
      <c r="X48">
        <v>0</v>
      </c>
      <c r="Y48" s="34">
        <f>IEX!L48</f>
        <v>0</v>
      </c>
      <c r="Z48" s="34">
        <f>IEX!R48</f>
        <v>0</v>
      </c>
      <c r="AA48" s="75">
        <f>STOA!L48</f>
        <v>15.42</v>
      </c>
      <c r="AB48" s="75">
        <f>-STOA!R48</f>
        <v>0</v>
      </c>
      <c r="AC48">
        <f t="shared" si="0"/>
        <v>0.28010607968993712</v>
      </c>
      <c r="AD48">
        <f t="shared" si="1"/>
        <v>31.550130248712009</v>
      </c>
      <c r="AE48">
        <f>'IDT-1'!D48</f>
        <v>0</v>
      </c>
      <c r="AF48" s="24"/>
      <c r="AG48">
        <f t="shared" si="2"/>
        <v>31.550130248712009</v>
      </c>
      <c r="AI48" s="34">
        <f>PXIL!L48</f>
        <v>0</v>
      </c>
      <c r="AJ48" s="34">
        <f>PXIL!R48</f>
        <v>0</v>
      </c>
      <c r="AK48" s="34">
        <f>RTM_IEX!L48</f>
        <v>1.93</v>
      </c>
      <c r="AL48" s="34">
        <f>RTM_IEX!R48</f>
        <v>0</v>
      </c>
      <c r="AM48" s="34">
        <f>RTM_PXI!L48</f>
        <v>0</v>
      </c>
      <c r="AN48" s="34">
        <f>RTM_PXI!R48</f>
        <v>0</v>
      </c>
      <c r="AO48" s="149">
        <f>GDAM_IEX!L48</f>
        <v>0</v>
      </c>
      <c r="AP48" s="149">
        <f>GDAM_IEX!R48</f>
        <v>0</v>
      </c>
      <c r="AQ48" s="149">
        <f>GDAM_PXI!L48</f>
        <v>0</v>
      </c>
      <c r="AR48" s="149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9.48</v>
      </c>
      <c r="H49">
        <f>PPCL_Spot!R49</f>
        <v>0</v>
      </c>
      <c r="I49">
        <f>Bawana_NG!R49</f>
        <v>5.0002363284019475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SUMPRODUCT(LTA!J49:AN49,LTA!J$101:AN$101,LTA!J$107:AN$107)</f>
        <v>0</v>
      </c>
      <c r="U49" s="37">
        <f>SUMPRODUCT(LTA!J49:AN49,LTA!J$102:AN$102,LTA!J$107:AN$107)</f>
        <v>0</v>
      </c>
      <c r="V49" s="66">
        <f>SUMPRODUCT(MTOA!B49:G49,MTOA!B$102:G$102,MTOA!B$107:G$107)</f>
        <v>0</v>
      </c>
      <c r="W49" s="66">
        <f>SUMPRODUCT(MTOA!B49:G49,MTOA!B$101:G$101,MTOA!B$107:G$107)</f>
        <v>0</v>
      </c>
      <c r="X49">
        <v>0</v>
      </c>
      <c r="Y49" s="34">
        <f>IEX!L49</f>
        <v>0</v>
      </c>
      <c r="Z49" s="34">
        <f>IEX!R49</f>
        <v>0</v>
      </c>
      <c r="AA49" s="75">
        <f>STOA!L49</f>
        <v>15.44</v>
      </c>
      <c r="AB49" s="75">
        <f>-STOA!R49</f>
        <v>0</v>
      </c>
      <c r="AC49">
        <f t="shared" si="0"/>
        <v>0.27183407968993717</v>
      </c>
      <c r="AD49">
        <f t="shared" si="1"/>
        <v>30.618402248712009</v>
      </c>
      <c r="AE49">
        <f>'IDT-1'!D49</f>
        <v>0</v>
      </c>
      <c r="AF49" s="24"/>
      <c r="AG49">
        <f t="shared" si="2"/>
        <v>30.618402248712009</v>
      </c>
      <c r="AI49" s="34">
        <f>PXIL!L49</f>
        <v>0</v>
      </c>
      <c r="AJ49" s="34">
        <f>PXIL!R49</f>
        <v>0</v>
      </c>
      <c r="AK49" s="34">
        <f>RTM_IEX!L49</f>
        <v>0.97</v>
      </c>
      <c r="AL49" s="34">
        <f>RTM_IEX!R49</f>
        <v>0</v>
      </c>
      <c r="AM49" s="34">
        <f>RTM_PXI!L49</f>
        <v>0</v>
      </c>
      <c r="AN49" s="34">
        <f>RTM_PXI!R49</f>
        <v>0</v>
      </c>
      <c r="AO49" s="149">
        <f>GDAM_IEX!L49</f>
        <v>0</v>
      </c>
      <c r="AP49" s="149">
        <f>GDAM_IEX!R49</f>
        <v>0</v>
      </c>
      <c r="AQ49" s="149">
        <f>GDAM_PXI!L49</f>
        <v>0</v>
      </c>
      <c r="AR49" s="149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9.48</v>
      </c>
      <c r="H50">
        <f>PPCL_Spot!R50</f>
        <v>0</v>
      </c>
      <c r="I50">
        <f>Bawana_NG!R50</f>
        <v>5.0002363284019475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SUMPRODUCT(LTA!J50:AN50,LTA!J$101:AN$101,LTA!J$107:AN$107)</f>
        <v>0</v>
      </c>
      <c r="U50" s="37">
        <f>SUMPRODUCT(LTA!J50:AN50,LTA!J$102:AN$102,LTA!J$107:AN$107)</f>
        <v>0</v>
      </c>
      <c r="V50" s="66">
        <f>SUMPRODUCT(MTOA!B50:G50,MTOA!B$102:G$102,MTOA!B$107:G$107)</f>
        <v>0</v>
      </c>
      <c r="W50" s="66">
        <f>SUMPRODUCT(MTOA!B50:G50,MTOA!B$101:G$101,MTOA!B$107:G$107)</f>
        <v>0</v>
      </c>
      <c r="X50">
        <v>0</v>
      </c>
      <c r="Y50" s="34">
        <f>IEX!L50</f>
        <v>0</v>
      </c>
      <c r="Z50" s="34">
        <f>IEX!R50</f>
        <v>0</v>
      </c>
      <c r="AA50" s="75">
        <f>STOA!L50</f>
        <v>15.549999999999999</v>
      </c>
      <c r="AB50" s="75">
        <f>-STOA!R50</f>
        <v>0</v>
      </c>
      <c r="AC50">
        <f t="shared" si="0"/>
        <v>0.27280207968993714</v>
      </c>
      <c r="AD50">
        <f t="shared" si="1"/>
        <v>30.727434248712008</v>
      </c>
      <c r="AE50">
        <f>'IDT-1'!D50</f>
        <v>0</v>
      </c>
      <c r="AF50" s="24"/>
      <c r="AG50">
        <f t="shared" si="2"/>
        <v>30.727434248712008</v>
      </c>
      <c r="AI50" s="34">
        <f>PXIL!L50</f>
        <v>0</v>
      </c>
      <c r="AJ50" s="34">
        <f>PXIL!R50</f>
        <v>0</v>
      </c>
      <c r="AK50" s="34">
        <f>RTM_IEX!L50</f>
        <v>0.97</v>
      </c>
      <c r="AL50" s="34">
        <f>RTM_IEX!R50</f>
        <v>0</v>
      </c>
      <c r="AM50" s="34">
        <f>RTM_PXI!L50</f>
        <v>0</v>
      </c>
      <c r="AN50" s="34">
        <f>RTM_PXI!R50</f>
        <v>0</v>
      </c>
      <c r="AO50" s="149">
        <f>GDAM_IEX!L50</f>
        <v>0</v>
      </c>
      <c r="AP50" s="149">
        <f>GDAM_IEX!R50</f>
        <v>0</v>
      </c>
      <c r="AQ50" s="149">
        <f>GDAM_PXI!L50</f>
        <v>0</v>
      </c>
      <c r="AR50" s="149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9.34</v>
      </c>
      <c r="H51">
        <f>PPCL_Spot!R51</f>
        <v>0</v>
      </c>
      <c r="I51">
        <f>Bawana_NG!R51</f>
        <v>5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SUMPRODUCT(LTA!J51:AN51,LTA!J$101:AN$101,LTA!J$107:AN$107)</f>
        <v>0</v>
      </c>
      <c r="U51" s="37">
        <f>SUMPRODUCT(LTA!J51:AN51,LTA!J$102:AN$102,LTA!J$107:AN$107)</f>
        <v>0</v>
      </c>
      <c r="V51" s="66">
        <f>SUMPRODUCT(MTOA!B51:G51,MTOA!B$102:G$102,MTOA!B$107:G$107)</f>
        <v>0</v>
      </c>
      <c r="W51" s="66">
        <f>SUMPRODUCT(MTOA!B51:G51,MTOA!B$101:G$101,MTOA!B$107:G$107)</f>
        <v>0</v>
      </c>
      <c r="X51">
        <v>0</v>
      </c>
      <c r="Y51" s="34">
        <f>IEX!L51</f>
        <v>0</v>
      </c>
      <c r="Z51" s="34">
        <f>IEX!R51</f>
        <v>0</v>
      </c>
      <c r="AA51" s="75">
        <f>STOA!L51</f>
        <v>15.59</v>
      </c>
      <c r="AB51" s="75">
        <f>-STOA!R51</f>
        <v>0</v>
      </c>
      <c r="AC51">
        <f t="shared" si="0"/>
        <v>0.27192</v>
      </c>
      <c r="AD51">
        <f t="shared" si="1"/>
        <v>30.628079999999997</v>
      </c>
      <c r="AE51">
        <f>'IDT-1'!D51</f>
        <v>0</v>
      </c>
      <c r="AF51" s="24"/>
      <c r="AG51">
        <f t="shared" si="2"/>
        <v>30.628079999999997</v>
      </c>
      <c r="AI51" s="34">
        <f>PXIL!L51</f>
        <v>0</v>
      </c>
      <c r="AJ51" s="34">
        <f>PXIL!R51</f>
        <v>0</v>
      </c>
      <c r="AK51" s="34">
        <f>RTM_IEX!L51</f>
        <v>0.97</v>
      </c>
      <c r="AL51" s="34">
        <f>RTM_IEX!R51</f>
        <v>0</v>
      </c>
      <c r="AM51" s="34">
        <f>RTM_PXI!L51</f>
        <v>0</v>
      </c>
      <c r="AN51" s="34">
        <f>RTM_PXI!R51</f>
        <v>0</v>
      </c>
      <c r="AO51" s="149">
        <f>GDAM_IEX!L51</f>
        <v>0</v>
      </c>
      <c r="AP51" s="149">
        <f>GDAM_IEX!R51</f>
        <v>0</v>
      </c>
      <c r="AQ51" s="149">
        <f>GDAM_PXI!L51</f>
        <v>0</v>
      </c>
      <c r="AR51" s="149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9.11</v>
      </c>
      <c r="H52">
        <f>PPCL_Spot!R52</f>
        <v>0</v>
      </c>
      <c r="I52">
        <f>Bawana_NG!R52</f>
        <v>5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SUMPRODUCT(LTA!J52:AN52,LTA!J$101:AN$101,LTA!J$107:AN$107)</f>
        <v>0</v>
      </c>
      <c r="U52" s="37">
        <f>SUMPRODUCT(LTA!J52:AN52,LTA!J$102:AN$102,LTA!J$107:AN$107)</f>
        <v>0</v>
      </c>
      <c r="V52" s="66">
        <f>SUMPRODUCT(MTOA!B52:G52,MTOA!B$102:G$102,MTOA!B$107:G$107)</f>
        <v>0</v>
      </c>
      <c r="W52" s="66">
        <f>SUMPRODUCT(MTOA!B52:G52,MTOA!B$101:G$101,MTOA!B$107:G$107)</f>
        <v>0</v>
      </c>
      <c r="X52">
        <v>0</v>
      </c>
      <c r="Y52" s="34">
        <f>IEX!L52</f>
        <v>0</v>
      </c>
      <c r="Z52" s="34">
        <f>IEX!R52</f>
        <v>0</v>
      </c>
      <c r="AA52" s="75">
        <f>STOA!L52</f>
        <v>15.57</v>
      </c>
      <c r="AB52" s="75">
        <f>-STOA!R52</f>
        <v>0</v>
      </c>
      <c r="AC52">
        <f t="shared" si="0"/>
        <v>0.26972000000000002</v>
      </c>
      <c r="AD52">
        <f t="shared" si="1"/>
        <v>30.380279999999999</v>
      </c>
      <c r="AE52">
        <f>'IDT-1'!D52</f>
        <v>0</v>
      </c>
      <c r="AF52" s="24"/>
      <c r="AG52">
        <f t="shared" si="2"/>
        <v>30.380279999999999</v>
      </c>
      <c r="AI52" s="34">
        <f>PXIL!L52</f>
        <v>0</v>
      </c>
      <c r="AJ52" s="34">
        <f>PXIL!R52</f>
        <v>0</v>
      </c>
      <c r="AK52" s="34">
        <f>RTM_IEX!L52</f>
        <v>0.97</v>
      </c>
      <c r="AL52" s="34">
        <f>RTM_IEX!R52</f>
        <v>0</v>
      </c>
      <c r="AM52" s="34">
        <f>RTM_PXI!L52</f>
        <v>0</v>
      </c>
      <c r="AN52" s="34">
        <f>RTM_PXI!R52</f>
        <v>0</v>
      </c>
      <c r="AO52" s="149">
        <f>GDAM_IEX!L52</f>
        <v>0</v>
      </c>
      <c r="AP52" s="149">
        <f>GDAM_IEX!R52</f>
        <v>0</v>
      </c>
      <c r="AQ52" s="149">
        <f>GDAM_PXI!L52</f>
        <v>0</v>
      </c>
      <c r="AR52" s="149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9.11</v>
      </c>
      <c r="H53">
        <f>PPCL_Spot!R53</f>
        <v>0</v>
      </c>
      <c r="I53">
        <f>Bawana_NG!R53</f>
        <v>5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SUMPRODUCT(LTA!J53:AN53,LTA!J$101:AN$101,LTA!J$107:AN$107)</f>
        <v>0</v>
      </c>
      <c r="U53" s="37">
        <f>SUMPRODUCT(LTA!J53:AN53,LTA!J$102:AN$102,LTA!J$107:AN$107)</f>
        <v>0</v>
      </c>
      <c r="V53" s="66">
        <f>SUMPRODUCT(MTOA!B53:G53,MTOA!B$102:G$102,MTOA!B$107:G$107)</f>
        <v>0</v>
      </c>
      <c r="W53" s="66">
        <f>SUMPRODUCT(MTOA!B53:G53,MTOA!B$101:G$101,MTOA!B$107:G$107)</f>
        <v>0</v>
      </c>
      <c r="X53">
        <v>0</v>
      </c>
      <c r="Y53" s="34">
        <f>IEX!L53</f>
        <v>0</v>
      </c>
      <c r="Z53" s="34">
        <f>IEX!R53</f>
        <v>0</v>
      </c>
      <c r="AA53" s="75">
        <f>STOA!L53</f>
        <v>15.06</v>
      </c>
      <c r="AB53" s="75">
        <f>-STOA!R53</f>
        <v>0</v>
      </c>
      <c r="AC53">
        <f t="shared" si="0"/>
        <v>0.26945600000000003</v>
      </c>
      <c r="AD53">
        <f t="shared" si="1"/>
        <v>30.350543999999999</v>
      </c>
      <c r="AE53">
        <f>'IDT-1'!D53</f>
        <v>0</v>
      </c>
      <c r="AF53" s="24"/>
      <c r="AG53">
        <f t="shared" si="2"/>
        <v>30.350543999999999</v>
      </c>
      <c r="AI53" s="34">
        <f>PXIL!L53</f>
        <v>0</v>
      </c>
      <c r="AJ53" s="34">
        <f>PXIL!R53</f>
        <v>0</v>
      </c>
      <c r="AK53" s="34">
        <f>RTM_IEX!L53</f>
        <v>1.45</v>
      </c>
      <c r="AL53" s="34">
        <f>RTM_IEX!R53</f>
        <v>0</v>
      </c>
      <c r="AM53" s="34">
        <f>RTM_PXI!L53</f>
        <v>0</v>
      </c>
      <c r="AN53" s="34">
        <f>RTM_PXI!R53</f>
        <v>0</v>
      </c>
      <c r="AO53" s="149">
        <f>GDAM_IEX!L53</f>
        <v>0</v>
      </c>
      <c r="AP53" s="149">
        <f>GDAM_IEX!R53</f>
        <v>0</v>
      </c>
      <c r="AQ53" s="149">
        <f>GDAM_PXI!L53</f>
        <v>0</v>
      </c>
      <c r="AR53" s="149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9.11</v>
      </c>
      <c r="H54">
        <f>PPCL_Spot!R54</f>
        <v>0</v>
      </c>
      <c r="I54">
        <f>Bawana_NG!R54</f>
        <v>5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SUMPRODUCT(LTA!J54:AN54,LTA!J$101:AN$101,LTA!J$107:AN$107)</f>
        <v>0</v>
      </c>
      <c r="U54" s="37">
        <f>SUMPRODUCT(LTA!J54:AN54,LTA!J$102:AN$102,LTA!J$107:AN$107)</f>
        <v>0</v>
      </c>
      <c r="V54" s="66">
        <f>SUMPRODUCT(MTOA!B54:G54,MTOA!B$102:G$102,MTOA!B$107:G$107)</f>
        <v>0</v>
      </c>
      <c r="W54" s="66">
        <f>SUMPRODUCT(MTOA!B54:G54,MTOA!B$101:G$101,MTOA!B$107:G$107)</f>
        <v>0</v>
      </c>
      <c r="X54">
        <v>0</v>
      </c>
      <c r="Y54" s="34">
        <f>IEX!L54</f>
        <v>0</v>
      </c>
      <c r="Z54" s="34">
        <f>IEX!R54</f>
        <v>0</v>
      </c>
      <c r="AA54" s="75">
        <f>STOA!L54</f>
        <v>13.58</v>
      </c>
      <c r="AB54" s="75">
        <f>-STOA!R54</f>
        <v>0</v>
      </c>
      <c r="AC54">
        <f t="shared" si="0"/>
        <v>0.26919199999999999</v>
      </c>
      <c r="AD54">
        <f t="shared" si="1"/>
        <v>30.320807999999996</v>
      </c>
      <c r="AE54">
        <f>'IDT-1'!D54</f>
        <v>0</v>
      </c>
      <c r="AF54" s="24"/>
      <c r="AG54">
        <f t="shared" si="2"/>
        <v>30.320807999999996</v>
      </c>
      <c r="AI54" s="34">
        <f>PXIL!L54</f>
        <v>0</v>
      </c>
      <c r="AJ54" s="34">
        <f>PXIL!R54</f>
        <v>0</v>
      </c>
      <c r="AK54" s="34">
        <f>RTM_IEX!L54</f>
        <v>2.9</v>
      </c>
      <c r="AL54" s="34">
        <f>RTM_IEX!R54</f>
        <v>0</v>
      </c>
      <c r="AM54" s="34">
        <f>RTM_PXI!L54</f>
        <v>0</v>
      </c>
      <c r="AN54" s="34">
        <f>RTM_PXI!R54</f>
        <v>0</v>
      </c>
      <c r="AO54" s="149">
        <f>GDAM_IEX!L54</f>
        <v>0</v>
      </c>
      <c r="AP54" s="149">
        <f>GDAM_IEX!R54</f>
        <v>0</v>
      </c>
      <c r="AQ54" s="149">
        <f>GDAM_PXI!L54</f>
        <v>0</v>
      </c>
      <c r="AR54" s="149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9.11</v>
      </c>
      <c r="H55">
        <f>PPCL_Spot!R55</f>
        <v>0</v>
      </c>
      <c r="I55">
        <f>Bawana_NG!R55</f>
        <v>5.0002363284019475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SUMPRODUCT(LTA!J55:AN55,LTA!J$101:AN$101,LTA!J$107:AN$107)</f>
        <v>0</v>
      </c>
      <c r="U55" s="37">
        <f>SUMPRODUCT(LTA!J55:AN55,LTA!J$102:AN$102,LTA!J$107:AN$107)</f>
        <v>0</v>
      </c>
      <c r="V55" s="66">
        <f>SUMPRODUCT(MTOA!B55:G55,MTOA!B$102:G$102,MTOA!B$107:G$107)</f>
        <v>0</v>
      </c>
      <c r="W55" s="66">
        <f>SUMPRODUCT(MTOA!B55:G55,MTOA!B$101:G$101,MTOA!B$107:G$107)</f>
        <v>0</v>
      </c>
      <c r="X55">
        <v>0</v>
      </c>
      <c r="Y55" s="34">
        <f>IEX!L55</f>
        <v>0</v>
      </c>
      <c r="Z55" s="34">
        <f>IEX!R55</f>
        <v>0</v>
      </c>
      <c r="AA55" s="75">
        <f>STOA!L55</f>
        <v>11.79</v>
      </c>
      <c r="AB55" s="75">
        <f>-STOA!R55</f>
        <v>0</v>
      </c>
      <c r="AC55">
        <f t="shared" si="0"/>
        <v>0.27042607968993715</v>
      </c>
      <c r="AD55">
        <f t="shared" si="1"/>
        <v>30.459810248712007</v>
      </c>
      <c r="AE55">
        <f>'IDT-1'!D55</f>
        <v>0</v>
      </c>
      <c r="AF55" s="24"/>
      <c r="AG55">
        <f t="shared" si="2"/>
        <v>30.459810248712007</v>
      </c>
      <c r="AI55" s="34">
        <f>PXIL!L55</f>
        <v>0</v>
      </c>
      <c r="AJ55" s="34">
        <f>PXIL!R55</f>
        <v>0</v>
      </c>
      <c r="AK55" s="34">
        <f>RTM_IEX!L55</f>
        <v>4.83</v>
      </c>
      <c r="AL55" s="34">
        <f>RTM_IEX!R55</f>
        <v>0</v>
      </c>
      <c r="AM55" s="34">
        <f>RTM_PXI!L55</f>
        <v>0</v>
      </c>
      <c r="AN55" s="34">
        <f>RTM_PXI!R55</f>
        <v>0</v>
      </c>
      <c r="AO55" s="149">
        <f>GDAM_IEX!L55</f>
        <v>0</v>
      </c>
      <c r="AP55" s="149">
        <f>GDAM_IEX!R55</f>
        <v>0</v>
      </c>
      <c r="AQ55" s="149">
        <f>GDAM_PXI!L55</f>
        <v>0</v>
      </c>
      <c r="AR55" s="149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9.11</v>
      </c>
      <c r="H56">
        <f>PPCL_Spot!R56</f>
        <v>0</v>
      </c>
      <c r="I56">
        <f>Bawana_NG!R56</f>
        <v>5.0002363284019475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SUMPRODUCT(LTA!J56:AN56,LTA!J$101:AN$101,LTA!J$107:AN$107)</f>
        <v>0</v>
      </c>
      <c r="U56" s="37">
        <f>SUMPRODUCT(LTA!J56:AN56,LTA!J$102:AN$102,LTA!J$107:AN$107)</f>
        <v>0</v>
      </c>
      <c r="V56" s="66">
        <f>SUMPRODUCT(MTOA!B56:G56,MTOA!B$102:G$102,MTOA!B$107:G$107)</f>
        <v>0</v>
      </c>
      <c r="W56" s="66">
        <f>SUMPRODUCT(MTOA!B56:G56,MTOA!B$101:G$101,MTOA!B$107:G$107)</f>
        <v>0</v>
      </c>
      <c r="X56">
        <v>0</v>
      </c>
      <c r="Y56" s="34">
        <f>IEX!L56</f>
        <v>0</v>
      </c>
      <c r="Z56" s="34">
        <f>IEX!R56</f>
        <v>0</v>
      </c>
      <c r="AA56" s="75">
        <f>STOA!L56</f>
        <v>15.06</v>
      </c>
      <c r="AB56" s="75">
        <f>-STOA!R56</f>
        <v>0</v>
      </c>
      <c r="AC56">
        <f t="shared" si="0"/>
        <v>0.26945807968993718</v>
      </c>
      <c r="AD56">
        <f t="shared" si="1"/>
        <v>30.350778248712011</v>
      </c>
      <c r="AE56">
        <f>'IDT-1'!D56</f>
        <v>0</v>
      </c>
      <c r="AF56" s="24"/>
      <c r="AG56">
        <f t="shared" si="2"/>
        <v>30.350778248712011</v>
      </c>
      <c r="AI56" s="34">
        <f>PXIL!L56</f>
        <v>0</v>
      </c>
      <c r="AJ56" s="34">
        <f>PXIL!R56</f>
        <v>0</v>
      </c>
      <c r="AK56" s="34">
        <f>RTM_IEX!L56</f>
        <v>1.45</v>
      </c>
      <c r="AL56" s="34">
        <f>RTM_IEX!R56</f>
        <v>0</v>
      </c>
      <c r="AM56" s="34">
        <f>RTM_PXI!L56</f>
        <v>0</v>
      </c>
      <c r="AN56" s="34">
        <f>RTM_PXI!R56</f>
        <v>0</v>
      </c>
      <c r="AO56" s="149">
        <f>GDAM_IEX!L56</f>
        <v>0</v>
      </c>
      <c r="AP56" s="149">
        <f>GDAM_IEX!R56</f>
        <v>0</v>
      </c>
      <c r="AQ56" s="149">
        <f>GDAM_PXI!L56</f>
        <v>0</v>
      </c>
      <c r="AR56" s="149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9.11</v>
      </c>
      <c r="H57">
        <f>PPCL_Spot!R57</f>
        <v>0</v>
      </c>
      <c r="I57">
        <f>Bawana_NG!R57</f>
        <v>5.0002363284019475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SUMPRODUCT(LTA!J57:AN57,LTA!J$101:AN$101,LTA!J$107:AN$107)</f>
        <v>0</v>
      </c>
      <c r="U57" s="37">
        <f>SUMPRODUCT(LTA!J57:AN57,LTA!J$102:AN$102,LTA!J$107:AN$107)</f>
        <v>0</v>
      </c>
      <c r="V57" s="66">
        <f>SUMPRODUCT(MTOA!B57:G57,MTOA!B$102:G$102,MTOA!B$107:G$107)</f>
        <v>0</v>
      </c>
      <c r="W57" s="66">
        <f>SUMPRODUCT(MTOA!B57:G57,MTOA!B$101:G$101,MTOA!B$107:G$107)</f>
        <v>0</v>
      </c>
      <c r="X57">
        <v>0</v>
      </c>
      <c r="Y57" s="34">
        <f>IEX!L57</f>
        <v>0</v>
      </c>
      <c r="Z57" s="34">
        <f>IEX!R57</f>
        <v>0</v>
      </c>
      <c r="AA57" s="75">
        <f>STOA!L57</f>
        <v>15</v>
      </c>
      <c r="AB57" s="75">
        <f>-STOA!R57</f>
        <v>0</v>
      </c>
      <c r="AC57">
        <f t="shared" si="0"/>
        <v>0.26893007968993715</v>
      </c>
      <c r="AD57">
        <f t="shared" si="1"/>
        <v>30.291306248712008</v>
      </c>
      <c r="AE57">
        <f>'IDT-1'!D57</f>
        <v>0</v>
      </c>
      <c r="AF57" s="24"/>
      <c r="AG57">
        <f t="shared" si="2"/>
        <v>30.291306248712008</v>
      </c>
      <c r="AI57" s="34">
        <f>PXIL!L57</f>
        <v>0</v>
      </c>
      <c r="AJ57" s="34">
        <f>PXIL!R57</f>
        <v>0</v>
      </c>
      <c r="AK57" s="34">
        <f>RTM_IEX!L57</f>
        <v>1.45</v>
      </c>
      <c r="AL57" s="34">
        <f>RTM_IEX!R57</f>
        <v>0</v>
      </c>
      <c r="AM57" s="34">
        <f>RTM_PXI!L57</f>
        <v>0</v>
      </c>
      <c r="AN57" s="34">
        <f>RTM_PXI!R57</f>
        <v>0</v>
      </c>
      <c r="AO57" s="149">
        <f>GDAM_IEX!L57</f>
        <v>0</v>
      </c>
      <c r="AP57" s="149">
        <f>GDAM_IEX!R57</f>
        <v>0</v>
      </c>
      <c r="AQ57" s="149">
        <f>GDAM_PXI!L57</f>
        <v>0</v>
      </c>
      <c r="AR57" s="149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9.11</v>
      </c>
      <c r="H58">
        <f>PPCL_Spot!R58</f>
        <v>0</v>
      </c>
      <c r="I58">
        <f>Bawana_NG!R58</f>
        <v>5.0002363284019475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SUMPRODUCT(LTA!J58:AN58,LTA!J$101:AN$101,LTA!J$107:AN$107)</f>
        <v>0</v>
      </c>
      <c r="U58" s="37">
        <f>SUMPRODUCT(LTA!J58:AN58,LTA!J$102:AN$102,LTA!J$107:AN$107)</f>
        <v>0</v>
      </c>
      <c r="V58" s="66">
        <f>SUMPRODUCT(MTOA!B58:G58,MTOA!B$102:G$102,MTOA!B$107:G$107)</f>
        <v>0</v>
      </c>
      <c r="W58" s="66">
        <f>SUMPRODUCT(MTOA!B58:G58,MTOA!B$101:G$101,MTOA!B$107:G$107)</f>
        <v>0</v>
      </c>
      <c r="X58">
        <v>0</v>
      </c>
      <c r="Y58" s="34">
        <f>IEX!L58</f>
        <v>0</v>
      </c>
      <c r="Z58" s="34">
        <f>IEX!R58</f>
        <v>0</v>
      </c>
      <c r="AA58" s="75">
        <f>STOA!L58</f>
        <v>14.64</v>
      </c>
      <c r="AB58" s="75">
        <f>-STOA!R58</f>
        <v>0</v>
      </c>
      <c r="AC58">
        <f t="shared" si="0"/>
        <v>0.26998607968993715</v>
      </c>
      <c r="AD58">
        <f t="shared" si="1"/>
        <v>30.410250248712011</v>
      </c>
      <c r="AE58">
        <f>'IDT-1'!D58</f>
        <v>0</v>
      </c>
      <c r="AF58" s="24"/>
      <c r="AG58">
        <f t="shared" si="2"/>
        <v>30.410250248712011</v>
      </c>
      <c r="AI58" s="34">
        <f>PXIL!L58</f>
        <v>0</v>
      </c>
      <c r="AJ58" s="34">
        <f>PXIL!R58</f>
        <v>0</v>
      </c>
      <c r="AK58" s="34">
        <f>RTM_IEX!L58</f>
        <v>1.93</v>
      </c>
      <c r="AL58" s="34">
        <f>RTM_IEX!R58</f>
        <v>0</v>
      </c>
      <c r="AM58" s="34">
        <f>RTM_PXI!L58</f>
        <v>0</v>
      </c>
      <c r="AN58" s="34">
        <f>RTM_PXI!R58</f>
        <v>0</v>
      </c>
      <c r="AO58" s="149">
        <f>GDAM_IEX!L58</f>
        <v>0</v>
      </c>
      <c r="AP58" s="149">
        <f>GDAM_IEX!R58</f>
        <v>0</v>
      </c>
      <c r="AQ58" s="149">
        <f>GDAM_PXI!L58</f>
        <v>0</v>
      </c>
      <c r="AR58" s="149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8.94</v>
      </c>
      <c r="H59">
        <f>PPCL_Spot!R59</f>
        <v>0</v>
      </c>
      <c r="I59">
        <f>Bawana_NG!R59</f>
        <v>5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SUMPRODUCT(LTA!J59:AN59,LTA!J$101:AN$101,LTA!J$107:AN$107)</f>
        <v>0</v>
      </c>
      <c r="U59" s="37">
        <f>SUMPRODUCT(LTA!J59:AN59,LTA!J$102:AN$102,LTA!J$107:AN$107)</f>
        <v>0</v>
      </c>
      <c r="V59" s="66">
        <f>SUMPRODUCT(MTOA!B59:G59,MTOA!B$102:G$102,MTOA!B$107:G$107)</f>
        <v>0</v>
      </c>
      <c r="W59" s="66">
        <f>SUMPRODUCT(MTOA!B59:G59,MTOA!B$101:G$101,MTOA!B$107:G$107)</f>
        <v>0</v>
      </c>
      <c r="X59">
        <v>0</v>
      </c>
      <c r="Y59" s="34">
        <f>IEX!L59</f>
        <v>0</v>
      </c>
      <c r="Z59" s="34">
        <f>IEX!R59</f>
        <v>0</v>
      </c>
      <c r="AA59" s="75">
        <f>STOA!L59</f>
        <v>14.27</v>
      </c>
      <c r="AB59" s="75">
        <f>-STOA!R59</f>
        <v>0</v>
      </c>
      <c r="AC59">
        <f t="shared" si="0"/>
        <v>0.26523200000000002</v>
      </c>
      <c r="AD59">
        <f t="shared" si="1"/>
        <v>29.874768</v>
      </c>
      <c r="AE59">
        <f>'IDT-1'!D59</f>
        <v>0</v>
      </c>
      <c r="AF59" s="24"/>
      <c r="AG59">
        <f t="shared" si="2"/>
        <v>29.874768</v>
      </c>
      <c r="AI59" s="34">
        <f>PXIL!L59</f>
        <v>0</v>
      </c>
      <c r="AJ59" s="34">
        <f>PXIL!R59</f>
        <v>0</v>
      </c>
      <c r="AK59" s="34">
        <f>RTM_IEX!L59</f>
        <v>1.93</v>
      </c>
      <c r="AL59" s="34">
        <f>RTM_IEX!R59</f>
        <v>0</v>
      </c>
      <c r="AM59" s="34">
        <f>RTM_PXI!L59</f>
        <v>0</v>
      </c>
      <c r="AN59" s="34">
        <f>RTM_PXI!R59</f>
        <v>0</v>
      </c>
      <c r="AO59" s="149">
        <f>GDAM_IEX!L59</f>
        <v>0</v>
      </c>
      <c r="AP59" s="149">
        <f>GDAM_IEX!R59</f>
        <v>0</v>
      </c>
      <c r="AQ59" s="149">
        <f>GDAM_PXI!L59</f>
        <v>0</v>
      </c>
      <c r="AR59" s="149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8.94</v>
      </c>
      <c r="H60">
        <f>PPCL_Spot!R60</f>
        <v>0</v>
      </c>
      <c r="I60">
        <f>Bawana_NG!R60</f>
        <v>5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SUMPRODUCT(LTA!J60:AN60,LTA!J$101:AN$101,LTA!J$107:AN$107)</f>
        <v>0</v>
      </c>
      <c r="U60" s="37">
        <f>SUMPRODUCT(LTA!J60:AN60,LTA!J$102:AN$102,LTA!J$107:AN$107)</f>
        <v>0</v>
      </c>
      <c r="V60" s="66">
        <f>SUMPRODUCT(MTOA!B60:G60,MTOA!B$102:G$102,MTOA!B$107:G$107)</f>
        <v>0</v>
      </c>
      <c r="W60" s="66">
        <f>SUMPRODUCT(MTOA!B60:G60,MTOA!B$101:G$101,MTOA!B$107:G$107)</f>
        <v>0</v>
      </c>
      <c r="X60">
        <v>0</v>
      </c>
      <c r="Y60" s="34">
        <f>IEX!L60</f>
        <v>0</v>
      </c>
      <c r="Z60" s="34">
        <f>IEX!R60</f>
        <v>0</v>
      </c>
      <c r="AA60" s="75">
        <f>STOA!L60</f>
        <v>13.86</v>
      </c>
      <c r="AB60" s="75">
        <f>-STOA!R60</f>
        <v>0</v>
      </c>
      <c r="AC60">
        <f t="shared" si="0"/>
        <v>0.26593600000000001</v>
      </c>
      <c r="AD60">
        <f t="shared" si="1"/>
        <v>29.954063999999999</v>
      </c>
      <c r="AE60">
        <f>'IDT-1'!D60</f>
        <v>0</v>
      </c>
      <c r="AF60" s="24"/>
      <c r="AG60">
        <f t="shared" si="2"/>
        <v>29.954063999999999</v>
      </c>
      <c r="AI60" s="34">
        <f>PXIL!L60</f>
        <v>0</v>
      </c>
      <c r="AJ60" s="34">
        <f>PXIL!R60</f>
        <v>0</v>
      </c>
      <c r="AK60" s="34">
        <f>RTM_IEX!L60</f>
        <v>2.42</v>
      </c>
      <c r="AL60" s="34">
        <f>RTM_IEX!R60</f>
        <v>0</v>
      </c>
      <c r="AM60" s="34">
        <f>RTM_PXI!L60</f>
        <v>0</v>
      </c>
      <c r="AN60" s="34">
        <f>RTM_PXI!R60</f>
        <v>0</v>
      </c>
      <c r="AO60" s="149">
        <f>GDAM_IEX!L60</f>
        <v>0</v>
      </c>
      <c r="AP60" s="149">
        <f>GDAM_IEX!R60</f>
        <v>0</v>
      </c>
      <c r="AQ60" s="149">
        <f>GDAM_PXI!L60</f>
        <v>0</v>
      </c>
      <c r="AR60" s="149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8.94</v>
      </c>
      <c r="H61">
        <f>PPCL_Spot!R61</f>
        <v>0</v>
      </c>
      <c r="I61">
        <f>Bawana_NG!R61</f>
        <v>5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SUMPRODUCT(LTA!J61:AN61,LTA!J$101:AN$101,LTA!J$107:AN$107)</f>
        <v>0</v>
      </c>
      <c r="U61" s="37">
        <f>SUMPRODUCT(LTA!J61:AN61,LTA!J$102:AN$102,LTA!J$107:AN$107)</f>
        <v>0</v>
      </c>
      <c r="V61" s="66">
        <f>SUMPRODUCT(MTOA!B61:G61,MTOA!B$102:G$102,MTOA!B$107:G$107)</f>
        <v>0</v>
      </c>
      <c r="W61" s="66">
        <f>SUMPRODUCT(MTOA!B61:G61,MTOA!B$101:G$101,MTOA!B$107:G$107)</f>
        <v>0</v>
      </c>
      <c r="X61">
        <v>0</v>
      </c>
      <c r="Y61" s="34">
        <f>IEX!L61</f>
        <v>0</v>
      </c>
      <c r="Z61" s="34">
        <f>IEX!R61</f>
        <v>0</v>
      </c>
      <c r="AA61" s="75">
        <f>STOA!L61</f>
        <v>13.33</v>
      </c>
      <c r="AB61" s="75">
        <f>-STOA!R61</f>
        <v>0</v>
      </c>
      <c r="AC61">
        <f t="shared" si="0"/>
        <v>0.26549600000000001</v>
      </c>
      <c r="AD61">
        <f t="shared" si="1"/>
        <v>29.904503999999999</v>
      </c>
      <c r="AE61">
        <f>'IDT-1'!D61</f>
        <v>0</v>
      </c>
      <c r="AF61" s="24"/>
      <c r="AG61">
        <f t="shared" si="2"/>
        <v>29.904503999999999</v>
      </c>
      <c r="AI61" s="34">
        <f>PXIL!L61</f>
        <v>0</v>
      </c>
      <c r="AJ61" s="34">
        <f>PXIL!R61</f>
        <v>0</v>
      </c>
      <c r="AK61" s="34">
        <f>RTM_IEX!L61</f>
        <v>2.9</v>
      </c>
      <c r="AL61" s="34">
        <f>RTM_IEX!R61</f>
        <v>0</v>
      </c>
      <c r="AM61" s="34">
        <f>RTM_PXI!L61</f>
        <v>0</v>
      </c>
      <c r="AN61" s="34">
        <f>RTM_PXI!R61</f>
        <v>0</v>
      </c>
      <c r="AO61" s="149">
        <f>GDAM_IEX!L61</f>
        <v>0</v>
      </c>
      <c r="AP61" s="149">
        <f>GDAM_IEX!R61</f>
        <v>0</v>
      </c>
      <c r="AQ61" s="149">
        <f>GDAM_PXI!L61</f>
        <v>0</v>
      </c>
      <c r="AR61" s="149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8.94</v>
      </c>
      <c r="H62">
        <f>PPCL_Spot!R62</f>
        <v>0</v>
      </c>
      <c r="I62">
        <f>Bawana_NG!R62</f>
        <v>5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SUMPRODUCT(LTA!J62:AN62,LTA!J$101:AN$101,LTA!J$107:AN$107)</f>
        <v>0</v>
      </c>
      <c r="U62" s="37">
        <f>SUMPRODUCT(LTA!J62:AN62,LTA!J$102:AN$102,LTA!J$107:AN$107)</f>
        <v>0</v>
      </c>
      <c r="V62" s="66">
        <f>SUMPRODUCT(MTOA!B62:G62,MTOA!B$102:G$102,MTOA!B$107:G$107)</f>
        <v>0</v>
      </c>
      <c r="W62" s="66">
        <f>SUMPRODUCT(MTOA!B62:G62,MTOA!B$101:G$101,MTOA!B$107:G$107)</f>
        <v>0</v>
      </c>
      <c r="X62">
        <v>0</v>
      </c>
      <c r="Y62" s="34">
        <f>IEX!L62</f>
        <v>0</v>
      </c>
      <c r="Z62" s="34">
        <f>IEX!R62</f>
        <v>0</v>
      </c>
      <c r="AA62" s="75">
        <f>STOA!L62</f>
        <v>12.559999999999999</v>
      </c>
      <c r="AB62" s="75">
        <f>-STOA!R62</f>
        <v>0</v>
      </c>
      <c r="AC62">
        <f t="shared" si="0"/>
        <v>0.26725600000000005</v>
      </c>
      <c r="AD62">
        <f t="shared" si="1"/>
        <v>30.102744000000001</v>
      </c>
      <c r="AE62">
        <f>'IDT-1'!D62</f>
        <v>0</v>
      </c>
      <c r="AF62" s="24"/>
      <c r="AG62">
        <f t="shared" si="2"/>
        <v>30.102744000000001</v>
      </c>
      <c r="AI62" s="34">
        <f>PXIL!L62</f>
        <v>0</v>
      </c>
      <c r="AJ62" s="34">
        <f>PXIL!R62</f>
        <v>0</v>
      </c>
      <c r="AK62" s="34">
        <f>RTM_IEX!L62</f>
        <v>3.87</v>
      </c>
      <c r="AL62" s="34">
        <f>RTM_IEX!R62</f>
        <v>0</v>
      </c>
      <c r="AM62" s="34">
        <f>RTM_PXI!L62</f>
        <v>0</v>
      </c>
      <c r="AN62" s="34">
        <f>RTM_PXI!R62</f>
        <v>0</v>
      </c>
      <c r="AO62" s="149">
        <f>GDAM_IEX!L62</f>
        <v>0</v>
      </c>
      <c r="AP62" s="149">
        <f>GDAM_IEX!R62</f>
        <v>0</v>
      </c>
      <c r="AQ62" s="149">
        <f>GDAM_PXI!L62</f>
        <v>0</v>
      </c>
      <c r="AR62" s="149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8.94</v>
      </c>
      <c r="H63">
        <f>PPCL_Spot!R63</f>
        <v>0</v>
      </c>
      <c r="I63">
        <f>Bawana_NG!R63</f>
        <v>5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SUMPRODUCT(LTA!J63:AN63,LTA!J$101:AN$101,LTA!J$107:AN$107)</f>
        <v>0</v>
      </c>
      <c r="U63" s="37">
        <f>SUMPRODUCT(LTA!J63:AN63,LTA!J$102:AN$102,LTA!J$107:AN$107)</f>
        <v>0</v>
      </c>
      <c r="V63" s="66">
        <f>SUMPRODUCT(MTOA!B63:G63,MTOA!B$102:G$102,MTOA!B$107:G$107)</f>
        <v>0</v>
      </c>
      <c r="W63" s="66">
        <f>SUMPRODUCT(MTOA!B63:G63,MTOA!B$101:G$101,MTOA!B$107:G$107)</f>
        <v>0</v>
      </c>
      <c r="X63">
        <v>0</v>
      </c>
      <c r="Y63" s="34">
        <f>IEX!L63</f>
        <v>0</v>
      </c>
      <c r="Z63" s="34">
        <f>IEX!R63</f>
        <v>0</v>
      </c>
      <c r="AA63" s="75">
        <f>STOA!L63</f>
        <v>11.59</v>
      </c>
      <c r="AB63" s="75">
        <f>-STOA!R63</f>
        <v>0</v>
      </c>
      <c r="AC63">
        <f t="shared" si="0"/>
        <v>0.25872000000000006</v>
      </c>
      <c r="AD63">
        <f t="shared" si="1"/>
        <v>29.141280000000002</v>
      </c>
      <c r="AE63">
        <f>'IDT-1'!D63</f>
        <v>0</v>
      </c>
      <c r="AF63" s="24"/>
      <c r="AG63">
        <f t="shared" si="2"/>
        <v>29.141280000000002</v>
      </c>
      <c r="AI63" s="34">
        <f>PXIL!L63</f>
        <v>0</v>
      </c>
      <c r="AJ63" s="34">
        <f>PXIL!R63</f>
        <v>0</v>
      </c>
      <c r="AK63" s="34">
        <f>RTM_IEX!L63</f>
        <v>3.87</v>
      </c>
      <c r="AL63" s="34">
        <f>RTM_IEX!R63</f>
        <v>0</v>
      </c>
      <c r="AM63" s="34">
        <f>RTM_PXI!L63</f>
        <v>0</v>
      </c>
      <c r="AN63" s="34">
        <f>RTM_PXI!R63</f>
        <v>0</v>
      </c>
      <c r="AO63" s="149">
        <f>GDAM_IEX!L63</f>
        <v>0</v>
      </c>
      <c r="AP63" s="149">
        <f>GDAM_IEX!R63</f>
        <v>0</v>
      </c>
      <c r="AQ63" s="149">
        <f>GDAM_PXI!L63</f>
        <v>0</v>
      </c>
      <c r="AR63" s="149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8.94</v>
      </c>
      <c r="H64">
        <f>PPCL_Spot!R64</f>
        <v>0</v>
      </c>
      <c r="I64">
        <f>Bawana_NG!R64</f>
        <v>5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SUMPRODUCT(LTA!J64:AN64,LTA!J$101:AN$101,LTA!J$107:AN$107)</f>
        <v>0</v>
      </c>
      <c r="U64" s="37">
        <f>SUMPRODUCT(LTA!J64:AN64,LTA!J$102:AN$102,LTA!J$107:AN$107)</f>
        <v>0</v>
      </c>
      <c r="V64" s="66">
        <f>SUMPRODUCT(MTOA!B64:G64,MTOA!B$102:G$102,MTOA!B$107:G$107)</f>
        <v>0</v>
      </c>
      <c r="W64" s="66">
        <f>SUMPRODUCT(MTOA!B64:G64,MTOA!B$101:G$101,MTOA!B$107:G$107)</f>
        <v>0</v>
      </c>
      <c r="X64">
        <v>0</v>
      </c>
      <c r="Y64" s="34">
        <f>IEX!L64</f>
        <v>0</v>
      </c>
      <c r="Z64" s="34">
        <f>IEX!R64</f>
        <v>0</v>
      </c>
      <c r="AA64" s="75">
        <f>STOA!L64</f>
        <v>11.01</v>
      </c>
      <c r="AB64" s="75">
        <f>-STOA!R64</f>
        <v>0</v>
      </c>
      <c r="AC64">
        <f t="shared" si="0"/>
        <v>0.25784000000000001</v>
      </c>
      <c r="AD64">
        <f t="shared" si="1"/>
        <v>29.042159999999996</v>
      </c>
      <c r="AE64">
        <f>'IDT-1'!D64</f>
        <v>0</v>
      </c>
      <c r="AF64" s="24"/>
      <c r="AG64">
        <f t="shared" si="2"/>
        <v>29.042159999999996</v>
      </c>
      <c r="AI64" s="34">
        <f>PXIL!L64</f>
        <v>0</v>
      </c>
      <c r="AJ64" s="34">
        <f>PXIL!R64</f>
        <v>0</v>
      </c>
      <c r="AK64" s="34">
        <f>RTM_IEX!L64</f>
        <v>4.3499999999999996</v>
      </c>
      <c r="AL64" s="34">
        <f>RTM_IEX!R64</f>
        <v>0</v>
      </c>
      <c r="AM64" s="34">
        <f>RTM_PXI!L64</f>
        <v>0</v>
      </c>
      <c r="AN64" s="34">
        <f>RTM_PXI!R64</f>
        <v>0</v>
      </c>
      <c r="AO64" s="149">
        <f>GDAM_IEX!L64</f>
        <v>0</v>
      </c>
      <c r="AP64" s="149">
        <f>GDAM_IEX!R64</f>
        <v>0</v>
      </c>
      <c r="AQ64" s="149">
        <f>GDAM_PXI!L64</f>
        <v>0</v>
      </c>
      <c r="AR64" s="149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8.94</v>
      </c>
      <c r="H65">
        <f>PPCL_Spot!R65</f>
        <v>0</v>
      </c>
      <c r="I65">
        <f>Bawana_NG!R65</f>
        <v>5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SUMPRODUCT(LTA!J65:AN65,LTA!J$101:AN$101,LTA!J$107:AN$107)</f>
        <v>0</v>
      </c>
      <c r="U65" s="37">
        <f>SUMPRODUCT(LTA!J65:AN65,LTA!J$102:AN$102,LTA!J$107:AN$107)</f>
        <v>0</v>
      </c>
      <c r="V65" s="66">
        <f>SUMPRODUCT(MTOA!B65:G65,MTOA!B$102:G$102,MTOA!B$107:G$107)</f>
        <v>0</v>
      </c>
      <c r="W65" s="66">
        <f>SUMPRODUCT(MTOA!B65:G65,MTOA!B$101:G$101,MTOA!B$107:G$107)</f>
        <v>0</v>
      </c>
      <c r="X65">
        <v>0</v>
      </c>
      <c r="Y65" s="34">
        <f>IEX!L65</f>
        <v>0</v>
      </c>
      <c r="Z65" s="34">
        <f>IEX!R65</f>
        <v>0</v>
      </c>
      <c r="AA65" s="75">
        <f>STOA!L65</f>
        <v>10.14</v>
      </c>
      <c r="AB65" s="75">
        <f>-STOA!R65</f>
        <v>0</v>
      </c>
      <c r="AC65">
        <f t="shared" si="0"/>
        <v>0.25696000000000002</v>
      </c>
      <c r="AD65">
        <f t="shared" si="1"/>
        <v>28.94304</v>
      </c>
      <c r="AE65">
        <f>'IDT-1'!D65</f>
        <v>0</v>
      </c>
      <c r="AF65" s="24"/>
      <c r="AG65">
        <f t="shared" si="2"/>
        <v>28.94304</v>
      </c>
      <c r="AI65" s="34">
        <f>PXIL!L65</f>
        <v>0</v>
      </c>
      <c r="AJ65" s="34">
        <f>PXIL!R65</f>
        <v>0</v>
      </c>
      <c r="AK65" s="34">
        <f>RTM_IEX!L65</f>
        <v>5.12</v>
      </c>
      <c r="AL65" s="34">
        <f>RTM_IEX!R65</f>
        <v>0</v>
      </c>
      <c r="AM65" s="34">
        <f>RTM_PXI!L65</f>
        <v>0</v>
      </c>
      <c r="AN65" s="34">
        <f>RTM_PXI!R65</f>
        <v>0</v>
      </c>
      <c r="AO65" s="149">
        <f>GDAM_IEX!L65</f>
        <v>0</v>
      </c>
      <c r="AP65" s="149">
        <f>GDAM_IEX!R65</f>
        <v>0</v>
      </c>
      <c r="AQ65" s="149">
        <f>GDAM_PXI!L65</f>
        <v>0</v>
      </c>
      <c r="AR65" s="149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8.94</v>
      </c>
      <c r="H66">
        <f>PPCL_Spot!R66</f>
        <v>0</v>
      </c>
      <c r="I66">
        <f>Bawana_NG!R66</f>
        <v>5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SUMPRODUCT(LTA!J66:AN66,LTA!J$101:AN$101,LTA!J$107:AN$107)</f>
        <v>0</v>
      </c>
      <c r="U66" s="37">
        <f>SUMPRODUCT(LTA!J66:AN66,LTA!J$102:AN$102,LTA!J$107:AN$107)</f>
        <v>0</v>
      </c>
      <c r="V66" s="66">
        <f>SUMPRODUCT(MTOA!B66:G66,MTOA!B$102:G$102,MTOA!B$107:G$107)</f>
        <v>0</v>
      </c>
      <c r="W66" s="66">
        <f>SUMPRODUCT(MTOA!B66:G66,MTOA!B$101:G$101,MTOA!B$107:G$107)</f>
        <v>0</v>
      </c>
      <c r="X66">
        <v>0</v>
      </c>
      <c r="Y66" s="34">
        <f>IEX!L66</f>
        <v>0</v>
      </c>
      <c r="Z66" s="34">
        <f>IEX!R66</f>
        <v>0</v>
      </c>
      <c r="AA66" s="75">
        <f>STOA!L66</f>
        <v>9.85</v>
      </c>
      <c r="AB66" s="75">
        <f>-STOA!R66</f>
        <v>0</v>
      </c>
      <c r="AC66">
        <f t="shared" si="0"/>
        <v>0.25608000000000003</v>
      </c>
      <c r="AD66">
        <f t="shared" si="1"/>
        <v>28.843919999999997</v>
      </c>
      <c r="AE66">
        <f>'IDT-1'!D66</f>
        <v>0</v>
      </c>
      <c r="AF66" s="24"/>
      <c r="AG66">
        <f t="shared" si="2"/>
        <v>28.843919999999997</v>
      </c>
      <c r="AI66" s="34">
        <f>PXIL!L66</f>
        <v>0</v>
      </c>
      <c r="AJ66" s="34">
        <f>PXIL!R66</f>
        <v>0</v>
      </c>
      <c r="AK66" s="34">
        <f>RTM_IEX!L66</f>
        <v>5.31</v>
      </c>
      <c r="AL66" s="34">
        <f>RTM_IEX!R66</f>
        <v>0</v>
      </c>
      <c r="AM66" s="34">
        <f>RTM_PXI!L66</f>
        <v>0</v>
      </c>
      <c r="AN66" s="34">
        <f>RTM_PXI!R66</f>
        <v>0</v>
      </c>
      <c r="AO66" s="149">
        <f>GDAM_IEX!L66</f>
        <v>0</v>
      </c>
      <c r="AP66" s="149">
        <f>GDAM_IEX!R66</f>
        <v>0</v>
      </c>
      <c r="AQ66" s="149">
        <f>GDAM_PXI!L66</f>
        <v>0</v>
      </c>
      <c r="AR66" s="149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8.94</v>
      </c>
      <c r="H67">
        <f>PPCL_Spot!R67</f>
        <v>0</v>
      </c>
      <c r="I67">
        <f>Bawana_NG!R67</f>
        <v>5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SUMPRODUCT(LTA!J67:AN67,LTA!J$101:AN$101,LTA!J$107:AN$107)</f>
        <v>0</v>
      </c>
      <c r="U67" s="37">
        <f>SUMPRODUCT(LTA!J67:AN67,LTA!J$102:AN$102,LTA!J$107:AN$107)</f>
        <v>0</v>
      </c>
      <c r="V67" s="66">
        <f>SUMPRODUCT(MTOA!B67:G67,MTOA!B$102:G$102,MTOA!B$107:G$107)</f>
        <v>0</v>
      </c>
      <c r="W67" s="66">
        <f>SUMPRODUCT(MTOA!B67:G67,MTOA!B$101:G$101,MTOA!B$107:G$107)</f>
        <v>0</v>
      </c>
      <c r="X67">
        <v>0</v>
      </c>
      <c r="Y67" s="34">
        <f>IEX!L67</f>
        <v>0</v>
      </c>
      <c r="Z67" s="34">
        <f>IEX!R67</f>
        <v>0</v>
      </c>
      <c r="AA67" s="75">
        <f>STOA!L67</f>
        <v>9.66</v>
      </c>
      <c r="AB67" s="75">
        <f>-STOA!R67</f>
        <v>0</v>
      </c>
      <c r="AC67">
        <f t="shared" si="0"/>
        <v>0.25432000000000005</v>
      </c>
      <c r="AD67">
        <f t="shared" si="1"/>
        <v>28.645680000000002</v>
      </c>
      <c r="AE67">
        <f>'IDT-1'!D67</f>
        <v>0</v>
      </c>
      <c r="AF67" s="24"/>
      <c r="AG67">
        <f t="shared" si="2"/>
        <v>28.645680000000002</v>
      </c>
      <c r="AI67" s="34">
        <f>PXIL!L67</f>
        <v>0</v>
      </c>
      <c r="AJ67" s="34">
        <f>PXIL!R67</f>
        <v>0</v>
      </c>
      <c r="AK67" s="34">
        <f>RTM_IEX!L67</f>
        <v>5.3</v>
      </c>
      <c r="AL67" s="34">
        <f>RTM_IEX!R67</f>
        <v>0</v>
      </c>
      <c r="AM67" s="34">
        <f>RTM_PXI!L67</f>
        <v>0</v>
      </c>
      <c r="AN67" s="34">
        <f>RTM_PXI!R67</f>
        <v>0</v>
      </c>
      <c r="AO67" s="149">
        <f>GDAM_IEX!L67</f>
        <v>0</v>
      </c>
      <c r="AP67" s="149">
        <f>GDAM_IEX!R67</f>
        <v>0</v>
      </c>
      <c r="AQ67" s="149">
        <f>GDAM_PXI!L67</f>
        <v>0</v>
      </c>
      <c r="AR67" s="149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8.94</v>
      </c>
      <c r="H68">
        <f>PPCL_Spot!R68</f>
        <v>0</v>
      </c>
      <c r="I68">
        <f>Bawana_NG!R68</f>
        <v>5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SUMPRODUCT(LTA!J68:AN68,LTA!J$101:AN$101,LTA!J$107:AN$107)</f>
        <v>0</v>
      </c>
      <c r="U68" s="37">
        <f>SUMPRODUCT(LTA!J68:AN68,LTA!J$102:AN$102,LTA!J$107:AN$107)</f>
        <v>0</v>
      </c>
      <c r="V68" s="66">
        <f>SUMPRODUCT(MTOA!B68:G68,MTOA!B$102:G$102,MTOA!B$107:G$107)</f>
        <v>0</v>
      </c>
      <c r="W68" s="66">
        <f>SUMPRODUCT(MTOA!B68:G68,MTOA!B$101:G$101,MTOA!B$107:G$107)</f>
        <v>0</v>
      </c>
      <c r="X68">
        <v>0</v>
      </c>
      <c r="Y68" s="34">
        <f>IEX!L68</f>
        <v>0</v>
      </c>
      <c r="Z68" s="34">
        <f>IEX!R68</f>
        <v>0</v>
      </c>
      <c r="AA68" s="75">
        <f>STOA!L68</f>
        <v>9.4699999999999989</v>
      </c>
      <c r="AB68" s="75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0.24666399999999997</v>
      </c>
      <c r="AD68">
        <f t="shared" ref="AD68:AD98" si="4">SUM(B68:AB68,AI68:AR68)-AC68</f>
        <v>27.783335999999998</v>
      </c>
      <c r="AE68">
        <f>'IDT-1'!D68</f>
        <v>0</v>
      </c>
      <c r="AF68" s="24"/>
      <c r="AG68">
        <f t="shared" ref="AG68:AG98" si="5">SUM(AD68:AF68)</f>
        <v>27.783335999999998</v>
      </c>
      <c r="AI68" s="34">
        <f>PXIL!L68</f>
        <v>0</v>
      </c>
      <c r="AJ68" s="34">
        <f>PXIL!R68</f>
        <v>0</v>
      </c>
      <c r="AK68" s="34">
        <f>RTM_IEX!L68</f>
        <v>4.62</v>
      </c>
      <c r="AL68" s="34">
        <f>RTM_IEX!R68</f>
        <v>0</v>
      </c>
      <c r="AM68" s="34">
        <f>RTM_PXI!L68</f>
        <v>0</v>
      </c>
      <c r="AN68" s="34">
        <f>RTM_PXI!R68</f>
        <v>0</v>
      </c>
      <c r="AO68" s="149">
        <f>GDAM_IEX!L68</f>
        <v>0</v>
      </c>
      <c r="AP68" s="149">
        <f>GDAM_IEX!R68</f>
        <v>0</v>
      </c>
      <c r="AQ68" s="149">
        <f>GDAM_PXI!L68</f>
        <v>0</v>
      </c>
      <c r="AR68" s="149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7.36</v>
      </c>
      <c r="H69">
        <f>PPCL_Spot!R69</f>
        <v>0</v>
      </c>
      <c r="I69">
        <f>Bawana_NG!R69</f>
        <v>4.7699999999999987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SUMPRODUCT(LTA!J69:AN69,LTA!J$101:AN$101,LTA!J$107:AN$107)</f>
        <v>0</v>
      </c>
      <c r="U69" s="37">
        <f>SUMPRODUCT(LTA!J69:AN69,LTA!J$102:AN$102,LTA!J$107:AN$107)</f>
        <v>0</v>
      </c>
      <c r="V69" s="66">
        <f>SUMPRODUCT(MTOA!B69:G69,MTOA!B$102:G$102,MTOA!B$107:G$107)</f>
        <v>0</v>
      </c>
      <c r="W69" s="66">
        <f>SUMPRODUCT(MTOA!B69:G69,MTOA!B$101:G$101,MTOA!B$107:G$107)</f>
        <v>0</v>
      </c>
      <c r="X69">
        <v>0</v>
      </c>
      <c r="Y69" s="34">
        <f>IEX!L69</f>
        <v>0</v>
      </c>
      <c r="Z69" s="34">
        <f>IEX!R69</f>
        <v>0</v>
      </c>
      <c r="AA69" s="75">
        <f>STOA!L69</f>
        <v>9.18</v>
      </c>
      <c r="AB69" s="75">
        <f>-STOA!R69</f>
        <v>0</v>
      </c>
      <c r="AC69">
        <f t="shared" si="3"/>
        <v>0.22264</v>
      </c>
      <c r="AD69">
        <f t="shared" si="4"/>
        <v>25.077359999999999</v>
      </c>
      <c r="AE69">
        <f>'IDT-1'!D69</f>
        <v>0</v>
      </c>
      <c r="AF69" s="24"/>
      <c r="AG69">
        <f t="shared" si="5"/>
        <v>25.077359999999999</v>
      </c>
      <c r="AI69" s="34">
        <f>PXIL!L69</f>
        <v>0</v>
      </c>
      <c r="AJ69" s="34">
        <f>PXIL!R69</f>
        <v>0</v>
      </c>
      <c r="AK69" s="34">
        <f>RTM_IEX!L69</f>
        <v>3.99</v>
      </c>
      <c r="AL69" s="34">
        <f>RTM_IEX!R69</f>
        <v>0</v>
      </c>
      <c r="AM69" s="34">
        <f>RTM_PXI!L69</f>
        <v>0</v>
      </c>
      <c r="AN69" s="34">
        <f>RTM_PXI!R69</f>
        <v>0</v>
      </c>
      <c r="AO69" s="149">
        <f>GDAM_IEX!L69</f>
        <v>0</v>
      </c>
      <c r="AP69" s="149">
        <f>GDAM_IEX!R69</f>
        <v>0</v>
      </c>
      <c r="AQ69" s="149">
        <f>GDAM_PXI!L69</f>
        <v>0</v>
      </c>
      <c r="AR69" s="149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7.36</v>
      </c>
      <c r="H70">
        <f>PPCL_Spot!R70</f>
        <v>0</v>
      </c>
      <c r="I70">
        <f>Bawana_NG!R70</f>
        <v>4.7699999999999987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SUMPRODUCT(LTA!J70:AN70,LTA!J$101:AN$101,LTA!J$107:AN$107)</f>
        <v>0</v>
      </c>
      <c r="U70" s="37">
        <f>SUMPRODUCT(LTA!J70:AN70,LTA!J$102:AN$102,LTA!J$107:AN$107)</f>
        <v>0</v>
      </c>
      <c r="V70" s="66">
        <f>SUMPRODUCT(MTOA!B70:G70,MTOA!B$102:G$102,MTOA!B$107:G$107)</f>
        <v>0</v>
      </c>
      <c r="W70" s="66">
        <f>SUMPRODUCT(MTOA!B70:G70,MTOA!B$101:G$101,MTOA!B$107:G$107)</f>
        <v>0</v>
      </c>
      <c r="X70">
        <v>0</v>
      </c>
      <c r="Y70" s="34">
        <f>IEX!L70</f>
        <v>0</v>
      </c>
      <c r="Z70" s="34">
        <f>IEX!R70</f>
        <v>0</v>
      </c>
      <c r="AA70" s="75">
        <f>STOA!L70</f>
        <v>8.89</v>
      </c>
      <c r="AB70" s="75">
        <f>-STOA!R70</f>
        <v>0</v>
      </c>
      <c r="AC70">
        <f t="shared" si="3"/>
        <v>0.22061600000000001</v>
      </c>
      <c r="AD70">
        <f t="shared" si="4"/>
        <v>24.849384000000001</v>
      </c>
      <c r="AE70">
        <f>'IDT-1'!D70</f>
        <v>0</v>
      </c>
      <c r="AF70" s="24"/>
      <c r="AG70">
        <f t="shared" si="5"/>
        <v>24.849384000000001</v>
      </c>
      <c r="AI70" s="34">
        <f>PXIL!L70</f>
        <v>0</v>
      </c>
      <c r="AJ70" s="34">
        <f>PXIL!R70</f>
        <v>0</v>
      </c>
      <c r="AK70" s="34">
        <f>RTM_IEX!L70</f>
        <v>4.05</v>
      </c>
      <c r="AL70" s="34">
        <f>RTM_IEX!R70</f>
        <v>0</v>
      </c>
      <c r="AM70" s="34">
        <f>RTM_PXI!L70</f>
        <v>0</v>
      </c>
      <c r="AN70" s="34">
        <f>RTM_PXI!R70</f>
        <v>0</v>
      </c>
      <c r="AO70" s="149">
        <f>GDAM_IEX!L70</f>
        <v>0</v>
      </c>
      <c r="AP70" s="149">
        <f>GDAM_IEX!R70</f>
        <v>0</v>
      </c>
      <c r="AQ70" s="149">
        <f>GDAM_PXI!L70</f>
        <v>0</v>
      </c>
      <c r="AR70" s="149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7.36</v>
      </c>
      <c r="H71">
        <f>PPCL_Spot!R71</f>
        <v>0</v>
      </c>
      <c r="I71">
        <f>Bawana_NG!R71</f>
        <v>5.3599999999999994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SUMPRODUCT(LTA!J71:AN71,LTA!J$101:AN$101,LTA!J$107:AN$107)</f>
        <v>0</v>
      </c>
      <c r="U71" s="37">
        <f>SUMPRODUCT(LTA!J71:AN71,LTA!J$102:AN$102,LTA!J$107:AN$107)</f>
        <v>0</v>
      </c>
      <c r="V71" s="66">
        <f>SUMPRODUCT(MTOA!B71:G71,MTOA!B$102:G$102,MTOA!B$107:G$107)</f>
        <v>0</v>
      </c>
      <c r="W71" s="66">
        <f>SUMPRODUCT(MTOA!B71:G71,MTOA!B$101:G$101,MTOA!B$107:G$107)</f>
        <v>0</v>
      </c>
      <c r="X71">
        <v>0</v>
      </c>
      <c r="Y71" s="34">
        <f>IEX!L71</f>
        <v>0</v>
      </c>
      <c r="Z71" s="34">
        <f>IEX!R71</f>
        <v>0</v>
      </c>
      <c r="AA71" s="75">
        <f>STOA!L71</f>
        <v>8.16</v>
      </c>
      <c r="AB71" s="75">
        <f>-STOA!R71</f>
        <v>0</v>
      </c>
      <c r="AC71">
        <f t="shared" si="3"/>
        <v>0.19544799999999998</v>
      </c>
      <c r="AD71">
        <f t="shared" si="4"/>
        <v>22.014552000000002</v>
      </c>
      <c r="AE71">
        <f>'IDT-1'!D71</f>
        <v>0</v>
      </c>
      <c r="AF71" s="24"/>
      <c r="AG71">
        <f t="shared" si="5"/>
        <v>22.014552000000002</v>
      </c>
      <c r="AI71" s="34">
        <f>PXIL!L71</f>
        <v>0</v>
      </c>
      <c r="AJ71" s="34">
        <f>PXIL!R71</f>
        <v>0</v>
      </c>
      <c r="AK71" s="34">
        <f>RTM_IEX!L71</f>
        <v>1.33</v>
      </c>
      <c r="AL71" s="34">
        <f>RTM_IEX!R71</f>
        <v>0</v>
      </c>
      <c r="AM71" s="34">
        <f>RTM_PXI!L71</f>
        <v>0</v>
      </c>
      <c r="AN71" s="34">
        <f>RTM_PXI!R71</f>
        <v>0</v>
      </c>
      <c r="AO71" s="149">
        <f>GDAM_IEX!L71</f>
        <v>0</v>
      </c>
      <c r="AP71" s="149">
        <f>GDAM_IEX!R71</f>
        <v>0</v>
      </c>
      <c r="AQ71" s="149">
        <f>GDAM_PXI!L71</f>
        <v>0</v>
      </c>
      <c r="AR71" s="149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7.36</v>
      </c>
      <c r="H72">
        <f>PPCL_Spot!R72</f>
        <v>0</v>
      </c>
      <c r="I72">
        <f>Bawana_NG!R72</f>
        <v>5.2799999999999994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SUMPRODUCT(LTA!J72:AN72,LTA!J$101:AN$101,LTA!J$107:AN$107)</f>
        <v>0</v>
      </c>
      <c r="U72" s="37">
        <f>SUMPRODUCT(LTA!J72:AN72,LTA!J$102:AN$102,LTA!J$107:AN$107)</f>
        <v>0</v>
      </c>
      <c r="V72" s="66">
        <f>SUMPRODUCT(MTOA!B72:G72,MTOA!B$102:G$102,MTOA!B$107:G$107)</f>
        <v>0</v>
      </c>
      <c r="W72" s="66">
        <f>SUMPRODUCT(MTOA!B72:G72,MTOA!B$101:G$101,MTOA!B$107:G$107)</f>
        <v>0</v>
      </c>
      <c r="X72">
        <v>0</v>
      </c>
      <c r="Y72" s="34">
        <f>IEX!L72</f>
        <v>0</v>
      </c>
      <c r="Z72" s="34">
        <f>IEX!R72</f>
        <v>0</v>
      </c>
      <c r="AA72" s="75">
        <f>STOA!L72</f>
        <v>7.82</v>
      </c>
      <c r="AB72" s="75">
        <f>-STOA!R72</f>
        <v>0</v>
      </c>
      <c r="AC72">
        <f t="shared" si="3"/>
        <v>0.18920000000000001</v>
      </c>
      <c r="AD72">
        <f t="shared" si="4"/>
        <v>21.3108</v>
      </c>
      <c r="AE72">
        <f>'IDT-1'!D72</f>
        <v>0</v>
      </c>
      <c r="AF72" s="24"/>
      <c r="AG72">
        <f t="shared" si="5"/>
        <v>21.3108</v>
      </c>
      <c r="AI72" s="34">
        <f>PXIL!L72</f>
        <v>0</v>
      </c>
      <c r="AJ72" s="34">
        <f>PXIL!R72</f>
        <v>0</v>
      </c>
      <c r="AK72" s="34">
        <f>RTM_IEX!L72</f>
        <v>1.04</v>
      </c>
      <c r="AL72" s="34">
        <f>RTM_IEX!R72</f>
        <v>0</v>
      </c>
      <c r="AM72" s="34">
        <f>RTM_PXI!L72</f>
        <v>0</v>
      </c>
      <c r="AN72" s="34">
        <f>RTM_PXI!R72</f>
        <v>0</v>
      </c>
      <c r="AO72" s="149">
        <f>GDAM_IEX!L72</f>
        <v>0</v>
      </c>
      <c r="AP72" s="149">
        <f>GDAM_IEX!R72</f>
        <v>0</v>
      </c>
      <c r="AQ72" s="149">
        <f>GDAM_PXI!L72</f>
        <v>0</v>
      </c>
      <c r="AR72" s="149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7.36</v>
      </c>
      <c r="H73">
        <f>PPCL_Spot!R73</f>
        <v>0</v>
      </c>
      <c r="I73">
        <f>Bawana_NG!R73</f>
        <v>5.2799999999999994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SUMPRODUCT(LTA!J73:AN73,LTA!J$101:AN$101,LTA!J$107:AN$107)</f>
        <v>0</v>
      </c>
      <c r="U73" s="37">
        <f>SUMPRODUCT(LTA!J73:AN73,LTA!J$102:AN$102,LTA!J$107:AN$107)</f>
        <v>0</v>
      </c>
      <c r="V73" s="66">
        <f>SUMPRODUCT(MTOA!B73:G73,MTOA!B$102:G$102,MTOA!B$107:G$107)</f>
        <v>0</v>
      </c>
      <c r="W73" s="66">
        <f>SUMPRODUCT(MTOA!B73:G73,MTOA!B$101:G$101,MTOA!B$107:G$107)</f>
        <v>0</v>
      </c>
      <c r="X73">
        <v>0</v>
      </c>
      <c r="Y73" s="34">
        <f>IEX!L73</f>
        <v>0</v>
      </c>
      <c r="Z73" s="34">
        <f>IEX!R73</f>
        <v>0</v>
      </c>
      <c r="AA73" s="75">
        <f>STOA!L73</f>
        <v>7.56</v>
      </c>
      <c r="AB73" s="75">
        <f>-STOA!R73</f>
        <v>0</v>
      </c>
      <c r="AC73">
        <f t="shared" si="3"/>
        <v>0.18392</v>
      </c>
      <c r="AD73">
        <f t="shared" si="4"/>
        <v>20.716079999999998</v>
      </c>
      <c r="AE73">
        <f>'IDT-1'!D73</f>
        <v>0</v>
      </c>
      <c r="AF73" s="24"/>
      <c r="AG73">
        <f t="shared" si="5"/>
        <v>20.716079999999998</v>
      </c>
      <c r="AI73" s="34">
        <f>PXIL!L73</f>
        <v>0</v>
      </c>
      <c r="AJ73" s="34">
        <f>PXIL!R73</f>
        <v>0</v>
      </c>
      <c r="AK73" s="34">
        <f>RTM_IEX!L73</f>
        <v>0.7</v>
      </c>
      <c r="AL73" s="34">
        <f>RTM_IEX!R73</f>
        <v>0</v>
      </c>
      <c r="AM73" s="34">
        <f>RTM_PXI!L73</f>
        <v>0</v>
      </c>
      <c r="AN73" s="34">
        <f>RTM_PXI!R73</f>
        <v>0</v>
      </c>
      <c r="AO73" s="149">
        <f>GDAM_IEX!L73</f>
        <v>0</v>
      </c>
      <c r="AP73" s="149">
        <f>GDAM_IEX!R73</f>
        <v>0</v>
      </c>
      <c r="AQ73" s="149">
        <f>GDAM_PXI!L73</f>
        <v>0</v>
      </c>
      <c r="AR73" s="149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7.36</v>
      </c>
      <c r="H74">
        <f>PPCL_Spot!R74</f>
        <v>0</v>
      </c>
      <c r="I74">
        <f>Bawana_NG!R74</f>
        <v>5.2799999999999994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SUMPRODUCT(LTA!J74:AN74,LTA!J$101:AN$101,LTA!J$107:AN$107)</f>
        <v>0</v>
      </c>
      <c r="U74" s="37">
        <f>SUMPRODUCT(LTA!J74:AN74,LTA!J$102:AN$102,LTA!J$107:AN$107)</f>
        <v>0</v>
      </c>
      <c r="V74" s="66">
        <f>SUMPRODUCT(MTOA!B74:G74,MTOA!B$102:G$102,MTOA!B$107:G$107)</f>
        <v>0</v>
      </c>
      <c r="W74" s="66">
        <f>SUMPRODUCT(MTOA!B74:G74,MTOA!B$101:G$101,MTOA!B$107:G$107)</f>
        <v>0</v>
      </c>
      <c r="X74">
        <v>0</v>
      </c>
      <c r="Y74" s="34">
        <f>IEX!L74</f>
        <v>0</v>
      </c>
      <c r="Z74" s="34">
        <f>IEX!R74</f>
        <v>0</v>
      </c>
      <c r="AA74" s="75">
        <f>STOA!L74</f>
        <v>7.2</v>
      </c>
      <c r="AB74" s="75">
        <f>-STOA!R74</f>
        <v>0</v>
      </c>
      <c r="AC74">
        <f t="shared" si="3"/>
        <v>0.17943200000000001</v>
      </c>
      <c r="AD74">
        <f t="shared" si="4"/>
        <v>20.210568000000002</v>
      </c>
      <c r="AE74">
        <f>'IDT-1'!D74</f>
        <v>0</v>
      </c>
      <c r="AF74" s="24"/>
      <c r="AG74">
        <f t="shared" si="5"/>
        <v>20.210568000000002</v>
      </c>
      <c r="AI74" s="34">
        <f>PXIL!L74</f>
        <v>0</v>
      </c>
      <c r="AJ74" s="34">
        <f>PXIL!R74</f>
        <v>0</v>
      </c>
      <c r="AK74" s="34">
        <f>RTM_IEX!L74</f>
        <v>0.55000000000000004</v>
      </c>
      <c r="AL74" s="34">
        <f>RTM_IEX!R74</f>
        <v>0</v>
      </c>
      <c r="AM74" s="34">
        <f>RTM_PXI!L74</f>
        <v>0</v>
      </c>
      <c r="AN74" s="34">
        <f>RTM_PXI!R74</f>
        <v>0</v>
      </c>
      <c r="AO74" s="149">
        <f>GDAM_IEX!L74</f>
        <v>0</v>
      </c>
      <c r="AP74" s="149">
        <f>GDAM_IEX!R74</f>
        <v>0</v>
      </c>
      <c r="AQ74" s="149">
        <f>GDAM_PXI!L74</f>
        <v>0</v>
      </c>
      <c r="AR74" s="149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7.4604940724551305</v>
      </c>
      <c r="H75">
        <f>PPCL_Spot!R75</f>
        <v>0</v>
      </c>
      <c r="I75">
        <f>Bawana_NG!R75</f>
        <v>5.3599999999999994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SUMPRODUCT(LTA!J75:AN75,LTA!J$101:AN$101,LTA!J$107:AN$107)</f>
        <v>0</v>
      </c>
      <c r="U75" s="37">
        <f>SUMPRODUCT(LTA!J75:AN75,LTA!J$102:AN$102,LTA!J$107:AN$107)</f>
        <v>0</v>
      </c>
      <c r="V75" s="66">
        <f>SUMPRODUCT(MTOA!B75:G75,MTOA!B$102:G$102,MTOA!B$107:G$107)</f>
        <v>0</v>
      </c>
      <c r="W75" s="66">
        <f>SUMPRODUCT(MTOA!B75:G75,MTOA!B$101:G$101,MTOA!B$107:G$107)</f>
        <v>0</v>
      </c>
      <c r="X75">
        <v>0</v>
      </c>
      <c r="Y75" s="34">
        <f>IEX!L75</f>
        <v>0</v>
      </c>
      <c r="Z75" s="34">
        <f>IEX!R75</f>
        <v>0</v>
      </c>
      <c r="AA75" s="75">
        <f>STOA!L75</f>
        <v>6.9399999999999995</v>
      </c>
      <c r="AB75" s="75">
        <f>-STOA!R75</f>
        <v>0</v>
      </c>
      <c r="AC75">
        <f t="shared" si="3"/>
        <v>0.17917234783760516</v>
      </c>
      <c r="AD75">
        <f t="shared" si="4"/>
        <v>20.181321724617529</v>
      </c>
      <c r="AE75">
        <f>'IDT-1'!D75</f>
        <v>0</v>
      </c>
      <c r="AF75" s="24"/>
      <c r="AG75">
        <f t="shared" si="5"/>
        <v>20.181321724617529</v>
      </c>
      <c r="AI75" s="34">
        <f>PXIL!L75</f>
        <v>0</v>
      </c>
      <c r="AJ75" s="34">
        <f>PXIL!R75</f>
        <v>0</v>
      </c>
      <c r="AK75" s="34">
        <f>RTM_IEX!L75</f>
        <v>0.6</v>
      </c>
      <c r="AL75" s="34">
        <f>RTM_IEX!R75</f>
        <v>0</v>
      </c>
      <c r="AM75" s="34">
        <f>RTM_PXI!L75</f>
        <v>0</v>
      </c>
      <c r="AN75" s="34">
        <f>RTM_PXI!R75</f>
        <v>0</v>
      </c>
      <c r="AO75" s="149">
        <f>GDAM_IEX!L75</f>
        <v>0</v>
      </c>
      <c r="AP75" s="149">
        <f>GDAM_IEX!R75</f>
        <v>0</v>
      </c>
      <c r="AQ75" s="149">
        <f>GDAM_PXI!L75</f>
        <v>0</v>
      </c>
      <c r="AR75" s="149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7.4604940724551305</v>
      </c>
      <c r="H76">
        <f>PPCL_Spot!R76</f>
        <v>0</v>
      </c>
      <c r="I76">
        <f>Bawana_NG!R76</f>
        <v>5.4399999999999995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SUMPRODUCT(LTA!J76:AN76,LTA!J$101:AN$101,LTA!J$107:AN$107)</f>
        <v>0</v>
      </c>
      <c r="U76" s="37">
        <f>SUMPRODUCT(LTA!J76:AN76,LTA!J$102:AN$102,LTA!J$107:AN$107)</f>
        <v>0</v>
      </c>
      <c r="V76" s="66">
        <f>SUMPRODUCT(MTOA!B76:G76,MTOA!B$102:G$102,MTOA!B$107:G$107)</f>
        <v>0</v>
      </c>
      <c r="W76" s="66">
        <f>SUMPRODUCT(MTOA!B76:G76,MTOA!B$101:G$101,MTOA!B$107:G$107)</f>
        <v>0</v>
      </c>
      <c r="X76">
        <v>0</v>
      </c>
      <c r="Y76" s="34">
        <f>IEX!L76</f>
        <v>0</v>
      </c>
      <c r="Z76" s="34">
        <f>IEX!R76</f>
        <v>0</v>
      </c>
      <c r="AA76" s="75">
        <f>STOA!L76</f>
        <v>6.76</v>
      </c>
      <c r="AB76" s="75">
        <f>-STOA!R76</f>
        <v>0</v>
      </c>
      <c r="AC76">
        <f t="shared" si="3"/>
        <v>0.17653234783760516</v>
      </c>
      <c r="AD76">
        <f t="shared" si="4"/>
        <v>19.883961724617524</v>
      </c>
      <c r="AE76">
        <f>'IDT-1'!D76</f>
        <v>0</v>
      </c>
      <c r="AF76" s="24"/>
      <c r="AG76">
        <f t="shared" si="5"/>
        <v>19.883961724617524</v>
      </c>
      <c r="AI76" s="34">
        <f>PXIL!L76</f>
        <v>0</v>
      </c>
      <c r="AJ76" s="34">
        <f>PXIL!R76</f>
        <v>0</v>
      </c>
      <c r="AK76" s="34">
        <f>RTM_IEX!L76</f>
        <v>0.4</v>
      </c>
      <c r="AL76" s="34">
        <f>RTM_IEX!R76</f>
        <v>0</v>
      </c>
      <c r="AM76" s="34">
        <f>RTM_PXI!L76</f>
        <v>0</v>
      </c>
      <c r="AN76" s="34">
        <f>RTM_PXI!R76</f>
        <v>0</v>
      </c>
      <c r="AO76" s="149">
        <f>GDAM_IEX!L76</f>
        <v>0</v>
      </c>
      <c r="AP76" s="149">
        <f>GDAM_IEX!R76</f>
        <v>0</v>
      </c>
      <c r="AQ76" s="149">
        <f>GDAM_PXI!L76</f>
        <v>0</v>
      </c>
      <c r="AR76" s="149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7.4604940724551305</v>
      </c>
      <c r="H77">
        <f>PPCL_Spot!R77</f>
        <v>0</v>
      </c>
      <c r="I77">
        <f>Bawana_NG!R77</f>
        <v>5.45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SUMPRODUCT(LTA!J77:AN77,LTA!J$101:AN$101,LTA!J$107:AN$107)</f>
        <v>0</v>
      </c>
      <c r="U77" s="37">
        <f>SUMPRODUCT(LTA!J77:AN77,LTA!J$102:AN$102,LTA!J$107:AN$107)</f>
        <v>0</v>
      </c>
      <c r="V77" s="66">
        <f>SUMPRODUCT(MTOA!B77:G77,MTOA!B$102:G$102,MTOA!B$107:G$107)</f>
        <v>0</v>
      </c>
      <c r="W77" s="66">
        <f>SUMPRODUCT(MTOA!B77:G77,MTOA!B$101:G$101,MTOA!B$107:G$107)</f>
        <v>0</v>
      </c>
      <c r="X77">
        <v>0</v>
      </c>
      <c r="Y77" s="34">
        <f>IEX!L77</f>
        <v>0</v>
      </c>
      <c r="Z77" s="34">
        <f>IEX!R77</f>
        <v>0</v>
      </c>
      <c r="AA77" s="75">
        <f>STOA!L77</f>
        <v>6.76</v>
      </c>
      <c r="AB77" s="75">
        <f>-STOA!R77</f>
        <v>0</v>
      </c>
      <c r="AC77">
        <f t="shared" si="3"/>
        <v>0.17591634783760515</v>
      </c>
      <c r="AD77">
        <f t="shared" si="4"/>
        <v>19.814577724617521</v>
      </c>
      <c r="AE77">
        <f>'IDT-1'!D77</f>
        <v>0</v>
      </c>
      <c r="AF77" s="24"/>
      <c r="AG77">
        <f t="shared" si="5"/>
        <v>19.814577724617521</v>
      </c>
      <c r="AI77" s="34">
        <f>PXIL!L77</f>
        <v>0</v>
      </c>
      <c r="AJ77" s="34">
        <f>PXIL!R77</f>
        <v>0</v>
      </c>
      <c r="AK77" s="34">
        <f>RTM_IEX!L77</f>
        <v>0.32</v>
      </c>
      <c r="AL77" s="34">
        <f>RTM_IEX!R77</f>
        <v>0</v>
      </c>
      <c r="AM77" s="34">
        <f>RTM_PXI!L77</f>
        <v>0</v>
      </c>
      <c r="AN77" s="34">
        <f>RTM_PXI!R77</f>
        <v>0</v>
      </c>
      <c r="AO77" s="149">
        <f>GDAM_IEX!L77</f>
        <v>0</v>
      </c>
      <c r="AP77" s="149">
        <f>GDAM_IEX!R77</f>
        <v>0</v>
      </c>
      <c r="AQ77" s="149">
        <f>GDAM_PXI!L77</f>
        <v>0</v>
      </c>
      <c r="AR77" s="149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7.4604940724551305</v>
      </c>
      <c r="H78">
        <f>PPCL_Spot!R78</f>
        <v>0</v>
      </c>
      <c r="I78">
        <f>Bawana_NG!R78</f>
        <v>5.45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SUMPRODUCT(LTA!J78:AN78,LTA!J$101:AN$101,LTA!J$107:AN$107)</f>
        <v>0</v>
      </c>
      <c r="U78" s="37">
        <f>SUMPRODUCT(LTA!J78:AN78,LTA!J$102:AN$102,LTA!J$107:AN$107)</f>
        <v>0</v>
      </c>
      <c r="V78" s="66">
        <f>SUMPRODUCT(MTOA!B78:G78,MTOA!B$102:G$102,MTOA!B$107:G$107)</f>
        <v>0</v>
      </c>
      <c r="W78" s="66">
        <f>SUMPRODUCT(MTOA!B78:G78,MTOA!B$101:G$101,MTOA!B$107:G$107)</f>
        <v>0</v>
      </c>
      <c r="X78">
        <v>0</v>
      </c>
      <c r="Y78" s="34">
        <f>IEX!L78</f>
        <v>0</v>
      </c>
      <c r="Z78" s="34">
        <f>IEX!R78</f>
        <v>0</v>
      </c>
      <c r="AA78" s="75">
        <f>STOA!L78</f>
        <v>6.76</v>
      </c>
      <c r="AB78" s="75">
        <f>-STOA!R78</f>
        <v>0</v>
      </c>
      <c r="AC78">
        <f t="shared" si="3"/>
        <v>0.17547634783760513</v>
      </c>
      <c r="AD78">
        <f t="shared" si="4"/>
        <v>19.765017724617522</v>
      </c>
      <c r="AE78">
        <f>'IDT-1'!D78</f>
        <v>0</v>
      </c>
      <c r="AF78" s="24"/>
      <c r="AG78">
        <f t="shared" si="5"/>
        <v>19.765017724617522</v>
      </c>
      <c r="AI78" s="34">
        <f>PXIL!L78</f>
        <v>0</v>
      </c>
      <c r="AJ78" s="34">
        <f>PXIL!R78</f>
        <v>0</v>
      </c>
      <c r="AK78" s="34">
        <f>RTM_IEX!L78</f>
        <v>0.27</v>
      </c>
      <c r="AL78" s="34">
        <f>RTM_IEX!R78</f>
        <v>0</v>
      </c>
      <c r="AM78" s="34">
        <f>RTM_PXI!L78</f>
        <v>0</v>
      </c>
      <c r="AN78" s="34">
        <f>RTM_PXI!R78</f>
        <v>0</v>
      </c>
      <c r="AO78" s="149">
        <f>GDAM_IEX!L78</f>
        <v>0</v>
      </c>
      <c r="AP78" s="149">
        <f>GDAM_IEX!R78</f>
        <v>0</v>
      </c>
      <c r="AQ78" s="149">
        <f>GDAM_PXI!L78</f>
        <v>0</v>
      </c>
      <c r="AR78" s="149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7.4605921052631574</v>
      </c>
      <c r="H79">
        <f>PPCL_Spot!R79</f>
        <v>0</v>
      </c>
      <c r="I79">
        <f>Bawana_NG!R79</f>
        <v>5.45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SUMPRODUCT(LTA!J79:AN79,LTA!J$101:AN$101,LTA!J$107:AN$107)</f>
        <v>0</v>
      </c>
      <c r="U79" s="37">
        <f>SUMPRODUCT(LTA!J79:AN79,LTA!J$102:AN$102,LTA!J$107:AN$107)</f>
        <v>0</v>
      </c>
      <c r="V79" s="66">
        <f>SUMPRODUCT(MTOA!B79:G79,MTOA!B$102:G$102,MTOA!B$107:G$107)</f>
        <v>0</v>
      </c>
      <c r="W79" s="66">
        <f>SUMPRODUCT(MTOA!B79:G79,MTOA!B$101:G$101,MTOA!B$107:G$107)</f>
        <v>0</v>
      </c>
      <c r="X79">
        <v>0</v>
      </c>
      <c r="Y79" s="34">
        <f>IEX!L79</f>
        <v>0</v>
      </c>
      <c r="Z79" s="34">
        <f>IEX!R79</f>
        <v>0</v>
      </c>
      <c r="AA79" s="75">
        <f>STOA!L79</f>
        <v>6.76</v>
      </c>
      <c r="AB79" s="75">
        <f>-STOA!R79</f>
        <v>0</v>
      </c>
      <c r="AC79">
        <f t="shared" si="3"/>
        <v>0.17591721052631581</v>
      </c>
      <c r="AD79">
        <f t="shared" si="4"/>
        <v>19.814674894736843</v>
      </c>
      <c r="AE79">
        <f>'IDT-1'!D79</f>
        <v>0</v>
      </c>
      <c r="AF79" s="24"/>
      <c r="AG79">
        <f t="shared" si="5"/>
        <v>19.814674894736843</v>
      </c>
      <c r="AI79" s="34">
        <f>PXIL!L79</f>
        <v>0</v>
      </c>
      <c r="AJ79" s="34">
        <f>PXIL!R79</f>
        <v>0</v>
      </c>
      <c r="AK79" s="34">
        <f>RTM_IEX!L79</f>
        <v>0.32</v>
      </c>
      <c r="AL79" s="34">
        <f>RTM_IEX!R79</f>
        <v>0</v>
      </c>
      <c r="AM79" s="34">
        <f>RTM_PXI!L79</f>
        <v>0</v>
      </c>
      <c r="AN79" s="34">
        <f>RTM_PXI!R79</f>
        <v>0</v>
      </c>
      <c r="AO79" s="149">
        <f>GDAM_IEX!L79</f>
        <v>0</v>
      </c>
      <c r="AP79" s="149">
        <f>GDAM_IEX!R79</f>
        <v>0</v>
      </c>
      <c r="AQ79" s="149">
        <f>GDAM_PXI!L79</f>
        <v>0</v>
      </c>
      <c r="AR79" s="149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7.51</v>
      </c>
      <c r="H80">
        <f>PPCL_Spot!R80</f>
        <v>0</v>
      </c>
      <c r="I80">
        <f>Bawana_NG!R80</f>
        <v>5.45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SUMPRODUCT(LTA!J80:AN80,LTA!J$101:AN$101,LTA!J$107:AN$107)</f>
        <v>0</v>
      </c>
      <c r="U80" s="37">
        <f>SUMPRODUCT(LTA!J80:AN80,LTA!J$102:AN$102,LTA!J$107:AN$107)</f>
        <v>0</v>
      </c>
      <c r="V80" s="66">
        <f>SUMPRODUCT(MTOA!B80:G80,MTOA!B$102:G$102,MTOA!B$107:G$107)</f>
        <v>0</v>
      </c>
      <c r="W80" s="66">
        <f>SUMPRODUCT(MTOA!B80:G80,MTOA!B$101:G$101,MTOA!B$107:G$107)</f>
        <v>0</v>
      </c>
      <c r="X80">
        <v>0</v>
      </c>
      <c r="Y80" s="34">
        <f>IEX!L80</f>
        <v>0</v>
      </c>
      <c r="Z80" s="34">
        <f>IEX!R80</f>
        <v>0</v>
      </c>
      <c r="AA80" s="75">
        <f>STOA!L80</f>
        <v>6.76</v>
      </c>
      <c r="AB80" s="75">
        <f>-STOA!R80</f>
        <v>0</v>
      </c>
      <c r="AC80">
        <f t="shared" si="3"/>
        <v>0.17696799999999999</v>
      </c>
      <c r="AD80">
        <f t="shared" si="4"/>
        <v>19.933032000000001</v>
      </c>
      <c r="AE80">
        <f>'IDT-1'!D80</f>
        <v>0</v>
      </c>
      <c r="AF80" s="24"/>
      <c r="AG80">
        <f t="shared" si="5"/>
        <v>19.933032000000001</v>
      </c>
      <c r="AI80" s="34">
        <f>PXIL!L80</f>
        <v>0</v>
      </c>
      <c r="AJ80" s="34">
        <f>PXIL!R80</f>
        <v>0</v>
      </c>
      <c r="AK80" s="34">
        <f>RTM_IEX!L80</f>
        <v>0.39</v>
      </c>
      <c r="AL80" s="34">
        <f>RTM_IEX!R80</f>
        <v>0</v>
      </c>
      <c r="AM80" s="34">
        <f>RTM_PXI!L80</f>
        <v>0</v>
      </c>
      <c r="AN80" s="34">
        <f>RTM_PXI!R80</f>
        <v>0</v>
      </c>
      <c r="AO80" s="149">
        <f>GDAM_IEX!L80</f>
        <v>0</v>
      </c>
      <c r="AP80" s="149">
        <f>GDAM_IEX!R80</f>
        <v>0</v>
      </c>
      <c r="AQ80" s="149">
        <f>GDAM_PXI!L80</f>
        <v>0</v>
      </c>
      <c r="AR80" s="149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9.19</v>
      </c>
      <c r="H81">
        <f>PPCL_Spot!R81</f>
        <v>0</v>
      </c>
      <c r="I81">
        <f>Bawana_NG!R81</f>
        <v>5.63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SUMPRODUCT(LTA!J81:AN81,LTA!J$101:AN$101,LTA!J$107:AN$107)</f>
        <v>0</v>
      </c>
      <c r="U81" s="37">
        <f>SUMPRODUCT(LTA!J81:AN81,LTA!J$102:AN$102,LTA!J$107:AN$107)</f>
        <v>0</v>
      </c>
      <c r="V81" s="66">
        <f>SUMPRODUCT(MTOA!B81:G81,MTOA!B$102:G$102,MTOA!B$107:G$107)</f>
        <v>0</v>
      </c>
      <c r="W81" s="66">
        <f>SUMPRODUCT(MTOA!B81:G81,MTOA!B$101:G$101,MTOA!B$107:G$107)</f>
        <v>0</v>
      </c>
      <c r="X81">
        <v>0</v>
      </c>
      <c r="Y81" s="34">
        <f>IEX!L81</f>
        <v>0</v>
      </c>
      <c r="Z81" s="34">
        <f>IEX!R81</f>
        <v>0</v>
      </c>
      <c r="AA81" s="75">
        <f>STOA!L81</f>
        <v>6.76</v>
      </c>
      <c r="AB81" s="75">
        <f>-STOA!R81</f>
        <v>0</v>
      </c>
      <c r="AC81">
        <f t="shared" si="3"/>
        <v>0.19254399999999999</v>
      </c>
      <c r="AD81">
        <f t="shared" si="4"/>
        <v>21.687455999999997</v>
      </c>
      <c r="AE81">
        <f>'IDT-1'!D81</f>
        <v>0</v>
      </c>
      <c r="AF81" s="24"/>
      <c r="AG81">
        <f t="shared" si="5"/>
        <v>21.687455999999997</v>
      </c>
      <c r="AI81" s="34">
        <f>PXIL!L81</f>
        <v>0</v>
      </c>
      <c r="AJ81" s="34">
        <f>PXIL!R81</f>
        <v>0</v>
      </c>
      <c r="AK81" s="34">
        <f>RTM_IEX!L81</f>
        <v>0.3</v>
      </c>
      <c r="AL81" s="34">
        <f>RTM_IEX!R81</f>
        <v>0</v>
      </c>
      <c r="AM81" s="34">
        <f>RTM_PXI!L81</f>
        <v>0</v>
      </c>
      <c r="AN81" s="34">
        <f>RTM_PXI!R81</f>
        <v>0</v>
      </c>
      <c r="AO81" s="149">
        <f>GDAM_IEX!L81</f>
        <v>0</v>
      </c>
      <c r="AP81" s="149">
        <f>GDAM_IEX!R81</f>
        <v>0</v>
      </c>
      <c r="AQ81" s="149">
        <f>GDAM_PXI!L81</f>
        <v>0</v>
      </c>
      <c r="AR81" s="149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9.19</v>
      </c>
      <c r="H82">
        <f>PPCL_Spot!R82</f>
        <v>0</v>
      </c>
      <c r="I82">
        <f>Bawana_NG!R82</f>
        <v>5.53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SUMPRODUCT(LTA!J82:AN82,LTA!J$101:AN$101,LTA!J$107:AN$107)</f>
        <v>0</v>
      </c>
      <c r="U82" s="37">
        <f>SUMPRODUCT(LTA!J82:AN82,LTA!J$102:AN$102,LTA!J$107:AN$107)</f>
        <v>0</v>
      </c>
      <c r="V82" s="66">
        <f>SUMPRODUCT(MTOA!B82:G82,MTOA!B$102:G$102,MTOA!B$107:G$107)</f>
        <v>0</v>
      </c>
      <c r="W82" s="66">
        <f>SUMPRODUCT(MTOA!B82:G82,MTOA!B$101:G$101,MTOA!B$107:G$107)</f>
        <v>0</v>
      </c>
      <c r="X82">
        <v>0</v>
      </c>
      <c r="Y82" s="34">
        <f>IEX!L82</f>
        <v>0</v>
      </c>
      <c r="Z82" s="34">
        <f>IEX!R82</f>
        <v>0</v>
      </c>
      <c r="AA82" s="75">
        <f>STOA!L82</f>
        <v>6.76</v>
      </c>
      <c r="AB82" s="75">
        <f>-STOA!R82</f>
        <v>0</v>
      </c>
      <c r="AC82">
        <f t="shared" si="3"/>
        <v>0.19254399999999999</v>
      </c>
      <c r="AD82">
        <f t="shared" si="4"/>
        <v>21.687455999999994</v>
      </c>
      <c r="AE82">
        <f>'IDT-1'!D82</f>
        <v>0</v>
      </c>
      <c r="AF82" s="24"/>
      <c r="AG82">
        <f t="shared" si="5"/>
        <v>21.687455999999994</v>
      </c>
      <c r="AI82" s="34">
        <f>PXIL!L82</f>
        <v>0</v>
      </c>
      <c r="AJ82" s="34">
        <f>PXIL!R82</f>
        <v>0</v>
      </c>
      <c r="AK82" s="34">
        <f>RTM_IEX!L82</f>
        <v>0.4</v>
      </c>
      <c r="AL82" s="34">
        <f>RTM_IEX!R82</f>
        <v>0</v>
      </c>
      <c r="AM82" s="34">
        <f>RTM_PXI!L82</f>
        <v>0</v>
      </c>
      <c r="AN82" s="34">
        <f>RTM_PXI!R82</f>
        <v>0</v>
      </c>
      <c r="AO82" s="149">
        <f>GDAM_IEX!L82</f>
        <v>0</v>
      </c>
      <c r="AP82" s="149">
        <f>GDAM_IEX!R82</f>
        <v>0</v>
      </c>
      <c r="AQ82" s="149">
        <f>GDAM_PXI!L82</f>
        <v>0</v>
      </c>
      <c r="AR82" s="149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9.27</v>
      </c>
      <c r="H83">
        <f>PPCL_Spot!R83</f>
        <v>0</v>
      </c>
      <c r="I83">
        <f>Bawana_NG!R83</f>
        <v>5.53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SUMPRODUCT(LTA!J83:AN83,LTA!J$101:AN$101,LTA!J$107:AN$107)</f>
        <v>0</v>
      </c>
      <c r="U83" s="37">
        <f>SUMPRODUCT(LTA!J83:AN83,LTA!J$102:AN$102,LTA!J$107:AN$107)</f>
        <v>0</v>
      </c>
      <c r="V83" s="66">
        <f>SUMPRODUCT(MTOA!B83:G83,MTOA!B$102:G$102,MTOA!B$107:G$107)</f>
        <v>0</v>
      </c>
      <c r="W83" s="66">
        <f>SUMPRODUCT(MTOA!B83:G83,MTOA!B$101:G$101,MTOA!B$107:G$107)</f>
        <v>0</v>
      </c>
      <c r="X83">
        <v>0</v>
      </c>
      <c r="Y83" s="34">
        <f>IEX!L83</f>
        <v>0</v>
      </c>
      <c r="Z83" s="34">
        <f>IEX!R83</f>
        <v>0</v>
      </c>
      <c r="AA83" s="75">
        <f>STOA!L83</f>
        <v>6.76</v>
      </c>
      <c r="AB83" s="75">
        <f>-STOA!R83</f>
        <v>0</v>
      </c>
      <c r="AC83">
        <f t="shared" si="3"/>
        <v>0.19571200000000002</v>
      </c>
      <c r="AD83">
        <f t="shared" si="4"/>
        <v>22.044288000000002</v>
      </c>
      <c r="AE83">
        <f>'IDT-1'!D83</f>
        <v>0</v>
      </c>
      <c r="AF83" s="24"/>
      <c r="AG83">
        <f t="shared" si="5"/>
        <v>22.044288000000002</v>
      </c>
      <c r="AI83" s="34">
        <f>PXIL!L83</f>
        <v>0</v>
      </c>
      <c r="AJ83" s="34">
        <f>PXIL!R83</f>
        <v>0</v>
      </c>
      <c r="AK83" s="34">
        <f>RTM_IEX!L83</f>
        <v>0.68</v>
      </c>
      <c r="AL83" s="34">
        <f>RTM_IEX!R83</f>
        <v>0</v>
      </c>
      <c r="AM83" s="34">
        <f>RTM_PXI!L83</f>
        <v>0</v>
      </c>
      <c r="AN83" s="34">
        <f>RTM_PXI!R83</f>
        <v>0</v>
      </c>
      <c r="AO83" s="149">
        <f>GDAM_IEX!L83</f>
        <v>0</v>
      </c>
      <c r="AP83" s="149">
        <f>GDAM_IEX!R83</f>
        <v>0</v>
      </c>
      <c r="AQ83" s="149">
        <f>GDAM_PXI!L83</f>
        <v>0</v>
      </c>
      <c r="AR83" s="149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9.27</v>
      </c>
      <c r="H84">
        <f>PPCL_Spot!R84</f>
        <v>0</v>
      </c>
      <c r="I84">
        <f>Bawana_NG!R84</f>
        <v>5.53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SUMPRODUCT(LTA!J84:AN84,LTA!J$101:AN$101,LTA!J$107:AN$107)</f>
        <v>0</v>
      </c>
      <c r="U84" s="37">
        <f>SUMPRODUCT(LTA!J84:AN84,LTA!J$102:AN$102,LTA!J$107:AN$107)</f>
        <v>0</v>
      </c>
      <c r="V84" s="66">
        <f>SUMPRODUCT(MTOA!B84:G84,MTOA!B$102:G$102,MTOA!B$107:G$107)</f>
        <v>0</v>
      </c>
      <c r="W84" s="66">
        <f>SUMPRODUCT(MTOA!B84:G84,MTOA!B$101:G$101,MTOA!B$107:G$107)</f>
        <v>0</v>
      </c>
      <c r="X84">
        <v>0</v>
      </c>
      <c r="Y84" s="34">
        <f>IEX!L84</f>
        <v>0</v>
      </c>
      <c r="Z84" s="34">
        <f>IEX!R84</f>
        <v>0</v>
      </c>
      <c r="AA84" s="75">
        <f>STOA!L84</f>
        <v>6.76</v>
      </c>
      <c r="AB84" s="75">
        <f>-STOA!R84</f>
        <v>0</v>
      </c>
      <c r="AC84">
        <f t="shared" si="3"/>
        <v>0.19615200000000005</v>
      </c>
      <c r="AD84">
        <f t="shared" si="4"/>
        <v>22.093848000000001</v>
      </c>
      <c r="AE84">
        <f>'IDT-1'!D84</f>
        <v>0</v>
      </c>
      <c r="AF84" s="24"/>
      <c r="AG84">
        <f t="shared" si="5"/>
        <v>22.093848000000001</v>
      </c>
      <c r="AI84" s="34">
        <f>PXIL!L84</f>
        <v>0</v>
      </c>
      <c r="AJ84" s="34">
        <f>PXIL!R84</f>
        <v>0</v>
      </c>
      <c r="AK84" s="34">
        <f>RTM_IEX!L84</f>
        <v>0.73</v>
      </c>
      <c r="AL84" s="34">
        <f>RTM_IEX!R84</f>
        <v>0</v>
      </c>
      <c r="AM84" s="34">
        <f>RTM_PXI!L84</f>
        <v>0</v>
      </c>
      <c r="AN84" s="34">
        <f>RTM_PXI!R84</f>
        <v>0</v>
      </c>
      <c r="AO84" s="149">
        <f>GDAM_IEX!L84</f>
        <v>0</v>
      </c>
      <c r="AP84" s="149">
        <f>GDAM_IEX!R84</f>
        <v>0</v>
      </c>
      <c r="AQ84" s="149">
        <f>GDAM_PXI!L84</f>
        <v>0</v>
      </c>
      <c r="AR84" s="149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9.27</v>
      </c>
      <c r="H85">
        <f>PPCL_Spot!R85</f>
        <v>0</v>
      </c>
      <c r="I85">
        <f>Bawana_NG!R85</f>
        <v>5.53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SUMPRODUCT(LTA!J85:AN85,LTA!J$101:AN$101,LTA!J$107:AN$107)</f>
        <v>0</v>
      </c>
      <c r="U85" s="37">
        <f>SUMPRODUCT(LTA!J85:AN85,LTA!J$102:AN$102,LTA!J$107:AN$107)</f>
        <v>0</v>
      </c>
      <c r="V85" s="66">
        <f>SUMPRODUCT(MTOA!B85:G85,MTOA!B$102:G$102,MTOA!B$107:G$107)</f>
        <v>0</v>
      </c>
      <c r="W85" s="66">
        <f>SUMPRODUCT(MTOA!B85:G85,MTOA!B$101:G$101,MTOA!B$107:G$107)</f>
        <v>0</v>
      </c>
      <c r="X85">
        <v>0</v>
      </c>
      <c r="Y85" s="34">
        <f>IEX!L85</f>
        <v>0</v>
      </c>
      <c r="Z85" s="34">
        <f>IEX!R85</f>
        <v>0</v>
      </c>
      <c r="AA85" s="75">
        <f>STOA!L85</f>
        <v>6.76</v>
      </c>
      <c r="AB85" s="75">
        <f>-STOA!R85</f>
        <v>0</v>
      </c>
      <c r="AC85">
        <f t="shared" si="3"/>
        <v>0.20002400000000004</v>
      </c>
      <c r="AD85">
        <f t="shared" si="4"/>
        <v>22.529976000000005</v>
      </c>
      <c r="AE85">
        <f>'IDT-1'!D85</f>
        <v>0</v>
      </c>
      <c r="AF85" s="24"/>
      <c r="AG85">
        <f t="shared" si="5"/>
        <v>22.529976000000005</v>
      </c>
      <c r="AI85" s="34">
        <f>PXIL!L85</f>
        <v>0</v>
      </c>
      <c r="AJ85" s="34">
        <f>PXIL!R85</f>
        <v>0</v>
      </c>
      <c r="AK85" s="34">
        <f>RTM_IEX!L85</f>
        <v>1.17</v>
      </c>
      <c r="AL85" s="34">
        <f>RTM_IEX!R85</f>
        <v>0</v>
      </c>
      <c r="AM85" s="34">
        <f>RTM_PXI!L85</f>
        <v>0</v>
      </c>
      <c r="AN85" s="34">
        <f>RTM_PXI!R85</f>
        <v>0</v>
      </c>
      <c r="AO85" s="149">
        <f>GDAM_IEX!L85</f>
        <v>0</v>
      </c>
      <c r="AP85" s="149">
        <f>GDAM_IEX!R85</f>
        <v>0</v>
      </c>
      <c r="AQ85" s="149">
        <f>GDAM_PXI!L85</f>
        <v>0</v>
      </c>
      <c r="AR85" s="149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9.27</v>
      </c>
      <c r="H86">
        <f>PPCL_Spot!R86</f>
        <v>0</v>
      </c>
      <c r="I86">
        <f>Bawana_NG!R86</f>
        <v>5.42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SUMPRODUCT(LTA!J86:AN86,LTA!J$101:AN$101,LTA!J$107:AN$107)</f>
        <v>0</v>
      </c>
      <c r="U86" s="37">
        <f>SUMPRODUCT(LTA!J86:AN86,LTA!J$102:AN$102,LTA!J$107:AN$107)</f>
        <v>0</v>
      </c>
      <c r="V86" s="66">
        <f>SUMPRODUCT(MTOA!B86:G86,MTOA!B$102:G$102,MTOA!B$107:G$107)</f>
        <v>0</v>
      </c>
      <c r="W86" s="66">
        <f>SUMPRODUCT(MTOA!B86:G86,MTOA!B$101:G$101,MTOA!B$107:G$107)</f>
        <v>0</v>
      </c>
      <c r="X86">
        <v>0</v>
      </c>
      <c r="Y86" s="34">
        <f>IEX!L86</f>
        <v>0</v>
      </c>
      <c r="Z86" s="34">
        <f>IEX!R86</f>
        <v>0</v>
      </c>
      <c r="AA86" s="75">
        <f>STOA!L86</f>
        <v>6.76</v>
      </c>
      <c r="AB86" s="75">
        <f>-STOA!R86</f>
        <v>0</v>
      </c>
      <c r="AC86">
        <f t="shared" si="3"/>
        <v>0.197296</v>
      </c>
      <c r="AD86">
        <f t="shared" si="4"/>
        <v>22.222703999999997</v>
      </c>
      <c r="AE86">
        <f>'IDT-1'!D86</f>
        <v>0</v>
      </c>
      <c r="AF86" s="24"/>
      <c r="AG86">
        <f t="shared" si="5"/>
        <v>22.222703999999997</v>
      </c>
      <c r="AI86" s="34">
        <f>PXIL!L86</f>
        <v>0</v>
      </c>
      <c r="AJ86" s="34">
        <f>PXIL!R86</f>
        <v>0</v>
      </c>
      <c r="AK86" s="34">
        <f>RTM_IEX!L86</f>
        <v>0.97</v>
      </c>
      <c r="AL86" s="34">
        <f>RTM_IEX!R86</f>
        <v>0</v>
      </c>
      <c r="AM86" s="34">
        <f>RTM_PXI!L86</f>
        <v>0</v>
      </c>
      <c r="AN86" s="34">
        <f>RTM_PXI!R86</f>
        <v>0</v>
      </c>
      <c r="AO86" s="149">
        <f>GDAM_IEX!L86</f>
        <v>0</v>
      </c>
      <c r="AP86" s="149">
        <f>GDAM_IEX!R86</f>
        <v>0</v>
      </c>
      <c r="AQ86" s="149">
        <f>GDAM_PXI!L86</f>
        <v>0</v>
      </c>
      <c r="AR86" s="149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9.27</v>
      </c>
      <c r="H87">
        <f>PPCL_Spot!R87</f>
        <v>0</v>
      </c>
      <c r="I87">
        <f>Bawana_NG!R87</f>
        <v>5.5100000000000007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SUMPRODUCT(LTA!J87:AN87,LTA!J$101:AN$101,LTA!J$107:AN$107)</f>
        <v>0</v>
      </c>
      <c r="U87" s="37">
        <f>SUMPRODUCT(LTA!J87:AN87,LTA!J$102:AN$102,LTA!J$107:AN$107)</f>
        <v>0</v>
      </c>
      <c r="V87" s="66">
        <f>SUMPRODUCT(MTOA!B87:G87,MTOA!B$102:G$102,MTOA!B$107:G$107)</f>
        <v>0</v>
      </c>
      <c r="W87" s="66">
        <f>SUMPRODUCT(MTOA!B87:G87,MTOA!B$101:G$101,MTOA!B$107:G$107)</f>
        <v>0</v>
      </c>
      <c r="X87">
        <v>0</v>
      </c>
      <c r="Y87" s="34">
        <f>IEX!L87</f>
        <v>0</v>
      </c>
      <c r="Z87" s="34">
        <f>IEX!R87</f>
        <v>0</v>
      </c>
      <c r="AA87" s="75">
        <f>STOA!L87</f>
        <v>6.76</v>
      </c>
      <c r="AB87" s="75">
        <f>-STOA!R87</f>
        <v>0</v>
      </c>
      <c r="AC87">
        <f t="shared" si="3"/>
        <v>0.20952799999999999</v>
      </c>
      <c r="AD87">
        <f t="shared" si="4"/>
        <v>23.600472</v>
      </c>
      <c r="AE87">
        <f>'IDT-1'!D87</f>
        <v>0</v>
      </c>
      <c r="AF87" s="24"/>
      <c r="AG87">
        <f t="shared" si="5"/>
        <v>23.600472</v>
      </c>
      <c r="AI87" s="34">
        <f>PXIL!L87</f>
        <v>0</v>
      </c>
      <c r="AJ87" s="34">
        <f>PXIL!R87</f>
        <v>0</v>
      </c>
      <c r="AK87" s="34">
        <f>RTM_IEX!L87</f>
        <v>2.27</v>
      </c>
      <c r="AL87" s="34">
        <f>RTM_IEX!R87</f>
        <v>0</v>
      </c>
      <c r="AM87" s="34">
        <f>RTM_PXI!L87</f>
        <v>0</v>
      </c>
      <c r="AN87" s="34">
        <f>RTM_PXI!R87</f>
        <v>0</v>
      </c>
      <c r="AO87" s="149">
        <f>GDAM_IEX!L87</f>
        <v>0</v>
      </c>
      <c r="AP87" s="149">
        <f>GDAM_IEX!R87</f>
        <v>0</v>
      </c>
      <c r="AQ87" s="149">
        <f>GDAM_PXI!L87</f>
        <v>0</v>
      </c>
      <c r="AR87" s="149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9.27</v>
      </c>
      <c r="H88">
        <f>PPCL_Spot!R88</f>
        <v>0</v>
      </c>
      <c r="I88">
        <f>Bawana_NG!R88</f>
        <v>5.4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SUMPRODUCT(LTA!J88:AN88,LTA!J$101:AN$101,LTA!J$107:AN$107)</f>
        <v>0</v>
      </c>
      <c r="U88" s="37">
        <f>SUMPRODUCT(LTA!J88:AN88,LTA!J$102:AN$102,LTA!J$107:AN$107)</f>
        <v>0</v>
      </c>
      <c r="V88" s="66">
        <f>SUMPRODUCT(MTOA!B88:G88,MTOA!B$102:G$102,MTOA!B$107:G$107)</f>
        <v>0</v>
      </c>
      <c r="W88" s="66">
        <f>SUMPRODUCT(MTOA!B88:G88,MTOA!B$101:G$101,MTOA!B$107:G$107)</f>
        <v>0</v>
      </c>
      <c r="X88">
        <v>0</v>
      </c>
      <c r="Y88" s="34">
        <f>IEX!L88</f>
        <v>0</v>
      </c>
      <c r="Z88" s="34">
        <f>IEX!R88</f>
        <v>0</v>
      </c>
      <c r="AA88" s="75">
        <f>STOA!L88</f>
        <v>6.76</v>
      </c>
      <c r="AB88" s="75">
        <f>-STOA!R88</f>
        <v>0</v>
      </c>
      <c r="AC88">
        <f t="shared" si="3"/>
        <v>0.20433600000000002</v>
      </c>
      <c r="AD88">
        <f t="shared" si="4"/>
        <v>23.015663999999997</v>
      </c>
      <c r="AE88">
        <f>'IDT-1'!D88</f>
        <v>0</v>
      </c>
      <c r="AF88" s="24"/>
      <c r="AG88">
        <f t="shared" si="5"/>
        <v>23.015663999999997</v>
      </c>
      <c r="AI88" s="34">
        <f>PXIL!L88</f>
        <v>0</v>
      </c>
      <c r="AJ88" s="34">
        <f>PXIL!R88</f>
        <v>0</v>
      </c>
      <c r="AK88" s="34">
        <f>RTM_IEX!L88</f>
        <v>1.79</v>
      </c>
      <c r="AL88" s="34">
        <f>RTM_IEX!R88</f>
        <v>0</v>
      </c>
      <c r="AM88" s="34">
        <f>RTM_PXI!L88</f>
        <v>0</v>
      </c>
      <c r="AN88" s="34">
        <f>RTM_PXI!R88</f>
        <v>0</v>
      </c>
      <c r="AO88" s="149">
        <f>GDAM_IEX!L88</f>
        <v>0</v>
      </c>
      <c r="AP88" s="149">
        <f>GDAM_IEX!R88</f>
        <v>0</v>
      </c>
      <c r="AQ88" s="149">
        <f>GDAM_PXI!L88</f>
        <v>0</v>
      </c>
      <c r="AR88" s="149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9.27</v>
      </c>
      <c r="H89">
        <f>PPCL_Spot!R89</f>
        <v>0</v>
      </c>
      <c r="I89">
        <f>Bawana_NG!R89</f>
        <v>5.4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SUMPRODUCT(LTA!J89:AN89,LTA!J$101:AN$101,LTA!J$107:AN$107)</f>
        <v>0</v>
      </c>
      <c r="U89" s="37">
        <f>SUMPRODUCT(LTA!J89:AN89,LTA!J$102:AN$102,LTA!J$107:AN$107)</f>
        <v>0</v>
      </c>
      <c r="V89" s="66">
        <f>SUMPRODUCT(MTOA!B89:G89,MTOA!B$102:G$102,MTOA!B$107:G$107)</f>
        <v>0</v>
      </c>
      <c r="W89" s="66">
        <f>SUMPRODUCT(MTOA!B89:G89,MTOA!B$101:G$101,MTOA!B$107:G$107)</f>
        <v>0</v>
      </c>
      <c r="X89">
        <v>0</v>
      </c>
      <c r="Y89" s="34">
        <f>IEX!L89</f>
        <v>0</v>
      </c>
      <c r="Z89" s="34">
        <f>IEX!R89</f>
        <v>0</v>
      </c>
      <c r="AA89" s="75">
        <f>STOA!L89</f>
        <v>6.76</v>
      </c>
      <c r="AB89" s="75">
        <f>-STOA!R89</f>
        <v>0</v>
      </c>
      <c r="AC89">
        <f t="shared" si="3"/>
        <v>0.217976</v>
      </c>
      <c r="AD89">
        <f t="shared" si="4"/>
        <v>24.552023999999999</v>
      </c>
      <c r="AE89">
        <f>'IDT-1'!D89</f>
        <v>0</v>
      </c>
      <c r="AF89" s="24"/>
      <c r="AG89">
        <f t="shared" si="5"/>
        <v>24.552023999999999</v>
      </c>
      <c r="AI89" s="34">
        <f>PXIL!L89</f>
        <v>0</v>
      </c>
      <c r="AJ89" s="34">
        <f>PXIL!R89</f>
        <v>0</v>
      </c>
      <c r="AK89" s="34">
        <f>RTM_IEX!L89</f>
        <v>3.34</v>
      </c>
      <c r="AL89" s="34">
        <f>RTM_IEX!R89</f>
        <v>0</v>
      </c>
      <c r="AM89" s="34">
        <f>RTM_PXI!L89</f>
        <v>0</v>
      </c>
      <c r="AN89" s="34">
        <f>RTM_PXI!R89</f>
        <v>0</v>
      </c>
      <c r="AO89" s="149">
        <f>GDAM_IEX!L89</f>
        <v>0</v>
      </c>
      <c r="AP89" s="149">
        <f>GDAM_IEX!R89</f>
        <v>0</v>
      </c>
      <c r="AQ89" s="149">
        <f>GDAM_PXI!L89</f>
        <v>0</v>
      </c>
      <c r="AR89" s="149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9.27</v>
      </c>
      <c r="H90">
        <f>PPCL_Spot!R90</f>
        <v>0</v>
      </c>
      <c r="I90">
        <f>Bawana_NG!R90</f>
        <v>5.29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SUMPRODUCT(LTA!J90:AN90,LTA!J$101:AN$101,LTA!J$107:AN$107)</f>
        <v>0</v>
      </c>
      <c r="U90" s="37">
        <f>SUMPRODUCT(LTA!J90:AN90,LTA!J$102:AN$102,LTA!J$107:AN$107)</f>
        <v>0</v>
      </c>
      <c r="V90" s="66">
        <f>SUMPRODUCT(MTOA!B90:G90,MTOA!B$102:G$102,MTOA!B$107:G$107)</f>
        <v>0</v>
      </c>
      <c r="W90" s="66">
        <f>SUMPRODUCT(MTOA!B90:G90,MTOA!B$101:G$101,MTOA!B$107:G$107)</f>
        <v>0</v>
      </c>
      <c r="X90">
        <v>0</v>
      </c>
      <c r="Y90" s="34">
        <f>IEX!L90</f>
        <v>0</v>
      </c>
      <c r="Z90" s="34">
        <f>IEX!R90</f>
        <v>0</v>
      </c>
      <c r="AA90" s="75">
        <f>STOA!L90</f>
        <v>6.76</v>
      </c>
      <c r="AB90" s="75">
        <f>-STOA!R90</f>
        <v>0</v>
      </c>
      <c r="AC90">
        <f t="shared" si="3"/>
        <v>0.21313599999999999</v>
      </c>
      <c r="AD90">
        <f t="shared" si="4"/>
        <v>24.006864</v>
      </c>
      <c r="AE90">
        <f>'IDT-1'!D90</f>
        <v>0</v>
      </c>
      <c r="AF90" s="24"/>
      <c r="AG90">
        <f t="shared" si="5"/>
        <v>24.006864</v>
      </c>
      <c r="AI90" s="34">
        <f>PXIL!L90</f>
        <v>0</v>
      </c>
      <c r="AJ90" s="34">
        <f>PXIL!R90</f>
        <v>0</v>
      </c>
      <c r="AK90" s="34">
        <f>RTM_IEX!L90</f>
        <v>2.9</v>
      </c>
      <c r="AL90" s="34">
        <f>RTM_IEX!R90</f>
        <v>0</v>
      </c>
      <c r="AM90" s="34">
        <f>RTM_PXI!L90</f>
        <v>0</v>
      </c>
      <c r="AN90" s="34">
        <f>RTM_PXI!R90</f>
        <v>0</v>
      </c>
      <c r="AO90" s="149">
        <f>GDAM_IEX!L90</f>
        <v>0</v>
      </c>
      <c r="AP90" s="149">
        <f>GDAM_IEX!R90</f>
        <v>0</v>
      </c>
      <c r="AQ90" s="149">
        <f>GDAM_PXI!L90</f>
        <v>0</v>
      </c>
      <c r="AR90" s="149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9.4193922972711448</v>
      </c>
      <c r="H91">
        <f>PPCL_Spot!R91</f>
        <v>0</v>
      </c>
      <c r="I91">
        <f>Bawana_NG!R91</f>
        <v>6.79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SUMPRODUCT(LTA!J91:AN91,LTA!J$101:AN$101,LTA!J$107:AN$107)</f>
        <v>0</v>
      </c>
      <c r="U91" s="37">
        <f>SUMPRODUCT(LTA!J91:AN91,LTA!J$102:AN$102,LTA!J$107:AN$107)</f>
        <v>0</v>
      </c>
      <c r="V91" s="66">
        <f>SUMPRODUCT(MTOA!B91:G91,MTOA!B$102:G$102,MTOA!B$107:G$107)</f>
        <v>0</v>
      </c>
      <c r="W91" s="66">
        <f>SUMPRODUCT(MTOA!B91:G91,MTOA!B$101:G$101,MTOA!B$107:G$107)</f>
        <v>0</v>
      </c>
      <c r="X91">
        <v>0</v>
      </c>
      <c r="Y91" s="34">
        <f>IEX!L91</f>
        <v>0</v>
      </c>
      <c r="Z91" s="34">
        <f>IEX!R91</f>
        <v>0</v>
      </c>
      <c r="AA91" s="75">
        <f>STOA!L91</f>
        <v>6.76</v>
      </c>
      <c r="AB91" s="75">
        <f>-STOA!R91</f>
        <v>0</v>
      </c>
      <c r="AC91">
        <f t="shared" si="3"/>
        <v>0.22765065221598607</v>
      </c>
      <c r="AD91">
        <f t="shared" si="4"/>
        <v>25.641741645055156</v>
      </c>
      <c r="AE91">
        <f>'IDT-1'!D91</f>
        <v>0</v>
      </c>
      <c r="AF91" s="24"/>
      <c r="AG91">
        <f t="shared" si="5"/>
        <v>25.641741645055156</v>
      </c>
      <c r="AI91" s="34">
        <f>PXIL!L91</f>
        <v>0</v>
      </c>
      <c r="AJ91" s="34">
        <f>PXIL!R91</f>
        <v>0</v>
      </c>
      <c r="AK91" s="34">
        <f>RTM_IEX!L91</f>
        <v>2.9</v>
      </c>
      <c r="AL91" s="34">
        <f>RTM_IEX!R91</f>
        <v>0</v>
      </c>
      <c r="AM91" s="34">
        <f>RTM_PXI!L91</f>
        <v>0</v>
      </c>
      <c r="AN91" s="34">
        <f>RTM_PXI!R91</f>
        <v>0</v>
      </c>
      <c r="AO91" s="149">
        <f>GDAM_IEX!L91</f>
        <v>0</v>
      </c>
      <c r="AP91" s="149">
        <f>GDAM_IEX!R91</f>
        <v>0</v>
      </c>
      <c r="AQ91" s="149">
        <f>GDAM_PXI!L91</f>
        <v>0</v>
      </c>
      <c r="AR91" s="149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9.4193922972711448</v>
      </c>
      <c r="H92">
        <f>PPCL_Spot!R92</f>
        <v>0</v>
      </c>
      <c r="I92">
        <f>Bawana_NG!R92</f>
        <v>6.1900000000000013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SUMPRODUCT(LTA!J92:AN92,LTA!J$101:AN$101,LTA!J$107:AN$107)</f>
        <v>0</v>
      </c>
      <c r="U92" s="37">
        <f>SUMPRODUCT(LTA!J92:AN92,LTA!J$102:AN$102,LTA!J$107:AN$107)</f>
        <v>0</v>
      </c>
      <c r="V92" s="66">
        <f>SUMPRODUCT(MTOA!B92:G92,MTOA!B$102:G$102,MTOA!B$107:G$107)</f>
        <v>0</v>
      </c>
      <c r="W92" s="66">
        <f>SUMPRODUCT(MTOA!B92:G92,MTOA!B$101:G$101,MTOA!B$107:G$107)</f>
        <v>0</v>
      </c>
      <c r="X92">
        <v>0</v>
      </c>
      <c r="Y92" s="34">
        <f>IEX!L92</f>
        <v>0</v>
      </c>
      <c r="Z92" s="34">
        <f>IEX!R92</f>
        <v>0</v>
      </c>
      <c r="AA92" s="75">
        <f>STOA!L92</f>
        <v>6.76</v>
      </c>
      <c r="AB92" s="75">
        <f>-STOA!R92</f>
        <v>0</v>
      </c>
      <c r="AC92">
        <f t="shared" si="3"/>
        <v>0.22237065221598612</v>
      </c>
      <c r="AD92">
        <f t="shared" si="4"/>
        <v>25.04702164505516</v>
      </c>
      <c r="AE92">
        <f>'IDT-1'!D92</f>
        <v>0</v>
      </c>
      <c r="AF92" s="24"/>
      <c r="AG92">
        <f t="shared" si="5"/>
        <v>25.04702164505516</v>
      </c>
      <c r="AI92" s="34">
        <f>PXIL!L92</f>
        <v>0</v>
      </c>
      <c r="AJ92" s="34">
        <f>PXIL!R92</f>
        <v>0</v>
      </c>
      <c r="AK92" s="34">
        <f>RTM_IEX!L92</f>
        <v>2.9</v>
      </c>
      <c r="AL92" s="34">
        <f>RTM_IEX!R92</f>
        <v>0</v>
      </c>
      <c r="AM92" s="34">
        <f>RTM_PXI!L92</f>
        <v>0</v>
      </c>
      <c r="AN92" s="34">
        <f>RTM_PXI!R92</f>
        <v>0</v>
      </c>
      <c r="AO92" s="149">
        <f>GDAM_IEX!L92</f>
        <v>0</v>
      </c>
      <c r="AP92" s="149">
        <f>GDAM_IEX!R92</f>
        <v>0</v>
      </c>
      <c r="AQ92" s="149">
        <f>GDAM_PXI!L92</f>
        <v>0</v>
      </c>
      <c r="AR92" s="149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9.4193922972711448</v>
      </c>
      <c r="H93">
        <f>PPCL_Spot!R93</f>
        <v>0</v>
      </c>
      <c r="I93">
        <f>Bawana_NG!R93</f>
        <v>7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SUMPRODUCT(LTA!J93:AN93,LTA!J$101:AN$101,LTA!J$107:AN$107)</f>
        <v>0</v>
      </c>
      <c r="U93" s="37">
        <f>SUMPRODUCT(LTA!J93:AN93,LTA!J$102:AN$102,LTA!J$107:AN$107)</f>
        <v>0</v>
      </c>
      <c r="V93" s="66">
        <f>SUMPRODUCT(MTOA!B93:G93,MTOA!B$102:G$102,MTOA!B$107:G$107)</f>
        <v>0</v>
      </c>
      <c r="W93" s="66">
        <f>SUMPRODUCT(MTOA!B93:G93,MTOA!B$101:G$101,MTOA!B$107:G$107)</f>
        <v>0</v>
      </c>
      <c r="X93">
        <v>0</v>
      </c>
      <c r="Y93" s="34">
        <f>IEX!L93</f>
        <v>0</v>
      </c>
      <c r="Z93" s="34">
        <f>IEX!R93</f>
        <v>0</v>
      </c>
      <c r="AA93" s="75">
        <f>STOA!L93</f>
        <v>6.76</v>
      </c>
      <c r="AB93" s="75">
        <f>-STOA!R93</f>
        <v>0</v>
      </c>
      <c r="AC93">
        <f t="shared" si="3"/>
        <v>0.21418665221598607</v>
      </c>
      <c r="AD93">
        <f t="shared" si="4"/>
        <v>24.125205645055157</v>
      </c>
      <c r="AE93">
        <f>'IDT-1'!D93</f>
        <v>0</v>
      </c>
      <c r="AF93" s="24"/>
      <c r="AG93">
        <f t="shared" si="5"/>
        <v>24.125205645055157</v>
      </c>
      <c r="AI93" s="34">
        <f>PXIL!L93</f>
        <v>0</v>
      </c>
      <c r="AJ93" s="34">
        <f>PXIL!R93</f>
        <v>0</v>
      </c>
      <c r="AK93" s="34">
        <f>RTM_IEX!L93</f>
        <v>1.1599999999999999</v>
      </c>
      <c r="AL93" s="34">
        <f>RTM_IEX!R93</f>
        <v>0</v>
      </c>
      <c r="AM93" s="34">
        <f>RTM_PXI!L93</f>
        <v>0</v>
      </c>
      <c r="AN93" s="34">
        <f>RTM_PXI!R93</f>
        <v>0</v>
      </c>
      <c r="AO93" s="149">
        <f>GDAM_IEX!L93</f>
        <v>0</v>
      </c>
      <c r="AP93" s="149">
        <f>GDAM_IEX!R93</f>
        <v>0</v>
      </c>
      <c r="AQ93" s="149">
        <f>GDAM_PXI!L93</f>
        <v>0</v>
      </c>
      <c r="AR93" s="149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9.4193922972711448</v>
      </c>
      <c r="H94">
        <f>PPCL_Spot!R94</f>
        <v>0</v>
      </c>
      <c r="I94">
        <f>Bawana_NG!R94</f>
        <v>7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SUMPRODUCT(LTA!J94:AN94,LTA!J$101:AN$101,LTA!J$107:AN$107)</f>
        <v>0</v>
      </c>
      <c r="U94" s="37">
        <f>SUMPRODUCT(LTA!J94:AN94,LTA!J$102:AN$102,LTA!J$107:AN$107)</f>
        <v>0</v>
      </c>
      <c r="V94" s="66">
        <f>SUMPRODUCT(MTOA!B94:G94,MTOA!B$102:G$102,MTOA!B$107:G$107)</f>
        <v>0</v>
      </c>
      <c r="W94" s="66">
        <f>SUMPRODUCT(MTOA!B94:G94,MTOA!B$101:G$101,MTOA!B$107:G$107)</f>
        <v>0</v>
      </c>
      <c r="X94">
        <v>0</v>
      </c>
      <c r="Y94" s="34">
        <f>IEX!L94</f>
        <v>0</v>
      </c>
      <c r="Z94" s="34">
        <f>IEX!R94</f>
        <v>0</v>
      </c>
      <c r="AA94" s="75">
        <f>STOA!L94</f>
        <v>6.76</v>
      </c>
      <c r="AB94" s="75">
        <f>-STOA!R94</f>
        <v>0</v>
      </c>
      <c r="AC94">
        <f t="shared" si="3"/>
        <v>0.21075465221598608</v>
      </c>
      <c r="AD94">
        <f t="shared" si="4"/>
        <v>23.738637645055157</v>
      </c>
      <c r="AE94">
        <f>'IDT-1'!D94</f>
        <v>0</v>
      </c>
      <c r="AF94" s="24"/>
      <c r="AG94">
        <f t="shared" si="5"/>
        <v>23.738637645055157</v>
      </c>
      <c r="AI94" s="34">
        <f>PXIL!L94</f>
        <v>0</v>
      </c>
      <c r="AJ94" s="34">
        <f>PXIL!R94</f>
        <v>0</v>
      </c>
      <c r="AK94" s="34">
        <f>RTM_IEX!L94</f>
        <v>0.77</v>
      </c>
      <c r="AL94" s="34">
        <f>RTM_IEX!R94</f>
        <v>0</v>
      </c>
      <c r="AM94" s="34">
        <f>RTM_PXI!L94</f>
        <v>0</v>
      </c>
      <c r="AN94" s="34">
        <f>RTM_PXI!R94</f>
        <v>0</v>
      </c>
      <c r="AO94" s="149">
        <f>GDAM_IEX!L94</f>
        <v>0</v>
      </c>
      <c r="AP94" s="149">
        <f>GDAM_IEX!R94</f>
        <v>0</v>
      </c>
      <c r="AQ94" s="149">
        <f>GDAM_PXI!L94</f>
        <v>0</v>
      </c>
      <c r="AR94" s="149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9.4193922972711448</v>
      </c>
      <c r="H95">
        <f>PPCL_Spot!R95</f>
        <v>0</v>
      </c>
      <c r="I95">
        <f>Bawana_NG!R95</f>
        <v>6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SUMPRODUCT(LTA!J95:AN95,LTA!J$101:AN$101,LTA!J$107:AN$107)</f>
        <v>0</v>
      </c>
      <c r="U95" s="37">
        <f>SUMPRODUCT(LTA!J95:AN95,LTA!J$102:AN$102,LTA!J$107:AN$107)</f>
        <v>0</v>
      </c>
      <c r="V95" s="66">
        <f>SUMPRODUCT(MTOA!B95:G95,MTOA!B$102:G$102,MTOA!B$107:G$107)</f>
        <v>0</v>
      </c>
      <c r="W95" s="66">
        <f>SUMPRODUCT(MTOA!B95:G95,MTOA!B$101:G$101,MTOA!B$107:G$107)</f>
        <v>0</v>
      </c>
      <c r="X95">
        <v>0</v>
      </c>
      <c r="Y95" s="34">
        <f>IEX!L95</f>
        <v>0</v>
      </c>
      <c r="Z95" s="34">
        <f>IEX!R95</f>
        <v>0</v>
      </c>
      <c r="AA95" s="75">
        <f>STOA!L95</f>
        <v>6.76</v>
      </c>
      <c r="AB95" s="75">
        <f>-STOA!R95</f>
        <v>0</v>
      </c>
      <c r="AC95">
        <f t="shared" si="3"/>
        <v>0.20538665221598607</v>
      </c>
      <c r="AD95">
        <f t="shared" si="4"/>
        <v>23.134005645055158</v>
      </c>
      <c r="AE95">
        <f>'IDT-1'!D95</f>
        <v>0</v>
      </c>
      <c r="AF95" s="24"/>
      <c r="AG95">
        <f t="shared" si="5"/>
        <v>23.134005645055158</v>
      </c>
      <c r="AI95" s="34">
        <f>PXIL!L95</f>
        <v>0</v>
      </c>
      <c r="AJ95" s="34">
        <f>PXIL!R95</f>
        <v>0</v>
      </c>
      <c r="AK95" s="34">
        <f>RTM_IEX!L95</f>
        <v>1.1599999999999999</v>
      </c>
      <c r="AL95" s="34">
        <f>RTM_IEX!R95</f>
        <v>0</v>
      </c>
      <c r="AM95" s="34">
        <f>RTM_PXI!L95</f>
        <v>0</v>
      </c>
      <c r="AN95" s="34">
        <f>RTM_PXI!R95</f>
        <v>0</v>
      </c>
      <c r="AO95" s="149">
        <f>GDAM_IEX!L95</f>
        <v>0</v>
      </c>
      <c r="AP95" s="149">
        <f>GDAM_IEX!R95</f>
        <v>0</v>
      </c>
      <c r="AQ95" s="149">
        <f>GDAM_PXI!L95</f>
        <v>0</v>
      </c>
      <c r="AR95" s="149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9.4193922972711448</v>
      </c>
      <c r="H96">
        <f>PPCL_Spot!R96</f>
        <v>0</v>
      </c>
      <c r="I96">
        <f>Bawana_NG!R96</f>
        <v>6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SUMPRODUCT(LTA!J96:AN96,LTA!J$101:AN$101,LTA!J$107:AN$107)</f>
        <v>0</v>
      </c>
      <c r="U96" s="37">
        <f>SUMPRODUCT(LTA!J96:AN96,LTA!J$102:AN$102,LTA!J$107:AN$107)</f>
        <v>0</v>
      </c>
      <c r="V96" s="66">
        <f>SUMPRODUCT(MTOA!B96:G96,MTOA!B$102:G$102,MTOA!B$107:G$107)</f>
        <v>0</v>
      </c>
      <c r="W96" s="66">
        <f>SUMPRODUCT(MTOA!B96:G96,MTOA!B$101:G$101,MTOA!B$107:G$107)</f>
        <v>0</v>
      </c>
      <c r="X96">
        <v>0</v>
      </c>
      <c r="Y96" s="34">
        <f>IEX!L96</f>
        <v>0</v>
      </c>
      <c r="Z96" s="34">
        <f>IEX!R96</f>
        <v>0</v>
      </c>
      <c r="AA96" s="75">
        <f>STOA!L96</f>
        <v>6.76</v>
      </c>
      <c r="AB96" s="75">
        <f>-STOA!R96</f>
        <v>0</v>
      </c>
      <c r="AC96">
        <f t="shared" si="3"/>
        <v>0.20028265221598607</v>
      </c>
      <c r="AD96">
        <f t="shared" si="4"/>
        <v>22.559109645055155</v>
      </c>
      <c r="AE96">
        <f>'IDT-1'!D96</f>
        <v>0</v>
      </c>
      <c r="AF96" s="24"/>
      <c r="AG96">
        <f t="shared" si="5"/>
        <v>22.559109645055155</v>
      </c>
      <c r="AI96" s="34">
        <f>PXIL!L96</f>
        <v>0</v>
      </c>
      <c r="AJ96" s="34">
        <f>PXIL!R96</f>
        <v>0</v>
      </c>
      <c r="AK96" s="34">
        <f>RTM_IEX!L96</f>
        <v>0.57999999999999996</v>
      </c>
      <c r="AL96" s="34">
        <f>RTM_IEX!R96</f>
        <v>0</v>
      </c>
      <c r="AM96" s="34">
        <f>RTM_PXI!L96</f>
        <v>0</v>
      </c>
      <c r="AN96" s="34">
        <f>RTM_PXI!R96</f>
        <v>0</v>
      </c>
      <c r="AO96" s="149">
        <f>GDAM_IEX!L96</f>
        <v>0</v>
      </c>
      <c r="AP96" s="149">
        <f>GDAM_IEX!R96</f>
        <v>0</v>
      </c>
      <c r="AQ96" s="149">
        <f>GDAM_PXI!L96</f>
        <v>0</v>
      </c>
      <c r="AR96" s="149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9.4193922972711448</v>
      </c>
      <c r="H97">
        <f>PPCL_Spot!R97</f>
        <v>0</v>
      </c>
      <c r="I97">
        <f>Bawana_NG!R97</f>
        <v>5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SUMPRODUCT(LTA!J97:AN97,LTA!J$101:AN$101,LTA!J$107:AN$107)</f>
        <v>0</v>
      </c>
      <c r="U97" s="37">
        <f>SUMPRODUCT(LTA!J97:AN97,LTA!J$102:AN$102,LTA!J$107:AN$107)</f>
        <v>0</v>
      </c>
      <c r="V97" s="66">
        <f>SUMPRODUCT(MTOA!B97:G97,MTOA!B$102:G$102,MTOA!B$107:G$107)</f>
        <v>0</v>
      </c>
      <c r="W97" s="66">
        <f>SUMPRODUCT(MTOA!B97:G97,MTOA!B$101:G$101,MTOA!B$107:G$107)</f>
        <v>0</v>
      </c>
      <c r="X97">
        <v>0</v>
      </c>
      <c r="Y97" s="34">
        <f>IEX!L97</f>
        <v>0</v>
      </c>
      <c r="Z97" s="34">
        <f>IEX!R97</f>
        <v>0</v>
      </c>
      <c r="AA97" s="75">
        <f>STOA!L97</f>
        <v>6.76</v>
      </c>
      <c r="AB97" s="75">
        <f>-STOA!R97</f>
        <v>0</v>
      </c>
      <c r="AC97">
        <f t="shared" si="3"/>
        <v>0.18954665221598607</v>
      </c>
      <c r="AD97">
        <f t="shared" si="4"/>
        <v>21.349845645055158</v>
      </c>
      <c r="AE97">
        <f>'IDT-1'!D97</f>
        <v>0</v>
      </c>
      <c r="AF97" s="24"/>
      <c r="AG97">
        <f t="shared" si="5"/>
        <v>21.349845645055158</v>
      </c>
      <c r="AI97" s="34">
        <f>PXIL!L97</f>
        <v>0</v>
      </c>
      <c r="AJ97" s="34">
        <f>PXIL!R97</f>
        <v>0</v>
      </c>
      <c r="AK97" s="34">
        <f>RTM_IEX!L97</f>
        <v>0.36</v>
      </c>
      <c r="AL97" s="34">
        <f>RTM_IEX!R97</f>
        <v>0</v>
      </c>
      <c r="AM97" s="34">
        <f>RTM_PXI!L97</f>
        <v>0</v>
      </c>
      <c r="AN97" s="34">
        <f>RTM_PXI!R97</f>
        <v>0</v>
      </c>
      <c r="AO97" s="149">
        <f>GDAM_IEX!L97</f>
        <v>0</v>
      </c>
      <c r="AP97" s="149">
        <f>GDAM_IEX!R97</f>
        <v>0</v>
      </c>
      <c r="AQ97" s="149">
        <f>GDAM_PXI!L97</f>
        <v>0</v>
      </c>
      <c r="AR97" s="149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9.4193922972711448</v>
      </c>
      <c r="H98">
        <f>PPCL_Spot!R98</f>
        <v>0</v>
      </c>
      <c r="I98">
        <f>Bawana_NG!R98</f>
        <v>5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SUMPRODUCT(LTA!J98:AN98,LTA!J$101:AN$101,LTA!J$107:AN$107)</f>
        <v>0</v>
      </c>
      <c r="U98" s="37">
        <f>SUMPRODUCT(LTA!J98:AN98,LTA!J$102:AN$102,LTA!J$107:AN$107)</f>
        <v>0</v>
      </c>
      <c r="V98" s="66">
        <f>SUMPRODUCT(MTOA!B98:G98,MTOA!B$102:G$102,MTOA!B$107:G$107)</f>
        <v>0</v>
      </c>
      <c r="W98" s="66">
        <f>SUMPRODUCT(MTOA!B98:G98,MTOA!B$101:G$101,MTOA!B$107:G$107)</f>
        <v>0</v>
      </c>
      <c r="X98">
        <v>0</v>
      </c>
      <c r="Y98" s="34">
        <f>IEX!L98</f>
        <v>0</v>
      </c>
      <c r="Z98" s="34">
        <f>IEX!R98</f>
        <v>0</v>
      </c>
      <c r="AA98" s="75">
        <f>STOA!L98</f>
        <v>6.76</v>
      </c>
      <c r="AB98" s="75">
        <f>-STOA!R98</f>
        <v>0</v>
      </c>
      <c r="AC98">
        <f t="shared" si="3"/>
        <v>0.18637865221598607</v>
      </c>
      <c r="AD98">
        <f t="shared" si="4"/>
        <v>20.993013645055157</v>
      </c>
      <c r="AE98">
        <f>'IDT-1'!D98</f>
        <v>0</v>
      </c>
      <c r="AF98" s="24"/>
      <c r="AG98">
        <f t="shared" si="5"/>
        <v>20.993013645055157</v>
      </c>
      <c r="AI98" s="34">
        <f>PXIL!L98</f>
        <v>0</v>
      </c>
      <c r="AJ98" s="34">
        <f>PXIL!R98</f>
        <v>0</v>
      </c>
      <c r="AK98" s="34">
        <f>RTM_IEX!L98</f>
        <v>0</v>
      </c>
      <c r="AL98" s="34">
        <f>RTM_IEX!R98</f>
        <v>0</v>
      </c>
      <c r="AM98" s="34">
        <f>RTM_PXI!L98</f>
        <v>0</v>
      </c>
      <c r="AN98" s="34">
        <f>RTM_PXI!R98</f>
        <v>0</v>
      </c>
      <c r="AO98" s="149">
        <f>GDAM_IEX!L98</f>
        <v>0</v>
      </c>
      <c r="AP98" s="149">
        <f>GDAM_IEX!R98</f>
        <v>0</v>
      </c>
      <c r="AQ98" s="149">
        <f>GDAM_PXI!L98</f>
        <v>0</v>
      </c>
      <c r="AR98" s="149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0.2198794266933134</v>
      </c>
      <c r="H99">
        <f t="shared" si="6"/>
        <v>0</v>
      </c>
      <c r="I99">
        <f t="shared" si="6"/>
        <v>0.12427329449027093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0</v>
      </c>
      <c r="AA99" s="75">
        <f t="shared" si="6"/>
        <v>0.21740999999999994</v>
      </c>
      <c r="AB99" s="75">
        <f t="shared" si="6"/>
        <v>0</v>
      </c>
      <c r="AC99">
        <f t="shared" si="6"/>
        <v>5.4358505323719554E-3</v>
      </c>
      <c r="AD99">
        <f t="shared" si="6"/>
        <v>0.59359187065121233</v>
      </c>
      <c r="AE99">
        <f t="shared" ref="AE99:AR99" si="7">SUM(AE3:AE98)/4000</f>
        <v>0</v>
      </c>
      <c r="AG99">
        <f t="shared" si="7"/>
        <v>0.59359187065121233</v>
      </c>
      <c r="AI99">
        <f t="shared" si="7"/>
        <v>0</v>
      </c>
      <c r="AJ99">
        <f t="shared" si="7"/>
        <v>0</v>
      </c>
      <c r="AK99">
        <f t="shared" si="7"/>
        <v>4.6765000000000029E-2</v>
      </c>
      <c r="AL99">
        <f t="shared" si="7"/>
        <v>-9.300000000000001E-3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6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93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192">
        <f>Allocation_SG!A1</f>
        <v>45204</v>
      </c>
      <c r="B1" s="216"/>
      <c r="C1" s="216"/>
      <c r="D1" s="216"/>
      <c r="E1" s="216" t="s">
        <v>188</v>
      </c>
      <c r="F1" s="216" t="s">
        <v>189</v>
      </c>
      <c r="G1" s="216" t="s">
        <v>186</v>
      </c>
      <c r="H1" s="216" t="s">
        <v>187</v>
      </c>
      <c r="I1" s="216" t="s">
        <v>190</v>
      </c>
      <c r="J1" s="216" t="s">
        <v>191</v>
      </c>
      <c r="K1" s="216" t="s">
        <v>192</v>
      </c>
      <c r="L1" s="216" t="s">
        <v>196</v>
      </c>
      <c r="M1" s="216" t="s">
        <v>197</v>
      </c>
      <c r="N1" s="216" t="s">
        <v>198</v>
      </c>
      <c r="O1" s="216" t="s">
        <v>193</v>
      </c>
      <c r="P1" s="225" t="s">
        <v>143</v>
      </c>
      <c r="Q1" s="225" t="s">
        <v>144</v>
      </c>
      <c r="R1" s="228" t="s">
        <v>314</v>
      </c>
      <c r="S1" s="228" t="s">
        <v>455</v>
      </c>
      <c r="T1" s="40" t="s">
        <v>282</v>
      </c>
      <c r="U1" s="226" t="s">
        <v>283</v>
      </c>
      <c r="V1" s="65" t="s">
        <v>295</v>
      </c>
      <c r="W1" s="65" t="s">
        <v>282</v>
      </c>
      <c r="X1" s="216" t="s">
        <v>313</v>
      </c>
      <c r="Y1" s="223" t="s">
        <v>218</v>
      </c>
      <c r="Z1" s="223" t="s">
        <v>219</v>
      </c>
      <c r="AA1" s="227" t="s">
        <v>194</v>
      </c>
      <c r="AB1" s="227" t="s">
        <v>195</v>
      </c>
      <c r="AC1" s="25" t="s">
        <v>185</v>
      </c>
      <c r="AD1" s="216" t="s">
        <v>142</v>
      </c>
      <c r="AG1" s="216" t="s">
        <v>272</v>
      </c>
      <c r="AI1" s="223" t="s">
        <v>352</v>
      </c>
      <c r="AJ1" s="223" t="s">
        <v>353</v>
      </c>
      <c r="AK1" s="223" t="s">
        <v>354</v>
      </c>
      <c r="AL1" s="223" t="s">
        <v>355</v>
      </c>
      <c r="AM1" s="223" t="s">
        <v>356</v>
      </c>
      <c r="AN1" s="223" t="s">
        <v>357</v>
      </c>
      <c r="AO1" s="222" t="s">
        <v>374</v>
      </c>
      <c r="AP1" s="222" t="s">
        <v>375</v>
      </c>
      <c r="AQ1" s="222" t="s">
        <v>376</v>
      </c>
      <c r="AR1" s="222" t="s">
        <v>377</v>
      </c>
    </row>
    <row r="2" spans="1:44">
      <c r="A2" s="25" t="s">
        <v>44</v>
      </c>
      <c r="B2" s="216"/>
      <c r="C2" s="216"/>
      <c r="D2" s="216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25"/>
      <c r="Q2" s="225"/>
      <c r="R2" s="228"/>
      <c r="S2" s="228"/>
      <c r="T2" s="40" t="s">
        <v>294</v>
      </c>
      <c r="U2" s="226"/>
      <c r="V2" s="65" t="s">
        <v>284</v>
      </c>
      <c r="W2" s="65" t="s">
        <v>284</v>
      </c>
      <c r="X2" s="216"/>
      <c r="Y2" s="223"/>
      <c r="Z2" s="223"/>
      <c r="AA2" s="227"/>
      <c r="AB2" s="227"/>
      <c r="AC2" s="25">
        <f>Losses!B3</f>
        <v>8.8000000000000005E-3</v>
      </c>
      <c r="AD2" s="216"/>
      <c r="AE2" t="s">
        <v>270</v>
      </c>
      <c r="AG2" s="216"/>
      <c r="AI2" s="223"/>
      <c r="AJ2" s="223"/>
      <c r="AK2" s="223"/>
      <c r="AL2" s="223"/>
      <c r="AM2" s="223"/>
      <c r="AN2" s="223"/>
      <c r="AO2" s="222"/>
      <c r="AP2" s="222"/>
      <c r="AQ2" s="222"/>
      <c r="AR2" s="222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14.777331999999999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SUMPRODUCT(LTA!J3:AN3,LTA!J$101:AN$101,LTA!J$108:AN$108)</f>
        <v>0</v>
      </c>
      <c r="U3" s="37">
        <f>SUMPRODUCT(LTA!J3:AN3,LTA!J$102:AN$102,LTA!J$108:AN$108)</f>
        <v>0</v>
      </c>
      <c r="V3" s="66">
        <f>SUMPRODUCT(MTOA!B3:G3,MTOA!B$102:G$102,MTOA!B$108:G$108)</f>
        <v>0</v>
      </c>
      <c r="W3" s="66">
        <f>SUMPRODUCT(MTOA!B3:G3,MTOA!B$101:G$101,MTOA!B$108:G$108)</f>
        <v>0</v>
      </c>
      <c r="X3">
        <v>0</v>
      </c>
      <c r="Y3" s="34">
        <f>IEX!M3</f>
        <v>0</v>
      </c>
      <c r="Z3" s="34">
        <f>IEX!S3</f>
        <v>0</v>
      </c>
      <c r="AA3" s="75">
        <f>STOA!M3</f>
        <v>0</v>
      </c>
      <c r="AB3" s="75">
        <f>-STOA!S3</f>
        <v>0</v>
      </c>
      <c r="AC3">
        <f>SUMIF(B3:AB3,"&gt;0")*$AC$2-SUMIF(B3:AB3,"&lt;0")*($AC$2/(1-$AC$2))+SUMIF(AI3:AR3,"&gt;0")*$AC$2-SUMIF(AI3:AR3,"&lt;0")*($AC$2/(1-$AC$2))-SUM(T3,W3,R3)*$AC$2</f>
        <v>0.17852852160000002</v>
      </c>
      <c r="AD3">
        <f>SUM(B3:AB3,AI3:AR3)-AC3</f>
        <v>20.108803478399999</v>
      </c>
      <c r="AE3">
        <v>0</v>
      </c>
      <c r="AF3" s="24"/>
      <c r="AG3">
        <f>SUM(AD3:AF3)</f>
        <v>20.108803478399999</v>
      </c>
      <c r="AI3" s="34">
        <f>PXIL!M3</f>
        <v>0</v>
      </c>
      <c r="AJ3" s="34">
        <f>PXIL!S3</f>
        <v>0</v>
      </c>
      <c r="AK3" s="34">
        <f>RTM_IEX!M3</f>
        <v>5.51</v>
      </c>
      <c r="AL3" s="34">
        <f>RTM_IEX!S3</f>
        <v>0</v>
      </c>
      <c r="AM3" s="34">
        <f>RTM_PXI!M3</f>
        <v>0</v>
      </c>
      <c r="AN3" s="34">
        <f>RTM_PXI!S3</f>
        <v>0</v>
      </c>
      <c r="AO3" s="149">
        <f>GDAM_IEX!M3</f>
        <v>0</v>
      </c>
      <c r="AP3" s="149">
        <f>GDAM_IEX!S3</f>
        <v>0</v>
      </c>
      <c r="AQ3" s="149">
        <f>GDAM_PXI!M3</f>
        <v>0</v>
      </c>
      <c r="AR3" s="149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16.573841999999999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SUMPRODUCT(LTA!J4:AN4,LTA!J$101:AN$101,LTA!J$108:AN$108)</f>
        <v>0</v>
      </c>
      <c r="U4" s="37">
        <f>SUMPRODUCT(LTA!J4:AN4,LTA!J$102:AN$102,LTA!J$108:AN$108)</f>
        <v>0</v>
      </c>
      <c r="V4" s="66">
        <f>SUMPRODUCT(MTOA!B4:G4,MTOA!B$102:G$102,MTOA!B$108:G$108)</f>
        <v>0</v>
      </c>
      <c r="W4" s="66">
        <f>SUMPRODUCT(MTOA!B4:G4,MTOA!B$101:G$101,MTOA!B$108:G$108)</f>
        <v>0</v>
      </c>
      <c r="X4">
        <v>0</v>
      </c>
      <c r="Y4" s="34">
        <f>IEX!M4</f>
        <v>0</v>
      </c>
      <c r="Z4" s="34">
        <f>IEX!S4</f>
        <v>0</v>
      </c>
      <c r="AA4" s="75">
        <f>STOA!M4</f>
        <v>0</v>
      </c>
      <c r="AB4" s="75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0.17990580959999999</v>
      </c>
      <c r="AD4">
        <f t="shared" ref="AD4:AD67" si="1">SUM(B4:AB4,AI4:AR4)-AC4</f>
        <v>20.263936190399999</v>
      </c>
      <c r="AE4">
        <v>0</v>
      </c>
      <c r="AF4" s="24"/>
      <c r="AG4">
        <f t="shared" ref="AG4:AG67" si="2">SUM(AD4:AF4)</f>
        <v>20.263936190399999</v>
      </c>
      <c r="AI4" s="34">
        <f>PXIL!M4</f>
        <v>0</v>
      </c>
      <c r="AJ4" s="34">
        <f>PXIL!S4</f>
        <v>0</v>
      </c>
      <c r="AK4" s="34">
        <f>RTM_IEX!M4</f>
        <v>3.87</v>
      </c>
      <c r="AL4" s="34">
        <f>RTM_IEX!S4</f>
        <v>0</v>
      </c>
      <c r="AM4" s="34">
        <f>RTM_PXI!M4</f>
        <v>0</v>
      </c>
      <c r="AN4" s="34">
        <f>RTM_PXI!S4</f>
        <v>0</v>
      </c>
      <c r="AO4" s="149">
        <f>GDAM_IEX!M4</f>
        <v>0</v>
      </c>
      <c r="AP4" s="149">
        <f>GDAM_IEX!S4</f>
        <v>0</v>
      </c>
      <c r="AQ4" s="149">
        <f>GDAM_PXI!M4</f>
        <v>0</v>
      </c>
      <c r="AR4" s="149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16.987591999999999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SUMPRODUCT(LTA!J5:AN5,LTA!J$101:AN$101,LTA!J$108:AN$108)</f>
        <v>0</v>
      </c>
      <c r="U5" s="37">
        <f>SUMPRODUCT(LTA!J5:AN5,LTA!J$102:AN$102,LTA!J$108:AN$108)</f>
        <v>0</v>
      </c>
      <c r="V5" s="66">
        <f>SUMPRODUCT(MTOA!B5:G5,MTOA!B$102:G$102,MTOA!B$108:G$108)</f>
        <v>0</v>
      </c>
      <c r="W5" s="66">
        <f>SUMPRODUCT(MTOA!B5:G5,MTOA!B$101:G$101,MTOA!B$108:G$108)</f>
        <v>0</v>
      </c>
      <c r="X5">
        <v>0</v>
      </c>
      <c r="Y5" s="34">
        <f>IEX!M5</f>
        <v>0</v>
      </c>
      <c r="Z5" s="34">
        <f>IEX!S5</f>
        <v>0</v>
      </c>
      <c r="AA5" s="75">
        <f>STOA!M5</f>
        <v>0</v>
      </c>
      <c r="AB5" s="75">
        <f>-STOA!S5</f>
        <v>0</v>
      </c>
      <c r="AC5">
        <f t="shared" si="0"/>
        <v>0.17668280959999999</v>
      </c>
      <c r="AD5">
        <f t="shared" si="1"/>
        <v>19.9009091904</v>
      </c>
      <c r="AE5">
        <v>0</v>
      </c>
      <c r="AF5" s="24"/>
      <c r="AG5">
        <f t="shared" si="2"/>
        <v>19.9009091904</v>
      </c>
      <c r="AI5" s="34">
        <f>PXIL!M5</f>
        <v>0</v>
      </c>
      <c r="AJ5" s="34">
        <f>PXIL!S5</f>
        <v>0</v>
      </c>
      <c r="AK5" s="34">
        <f>RTM_IEX!M5</f>
        <v>3.09</v>
      </c>
      <c r="AL5" s="34">
        <f>RTM_IEX!S5</f>
        <v>0</v>
      </c>
      <c r="AM5" s="34">
        <f>RTM_PXI!M5</f>
        <v>0</v>
      </c>
      <c r="AN5" s="34">
        <f>RTM_PXI!S5</f>
        <v>0</v>
      </c>
      <c r="AO5" s="149">
        <f>GDAM_IEX!M5</f>
        <v>0</v>
      </c>
      <c r="AP5" s="149">
        <f>GDAM_IEX!S5</f>
        <v>0</v>
      </c>
      <c r="AQ5" s="149">
        <f>GDAM_PXI!M5</f>
        <v>0</v>
      </c>
      <c r="AR5" s="149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16.987591999999999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SUMPRODUCT(LTA!J6:AN6,LTA!J$101:AN$101,LTA!J$108:AN$108)</f>
        <v>0</v>
      </c>
      <c r="U6" s="37">
        <f>SUMPRODUCT(LTA!J6:AN6,LTA!J$102:AN$102,LTA!J$108:AN$108)</f>
        <v>0</v>
      </c>
      <c r="V6" s="66">
        <f>SUMPRODUCT(MTOA!B6:G6,MTOA!B$102:G$102,MTOA!B$108:G$108)</f>
        <v>0</v>
      </c>
      <c r="W6" s="66">
        <f>SUMPRODUCT(MTOA!B6:G6,MTOA!B$101:G$101,MTOA!B$108:G$108)</f>
        <v>0</v>
      </c>
      <c r="X6">
        <v>0</v>
      </c>
      <c r="Y6" s="34">
        <f>IEX!M6</f>
        <v>0</v>
      </c>
      <c r="Z6" s="34">
        <f>IEX!S6</f>
        <v>0</v>
      </c>
      <c r="AA6" s="75">
        <f>STOA!M6</f>
        <v>0</v>
      </c>
      <c r="AB6" s="75">
        <f>-STOA!S6</f>
        <v>0</v>
      </c>
      <c r="AC6">
        <f t="shared" si="0"/>
        <v>0.15459480959999999</v>
      </c>
      <c r="AD6">
        <f t="shared" si="1"/>
        <v>17.412997190399999</v>
      </c>
      <c r="AE6">
        <v>0</v>
      </c>
      <c r="AF6" s="24"/>
      <c r="AG6">
        <f t="shared" si="2"/>
        <v>17.412997190399999</v>
      </c>
      <c r="AI6" s="34">
        <f>PXIL!M6</f>
        <v>0</v>
      </c>
      <c r="AJ6" s="34">
        <f>PXIL!S6</f>
        <v>0</v>
      </c>
      <c r="AK6" s="34">
        <f>RTM_IEX!M6</f>
        <v>0.57999999999999996</v>
      </c>
      <c r="AL6" s="34">
        <f>RTM_IEX!S6</f>
        <v>0</v>
      </c>
      <c r="AM6" s="34">
        <f>RTM_PXI!M6</f>
        <v>0</v>
      </c>
      <c r="AN6" s="34">
        <f>RTM_PXI!S6</f>
        <v>0</v>
      </c>
      <c r="AO6" s="149">
        <f>GDAM_IEX!M6</f>
        <v>0</v>
      </c>
      <c r="AP6" s="149">
        <f>GDAM_IEX!S6</f>
        <v>0</v>
      </c>
      <c r="AQ6" s="149">
        <f>GDAM_PXI!M6</f>
        <v>0</v>
      </c>
      <c r="AR6" s="149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16.965194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SUMPRODUCT(LTA!J7:AN7,LTA!J$101:AN$101,LTA!J$108:AN$108)</f>
        <v>0</v>
      </c>
      <c r="U7" s="37">
        <f>SUMPRODUCT(LTA!J7:AN7,LTA!J$102:AN$102,LTA!J$108:AN$108)</f>
        <v>0</v>
      </c>
      <c r="V7" s="66">
        <f>SUMPRODUCT(MTOA!B7:G7,MTOA!B$102:G$102,MTOA!B$108:G$108)</f>
        <v>0</v>
      </c>
      <c r="W7" s="66">
        <f>SUMPRODUCT(MTOA!B7:G7,MTOA!B$101:G$101,MTOA!B$108:G$108)</f>
        <v>0</v>
      </c>
      <c r="X7">
        <v>0</v>
      </c>
      <c r="Y7" s="34">
        <f>IEX!M7</f>
        <v>0</v>
      </c>
      <c r="Z7" s="34">
        <f>IEX!S7</f>
        <v>0</v>
      </c>
      <c r="AA7" s="75">
        <f>STOA!M7</f>
        <v>0</v>
      </c>
      <c r="AB7" s="75">
        <f>-STOA!S7</f>
        <v>0</v>
      </c>
      <c r="AC7">
        <f t="shared" si="0"/>
        <v>0.14929370720000001</v>
      </c>
      <c r="AD7">
        <f t="shared" si="1"/>
        <v>16.815900292800002</v>
      </c>
      <c r="AE7">
        <v>0</v>
      </c>
      <c r="AF7" s="24"/>
      <c r="AG7">
        <f t="shared" si="2"/>
        <v>16.815900292800002</v>
      </c>
      <c r="AI7" s="34">
        <f>PXIL!M7</f>
        <v>0</v>
      </c>
      <c r="AJ7" s="34">
        <f>PXIL!S7</f>
        <v>0</v>
      </c>
      <c r="AK7" s="34">
        <f>RTM_IEX!M7</f>
        <v>0</v>
      </c>
      <c r="AL7" s="34">
        <f>RTM_IEX!S7</f>
        <v>0</v>
      </c>
      <c r="AM7" s="34">
        <f>RTM_PXI!M7</f>
        <v>0</v>
      </c>
      <c r="AN7" s="34">
        <f>RTM_PXI!S7</f>
        <v>0</v>
      </c>
      <c r="AO7" s="149">
        <f>GDAM_IEX!M7</f>
        <v>0</v>
      </c>
      <c r="AP7" s="149">
        <f>GDAM_IEX!S7</f>
        <v>0</v>
      </c>
      <c r="AQ7" s="149">
        <f>GDAM_PXI!M7</f>
        <v>0</v>
      </c>
      <c r="AR7" s="149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16.987591999999999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SUMPRODUCT(LTA!J8:AN8,LTA!J$101:AN$101,LTA!J$108:AN$108)</f>
        <v>0</v>
      </c>
      <c r="U8" s="37">
        <f>SUMPRODUCT(LTA!J8:AN8,LTA!J$102:AN$102,LTA!J$108:AN$108)</f>
        <v>0</v>
      </c>
      <c r="V8" s="66">
        <f>SUMPRODUCT(MTOA!B8:G8,MTOA!B$102:G$102,MTOA!B$108:G$108)</f>
        <v>0</v>
      </c>
      <c r="W8" s="66">
        <f>SUMPRODUCT(MTOA!B8:G8,MTOA!B$101:G$101,MTOA!B$108:G$108)</f>
        <v>0</v>
      </c>
      <c r="X8">
        <v>0</v>
      </c>
      <c r="Y8" s="34">
        <f>IEX!M8</f>
        <v>0.19</v>
      </c>
      <c r="Z8" s="34">
        <f>IEX!S8</f>
        <v>0</v>
      </c>
      <c r="AA8" s="75">
        <f>STOA!M8</f>
        <v>0</v>
      </c>
      <c r="AB8" s="75">
        <f>-STOA!S8</f>
        <v>0</v>
      </c>
      <c r="AC8">
        <f t="shared" si="0"/>
        <v>0.1511628096</v>
      </c>
      <c r="AD8">
        <f t="shared" si="1"/>
        <v>17.026429190400002</v>
      </c>
      <c r="AE8">
        <v>0</v>
      </c>
      <c r="AF8" s="24"/>
      <c r="AG8">
        <f t="shared" si="2"/>
        <v>17.026429190400002</v>
      </c>
      <c r="AI8" s="34">
        <f>PXIL!M8</f>
        <v>0</v>
      </c>
      <c r="AJ8" s="34">
        <f>PXIL!S8</f>
        <v>0</v>
      </c>
      <c r="AK8" s="34">
        <f>RTM_IEX!M8</f>
        <v>0</v>
      </c>
      <c r="AL8" s="34">
        <f>RTM_IEX!S8</f>
        <v>0</v>
      </c>
      <c r="AM8" s="34">
        <f>RTM_PXI!M8</f>
        <v>0</v>
      </c>
      <c r="AN8" s="34">
        <f>RTM_PXI!S8</f>
        <v>0</v>
      </c>
      <c r="AO8" s="149">
        <f>GDAM_IEX!M8</f>
        <v>0</v>
      </c>
      <c r="AP8" s="149">
        <f>GDAM_IEX!S8</f>
        <v>0</v>
      </c>
      <c r="AQ8" s="149">
        <f>GDAM_PXI!M8</f>
        <v>0</v>
      </c>
      <c r="AR8" s="149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16.987591999999999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SUMPRODUCT(LTA!J9:AN9,LTA!J$101:AN$101,LTA!J$108:AN$108)</f>
        <v>0</v>
      </c>
      <c r="U9" s="37">
        <f>SUMPRODUCT(LTA!J9:AN9,LTA!J$102:AN$102,LTA!J$108:AN$108)</f>
        <v>0</v>
      </c>
      <c r="V9" s="66">
        <f>SUMPRODUCT(MTOA!B9:G9,MTOA!B$102:G$102,MTOA!B$108:G$108)</f>
        <v>0</v>
      </c>
      <c r="W9" s="66">
        <f>SUMPRODUCT(MTOA!B9:G9,MTOA!B$101:G$101,MTOA!B$108:G$108)</f>
        <v>0</v>
      </c>
      <c r="X9">
        <v>0</v>
      </c>
      <c r="Y9" s="34">
        <f>IEX!M9</f>
        <v>0.68</v>
      </c>
      <c r="Z9" s="34">
        <f>IEX!S9</f>
        <v>0</v>
      </c>
      <c r="AA9" s="75">
        <f>STOA!M9</f>
        <v>0</v>
      </c>
      <c r="AB9" s="75">
        <f>-STOA!S9</f>
        <v>0</v>
      </c>
      <c r="AC9">
        <f t="shared" si="0"/>
        <v>0.15547480960000001</v>
      </c>
      <c r="AD9">
        <f t="shared" si="1"/>
        <v>17.512117190399998</v>
      </c>
      <c r="AE9">
        <v>0</v>
      </c>
      <c r="AF9" s="24"/>
      <c r="AG9">
        <f t="shared" si="2"/>
        <v>17.512117190399998</v>
      </c>
      <c r="AI9" s="34">
        <f>PXIL!M9</f>
        <v>0</v>
      </c>
      <c r="AJ9" s="34">
        <f>PXIL!S9</f>
        <v>0</v>
      </c>
      <c r="AK9" s="34">
        <f>RTM_IEX!M9</f>
        <v>0</v>
      </c>
      <c r="AL9" s="34">
        <f>RTM_IEX!S9</f>
        <v>0</v>
      </c>
      <c r="AM9" s="34">
        <f>RTM_PXI!M9</f>
        <v>0</v>
      </c>
      <c r="AN9" s="34">
        <f>RTM_PXI!S9</f>
        <v>0</v>
      </c>
      <c r="AO9" s="149">
        <f>GDAM_IEX!M9</f>
        <v>0</v>
      </c>
      <c r="AP9" s="149">
        <f>GDAM_IEX!S9</f>
        <v>0</v>
      </c>
      <c r="AQ9" s="149">
        <f>GDAM_PXI!M9</f>
        <v>0</v>
      </c>
      <c r="AR9" s="149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16.987591999999999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SUMPRODUCT(LTA!J10:AN10,LTA!J$101:AN$101,LTA!J$108:AN$108)</f>
        <v>0</v>
      </c>
      <c r="U10" s="37">
        <f>SUMPRODUCT(LTA!J10:AN10,LTA!J$102:AN$102,LTA!J$108:AN$108)</f>
        <v>0</v>
      </c>
      <c r="V10" s="66">
        <f>SUMPRODUCT(MTOA!B10:G10,MTOA!B$102:G$102,MTOA!B$108:G$108)</f>
        <v>0</v>
      </c>
      <c r="W10" s="66">
        <f>SUMPRODUCT(MTOA!B10:G10,MTOA!B$101:G$101,MTOA!B$108:G$108)</f>
        <v>0</v>
      </c>
      <c r="X10">
        <v>0</v>
      </c>
      <c r="Y10" s="34">
        <f>IEX!M10</f>
        <v>0.77</v>
      </c>
      <c r="Z10" s="34">
        <f>IEX!S10</f>
        <v>0</v>
      </c>
      <c r="AA10" s="75">
        <f>STOA!M10</f>
        <v>0</v>
      </c>
      <c r="AB10" s="75">
        <f>-STOA!S10</f>
        <v>0</v>
      </c>
      <c r="AC10">
        <f t="shared" si="0"/>
        <v>0.1562668096</v>
      </c>
      <c r="AD10">
        <f t="shared" si="1"/>
        <v>17.601325190399997</v>
      </c>
      <c r="AE10">
        <v>0</v>
      </c>
      <c r="AF10" s="24"/>
      <c r="AG10">
        <f t="shared" si="2"/>
        <v>17.601325190399997</v>
      </c>
      <c r="AI10" s="34">
        <f>PXIL!M10</f>
        <v>0</v>
      </c>
      <c r="AJ10" s="34">
        <f>PXIL!S10</f>
        <v>0</v>
      </c>
      <c r="AK10" s="34">
        <f>RTM_IEX!M10</f>
        <v>0</v>
      </c>
      <c r="AL10" s="34">
        <f>RTM_IEX!S10</f>
        <v>0</v>
      </c>
      <c r="AM10" s="34">
        <f>RTM_PXI!M10</f>
        <v>0</v>
      </c>
      <c r="AN10" s="34">
        <f>RTM_PXI!S10</f>
        <v>0</v>
      </c>
      <c r="AO10" s="149">
        <f>GDAM_IEX!M10</f>
        <v>0</v>
      </c>
      <c r="AP10" s="149">
        <f>GDAM_IEX!S10</f>
        <v>0</v>
      </c>
      <c r="AQ10" s="149">
        <f>GDAM_PXI!M10</f>
        <v>0</v>
      </c>
      <c r="AR10" s="149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16.987591999999999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SUMPRODUCT(LTA!J11:AN11,LTA!J$101:AN$101,LTA!J$108:AN$108)</f>
        <v>0</v>
      </c>
      <c r="U11" s="37">
        <f>SUMPRODUCT(LTA!J11:AN11,LTA!J$102:AN$102,LTA!J$108:AN$108)</f>
        <v>0</v>
      </c>
      <c r="V11" s="66">
        <f>SUMPRODUCT(MTOA!B11:G11,MTOA!B$102:G$102,MTOA!B$108:G$108)</f>
        <v>0</v>
      </c>
      <c r="W11" s="66">
        <f>SUMPRODUCT(MTOA!B11:G11,MTOA!B$101:G$101,MTOA!B$108:G$108)</f>
        <v>0</v>
      </c>
      <c r="X11">
        <v>0</v>
      </c>
      <c r="Y11" s="34">
        <f>IEX!M11</f>
        <v>1.06</v>
      </c>
      <c r="Z11" s="34">
        <f>IEX!S11</f>
        <v>0</v>
      </c>
      <c r="AA11" s="75">
        <f>STOA!M11</f>
        <v>0</v>
      </c>
      <c r="AB11" s="75">
        <f>-STOA!S11</f>
        <v>0</v>
      </c>
      <c r="AC11">
        <f t="shared" si="0"/>
        <v>0.1588188096</v>
      </c>
      <c r="AD11">
        <f t="shared" si="1"/>
        <v>17.888773190399998</v>
      </c>
      <c r="AE11">
        <v>0</v>
      </c>
      <c r="AF11" s="24"/>
      <c r="AG11">
        <f t="shared" si="2"/>
        <v>17.888773190399998</v>
      </c>
      <c r="AI11" s="34">
        <f>PXIL!M11</f>
        <v>0</v>
      </c>
      <c r="AJ11" s="34">
        <f>PXIL!S11</f>
        <v>0</v>
      </c>
      <c r="AK11" s="34">
        <f>RTM_IEX!M11</f>
        <v>0</v>
      </c>
      <c r="AL11" s="34">
        <f>RTM_IEX!S11</f>
        <v>0</v>
      </c>
      <c r="AM11" s="34">
        <f>RTM_PXI!M11</f>
        <v>0</v>
      </c>
      <c r="AN11" s="34">
        <f>RTM_PXI!S11</f>
        <v>0</v>
      </c>
      <c r="AO11" s="149">
        <f>GDAM_IEX!M11</f>
        <v>0</v>
      </c>
      <c r="AP11" s="149">
        <f>GDAM_IEX!S11</f>
        <v>0</v>
      </c>
      <c r="AQ11" s="149">
        <f>GDAM_PXI!M11</f>
        <v>0</v>
      </c>
      <c r="AR11" s="149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16.278451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SUMPRODUCT(LTA!J12:AN12,LTA!J$101:AN$101,LTA!J$108:AN$108)</f>
        <v>0</v>
      </c>
      <c r="U12" s="37">
        <f>SUMPRODUCT(LTA!J12:AN12,LTA!J$102:AN$102,LTA!J$108:AN$108)</f>
        <v>0</v>
      </c>
      <c r="V12" s="66">
        <f>SUMPRODUCT(MTOA!B12:G12,MTOA!B$102:G$102,MTOA!B$108:G$108)</f>
        <v>0</v>
      </c>
      <c r="W12" s="66">
        <f>SUMPRODUCT(MTOA!B12:G12,MTOA!B$101:G$101,MTOA!B$108:G$108)</f>
        <v>0</v>
      </c>
      <c r="X12">
        <v>0</v>
      </c>
      <c r="Y12" s="34">
        <f>IEX!M12</f>
        <v>0</v>
      </c>
      <c r="Z12" s="34">
        <f>IEX!S12</f>
        <v>0</v>
      </c>
      <c r="AA12" s="75">
        <f>STOA!M12</f>
        <v>0</v>
      </c>
      <c r="AB12" s="75">
        <f>-STOA!S12</f>
        <v>0</v>
      </c>
      <c r="AC12">
        <f t="shared" si="0"/>
        <v>0.1432503688</v>
      </c>
      <c r="AD12">
        <f t="shared" si="1"/>
        <v>16.1352006312</v>
      </c>
      <c r="AE12">
        <v>0</v>
      </c>
      <c r="AF12" s="24"/>
      <c r="AG12">
        <f t="shared" si="2"/>
        <v>16.1352006312</v>
      </c>
      <c r="AI12" s="34">
        <f>PXIL!M12</f>
        <v>0</v>
      </c>
      <c r="AJ12" s="34">
        <f>PXIL!S12</f>
        <v>0</v>
      </c>
      <c r="AK12" s="34">
        <f>RTM_IEX!M12</f>
        <v>0</v>
      </c>
      <c r="AL12" s="34">
        <f>RTM_IEX!S12</f>
        <v>0</v>
      </c>
      <c r="AM12" s="34">
        <f>RTM_PXI!M12</f>
        <v>0</v>
      </c>
      <c r="AN12" s="34">
        <f>RTM_PXI!S12</f>
        <v>0</v>
      </c>
      <c r="AO12" s="149">
        <f>GDAM_IEX!M12</f>
        <v>0</v>
      </c>
      <c r="AP12" s="149">
        <f>GDAM_IEX!S12</f>
        <v>0</v>
      </c>
      <c r="AQ12" s="149">
        <f>GDAM_PXI!M12</f>
        <v>0</v>
      </c>
      <c r="AR12" s="149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16.987591999999999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SUMPRODUCT(LTA!J13:AN13,LTA!J$101:AN$101,LTA!J$108:AN$108)</f>
        <v>0</v>
      </c>
      <c r="U13" s="37">
        <f>SUMPRODUCT(LTA!J13:AN13,LTA!J$102:AN$102,LTA!J$108:AN$108)</f>
        <v>0</v>
      </c>
      <c r="V13" s="66">
        <f>SUMPRODUCT(MTOA!B13:G13,MTOA!B$102:G$102,MTOA!B$108:G$108)</f>
        <v>0</v>
      </c>
      <c r="W13" s="66">
        <f>SUMPRODUCT(MTOA!B13:G13,MTOA!B$101:G$101,MTOA!B$108:G$108)</f>
        <v>0</v>
      </c>
      <c r="X13">
        <v>0</v>
      </c>
      <c r="Y13" s="34">
        <f>IEX!M13</f>
        <v>0.19</v>
      </c>
      <c r="Z13" s="34">
        <f>IEX!S13</f>
        <v>0</v>
      </c>
      <c r="AA13" s="75">
        <f>STOA!M13</f>
        <v>0</v>
      </c>
      <c r="AB13" s="75">
        <f>-STOA!S13</f>
        <v>0</v>
      </c>
      <c r="AC13">
        <f t="shared" si="0"/>
        <v>0.1511628096</v>
      </c>
      <c r="AD13">
        <f t="shared" si="1"/>
        <v>17.026429190400002</v>
      </c>
      <c r="AE13">
        <v>0</v>
      </c>
      <c r="AF13" s="24"/>
      <c r="AG13">
        <f t="shared" si="2"/>
        <v>17.026429190400002</v>
      </c>
      <c r="AI13" s="34">
        <f>PXIL!M13</f>
        <v>0</v>
      </c>
      <c r="AJ13" s="34">
        <f>PXIL!S13</f>
        <v>0</v>
      </c>
      <c r="AK13" s="34">
        <f>RTM_IEX!M13</f>
        <v>0</v>
      </c>
      <c r="AL13" s="34">
        <f>RTM_IEX!S13</f>
        <v>0</v>
      </c>
      <c r="AM13" s="34">
        <f>RTM_PXI!M13</f>
        <v>0</v>
      </c>
      <c r="AN13" s="34">
        <f>RTM_PXI!S13</f>
        <v>0</v>
      </c>
      <c r="AO13" s="149">
        <f>GDAM_IEX!M13</f>
        <v>0</v>
      </c>
      <c r="AP13" s="149">
        <f>GDAM_IEX!S13</f>
        <v>0</v>
      </c>
      <c r="AQ13" s="149">
        <f>GDAM_PXI!M13</f>
        <v>0</v>
      </c>
      <c r="AR13" s="149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16.987591999999999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SUMPRODUCT(LTA!J14:AN14,LTA!J$101:AN$101,LTA!J$108:AN$108)</f>
        <v>0</v>
      </c>
      <c r="U14" s="37">
        <f>SUMPRODUCT(LTA!J14:AN14,LTA!J$102:AN$102,LTA!J$108:AN$108)</f>
        <v>0</v>
      </c>
      <c r="V14" s="66">
        <f>SUMPRODUCT(MTOA!B14:G14,MTOA!B$102:G$102,MTOA!B$108:G$108)</f>
        <v>0</v>
      </c>
      <c r="W14" s="66">
        <f>SUMPRODUCT(MTOA!B14:G14,MTOA!B$101:G$101,MTOA!B$108:G$108)</f>
        <v>0</v>
      </c>
      <c r="X14">
        <v>0</v>
      </c>
      <c r="Y14" s="34">
        <f>IEX!M14</f>
        <v>0</v>
      </c>
      <c r="Z14" s="34">
        <f>IEX!S14</f>
        <v>0</v>
      </c>
      <c r="AA14" s="75">
        <f>STOA!M14</f>
        <v>0</v>
      </c>
      <c r="AB14" s="75">
        <f>-STOA!S14</f>
        <v>0</v>
      </c>
      <c r="AC14">
        <f t="shared" si="0"/>
        <v>0.16568280960000001</v>
      </c>
      <c r="AD14">
        <f t="shared" si="1"/>
        <v>18.661909190399999</v>
      </c>
      <c r="AE14">
        <v>0</v>
      </c>
      <c r="AF14" s="24"/>
      <c r="AG14">
        <f t="shared" si="2"/>
        <v>18.661909190399999</v>
      </c>
      <c r="AI14" s="34">
        <f>PXIL!M14</f>
        <v>0</v>
      </c>
      <c r="AJ14" s="34">
        <f>PXIL!S14</f>
        <v>0</v>
      </c>
      <c r="AK14" s="34">
        <f>RTM_IEX!M14</f>
        <v>1.84</v>
      </c>
      <c r="AL14" s="34">
        <f>RTM_IEX!S14</f>
        <v>0</v>
      </c>
      <c r="AM14" s="34">
        <f>RTM_PXI!M14</f>
        <v>0</v>
      </c>
      <c r="AN14" s="34">
        <f>RTM_PXI!S14</f>
        <v>0</v>
      </c>
      <c r="AO14" s="149">
        <f>GDAM_IEX!M14</f>
        <v>0</v>
      </c>
      <c r="AP14" s="149">
        <f>GDAM_IEX!S14</f>
        <v>0</v>
      </c>
      <c r="AQ14" s="149">
        <f>GDAM_PXI!M14</f>
        <v>0</v>
      </c>
      <c r="AR14" s="149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16.987591999999999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SUMPRODUCT(LTA!J15:AN15,LTA!J$101:AN$101,LTA!J$108:AN$108)</f>
        <v>0</v>
      </c>
      <c r="U15" s="37">
        <f>SUMPRODUCT(LTA!J15:AN15,LTA!J$102:AN$102,LTA!J$108:AN$108)</f>
        <v>0</v>
      </c>
      <c r="V15" s="66">
        <f>SUMPRODUCT(MTOA!B15:G15,MTOA!B$102:G$102,MTOA!B$108:G$108)</f>
        <v>0</v>
      </c>
      <c r="W15" s="66">
        <f>SUMPRODUCT(MTOA!B15:G15,MTOA!B$101:G$101,MTOA!B$108:G$108)</f>
        <v>0</v>
      </c>
      <c r="X15">
        <v>0</v>
      </c>
      <c r="Y15" s="34">
        <f>IEX!M15</f>
        <v>0</v>
      </c>
      <c r="Z15" s="34">
        <f>IEX!S15</f>
        <v>0</v>
      </c>
      <c r="AA15" s="75">
        <f>STOA!M15</f>
        <v>0</v>
      </c>
      <c r="AB15" s="75">
        <f>-STOA!S15</f>
        <v>0</v>
      </c>
      <c r="AC15">
        <f t="shared" si="0"/>
        <v>0.1613708096</v>
      </c>
      <c r="AD15">
        <f t="shared" si="1"/>
        <v>18.1762211904</v>
      </c>
      <c r="AE15">
        <v>0</v>
      </c>
      <c r="AF15" s="24"/>
      <c r="AG15">
        <f t="shared" si="2"/>
        <v>18.1762211904</v>
      </c>
      <c r="AI15" s="34">
        <f>PXIL!M15</f>
        <v>0</v>
      </c>
      <c r="AJ15" s="34">
        <f>PXIL!S15</f>
        <v>0</v>
      </c>
      <c r="AK15" s="34">
        <f>RTM_IEX!M15</f>
        <v>1.35</v>
      </c>
      <c r="AL15" s="34">
        <f>RTM_IEX!S15</f>
        <v>0</v>
      </c>
      <c r="AM15" s="34">
        <f>RTM_PXI!M15</f>
        <v>0</v>
      </c>
      <c r="AN15" s="34">
        <f>RTM_PXI!S15</f>
        <v>0</v>
      </c>
      <c r="AO15" s="149">
        <f>GDAM_IEX!M15</f>
        <v>0</v>
      </c>
      <c r="AP15" s="149">
        <f>GDAM_IEX!S15</f>
        <v>0</v>
      </c>
      <c r="AQ15" s="149">
        <f>GDAM_PXI!M15</f>
        <v>0</v>
      </c>
      <c r="AR15" s="149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16.987591999999999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SUMPRODUCT(LTA!J16:AN16,LTA!J$101:AN$101,LTA!J$108:AN$108)</f>
        <v>0</v>
      </c>
      <c r="U16" s="37">
        <f>SUMPRODUCT(LTA!J16:AN16,LTA!J$102:AN$102,LTA!J$108:AN$108)</f>
        <v>0</v>
      </c>
      <c r="V16" s="66">
        <f>SUMPRODUCT(MTOA!B16:G16,MTOA!B$102:G$102,MTOA!B$108:G$108)</f>
        <v>0</v>
      </c>
      <c r="W16" s="66">
        <f>SUMPRODUCT(MTOA!B16:G16,MTOA!B$101:G$101,MTOA!B$108:G$108)</f>
        <v>0</v>
      </c>
      <c r="X16">
        <v>0</v>
      </c>
      <c r="Y16" s="34">
        <f>IEX!M16</f>
        <v>0</v>
      </c>
      <c r="Z16" s="34">
        <f>IEX!S16</f>
        <v>0</v>
      </c>
      <c r="AA16" s="75">
        <f>STOA!M16</f>
        <v>0</v>
      </c>
      <c r="AB16" s="75">
        <f>-STOA!S16</f>
        <v>0</v>
      </c>
      <c r="AC16">
        <f t="shared" si="0"/>
        <v>0.1733388096</v>
      </c>
      <c r="AD16">
        <f t="shared" si="1"/>
        <v>19.5242531904</v>
      </c>
      <c r="AE16">
        <v>0</v>
      </c>
      <c r="AF16" s="24"/>
      <c r="AG16">
        <f t="shared" si="2"/>
        <v>19.5242531904</v>
      </c>
      <c r="AI16" s="34">
        <f>PXIL!M16</f>
        <v>0</v>
      </c>
      <c r="AJ16" s="34">
        <f>PXIL!S16</f>
        <v>0</v>
      </c>
      <c r="AK16" s="34">
        <f>RTM_IEX!M16</f>
        <v>2.71</v>
      </c>
      <c r="AL16" s="34">
        <f>RTM_IEX!S16</f>
        <v>0</v>
      </c>
      <c r="AM16" s="34">
        <f>RTM_PXI!M16</f>
        <v>0</v>
      </c>
      <c r="AN16" s="34">
        <f>RTM_PXI!S16</f>
        <v>0</v>
      </c>
      <c r="AO16" s="149">
        <f>GDAM_IEX!M16</f>
        <v>0</v>
      </c>
      <c r="AP16" s="149">
        <f>GDAM_IEX!S16</f>
        <v>0</v>
      </c>
      <c r="AQ16" s="149">
        <f>GDAM_PXI!M16</f>
        <v>0</v>
      </c>
      <c r="AR16" s="149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16.987591999999999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SUMPRODUCT(LTA!J17:AN17,LTA!J$101:AN$101,LTA!J$108:AN$108)</f>
        <v>0</v>
      </c>
      <c r="U17" s="37">
        <f>SUMPRODUCT(LTA!J17:AN17,LTA!J$102:AN$102,LTA!J$108:AN$108)</f>
        <v>0</v>
      </c>
      <c r="V17" s="66">
        <f>SUMPRODUCT(MTOA!B17:G17,MTOA!B$102:G$102,MTOA!B$108:G$108)</f>
        <v>0</v>
      </c>
      <c r="W17" s="66">
        <f>SUMPRODUCT(MTOA!B17:G17,MTOA!B$101:G$101,MTOA!B$108:G$108)</f>
        <v>0</v>
      </c>
      <c r="X17">
        <v>0</v>
      </c>
      <c r="Y17" s="34">
        <f>IEX!M17</f>
        <v>0</v>
      </c>
      <c r="Z17" s="34">
        <f>IEX!S17</f>
        <v>0</v>
      </c>
      <c r="AA17" s="75">
        <f>STOA!M17</f>
        <v>0</v>
      </c>
      <c r="AB17" s="75">
        <f>-STOA!S17</f>
        <v>0</v>
      </c>
      <c r="AC17">
        <f t="shared" si="0"/>
        <v>0.17501080959999998</v>
      </c>
      <c r="AD17">
        <f t="shared" si="1"/>
        <v>19.712581190399998</v>
      </c>
      <c r="AE17">
        <v>0</v>
      </c>
      <c r="AF17" s="24"/>
      <c r="AG17">
        <f t="shared" si="2"/>
        <v>19.712581190399998</v>
      </c>
      <c r="AI17" s="34">
        <f>PXIL!M17</f>
        <v>0</v>
      </c>
      <c r="AJ17" s="34">
        <f>PXIL!S17</f>
        <v>0</v>
      </c>
      <c r="AK17" s="34">
        <f>RTM_IEX!M17</f>
        <v>2.9</v>
      </c>
      <c r="AL17" s="34">
        <f>RTM_IEX!S17</f>
        <v>0</v>
      </c>
      <c r="AM17" s="34">
        <f>RTM_PXI!M17</f>
        <v>0</v>
      </c>
      <c r="AN17" s="34">
        <f>RTM_PXI!S17</f>
        <v>0</v>
      </c>
      <c r="AO17" s="149">
        <f>GDAM_IEX!M17</f>
        <v>0</v>
      </c>
      <c r="AP17" s="149">
        <f>GDAM_IEX!S17</f>
        <v>0</v>
      </c>
      <c r="AQ17" s="149">
        <f>GDAM_PXI!M17</f>
        <v>0</v>
      </c>
      <c r="AR17" s="149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16.987591999999999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SUMPRODUCT(LTA!J18:AN18,LTA!J$101:AN$101,LTA!J$108:AN$108)</f>
        <v>0</v>
      </c>
      <c r="U18" s="37">
        <f>SUMPRODUCT(LTA!J18:AN18,LTA!J$102:AN$102,LTA!J$108:AN$108)</f>
        <v>0</v>
      </c>
      <c r="V18" s="66">
        <f>SUMPRODUCT(MTOA!B18:G18,MTOA!B$102:G$102,MTOA!B$108:G$108)</f>
        <v>0</v>
      </c>
      <c r="W18" s="66">
        <f>SUMPRODUCT(MTOA!B18:G18,MTOA!B$101:G$101,MTOA!B$108:G$108)</f>
        <v>0</v>
      </c>
      <c r="X18">
        <v>0</v>
      </c>
      <c r="Y18" s="34">
        <f>IEX!M18</f>
        <v>2.14</v>
      </c>
      <c r="Z18" s="34">
        <f>IEX!S18</f>
        <v>0</v>
      </c>
      <c r="AA18" s="75">
        <f>STOA!M18</f>
        <v>0</v>
      </c>
      <c r="AB18" s="75">
        <f>-STOA!S18</f>
        <v>0</v>
      </c>
      <c r="AC18">
        <f t="shared" si="0"/>
        <v>0.18530680960000001</v>
      </c>
      <c r="AD18">
        <f t="shared" si="1"/>
        <v>20.8722851904</v>
      </c>
      <c r="AE18">
        <v>0</v>
      </c>
      <c r="AF18" s="24"/>
      <c r="AG18">
        <f t="shared" si="2"/>
        <v>20.8722851904</v>
      </c>
      <c r="AI18" s="34">
        <f>PXIL!M18</f>
        <v>0</v>
      </c>
      <c r="AJ18" s="34">
        <f>PXIL!S18</f>
        <v>0</v>
      </c>
      <c r="AK18" s="34">
        <f>RTM_IEX!M18</f>
        <v>1.93</v>
      </c>
      <c r="AL18" s="34">
        <f>RTM_IEX!S18</f>
        <v>0</v>
      </c>
      <c r="AM18" s="34">
        <f>RTM_PXI!M18</f>
        <v>0</v>
      </c>
      <c r="AN18" s="34">
        <f>RTM_PXI!S18</f>
        <v>0</v>
      </c>
      <c r="AO18" s="149">
        <f>GDAM_IEX!M18</f>
        <v>0</v>
      </c>
      <c r="AP18" s="149">
        <f>GDAM_IEX!S18</f>
        <v>0</v>
      </c>
      <c r="AQ18" s="149">
        <f>GDAM_PXI!M18</f>
        <v>0</v>
      </c>
      <c r="AR18" s="149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16.987591999999999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SUMPRODUCT(LTA!J19:AN19,LTA!J$101:AN$101,LTA!J$108:AN$108)</f>
        <v>0</v>
      </c>
      <c r="U19" s="37">
        <f>SUMPRODUCT(LTA!J19:AN19,LTA!J$102:AN$102,LTA!J$108:AN$108)</f>
        <v>0</v>
      </c>
      <c r="V19" s="66">
        <f>SUMPRODUCT(MTOA!B19:G19,MTOA!B$102:G$102,MTOA!B$108:G$108)</f>
        <v>0</v>
      </c>
      <c r="W19" s="66">
        <f>SUMPRODUCT(MTOA!B19:G19,MTOA!B$101:G$101,MTOA!B$108:G$108)</f>
        <v>0</v>
      </c>
      <c r="X19">
        <v>0</v>
      </c>
      <c r="Y19" s="34">
        <f>IEX!M19</f>
        <v>3.29</v>
      </c>
      <c r="Z19" s="34">
        <f>IEX!S19</f>
        <v>0</v>
      </c>
      <c r="AA19" s="75">
        <f>STOA!M19</f>
        <v>0</v>
      </c>
      <c r="AB19" s="75">
        <f>-STOA!S19</f>
        <v>0</v>
      </c>
      <c r="AC19">
        <f t="shared" si="0"/>
        <v>0.1784428096</v>
      </c>
      <c r="AD19">
        <f t="shared" si="1"/>
        <v>20.099149190399999</v>
      </c>
      <c r="AE19">
        <v>0</v>
      </c>
      <c r="AF19" s="24"/>
      <c r="AG19">
        <f t="shared" si="2"/>
        <v>20.099149190399999</v>
      </c>
      <c r="AI19" s="34">
        <f>PXIL!M19</f>
        <v>0</v>
      </c>
      <c r="AJ19" s="34">
        <f>PXIL!S19</f>
        <v>0</v>
      </c>
      <c r="AK19" s="34">
        <f>RTM_IEX!M19</f>
        <v>0</v>
      </c>
      <c r="AL19" s="34">
        <f>RTM_IEX!S19</f>
        <v>0</v>
      </c>
      <c r="AM19" s="34">
        <f>RTM_PXI!M19</f>
        <v>0</v>
      </c>
      <c r="AN19" s="34">
        <f>RTM_PXI!S19</f>
        <v>0</v>
      </c>
      <c r="AO19" s="149">
        <f>GDAM_IEX!M19</f>
        <v>0</v>
      </c>
      <c r="AP19" s="149">
        <f>GDAM_IEX!S19</f>
        <v>0</v>
      </c>
      <c r="AQ19" s="149">
        <f>GDAM_PXI!M19</f>
        <v>0</v>
      </c>
      <c r="AR19" s="149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16.987591999999999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SUMPRODUCT(LTA!J20:AN20,LTA!J$101:AN$101,LTA!J$108:AN$108)</f>
        <v>0</v>
      </c>
      <c r="U20" s="37">
        <f>SUMPRODUCT(LTA!J20:AN20,LTA!J$102:AN$102,LTA!J$108:AN$108)</f>
        <v>0</v>
      </c>
      <c r="V20" s="66">
        <f>SUMPRODUCT(MTOA!B20:G20,MTOA!B$102:G$102,MTOA!B$108:G$108)</f>
        <v>0</v>
      </c>
      <c r="W20" s="66">
        <f>SUMPRODUCT(MTOA!B20:G20,MTOA!B$101:G$101,MTOA!B$108:G$108)</f>
        <v>0</v>
      </c>
      <c r="X20">
        <v>0</v>
      </c>
      <c r="Y20" s="34">
        <f>IEX!M20</f>
        <v>0.49</v>
      </c>
      <c r="Z20" s="34">
        <f>IEX!S20</f>
        <v>0</v>
      </c>
      <c r="AA20" s="75">
        <f>STOA!M20</f>
        <v>0</v>
      </c>
      <c r="AB20" s="75">
        <f>-STOA!S20</f>
        <v>0</v>
      </c>
      <c r="AC20">
        <f t="shared" si="0"/>
        <v>0.19375480959999997</v>
      </c>
      <c r="AD20">
        <f t="shared" si="1"/>
        <v>21.823837190399995</v>
      </c>
      <c r="AE20">
        <v>0</v>
      </c>
      <c r="AF20" s="24"/>
      <c r="AG20">
        <f t="shared" si="2"/>
        <v>21.823837190399995</v>
      </c>
      <c r="AI20" s="34">
        <f>PXIL!M20</f>
        <v>0</v>
      </c>
      <c r="AJ20" s="34">
        <f>PXIL!S20</f>
        <v>0</v>
      </c>
      <c r="AK20" s="34">
        <f>RTM_IEX!M20</f>
        <v>4.54</v>
      </c>
      <c r="AL20" s="34">
        <f>RTM_IEX!S20</f>
        <v>0</v>
      </c>
      <c r="AM20" s="34">
        <f>RTM_PXI!M20</f>
        <v>0</v>
      </c>
      <c r="AN20" s="34">
        <f>RTM_PXI!S20</f>
        <v>0</v>
      </c>
      <c r="AO20" s="149">
        <f>GDAM_IEX!M20</f>
        <v>0</v>
      </c>
      <c r="AP20" s="149">
        <f>GDAM_IEX!S20</f>
        <v>0</v>
      </c>
      <c r="AQ20" s="149">
        <f>GDAM_PXI!M20</f>
        <v>0</v>
      </c>
      <c r="AR20" s="149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16.987591999999999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SUMPRODUCT(LTA!J21:AN21,LTA!J$101:AN$101,LTA!J$108:AN$108)</f>
        <v>0</v>
      </c>
      <c r="U21" s="37">
        <f>SUMPRODUCT(LTA!J21:AN21,LTA!J$102:AN$102,LTA!J$108:AN$108)</f>
        <v>0</v>
      </c>
      <c r="V21" s="66">
        <f>SUMPRODUCT(MTOA!B21:G21,MTOA!B$102:G$102,MTOA!B$108:G$108)</f>
        <v>0</v>
      </c>
      <c r="W21" s="66">
        <f>SUMPRODUCT(MTOA!B21:G21,MTOA!B$101:G$101,MTOA!B$108:G$108)</f>
        <v>0</v>
      </c>
      <c r="X21">
        <v>0</v>
      </c>
      <c r="Y21" s="34">
        <f>IEX!M21</f>
        <v>1</v>
      </c>
      <c r="Z21" s="34">
        <f>IEX!S21</f>
        <v>0</v>
      </c>
      <c r="AA21" s="75">
        <f>STOA!M21</f>
        <v>0</v>
      </c>
      <c r="AB21" s="75">
        <f>-STOA!S21</f>
        <v>0</v>
      </c>
      <c r="AC21">
        <f t="shared" si="0"/>
        <v>0.18803480959999999</v>
      </c>
      <c r="AD21">
        <f t="shared" si="1"/>
        <v>21.179557190399997</v>
      </c>
      <c r="AE21">
        <v>0</v>
      </c>
      <c r="AF21" s="24"/>
      <c r="AG21">
        <f t="shared" si="2"/>
        <v>21.179557190399997</v>
      </c>
      <c r="AI21" s="34">
        <f>PXIL!M21</f>
        <v>0</v>
      </c>
      <c r="AJ21" s="34">
        <f>PXIL!S21</f>
        <v>0</v>
      </c>
      <c r="AK21" s="34">
        <f>RTM_IEX!M21</f>
        <v>3.38</v>
      </c>
      <c r="AL21" s="34">
        <f>RTM_IEX!S21</f>
        <v>0</v>
      </c>
      <c r="AM21" s="34">
        <f>RTM_PXI!M21</f>
        <v>0</v>
      </c>
      <c r="AN21" s="34">
        <f>RTM_PXI!S21</f>
        <v>0</v>
      </c>
      <c r="AO21" s="149">
        <f>GDAM_IEX!M21</f>
        <v>0</v>
      </c>
      <c r="AP21" s="149">
        <f>GDAM_IEX!S21</f>
        <v>0</v>
      </c>
      <c r="AQ21" s="149">
        <f>GDAM_PXI!M21</f>
        <v>0</v>
      </c>
      <c r="AR21" s="149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16.987591999999999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SUMPRODUCT(LTA!J22:AN22,LTA!J$101:AN$101,LTA!J$108:AN$108)</f>
        <v>0</v>
      </c>
      <c r="U22" s="37">
        <f>SUMPRODUCT(LTA!J22:AN22,LTA!J$102:AN$102,LTA!J$108:AN$108)</f>
        <v>0</v>
      </c>
      <c r="V22" s="66">
        <f>SUMPRODUCT(MTOA!B22:G22,MTOA!B$102:G$102,MTOA!B$108:G$108)</f>
        <v>0</v>
      </c>
      <c r="W22" s="66">
        <f>SUMPRODUCT(MTOA!B22:G22,MTOA!B$101:G$101,MTOA!B$108:G$108)</f>
        <v>0</v>
      </c>
      <c r="X22">
        <v>0</v>
      </c>
      <c r="Y22" s="34">
        <f>IEX!M22</f>
        <v>2.33</v>
      </c>
      <c r="Z22" s="34">
        <f>IEX!S22</f>
        <v>0</v>
      </c>
      <c r="AA22" s="75">
        <f>STOA!M22</f>
        <v>0</v>
      </c>
      <c r="AB22" s="75">
        <f>-STOA!S22</f>
        <v>0</v>
      </c>
      <c r="AC22">
        <f t="shared" si="0"/>
        <v>0.18953080959999999</v>
      </c>
      <c r="AD22">
        <f t="shared" si="1"/>
        <v>21.348061190399996</v>
      </c>
      <c r="AE22">
        <v>0</v>
      </c>
      <c r="AF22" s="24"/>
      <c r="AG22">
        <f t="shared" si="2"/>
        <v>21.348061190399996</v>
      </c>
      <c r="AI22" s="34">
        <f>PXIL!M22</f>
        <v>0</v>
      </c>
      <c r="AJ22" s="34">
        <f>PXIL!S22</f>
        <v>0</v>
      </c>
      <c r="AK22" s="34">
        <f>RTM_IEX!M22</f>
        <v>2.2200000000000002</v>
      </c>
      <c r="AL22" s="34">
        <f>RTM_IEX!S22</f>
        <v>0</v>
      </c>
      <c r="AM22" s="34">
        <f>RTM_PXI!M22</f>
        <v>0</v>
      </c>
      <c r="AN22" s="34">
        <f>RTM_PXI!S22</f>
        <v>0</v>
      </c>
      <c r="AO22" s="149">
        <f>GDAM_IEX!M22</f>
        <v>0</v>
      </c>
      <c r="AP22" s="149">
        <f>GDAM_IEX!S22</f>
        <v>0</v>
      </c>
      <c r="AQ22" s="149">
        <f>GDAM_PXI!M22</f>
        <v>0</v>
      </c>
      <c r="AR22" s="149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16.987591999999999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SUMPRODUCT(LTA!J23:AN23,LTA!J$101:AN$101,LTA!J$108:AN$108)</f>
        <v>0</v>
      </c>
      <c r="U23" s="37">
        <f>SUMPRODUCT(LTA!J23:AN23,LTA!J$102:AN$102,LTA!J$108:AN$108)</f>
        <v>0</v>
      </c>
      <c r="V23" s="66">
        <f>SUMPRODUCT(MTOA!B23:G23,MTOA!B$102:G$102,MTOA!B$108:G$108)</f>
        <v>0</v>
      </c>
      <c r="W23" s="66">
        <f>SUMPRODUCT(MTOA!B23:G23,MTOA!B$101:G$101,MTOA!B$108:G$108)</f>
        <v>0</v>
      </c>
      <c r="X23">
        <v>0</v>
      </c>
      <c r="Y23" s="34">
        <f>IEX!M23</f>
        <v>0</v>
      </c>
      <c r="Z23" s="34">
        <f>IEX!S23</f>
        <v>0</v>
      </c>
      <c r="AA23" s="75">
        <f>STOA!M23</f>
        <v>0</v>
      </c>
      <c r="AB23" s="75">
        <f>-STOA!S23</f>
        <v>0</v>
      </c>
      <c r="AC23">
        <f t="shared" si="0"/>
        <v>0.2124108096</v>
      </c>
      <c r="AD23">
        <f t="shared" si="1"/>
        <v>23.925181190399996</v>
      </c>
      <c r="AE23">
        <v>0</v>
      </c>
      <c r="AF23" s="24"/>
      <c r="AG23">
        <f t="shared" si="2"/>
        <v>23.925181190399996</v>
      </c>
      <c r="AI23" s="34">
        <f>PXIL!M23</f>
        <v>0</v>
      </c>
      <c r="AJ23" s="34">
        <f>PXIL!S23</f>
        <v>0</v>
      </c>
      <c r="AK23" s="34">
        <f>RTM_IEX!M23</f>
        <v>7.15</v>
      </c>
      <c r="AL23" s="34">
        <f>RTM_IEX!S23</f>
        <v>0</v>
      </c>
      <c r="AM23" s="34">
        <f>RTM_PXI!M23</f>
        <v>0</v>
      </c>
      <c r="AN23" s="34">
        <f>RTM_PXI!S23</f>
        <v>0</v>
      </c>
      <c r="AO23" s="149">
        <f>GDAM_IEX!M23</f>
        <v>0</v>
      </c>
      <c r="AP23" s="149">
        <f>GDAM_IEX!S23</f>
        <v>0</v>
      </c>
      <c r="AQ23" s="149">
        <f>GDAM_PXI!M23</f>
        <v>0</v>
      </c>
      <c r="AR23" s="149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16.987591999999999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SUMPRODUCT(LTA!J24:AN24,LTA!J$101:AN$101,LTA!J$108:AN$108)</f>
        <v>0</v>
      </c>
      <c r="U24" s="37">
        <f>SUMPRODUCT(LTA!J24:AN24,LTA!J$102:AN$102,LTA!J$108:AN$108)</f>
        <v>0</v>
      </c>
      <c r="V24" s="66">
        <f>SUMPRODUCT(MTOA!B24:G24,MTOA!B$102:G$102,MTOA!B$108:G$108)</f>
        <v>0</v>
      </c>
      <c r="W24" s="66">
        <f>SUMPRODUCT(MTOA!B24:G24,MTOA!B$101:G$101,MTOA!B$108:G$108)</f>
        <v>0</v>
      </c>
      <c r="X24">
        <v>0</v>
      </c>
      <c r="Y24" s="34">
        <f>IEX!M24</f>
        <v>0</v>
      </c>
      <c r="Z24" s="34">
        <f>IEX!S24</f>
        <v>0</v>
      </c>
      <c r="AA24" s="75">
        <f>STOA!M24</f>
        <v>0</v>
      </c>
      <c r="AB24" s="75">
        <f>-STOA!S24</f>
        <v>0</v>
      </c>
      <c r="AC24">
        <f t="shared" si="0"/>
        <v>0.2124108096</v>
      </c>
      <c r="AD24">
        <f t="shared" si="1"/>
        <v>23.925181190399996</v>
      </c>
      <c r="AE24">
        <v>0</v>
      </c>
      <c r="AF24" s="24"/>
      <c r="AG24">
        <f t="shared" si="2"/>
        <v>23.925181190399996</v>
      </c>
      <c r="AI24" s="34">
        <f>PXIL!M24</f>
        <v>0</v>
      </c>
      <c r="AJ24" s="34">
        <f>PXIL!S24</f>
        <v>0</v>
      </c>
      <c r="AK24" s="34">
        <f>RTM_IEX!M24</f>
        <v>7.15</v>
      </c>
      <c r="AL24" s="34">
        <f>RTM_IEX!S24</f>
        <v>0</v>
      </c>
      <c r="AM24" s="34">
        <f>RTM_PXI!M24</f>
        <v>0</v>
      </c>
      <c r="AN24" s="34">
        <f>RTM_PXI!S24</f>
        <v>0</v>
      </c>
      <c r="AO24" s="149">
        <f>GDAM_IEX!M24</f>
        <v>0</v>
      </c>
      <c r="AP24" s="149">
        <f>GDAM_IEX!S24</f>
        <v>0</v>
      </c>
      <c r="AQ24" s="149">
        <f>GDAM_PXI!M24</f>
        <v>0</v>
      </c>
      <c r="AR24" s="149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16.987591999999999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SUMPRODUCT(LTA!J25:AN25,LTA!J$101:AN$101,LTA!J$108:AN$108)</f>
        <v>0</v>
      </c>
      <c r="U25" s="37">
        <f>SUMPRODUCT(LTA!J25:AN25,LTA!J$102:AN$102,LTA!J$108:AN$108)</f>
        <v>0</v>
      </c>
      <c r="V25" s="66">
        <f>SUMPRODUCT(MTOA!B25:G25,MTOA!B$102:G$102,MTOA!B$108:G$108)</f>
        <v>0</v>
      </c>
      <c r="W25" s="66">
        <f>SUMPRODUCT(MTOA!B25:G25,MTOA!B$101:G$101,MTOA!B$108:G$108)</f>
        <v>0</v>
      </c>
      <c r="X25">
        <v>0</v>
      </c>
      <c r="Y25" s="34">
        <f>IEX!M25</f>
        <v>0</v>
      </c>
      <c r="Z25" s="34">
        <f>IEX!S25</f>
        <v>0</v>
      </c>
      <c r="AA25" s="75">
        <f>STOA!M25</f>
        <v>0</v>
      </c>
      <c r="AB25" s="75">
        <f>-STOA!S25</f>
        <v>0</v>
      </c>
      <c r="AC25">
        <f t="shared" si="0"/>
        <v>0.2124108096</v>
      </c>
      <c r="AD25">
        <f t="shared" si="1"/>
        <v>23.925181190399996</v>
      </c>
      <c r="AE25">
        <v>0</v>
      </c>
      <c r="AF25" s="24"/>
      <c r="AG25">
        <f t="shared" si="2"/>
        <v>23.925181190399996</v>
      </c>
      <c r="AI25" s="34">
        <f>PXIL!M25</f>
        <v>0</v>
      </c>
      <c r="AJ25" s="34">
        <f>PXIL!S25</f>
        <v>0</v>
      </c>
      <c r="AK25" s="34">
        <f>RTM_IEX!M25</f>
        <v>7.15</v>
      </c>
      <c r="AL25" s="34">
        <f>RTM_IEX!S25</f>
        <v>0</v>
      </c>
      <c r="AM25" s="34">
        <f>RTM_PXI!M25</f>
        <v>0</v>
      </c>
      <c r="AN25" s="34">
        <f>RTM_PXI!S25</f>
        <v>0</v>
      </c>
      <c r="AO25" s="149">
        <f>GDAM_IEX!M25</f>
        <v>0</v>
      </c>
      <c r="AP25" s="149">
        <f>GDAM_IEX!S25</f>
        <v>0</v>
      </c>
      <c r="AQ25" s="149">
        <f>GDAM_PXI!M25</f>
        <v>0</v>
      </c>
      <c r="AR25" s="149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16.987591999999999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SUMPRODUCT(LTA!J26:AN26,LTA!J$101:AN$101,LTA!J$108:AN$108)</f>
        <v>0</v>
      </c>
      <c r="U26" s="37">
        <f>SUMPRODUCT(LTA!J26:AN26,LTA!J$102:AN$102,LTA!J$108:AN$108)</f>
        <v>0</v>
      </c>
      <c r="V26" s="66">
        <f>SUMPRODUCT(MTOA!B26:G26,MTOA!B$102:G$102,MTOA!B$108:G$108)</f>
        <v>0</v>
      </c>
      <c r="W26" s="66">
        <f>SUMPRODUCT(MTOA!B26:G26,MTOA!B$101:G$101,MTOA!B$108:G$108)</f>
        <v>0</v>
      </c>
      <c r="X26">
        <v>0</v>
      </c>
      <c r="Y26" s="34">
        <f>IEX!M26</f>
        <v>0</v>
      </c>
      <c r="Z26" s="34">
        <f>IEX!S26</f>
        <v>0</v>
      </c>
      <c r="AA26" s="75">
        <f>STOA!M26</f>
        <v>0</v>
      </c>
      <c r="AB26" s="75">
        <f>-STOA!S26</f>
        <v>0</v>
      </c>
      <c r="AC26">
        <f t="shared" si="0"/>
        <v>0.2124108096</v>
      </c>
      <c r="AD26">
        <f t="shared" si="1"/>
        <v>23.925181190399996</v>
      </c>
      <c r="AE26">
        <v>0</v>
      </c>
      <c r="AF26" s="24"/>
      <c r="AG26">
        <f t="shared" si="2"/>
        <v>23.925181190399996</v>
      </c>
      <c r="AI26" s="34">
        <f>PXIL!M26</f>
        <v>0</v>
      </c>
      <c r="AJ26" s="34">
        <f>PXIL!S26</f>
        <v>0</v>
      </c>
      <c r="AK26" s="34">
        <f>RTM_IEX!M26</f>
        <v>7.15</v>
      </c>
      <c r="AL26" s="34">
        <f>RTM_IEX!S26</f>
        <v>0</v>
      </c>
      <c r="AM26" s="34">
        <f>RTM_PXI!M26</f>
        <v>0</v>
      </c>
      <c r="AN26" s="34">
        <f>RTM_PXI!S26</f>
        <v>0</v>
      </c>
      <c r="AO26" s="149">
        <f>GDAM_IEX!M26</f>
        <v>0</v>
      </c>
      <c r="AP26" s="149">
        <f>GDAM_IEX!S26</f>
        <v>0</v>
      </c>
      <c r="AQ26" s="149">
        <f>GDAM_PXI!M26</f>
        <v>0</v>
      </c>
      <c r="AR26" s="149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16.987591999999999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SUMPRODUCT(LTA!J27:AN27,LTA!J$101:AN$101,LTA!J$108:AN$108)</f>
        <v>0</v>
      </c>
      <c r="U27" s="37">
        <f>SUMPRODUCT(LTA!J27:AN27,LTA!J$102:AN$102,LTA!J$108:AN$108)</f>
        <v>0</v>
      </c>
      <c r="V27" s="66">
        <f>SUMPRODUCT(MTOA!B27:G27,MTOA!B$102:G$102,MTOA!B$108:G$108)</f>
        <v>0</v>
      </c>
      <c r="W27" s="66">
        <f>SUMPRODUCT(MTOA!B27:G27,MTOA!B$101:G$101,MTOA!B$108:G$108)</f>
        <v>0</v>
      </c>
      <c r="X27">
        <v>0</v>
      </c>
      <c r="Y27" s="34">
        <f>IEX!M27</f>
        <v>0</v>
      </c>
      <c r="Z27" s="34">
        <f>IEX!S27</f>
        <v>0</v>
      </c>
      <c r="AA27" s="75">
        <f>STOA!M27</f>
        <v>0</v>
      </c>
      <c r="AB27" s="75">
        <f>-STOA!S27</f>
        <v>0</v>
      </c>
      <c r="AC27">
        <f t="shared" si="0"/>
        <v>0.2124108096</v>
      </c>
      <c r="AD27">
        <f t="shared" si="1"/>
        <v>23.925181190399996</v>
      </c>
      <c r="AE27">
        <v>0</v>
      </c>
      <c r="AF27" s="24"/>
      <c r="AG27">
        <f t="shared" si="2"/>
        <v>23.925181190399996</v>
      </c>
      <c r="AI27" s="34">
        <f>PXIL!M27</f>
        <v>0</v>
      </c>
      <c r="AJ27" s="34">
        <f>PXIL!S27</f>
        <v>0</v>
      </c>
      <c r="AK27" s="34">
        <f>RTM_IEX!M27</f>
        <v>7.15</v>
      </c>
      <c r="AL27" s="34">
        <f>RTM_IEX!S27</f>
        <v>0</v>
      </c>
      <c r="AM27" s="34">
        <f>RTM_PXI!M27</f>
        <v>0</v>
      </c>
      <c r="AN27" s="34">
        <f>RTM_PXI!S27</f>
        <v>0</v>
      </c>
      <c r="AO27" s="149">
        <f>GDAM_IEX!M27</f>
        <v>0</v>
      </c>
      <c r="AP27" s="149">
        <f>GDAM_IEX!S27</f>
        <v>0</v>
      </c>
      <c r="AQ27" s="149">
        <f>GDAM_PXI!M27</f>
        <v>0</v>
      </c>
      <c r="AR27" s="149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16.987591999999999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SUMPRODUCT(LTA!J28:AN28,LTA!J$101:AN$101,LTA!J$108:AN$108)</f>
        <v>0</v>
      </c>
      <c r="U28" s="37">
        <f>SUMPRODUCT(LTA!J28:AN28,LTA!J$102:AN$102,LTA!J$108:AN$108)</f>
        <v>0</v>
      </c>
      <c r="V28" s="66">
        <f>SUMPRODUCT(MTOA!B28:G28,MTOA!B$102:G$102,MTOA!B$108:G$108)</f>
        <v>0</v>
      </c>
      <c r="W28" s="66">
        <f>SUMPRODUCT(MTOA!B28:G28,MTOA!B$101:G$101,MTOA!B$108:G$108)</f>
        <v>0</v>
      </c>
      <c r="X28">
        <v>0</v>
      </c>
      <c r="Y28" s="34">
        <f>IEX!M28</f>
        <v>0</v>
      </c>
      <c r="Z28" s="34">
        <f>IEX!S28</f>
        <v>0</v>
      </c>
      <c r="AA28" s="75">
        <f>STOA!M28</f>
        <v>0</v>
      </c>
      <c r="AB28" s="75">
        <f>-STOA!S28</f>
        <v>0</v>
      </c>
      <c r="AC28">
        <f t="shared" si="0"/>
        <v>0.21021080959999999</v>
      </c>
      <c r="AD28">
        <f t="shared" si="1"/>
        <v>23.677381190399998</v>
      </c>
      <c r="AE28">
        <v>0</v>
      </c>
      <c r="AF28" s="24"/>
      <c r="AG28">
        <f t="shared" si="2"/>
        <v>23.677381190399998</v>
      </c>
      <c r="AI28" s="34">
        <f>PXIL!M28</f>
        <v>0</v>
      </c>
      <c r="AJ28" s="34">
        <f>PXIL!S28</f>
        <v>0</v>
      </c>
      <c r="AK28" s="34">
        <f>RTM_IEX!M28</f>
        <v>6.9</v>
      </c>
      <c r="AL28" s="34">
        <f>RTM_IEX!S28</f>
        <v>0</v>
      </c>
      <c r="AM28" s="34">
        <f>RTM_PXI!M28</f>
        <v>0</v>
      </c>
      <c r="AN28" s="34">
        <f>RTM_PXI!S28</f>
        <v>0</v>
      </c>
      <c r="AO28" s="149">
        <f>GDAM_IEX!M28</f>
        <v>0</v>
      </c>
      <c r="AP28" s="149">
        <f>GDAM_IEX!S28</f>
        <v>0</v>
      </c>
      <c r="AQ28" s="149">
        <f>GDAM_PXI!M28</f>
        <v>0</v>
      </c>
      <c r="AR28" s="149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16.987591999999999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SUMPRODUCT(LTA!J29:AN29,LTA!J$101:AN$101,LTA!J$108:AN$108)</f>
        <v>0</v>
      </c>
      <c r="U29" s="37">
        <f>SUMPRODUCT(LTA!J29:AN29,LTA!J$102:AN$102,LTA!J$108:AN$108)</f>
        <v>0</v>
      </c>
      <c r="V29" s="66">
        <f>SUMPRODUCT(MTOA!B29:G29,MTOA!B$102:G$102,MTOA!B$108:G$108)</f>
        <v>0</v>
      </c>
      <c r="W29" s="66">
        <f>SUMPRODUCT(MTOA!B29:G29,MTOA!B$101:G$101,MTOA!B$108:G$108)</f>
        <v>0</v>
      </c>
      <c r="X29">
        <v>0</v>
      </c>
      <c r="Y29" s="34">
        <f>IEX!M29</f>
        <v>0</v>
      </c>
      <c r="Z29" s="34">
        <f>IEX!S29</f>
        <v>0</v>
      </c>
      <c r="AA29" s="75">
        <f>STOA!M29</f>
        <v>0</v>
      </c>
      <c r="AB29" s="75">
        <f>-STOA!S29</f>
        <v>0</v>
      </c>
      <c r="AC29">
        <f t="shared" si="0"/>
        <v>0.1934028096</v>
      </c>
      <c r="AD29">
        <f t="shared" si="1"/>
        <v>21.784189190400003</v>
      </c>
      <c r="AE29">
        <v>0</v>
      </c>
      <c r="AF29" s="24"/>
      <c r="AG29">
        <f t="shared" si="2"/>
        <v>21.784189190400003</v>
      </c>
      <c r="AI29" s="34">
        <f>PXIL!M29</f>
        <v>0</v>
      </c>
      <c r="AJ29" s="34">
        <f>PXIL!S29</f>
        <v>0</v>
      </c>
      <c r="AK29" s="34">
        <f>RTM_IEX!M29</f>
        <v>4.99</v>
      </c>
      <c r="AL29" s="34">
        <f>RTM_IEX!S29</f>
        <v>0</v>
      </c>
      <c r="AM29" s="34">
        <f>RTM_PXI!M29</f>
        <v>0</v>
      </c>
      <c r="AN29" s="34">
        <f>RTM_PXI!S29</f>
        <v>0</v>
      </c>
      <c r="AO29" s="149">
        <f>GDAM_IEX!M29</f>
        <v>0</v>
      </c>
      <c r="AP29" s="149">
        <f>GDAM_IEX!S29</f>
        <v>0</v>
      </c>
      <c r="AQ29" s="149">
        <f>GDAM_PXI!M29</f>
        <v>0</v>
      </c>
      <c r="AR29" s="149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16.987591999999999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SUMPRODUCT(LTA!J30:AN30,LTA!J$101:AN$101,LTA!J$108:AN$108)</f>
        <v>0</v>
      </c>
      <c r="U30" s="37">
        <f>SUMPRODUCT(LTA!J30:AN30,LTA!J$102:AN$102,LTA!J$108:AN$108)</f>
        <v>0</v>
      </c>
      <c r="V30" s="66">
        <f>SUMPRODUCT(MTOA!B30:G30,MTOA!B$102:G$102,MTOA!B$108:G$108)</f>
        <v>0</v>
      </c>
      <c r="W30" s="66">
        <f>SUMPRODUCT(MTOA!B30:G30,MTOA!B$101:G$101,MTOA!B$108:G$108)</f>
        <v>0</v>
      </c>
      <c r="X30">
        <v>0</v>
      </c>
      <c r="Y30" s="34">
        <f>IEX!M30</f>
        <v>0</v>
      </c>
      <c r="Z30" s="34">
        <f>IEX!S30</f>
        <v>0</v>
      </c>
      <c r="AA30" s="75">
        <f>STOA!M30</f>
        <v>0</v>
      </c>
      <c r="AB30" s="75">
        <f>-STOA!S30</f>
        <v>0</v>
      </c>
      <c r="AC30">
        <f t="shared" si="0"/>
        <v>0.19155480959999999</v>
      </c>
      <c r="AD30">
        <f t="shared" si="1"/>
        <v>21.576037190400001</v>
      </c>
      <c r="AE30">
        <v>0</v>
      </c>
      <c r="AF30" s="24"/>
      <c r="AG30">
        <f t="shared" si="2"/>
        <v>21.576037190400001</v>
      </c>
      <c r="AI30" s="34">
        <f>PXIL!M30</f>
        <v>0</v>
      </c>
      <c r="AJ30" s="34">
        <f>PXIL!S30</f>
        <v>0</v>
      </c>
      <c r="AK30" s="34">
        <f>RTM_IEX!M30</f>
        <v>4.78</v>
      </c>
      <c r="AL30" s="34">
        <f>RTM_IEX!S30</f>
        <v>0</v>
      </c>
      <c r="AM30" s="34">
        <f>RTM_PXI!M30</f>
        <v>0</v>
      </c>
      <c r="AN30" s="34">
        <f>RTM_PXI!S30</f>
        <v>0</v>
      </c>
      <c r="AO30" s="149">
        <f>GDAM_IEX!M30</f>
        <v>0</v>
      </c>
      <c r="AP30" s="149">
        <f>GDAM_IEX!S30</f>
        <v>0</v>
      </c>
      <c r="AQ30" s="149">
        <f>GDAM_PXI!M30</f>
        <v>0</v>
      </c>
      <c r="AR30" s="149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16.987591999999999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SUMPRODUCT(LTA!J31:AN31,LTA!J$101:AN$101,LTA!J$108:AN$108)</f>
        <v>0</v>
      </c>
      <c r="U31" s="37">
        <f>SUMPRODUCT(LTA!J31:AN31,LTA!J$102:AN$102,LTA!J$108:AN$108)</f>
        <v>0</v>
      </c>
      <c r="V31" s="66">
        <f>SUMPRODUCT(MTOA!B31:G31,MTOA!B$102:G$102,MTOA!B$108:G$108)</f>
        <v>0</v>
      </c>
      <c r="W31" s="66">
        <f>SUMPRODUCT(MTOA!B31:G31,MTOA!B$101:G$101,MTOA!B$108:G$108)</f>
        <v>0</v>
      </c>
      <c r="X31">
        <v>0</v>
      </c>
      <c r="Y31" s="34">
        <f>IEX!M31</f>
        <v>0</v>
      </c>
      <c r="Z31" s="34">
        <f>IEX!S31</f>
        <v>0</v>
      </c>
      <c r="AA31" s="75">
        <f>STOA!M31</f>
        <v>0</v>
      </c>
      <c r="AB31" s="75">
        <f>-STOA!S31</f>
        <v>0</v>
      </c>
      <c r="AC31">
        <f t="shared" si="0"/>
        <v>0.18953080959999999</v>
      </c>
      <c r="AD31">
        <f t="shared" si="1"/>
        <v>21.348061190399999</v>
      </c>
      <c r="AE31">
        <v>0</v>
      </c>
      <c r="AF31" s="24"/>
      <c r="AG31">
        <f t="shared" si="2"/>
        <v>21.348061190399999</v>
      </c>
      <c r="AI31" s="34">
        <f>PXIL!M31</f>
        <v>0</v>
      </c>
      <c r="AJ31" s="34">
        <f>PXIL!S31</f>
        <v>0</v>
      </c>
      <c r="AK31" s="34">
        <f>RTM_IEX!M31</f>
        <v>4.55</v>
      </c>
      <c r="AL31" s="34">
        <f>RTM_IEX!S31</f>
        <v>0</v>
      </c>
      <c r="AM31" s="34">
        <f>RTM_PXI!M31</f>
        <v>0</v>
      </c>
      <c r="AN31" s="34">
        <f>RTM_PXI!S31</f>
        <v>0</v>
      </c>
      <c r="AO31" s="149">
        <f>GDAM_IEX!M31</f>
        <v>0</v>
      </c>
      <c r="AP31" s="149">
        <f>GDAM_IEX!S31</f>
        <v>0</v>
      </c>
      <c r="AQ31" s="149">
        <f>GDAM_PXI!M31</f>
        <v>0</v>
      </c>
      <c r="AR31" s="149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16.987591999999999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SUMPRODUCT(LTA!J32:AN32,LTA!J$101:AN$101,LTA!J$108:AN$108)</f>
        <v>0</v>
      </c>
      <c r="U32" s="37">
        <f>SUMPRODUCT(LTA!J32:AN32,LTA!J$102:AN$102,LTA!J$108:AN$108)</f>
        <v>0</v>
      </c>
      <c r="V32" s="66">
        <f>SUMPRODUCT(MTOA!B32:G32,MTOA!B$102:G$102,MTOA!B$108:G$108)</f>
        <v>0</v>
      </c>
      <c r="W32" s="66">
        <f>SUMPRODUCT(MTOA!B32:G32,MTOA!B$101:G$101,MTOA!B$108:G$108)</f>
        <v>0</v>
      </c>
      <c r="X32">
        <v>0</v>
      </c>
      <c r="Y32" s="34">
        <f>IEX!M32</f>
        <v>0</v>
      </c>
      <c r="Z32" s="34">
        <f>IEX!S32</f>
        <v>0</v>
      </c>
      <c r="AA32" s="75">
        <f>STOA!M32</f>
        <v>0</v>
      </c>
      <c r="AB32" s="75">
        <f>-STOA!S32</f>
        <v>0</v>
      </c>
      <c r="AC32">
        <f t="shared" si="0"/>
        <v>0.20431480960000001</v>
      </c>
      <c r="AD32">
        <f t="shared" si="1"/>
        <v>23.0132771904</v>
      </c>
      <c r="AE32">
        <v>0</v>
      </c>
      <c r="AF32" s="24"/>
      <c r="AG32">
        <f t="shared" si="2"/>
        <v>23.0132771904</v>
      </c>
      <c r="AI32" s="34">
        <f>PXIL!M32</f>
        <v>0</v>
      </c>
      <c r="AJ32" s="34">
        <f>PXIL!S32</f>
        <v>0</v>
      </c>
      <c r="AK32" s="34">
        <f>RTM_IEX!M32</f>
        <v>6.23</v>
      </c>
      <c r="AL32" s="34">
        <f>RTM_IEX!S32</f>
        <v>0</v>
      </c>
      <c r="AM32" s="34">
        <f>RTM_PXI!M32</f>
        <v>0</v>
      </c>
      <c r="AN32" s="34">
        <f>RTM_PXI!S32</f>
        <v>0</v>
      </c>
      <c r="AO32" s="149">
        <f>GDAM_IEX!M32</f>
        <v>0</v>
      </c>
      <c r="AP32" s="149">
        <f>GDAM_IEX!S32</f>
        <v>0</v>
      </c>
      <c r="AQ32" s="149">
        <f>GDAM_PXI!M32</f>
        <v>0</v>
      </c>
      <c r="AR32" s="149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16.987591999999999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SUMPRODUCT(LTA!J33:AN33,LTA!J$101:AN$101,LTA!J$108:AN$108)</f>
        <v>0</v>
      </c>
      <c r="U33" s="37">
        <f>SUMPRODUCT(LTA!J33:AN33,LTA!J$102:AN$102,LTA!J$108:AN$108)</f>
        <v>0</v>
      </c>
      <c r="V33" s="66">
        <f>SUMPRODUCT(MTOA!B33:G33,MTOA!B$102:G$102,MTOA!B$108:G$108)</f>
        <v>0</v>
      </c>
      <c r="W33" s="66">
        <f>SUMPRODUCT(MTOA!B33:G33,MTOA!B$101:G$101,MTOA!B$108:G$108)</f>
        <v>0</v>
      </c>
      <c r="X33">
        <v>0</v>
      </c>
      <c r="Y33" s="34">
        <f>IEX!M33</f>
        <v>0</v>
      </c>
      <c r="Z33" s="34">
        <f>IEX!S33</f>
        <v>0</v>
      </c>
      <c r="AA33" s="75">
        <f>STOA!M33</f>
        <v>0</v>
      </c>
      <c r="AB33" s="75">
        <f>-STOA!S33</f>
        <v>0</v>
      </c>
      <c r="AC33">
        <f t="shared" si="0"/>
        <v>0.2124108096</v>
      </c>
      <c r="AD33">
        <f t="shared" si="1"/>
        <v>23.925181190399996</v>
      </c>
      <c r="AE33">
        <v>0</v>
      </c>
      <c r="AF33" s="24"/>
      <c r="AG33">
        <f t="shared" si="2"/>
        <v>23.925181190399996</v>
      </c>
      <c r="AI33" s="34">
        <f>PXIL!M33</f>
        <v>0</v>
      </c>
      <c r="AJ33" s="34">
        <f>PXIL!S33</f>
        <v>0</v>
      </c>
      <c r="AK33" s="34">
        <f>RTM_IEX!M33</f>
        <v>7.15</v>
      </c>
      <c r="AL33" s="34">
        <f>RTM_IEX!S33</f>
        <v>0</v>
      </c>
      <c r="AM33" s="34">
        <f>RTM_PXI!M33</f>
        <v>0</v>
      </c>
      <c r="AN33" s="34">
        <f>RTM_PXI!S33</f>
        <v>0</v>
      </c>
      <c r="AO33" s="149">
        <f>GDAM_IEX!M33</f>
        <v>0</v>
      </c>
      <c r="AP33" s="149">
        <f>GDAM_IEX!S33</f>
        <v>0</v>
      </c>
      <c r="AQ33" s="149">
        <f>GDAM_PXI!M33</f>
        <v>0</v>
      </c>
      <c r="AR33" s="149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16.987591999999999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SUMPRODUCT(LTA!J34:AN34,LTA!J$101:AN$101,LTA!J$108:AN$108)</f>
        <v>0</v>
      </c>
      <c r="U34" s="37">
        <f>SUMPRODUCT(LTA!J34:AN34,LTA!J$102:AN$102,LTA!J$108:AN$108)</f>
        <v>0</v>
      </c>
      <c r="V34" s="66">
        <f>SUMPRODUCT(MTOA!B34:G34,MTOA!B$102:G$102,MTOA!B$108:G$108)</f>
        <v>0</v>
      </c>
      <c r="W34" s="66">
        <f>SUMPRODUCT(MTOA!B34:G34,MTOA!B$101:G$101,MTOA!B$108:G$108)</f>
        <v>0</v>
      </c>
      <c r="X34">
        <v>0</v>
      </c>
      <c r="Y34" s="34">
        <f>IEX!M34</f>
        <v>0</v>
      </c>
      <c r="Z34" s="34">
        <f>IEX!S34</f>
        <v>0</v>
      </c>
      <c r="AA34" s="75">
        <f>STOA!M34</f>
        <v>0</v>
      </c>
      <c r="AB34" s="75">
        <f>-STOA!S34</f>
        <v>0</v>
      </c>
      <c r="AC34">
        <f t="shared" si="0"/>
        <v>0.2124108096</v>
      </c>
      <c r="AD34">
        <f t="shared" si="1"/>
        <v>23.925181190399996</v>
      </c>
      <c r="AE34">
        <v>0</v>
      </c>
      <c r="AF34" s="24"/>
      <c r="AG34">
        <f t="shared" si="2"/>
        <v>23.925181190399996</v>
      </c>
      <c r="AI34" s="34">
        <f>PXIL!M34</f>
        <v>0</v>
      </c>
      <c r="AJ34" s="34">
        <f>PXIL!S34</f>
        <v>0</v>
      </c>
      <c r="AK34" s="34">
        <f>RTM_IEX!M34</f>
        <v>7.15</v>
      </c>
      <c r="AL34" s="34">
        <f>RTM_IEX!S34</f>
        <v>0</v>
      </c>
      <c r="AM34" s="34">
        <f>RTM_PXI!M34</f>
        <v>0</v>
      </c>
      <c r="AN34" s="34">
        <f>RTM_PXI!S34</f>
        <v>0</v>
      </c>
      <c r="AO34" s="149">
        <f>GDAM_IEX!M34</f>
        <v>0</v>
      </c>
      <c r="AP34" s="149">
        <f>GDAM_IEX!S34</f>
        <v>0</v>
      </c>
      <c r="AQ34" s="149">
        <f>GDAM_PXI!M34</f>
        <v>0</v>
      </c>
      <c r="AR34" s="149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16.987591999999999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SUMPRODUCT(LTA!J35:AN35,LTA!J$101:AN$101,LTA!J$108:AN$108)</f>
        <v>0</v>
      </c>
      <c r="U35" s="37">
        <f>SUMPRODUCT(LTA!J35:AN35,LTA!J$102:AN$102,LTA!J$108:AN$108)</f>
        <v>0</v>
      </c>
      <c r="V35" s="66">
        <f>SUMPRODUCT(MTOA!B35:G35,MTOA!B$102:G$102,MTOA!B$108:G$108)</f>
        <v>0</v>
      </c>
      <c r="W35" s="66">
        <f>SUMPRODUCT(MTOA!B35:G35,MTOA!B$101:G$101,MTOA!B$108:G$108)</f>
        <v>0</v>
      </c>
      <c r="X35">
        <v>0</v>
      </c>
      <c r="Y35" s="34">
        <f>IEX!M35</f>
        <v>5.41</v>
      </c>
      <c r="Z35" s="34">
        <f>IEX!S35</f>
        <v>0</v>
      </c>
      <c r="AA35" s="75">
        <f>STOA!M35</f>
        <v>0</v>
      </c>
      <c r="AB35" s="75">
        <f>-STOA!S35</f>
        <v>0</v>
      </c>
      <c r="AC35">
        <f t="shared" si="0"/>
        <v>0.19709880960000001</v>
      </c>
      <c r="AD35">
        <f t="shared" si="1"/>
        <v>22.2004931904</v>
      </c>
      <c r="AE35">
        <v>0</v>
      </c>
      <c r="AF35" s="24"/>
      <c r="AG35">
        <f t="shared" si="2"/>
        <v>22.2004931904</v>
      </c>
      <c r="AI35" s="34">
        <f>PXIL!M35</f>
        <v>0</v>
      </c>
      <c r="AJ35" s="34">
        <f>PXIL!S35</f>
        <v>0</v>
      </c>
      <c r="AK35" s="34">
        <f>RTM_IEX!M35</f>
        <v>0</v>
      </c>
      <c r="AL35" s="34">
        <f>RTM_IEX!S35</f>
        <v>0</v>
      </c>
      <c r="AM35" s="34">
        <f>RTM_PXI!M35</f>
        <v>0</v>
      </c>
      <c r="AN35" s="34">
        <f>RTM_PXI!S35</f>
        <v>0</v>
      </c>
      <c r="AO35" s="149">
        <f>GDAM_IEX!M35</f>
        <v>0</v>
      </c>
      <c r="AP35" s="149">
        <f>GDAM_IEX!S35</f>
        <v>0</v>
      </c>
      <c r="AQ35" s="149">
        <f>GDAM_PXI!M35</f>
        <v>0</v>
      </c>
      <c r="AR35" s="149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16.987591999999999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SUMPRODUCT(LTA!J36:AN36,LTA!J$101:AN$101,LTA!J$108:AN$108)</f>
        <v>0</v>
      </c>
      <c r="U36" s="37">
        <f>SUMPRODUCT(LTA!J36:AN36,LTA!J$102:AN$102,LTA!J$108:AN$108)</f>
        <v>0</v>
      </c>
      <c r="V36" s="66">
        <f>SUMPRODUCT(MTOA!B36:G36,MTOA!B$102:G$102,MTOA!B$108:G$108)</f>
        <v>0</v>
      </c>
      <c r="W36" s="66">
        <f>SUMPRODUCT(MTOA!B36:G36,MTOA!B$101:G$101,MTOA!B$108:G$108)</f>
        <v>0</v>
      </c>
      <c r="X36">
        <v>0</v>
      </c>
      <c r="Y36" s="34">
        <f>IEX!M36</f>
        <v>0</v>
      </c>
      <c r="Z36" s="34">
        <f>IEX!S36</f>
        <v>0</v>
      </c>
      <c r="AA36" s="75">
        <f>STOA!M36</f>
        <v>0</v>
      </c>
      <c r="AB36" s="75">
        <f>-STOA!S36</f>
        <v>0</v>
      </c>
      <c r="AC36">
        <f t="shared" si="0"/>
        <v>0.2124108096</v>
      </c>
      <c r="AD36">
        <f t="shared" si="1"/>
        <v>23.925181190399996</v>
      </c>
      <c r="AE36">
        <v>0</v>
      </c>
      <c r="AF36" s="24"/>
      <c r="AG36">
        <f t="shared" si="2"/>
        <v>23.925181190399996</v>
      </c>
      <c r="AI36" s="34">
        <f>PXIL!M36</f>
        <v>0</v>
      </c>
      <c r="AJ36" s="34">
        <f>PXIL!S36</f>
        <v>0</v>
      </c>
      <c r="AK36" s="34">
        <f>RTM_IEX!M36</f>
        <v>7.15</v>
      </c>
      <c r="AL36" s="34">
        <f>RTM_IEX!S36</f>
        <v>0</v>
      </c>
      <c r="AM36" s="34">
        <f>RTM_PXI!M36</f>
        <v>0</v>
      </c>
      <c r="AN36" s="34">
        <f>RTM_PXI!S36</f>
        <v>0</v>
      </c>
      <c r="AO36" s="149">
        <f>GDAM_IEX!M36</f>
        <v>0</v>
      </c>
      <c r="AP36" s="149">
        <f>GDAM_IEX!S36</f>
        <v>0</v>
      </c>
      <c r="AQ36" s="149">
        <f>GDAM_PXI!M36</f>
        <v>0</v>
      </c>
      <c r="AR36" s="149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16.987591999999999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SUMPRODUCT(LTA!J37:AN37,LTA!J$101:AN$101,LTA!J$108:AN$108)</f>
        <v>0</v>
      </c>
      <c r="U37" s="37">
        <f>SUMPRODUCT(LTA!J37:AN37,LTA!J$102:AN$102,LTA!J$108:AN$108)</f>
        <v>0</v>
      </c>
      <c r="V37" s="66">
        <f>SUMPRODUCT(MTOA!B37:G37,MTOA!B$102:G$102,MTOA!B$108:G$108)</f>
        <v>0</v>
      </c>
      <c r="W37" s="66">
        <f>SUMPRODUCT(MTOA!B37:G37,MTOA!B$101:G$101,MTOA!B$108:G$108)</f>
        <v>0</v>
      </c>
      <c r="X37">
        <v>0</v>
      </c>
      <c r="Y37" s="34">
        <f>IEX!M37</f>
        <v>0</v>
      </c>
      <c r="Z37" s="34">
        <f>IEX!S37</f>
        <v>0</v>
      </c>
      <c r="AA37" s="75">
        <f>STOA!M37</f>
        <v>0</v>
      </c>
      <c r="AB37" s="75">
        <f>-STOA!S37</f>
        <v>0</v>
      </c>
      <c r="AC37">
        <f t="shared" si="0"/>
        <v>0.20387480959999998</v>
      </c>
      <c r="AD37">
        <f t="shared" si="1"/>
        <v>22.963717190400001</v>
      </c>
      <c r="AE37">
        <v>0</v>
      </c>
      <c r="AF37" s="24"/>
      <c r="AG37">
        <f t="shared" si="2"/>
        <v>22.963717190400001</v>
      </c>
      <c r="AI37" s="34">
        <f>PXIL!M37</f>
        <v>0</v>
      </c>
      <c r="AJ37" s="34">
        <f>PXIL!S37</f>
        <v>0</v>
      </c>
      <c r="AK37" s="34">
        <f>RTM_IEX!M37</f>
        <v>6.18</v>
      </c>
      <c r="AL37" s="34">
        <f>RTM_IEX!S37</f>
        <v>0</v>
      </c>
      <c r="AM37" s="34">
        <f>RTM_PXI!M37</f>
        <v>0</v>
      </c>
      <c r="AN37" s="34">
        <f>RTM_PXI!S37</f>
        <v>0</v>
      </c>
      <c r="AO37" s="149">
        <f>GDAM_IEX!M37</f>
        <v>0</v>
      </c>
      <c r="AP37" s="149">
        <f>GDAM_IEX!S37</f>
        <v>0</v>
      </c>
      <c r="AQ37" s="149">
        <f>GDAM_PXI!M37</f>
        <v>0</v>
      </c>
      <c r="AR37" s="149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16.987591999999999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SUMPRODUCT(LTA!J38:AN38,LTA!J$101:AN$101,LTA!J$108:AN$108)</f>
        <v>0</v>
      </c>
      <c r="U38" s="37">
        <f>SUMPRODUCT(LTA!J38:AN38,LTA!J$102:AN$102,LTA!J$108:AN$108)</f>
        <v>0</v>
      </c>
      <c r="V38" s="66">
        <f>SUMPRODUCT(MTOA!B38:G38,MTOA!B$102:G$102,MTOA!B$108:G$108)</f>
        <v>0</v>
      </c>
      <c r="W38" s="66">
        <f>SUMPRODUCT(MTOA!B38:G38,MTOA!B$101:G$101,MTOA!B$108:G$108)</f>
        <v>0</v>
      </c>
      <c r="X38">
        <v>0</v>
      </c>
      <c r="Y38" s="34">
        <f>IEX!M38</f>
        <v>5.14</v>
      </c>
      <c r="Z38" s="34">
        <f>IEX!S38</f>
        <v>0</v>
      </c>
      <c r="AA38" s="75">
        <f>STOA!M38</f>
        <v>0</v>
      </c>
      <c r="AB38" s="75">
        <f>-STOA!S38</f>
        <v>0</v>
      </c>
      <c r="AC38">
        <f t="shared" si="0"/>
        <v>0.21258680960000001</v>
      </c>
      <c r="AD38">
        <f t="shared" si="1"/>
        <v>23.9450051904</v>
      </c>
      <c r="AE38">
        <v>0</v>
      </c>
      <c r="AF38" s="24"/>
      <c r="AG38">
        <f t="shared" si="2"/>
        <v>23.9450051904</v>
      </c>
      <c r="AI38" s="34">
        <f>PXIL!M38</f>
        <v>0</v>
      </c>
      <c r="AJ38" s="34">
        <f>PXIL!S38</f>
        <v>0</v>
      </c>
      <c r="AK38" s="34">
        <f>RTM_IEX!M38</f>
        <v>2.0299999999999998</v>
      </c>
      <c r="AL38" s="34">
        <f>RTM_IEX!S38</f>
        <v>0</v>
      </c>
      <c r="AM38" s="34">
        <f>RTM_PXI!M38</f>
        <v>0</v>
      </c>
      <c r="AN38" s="34">
        <f>RTM_PXI!S38</f>
        <v>0</v>
      </c>
      <c r="AO38" s="149">
        <f>GDAM_IEX!M38</f>
        <v>0</v>
      </c>
      <c r="AP38" s="149">
        <f>GDAM_IEX!S38</f>
        <v>0</v>
      </c>
      <c r="AQ38" s="149">
        <f>GDAM_PXI!M38</f>
        <v>0</v>
      </c>
      <c r="AR38" s="149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16.987591999999999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SUMPRODUCT(LTA!J39:AN39,LTA!J$101:AN$101,LTA!J$108:AN$108)</f>
        <v>0</v>
      </c>
      <c r="U39" s="37">
        <f>SUMPRODUCT(LTA!J39:AN39,LTA!J$102:AN$102,LTA!J$108:AN$108)</f>
        <v>0</v>
      </c>
      <c r="V39" s="66">
        <f>SUMPRODUCT(MTOA!B39:G39,MTOA!B$102:G$102,MTOA!B$108:G$108)</f>
        <v>0</v>
      </c>
      <c r="W39" s="66">
        <f>SUMPRODUCT(MTOA!B39:G39,MTOA!B$101:G$101,MTOA!B$108:G$108)</f>
        <v>0</v>
      </c>
      <c r="X39">
        <v>0</v>
      </c>
      <c r="Y39" s="34">
        <f>IEX!M39</f>
        <v>7.15</v>
      </c>
      <c r="Z39" s="34">
        <f>IEX!S39</f>
        <v>0</v>
      </c>
      <c r="AA39" s="75">
        <f>STOA!M39</f>
        <v>0</v>
      </c>
      <c r="AB39" s="75">
        <f>-STOA!S39</f>
        <v>0</v>
      </c>
      <c r="AC39">
        <f t="shared" si="0"/>
        <v>0.2124108096</v>
      </c>
      <c r="AD39">
        <f t="shared" si="1"/>
        <v>23.925181190399996</v>
      </c>
      <c r="AE39">
        <v>0</v>
      </c>
      <c r="AF39" s="24"/>
      <c r="AG39">
        <f t="shared" si="2"/>
        <v>23.925181190399996</v>
      </c>
      <c r="AI39" s="34">
        <f>PXIL!M39</f>
        <v>0</v>
      </c>
      <c r="AJ39" s="34">
        <f>PXIL!S39</f>
        <v>0</v>
      </c>
      <c r="AK39" s="34">
        <f>RTM_IEX!M39</f>
        <v>0</v>
      </c>
      <c r="AL39" s="34">
        <f>RTM_IEX!S39</f>
        <v>0</v>
      </c>
      <c r="AM39" s="34">
        <f>RTM_PXI!M39</f>
        <v>0</v>
      </c>
      <c r="AN39" s="34">
        <f>RTM_PXI!S39</f>
        <v>0</v>
      </c>
      <c r="AO39" s="149">
        <f>GDAM_IEX!M39</f>
        <v>0</v>
      </c>
      <c r="AP39" s="149">
        <f>GDAM_IEX!S39</f>
        <v>0</v>
      </c>
      <c r="AQ39" s="149">
        <f>GDAM_PXI!M39</f>
        <v>0</v>
      </c>
      <c r="AR39" s="149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16.987591999999999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SUMPRODUCT(LTA!J40:AN40,LTA!J$101:AN$101,LTA!J$108:AN$108)</f>
        <v>0</v>
      </c>
      <c r="U40" s="37">
        <f>SUMPRODUCT(LTA!J40:AN40,LTA!J$102:AN$102,LTA!J$108:AN$108)</f>
        <v>0</v>
      </c>
      <c r="V40" s="66">
        <f>SUMPRODUCT(MTOA!B40:G40,MTOA!B$102:G$102,MTOA!B$108:G$108)</f>
        <v>0</v>
      </c>
      <c r="W40" s="66">
        <f>SUMPRODUCT(MTOA!B40:G40,MTOA!B$101:G$101,MTOA!B$108:G$108)</f>
        <v>0</v>
      </c>
      <c r="X40">
        <v>0</v>
      </c>
      <c r="Y40" s="34">
        <f>IEX!M40</f>
        <v>7.15</v>
      </c>
      <c r="Z40" s="34">
        <f>IEX!S40</f>
        <v>0</v>
      </c>
      <c r="AA40" s="75">
        <f>STOA!M40</f>
        <v>0</v>
      </c>
      <c r="AB40" s="75">
        <f>-STOA!S40</f>
        <v>0</v>
      </c>
      <c r="AC40">
        <f t="shared" si="0"/>
        <v>0.2124108096</v>
      </c>
      <c r="AD40">
        <f t="shared" si="1"/>
        <v>23.925181190399996</v>
      </c>
      <c r="AE40">
        <v>0</v>
      </c>
      <c r="AF40" s="24"/>
      <c r="AG40">
        <f t="shared" si="2"/>
        <v>23.925181190399996</v>
      </c>
      <c r="AI40" s="34">
        <f>PXIL!M40</f>
        <v>0</v>
      </c>
      <c r="AJ40" s="34">
        <f>PXIL!S40</f>
        <v>0</v>
      </c>
      <c r="AK40" s="34">
        <f>RTM_IEX!M40</f>
        <v>0</v>
      </c>
      <c r="AL40" s="34">
        <f>RTM_IEX!S40</f>
        <v>0</v>
      </c>
      <c r="AM40" s="34">
        <f>RTM_PXI!M40</f>
        <v>0</v>
      </c>
      <c r="AN40" s="34">
        <f>RTM_PXI!S40</f>
        <v>0</v>
      </c>
      <c r="AO40" s="149">
        <f>GDAM_IEX!M40</f>
        <v>0</v>
      </c>
      <c r="AP40" s="149">
        <f>GDAM_IEX!S40</f>
        <v>0</v>
      </c>
      <c r="AQ40" s="149">
        <f>GDAM_PXI!M40</f>
        <v>0</v>
      </c>
      <c r="AR40" s="149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16.987591999999999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SUMPRODUCT(LTA!J41:AN41,LTA!J$101:AN$101,LTA!J$108:AN$108)</f>
        <v>0</v>
      </c>
      <c r="U41" s="37">
        <f>SUMPRODUCT(LTA!J41:AN41,LTA!J$102:AN$102,LTA!J$108:AN$108)</f>
        <v>0</v>
      </c>
      <c r="V41" s="66">
        <f>SUMPRODUCT(MTOA!B41:G41,MTOA!B$102:G$102,MTOA!B$108:G$108)</f>
        <v>0</v>
      </c>
      <c r="W41" s="66">
        <f>SUMPRODUCT(MTOA!B41:G41,MTOA!B$101:G$101,MTOA!B$108:G$108)</f>
        <v>0</v>
      </c>
      <c r="X41">
        <v>0</v>
      </c>
      <c r="Y41" s="34">
        <f>IEX!M41</f>
        <v>4.3600000000000003</v>
      </c>
      <c r="Z41" s="34">
        <f>IEX!S41</f>
        <v>0</v>
      </c>
      <c r="AA41" s="75">
        <f>STOA!M41</f>
        <v>0</v>
      </c>
      <c r="AB41" s="75">
        <f>-STOA!S41</f>
        <v>0</v>
      </c>
      <c r="AC41">
        <f t="shared" si="0"/>
        <v>0.2124988096</v>
      </c>
      <c r="AD41">
        <f t="shared" si="1"/>
        <v>23.9350931904</v>
      </c>
      <c r="AE41">
        <v>0</v>
      </c>
      <c r="AF41" s="24"/>
      <c r="AG41">
        <f t="shared" si="2"/>
        <v>23.9350931904</v>
      </c>
      <c r="AI41" s="34">
        <f>PXIL!M41</f>
        <v>0</v>
      </c>
      <c r="AJ41" s="34">
        <f>PXIL!S41</f>
        <v>0</v>
      </c>
      <c r="AK41" s="34">
        <f>RTM_IEX!M41</f>
        <v>2.8</v>
      </c>
      <c r="AL41" s="34">
        <f>RTM_IEX!S41</f>
        <v>0</v>
      </c>
      <c r="AM41" s="34">
        <f>RTM_PXI!M41</f>
        <v>0</v>
      </c>
      <c r="AN41" s="34">
        <f>RTM_PXI!S41</f>
        <v>0</v>
      </c>
      <c r="AO41" s="149">
        <f>GDAM_IEX!M41</f>
        <v>0</v>
      </c>
      <c r="AP41" s="149">
        <f>GDAM_IEX!S41</f>
        <v>0</v>
      </c>
      <c r="AQ41" s="149">
        <f>GDAM_PXI!M41</f>
        <v>0</v>
      </c>
      <c r="AR41" s="149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16.987591999999999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SUMPRODUCT(LTA!J42:AN42,LTA!J$101:AN$101,LTA!J$108:AN$108)</f>
        <v>0</v>
      </c>
      <c r="U42" s="37">
        <f>SUMPRODUCT(LTA!J42:AN42,LTA!J$102:AN$102,LTA!J$108:AN$108)</f>
        <v>0</v>
      </c>
      <c r="V42" s="66">
        <f>SUMPRODUCT(MTOA!B42:G42,MTOA!B$102:G$102,MTOA!B$108:G$108)</f>
        <v>0</v>
      </c>
      <c r="W42" s="66">
        <f>SUMPRODUCT(MTOA!B42:G42,MTOA!B$101:G$101,MTOA!B$108:G$108)</f>
        <v>0</v>
      </c>
      <c r="X42">
        <v>0</v>
      </c>
      <c r="Y42" s="34">
        <f>IEX!M42</f>
        <v>0</v>
      </c>
      <c r="Z42" s="34">
        <f>IEX!S42</f>
        <v>0</v>
      </c>
      <c r="AA42" s="75">
        <f>STOA!M42</f>
        <v>0</v>
      </c>
      <c r="AB42" s="75">
        <f>-STOA!S42</f>
        <v>0</v>
      </c>
      <c r="AC42">
        <f t="shared" si="0"/>
        <v>0.2124108096</v>
      </c>
      <c r="AD42">
        <f t="shared" si="1"/>
        <v>23.925181190399996</v>
      </c>
      <c r="AE42">
        <v>0</v>
      </c>
      <c r="AF42" s="24"/>
      <c r="AG42">
        <f t="shared" si="2"/>
        <v>23.925181190399996</v>
      </c>
      <c r="AI42" s="34">
        <f>PXIL!M42</f>
        <v>0</v>
      </c>
      <c r="AJ42" s="34">
        <f>PXIL!S42</f>
        <v>0</v>
      </c>
      <c r="AK42" s="34">
        <f>RTM_IEX!M42</f>
        <v>7.15</v>
      </c>
      <c r="AL42" s="34">
        <f>RTM_IEX!S42</f>
        <v>0</v>
      </c>
      <c r="AM42" s="34">
        <f>RTM_PXI!M42</f>
        <v>0</v>
      </c>
      <c r="AN42" s="34">
        <f>RTM_PXI!S42</f>
        <v>0</v>
      </c>
      <c r="AO42" s="149">
        <f>GDAM_IEX!M42</f>
        <v>0</v>
      </c>
      <c r="AP42" s="149">
        <f>GDAM_IEX!S42</f>
        <v>0</v>
      </c>
      <c r="AQ42" s="149">
        <f>GDAM_PXI!M42</f>
        <v>0</v>
      </c>
      <c r="AR42" s="149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16.987591999999999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SUMPRODUCT(LTA!J43:AN43,LTA!J$101:AN$101,LTA!J$108:AN$108)</f>
        <v>0</v>
      </c>
      <c r="U43" s="37">
        <f>SUMPRODUCT(LTA!J43:AN43,LTA!J$102:AN$102,LTA!J$108:AN$108)</f>
        <v>0</v>
      </c>
      <c r="V43" s="66">
        <f>SUMPRODUCT(MTOA!B43:G43,MTOA!B$102:G$102,MTOA!B$108:G$108)</f>
        <v>0</v>
      </c>
      <c r="W43" s="66">
        <f>SUMPRODUCT(MTOA!B43:G43,MTOA!B$101:G$101,MTOA!B$108:G$108)</f>
        <v>0</v>
      </c>
      <c r="X43">
        <v>0</v>
      </c>
      <c r="Y43" s="34">
        <f>IEX!M43</f>
        <v>2.99</v>
      </c>
      <c r="Z43" s="34">
        <f>IEX!S43</f>
        <v>0</v>
      </c>
      <c r="AA43" s="75">
        <f>STOA!M43</f>
        <v>0</v>
      </c>
      <c r="AB43" s="75">
        <f>-STOA!S43</f>
        <v>0</v>
      </c>
      <c r="AC43">
        <f t="shared" si="0"/>
        <v>0.21241080960000003</v>
      </c>
      <c r="AD43">
        <f t="shared" si="1"/>
        <v>23.9251811904</v>
      </c>
      <c r="AE43">
        <v>0</v>
      </c>
      <c r="AF43" s="24"/>
      <c r="AG43">
        <f t="shared" si="2"/>
        <v>23.9251811904</v>
      </c>
      <c r="AI43" s="34">
        <f>PXIL!M43</f>
        <v>0</v>
      </c>
      <c r="AJ43" s="34">
        <f>PXIL!S43</f>
        <v>0</v>
      </c>
      <c r="AK43" s="34">
        <f>RTM_IEX!M43</f>
        <v>4.16</v>
      </c>
      <c r="AL43" s="34">
        <f>RTM_IEX!S43</f>
        <v>0</v>
      </c>
      <c r="AM43" s="34">
        <f>RTM_PXI!M43</f>
        <v>0</v>
      </c>
      <c r="AN43" s="34">
        <f>RTM_PXI!S43</f>
        <v>0</v>
      </c>
      <c r="AO43" s="149">
        <f>GDAM_IEX!M43</f>
        <v>0</v>
      </c>
      <c r="AP43" s="149">
        <f>GDAM_IEX!S43</f>
        <v>0</v>
      </c>
      <c r="AQ43" s="149">
        <f>GDAM_PXI!M43</f>
        <v>0</v>
      </c>
      <c r="AR43" s="149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16.987591999999999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SUMPRODUCT(LTA!J44:AN44,LTA!J$101:AN$101,LTA!J$108:AN$108)</f>
        <v>0</v>
      </c>
      <c r="U44" s="37">
        <f>SUMPRODUCT(LTA!J44:AN44,LTA!J$102:AN$102,LTA!J$108:AN$108)</f>
        <v>0</v>
      </c>
      <c r="V44" s="66">
        <f>SUMPRODUCT(MTOA!B44:G44,MTOA!B$102:G$102,MTOA!B$108:G$108)</f>
        <v>0</v>
      </c>
      <c r="W44" s="66">
        <f>SUMPRODUCT(MTOA!B44:G44,MTOA!B$101:G$101,MTOA!B$108:G$108)</f>
        <v>0</v>
      </c>
      <c r="X44">
        <v>0</v>
      </c>
      <c r="Y44" s="34">
        <f>IEX!M44</f>
        <v>2.84</v>
      </c>
      <c r="Z44" s="34">
        <f>IEX!S44</f>
        <v>0</v>
      </c>
      <c r="AA44" s="75">
        <f>STOA!M44</f>
        <v>0</v>
      </c>
      <c r="AB44" s="75">
        <f>-STOA!S44</f>
        <v>0</v>
      </c>
      <c r="AC44">
        <f t="shared" si="0"/>
        <v>0.18636280960000001</v>
      </c>
      <c r="AD44">
        <f t="shared" si="1"/>
        <v>20.991229190400002</v>
      </c>
      <c r="AE44">
        <v>0</v>
      </c>
      <c r="AF44" s="24"/>
      <c r="AG44">
        <f t="shared" si="2"/>
        <v>20.991229190400002</v>
      </c>
      <c r="AI44" s="34">
        <f>PXIL!M44</f>
        <v>0</v>
      </c>
      <c r="AJ44" s="34">
        <f>PXIL!S44</f>
        <v>0</v>
      </c>
      <c r="AK44" s="34">
        <f>RTM_IEX!M44</f>
        <v>1.35</v>
      </c>
      <c r="AL44" s="34">
        <f>RTM_IEX!S44</f>
        <v>0</v>
      </c>
      <c r="AM44" s="34">
        <f>RTM_PXI!M44</f>
        <v>0</v>
      </c>
      <c r="AN44" s="34">
        <f>RTM_PXI!S44</f>
        <v>0</v>
      </c>
      <c r="AO44" s="149">
        <f>GDAM_IEX!M44</f>
        <v>0</v>
      </c>
      <c r="AP44" s="149">
        <f>GDAM_IEX!S44</f>
        <v>0</v>
      </c>
      <c r="AQ44" s="149">
        <f>GDAM_PXI!M44</f>
        <v>0</v>
      </c>
      <c r="AR44" s="149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16.987591999999999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SUMPRODUCT(LTA!J45:AN45,LTA!J$101:AN$101,LTA!J$108:AN$108)</f>
        <v>0</v>
      </c>
      <c r="U45" s="37">
        <f>SUMPRODUCT(LTA!J45:AN45,LTA!J$102:AN$102,LTA!J$108:AN$108)</f>
        <v>0</v>
      </c>
      <c r="V45" s="66">
        <f>SUMPRODUCT(MTOA!B45:G45,MTOA!B$102:G$102,MTOA!B$108:G$108)</f>
        <v>0</v>
      </c>
      <c r="W45" s="66">
        <f>SUMPRODUCT(MTOA!B45:G45,MTOA!B$101:G$101,MTOA!B$108:G$108)</f>
        <v>0</v>
      </c>
      <c r="X45">
        <v>0</v>
      </c>
      <c r="Y45" s="34">
        <f>IEX!M45</f>
        <v>0.12</v>
      </c>
      <c r="Z45" s="34">
        <f>IEX!S45</f>
        <v>0</v>
      </c>
      <c r="AA45" s="75">
        <f>STOA!M45</f>
        <v>0</v>
      </c>
      <c r="AB45" s="75">
        <f>-STOA!S45</f>
        <v>0</v>
      </c>
      <c r="AC45">
        <f t="shared" si="0"/>
        <v>0.18029080960000002</v>
      </c>
      <c r="AD45">
        <f t="shared" si="1"/>
        <v>20.3073011904</v>
      </c>
      <c r="AE45">
        <v>0</v>
      </c>
      <c r="AF45" s="24"/>
      <c r="AG45">
        <f t="shared" si="2"/>
        <v>20.3073011904</v>
      </c>
      <c r="AI45" s="34">
        <f>PXIL!M45</f>
        <v>0</v>
      </c>
      <c r="AJ45" s="34">
        <f>PXIL!S45</f>
        <v>0</v>
      </c>
      <c r="AK45" s="34">
        <f>RTM_IEX!M45</f>
        <v>3.38</v>
      </c>
      <c r="AL45" s="34">
        <f>RTM_IEX!S45</f>
        <v>0</v>
      </c>
      <c r="AM45" s="34">
        <f>RTM_PXI!M45</f>
        <v>0</v>
      </c>
      <c r="AN45" s="34">
        <f>RTM_PXI!S45</f>
        <v>0</v>
      </c>
      <c r="AO45" s="149">
        <f>GDAM_IEX!M45</f>
        <v>0</v>
      </c>
      <c r="AP45" s="149">
        <f>GDAM_IEX!S45</f>
        <v>0</v>
      </c>
      <c r="AQ45" s="149">
        <f>GDAM_PXI!M45</f>
        <v>0</v>
      </c>
      <c r="AR45" s="149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16.987591999999999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SUMPRODUCT(LTA!J46:AN46,LTA!J$101:AN$101,LTA!J$108:AN$108)</f>
        <v>0</v>
      </c>
      <c r="U46" s="37">
        <f>SUMPRODUCT(LTA!J46:AN46,LTA!J$102:AN$102,LTA!J$108:AN$108)</f>
        <v>0</v>
      </c>
      <c r="V46" s="66">
        <f>SUMPRODUCT(MTOA!B46:G46,MTOA!B$102:G$102,MTOA!B$108:G$108)</f>
        <v>0</v>
      </c>
      <c r="W46" s="66">
        <f>SUMPRODUCT(MTOA!B46:G46,MTOA!B$101:G$101,MTOA!B$108:G$108)</f>
        <v>0</v>
      </c>
      <c r="X46">
        <v>0</v>
      </c>
      <c r="Y46" s="34">
        <f>IEX!M46</f>
        <v>0.97</v>
      </c>
      <c r="Z46" s="34">
        <f>IEX!S46</f>
        <v>0</v>
      </c>
      <c r="AA46" s="75">
        <f>STOA!M46</f>
        <v>0</v>
      </c>
      <c r="AB46" s="75">
        <f>-STOA!S46</f>
        <v>0</v>
      </c>
      <c r="AC46">
        <f t="shared" si="0"/>
        <v>0.16990680959999999</v>
      </c>
      <c r="AD46">
        <f t="shared" si="1"/>
        <v>19.137685190399999</v>
      </c>
      <c r="AE46">
        <v>0</v>
      </c>
      <c r="AF46" s="24"/>
      <c r="AG46">
        <f t="shared" si="2"/>
        <v>19.137685190399999</v>
      </c>
      <c r="AI46" s="34">
        <f>PXIL!M46</f>
        <v>0</v>
      </c>
      <c r="AJ46" s="34">
        <f>PXIL!S46</f>
        <v>0</v>
      </c>
      <c r="AK46" s="34">
        <f>RTM_IEX!M46</f>
        <v>1.35</v>
      </c>
      <c r="AL46" s="34">
        <f>RTM_IEX!S46</f>
        <v>0</v>
      </c>
      <c r="AM46" s="34">
        <f>RTM_PXI!M46</f>
        <v>0</v>
      </c>
      <c r="AN46" s="34">
        <f>RTM_PXI!S46</f>
        <v>0</v>
      </c>
      <c r="AO46" s="149">
        <f>GDAM_IEX!M46</f>
        <v>0</v>
      </c>
      <c r="AP46" s="149">
        <f>GDAM_IEX!S46</f>
        <v>0</v>
      </c>
      <c r="AQ46" s="149">
        <f>GDAM_PXI!M46</f>
        <v>0</v>
      </c>
      <c r="AR46" s="149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16.987591999999999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SUMPRODUCT(LTA!J47:AN47,LTA!J$101:AN$101,LTA!J$108:AN$108)</f>
        <v>0</v>
      </c>
      <c r="U47" s="37">
        <f>SUMPRODUCT(LTA!J47:AN47,LTA!J$102:AN$102,LTA!J$108:AN$108)</f>
        <v>0</v>
      </c>
      <c r="V47" s="66">
        <f>SUMPRODUCT(MTOA!B47:G47,MTOA!B$102:G$102,MTOA!B$108:G$108)</f>
        <v>0</v>
      </c>
      <c r="W47" s="66">
        <f>SUMPRODUCT(MTOA!B47:G47,MTOA!B$101:G$101,MTOA!B$108:G$108)</f>
        <v>0</v>
      </c>
      <c r="X47">
        <v>0</v>
      </c>
      <c r="Y47" s="34">
        <f>IEX!M47</f>
        <v>0</v>
      </c>
      <c r="Z47" s="34">
        <f>IEX!S47</f>
        <v>0</v>
      </c>
      <c r="AA47" s="75">
        <f>STOA!M47</f>
        <v>0</v>
      </c>
      <c r="AB47" s="75">
        <f>-STOA!S47</f>
        <v>0</v>
      </c>
      <c r="AC47">
        <f t="shared" si="0"/>
        <v>0.16057880959999998</v>
      </c>
      <c r="AD47">
        <f t="shared" si="1"/>
        <v>18.0870131904</v>
      </c>
      <c r="AE47">
        <v>0</v>
      </c>
      <c r="AF47" s="24"/>
      <c r="AG47">
        <f t="shared" si="2"/>
        <v>18.0870131904</v>
      </c>
      <c r="AI47" s="34">
        <f>PXIL!M47</f>
        <v>0</v>
      </c>
      <c r="AJ47" s="34">
        <f>PXIL!S47</f>
        <v>0</v>
      </c>
      <c r="AK47" s="34">
        <f>RTM_IEX!M47</f>
        <v>1.26</v>
      </c>
      <c r="AL47" s="34">
        <f>RTM_IEX!S47</f>
        <v>0</v>
      </c>
      <c r="AM47" s="34">
        <f>RTM_PXI!M47</f>
        <v>0</v>
      </c>
      <c r="AN47" s="34">
        <f>RTM_PXI!S47</f>
        <v>0</v>
      </c>
      <c r="AO47" s="149">
        <f>GDAM_IEX!M47</f>
        <v>0</v>
      </c>
      <c r="AP47" s="149">
        <f>GDAM_IEX!S47</f>
        <v>0</v>
      </c>
      <c r="AQ47" s="149">
        <f>GDAM_PXI!M47</f>
        <v>0</v>
      </c>
      <c r="AR47" s="149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16.987591999999999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SUMPRODUCT(LTA!J48:AN48,LTA!J$101:AN$101,LTA!J$108:AN$108)</f>
        <v>0</v>
      </c>
      <c r="U48" s="37">
        <f>SUMPRODUCT(LTA!J48:AN48,LTA!J$102:AN$102,LTA!J$108:AN$108)</f>
        <v>0</v>
      </c>
      <c r="V48" s="66">
        <f>SUMPRODUCT(MTOA!B48:G48,MTOA!B$102:G$102,MTOA!B$108:G$108)</f>
        <v>0</v>
      </c>
      <c r="W48" s="66">
        <f>SUMPRODUCT(MTOA!B48:G48,MTOA!B$101:G$101,MTOA!B$108:G$108)</f>
        <v>0</v>
      </c>
      <c r="X48">
        <v>0</v>
      </c>
      <c r="Y48" s="34">
        <f>IEX!M48</f>
        <v>0</v>
      </c>
      <c r="Z48" s="34">
        <f>IEX!S48</f>
        <v>0</v>
      </c>
      <c r="AA48" s="75">
        <f>STOA!M48</f>
        <v>0</v>
      </c>
      <c r="AB48" s="75">
        <f>-STOA!S48</f>
        <v>0</v>
      </c>
      <c r="AC48">
        <f t="shared" si="0"/>
        <v>0.15292280959999999</v>
      </c>
      <c r="AD48">
        <f t="shared" si="1"/>
        <v>17.2246691904</v>
      </c>
      <c r="AE48">
        <v>0</v>
      </c>
      <c r="AF48" s="24"/>
      <c r="AG48">
        <f t="shared" si="2"/>
        <v>17.2246691904</v>
      </c>
      <c r="AI48" s="34">
        <f>PXIL!M48</f>
        <v>0</v>
      </c>
      <c r="AJ48" s="34">
        <f>PXIL!S48</f>
        <v>0</v>
      </c>
      <c r="AK48" s="34">
        <f>RTM_IEX!M48</f>
        <v>0.39</v>
      </c>
      <c r="AL48" s="34">
        <f>RTM_IEX!S48</f>
        <v>0</v>
      </c>
      <c r="AM48" s="34">
        <f>RTM_PXI!M48</f>
        <v>0</v>
      </c>
      <c r="AN48" s="34">
        <f>RTM_PXI!S48</f>
        <v>0</v>
      </c>
      <c r="AO48" s="149">
        <f>GDAM_IEX!M48</f>
        <v>0</v>
      </c>
      <c r="AP48" s="149">
        <f>GDAM_IEX!S48</f>
        <v>0</v>
      </c>
      <c r="AQ48" s="149">
        <f>GDAM_PXI!M48</f>
        <v>0</v>
      </c>
      <c r="AR48" s="149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16.987591999999999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SUMPRODUCT(LTA!J49:AN49,LTA!J$101:AN$101,LTA!J$108:AN$108)</f>
        <v>0</v>
      </c>
      <c r="U49" s="37">
        <f>SUMPRODUCT(LTA!J49:AN49,LTA!J$102:AN$102,LTA!J$108:AN$108)</f>
        <v>0</v>
      </c>
      <c r="V49" s="66">
        <f>SUMPRODUCT(MTOA!B49:G49,MTOA!B$102:G$102,MTOA!B$108:G$108)</f>
        <v>0</v>
      </c>
      <c r="W49" s="66">
        <f>SUMPRODUCT(MTOA!B49:G49,MTOA!B$101:G$101,MTOA!B$108:G$108)</f>
        <v>0</v>
      </c>
      <c r="X49">
        <v>0</v>
      </c>
      <c r="Y49" s="34">
        <f>IEX!M49</f>
        <v>0</v>
      </c>
      <c r="Z49" s="34">
        <f>IEX!S49</f>
        <v>0</v>
      </c>
      <c r="AA49" s="75">
        <f>STOA!M49</f>
        <v>0</v>
      </c>
      <c r="AB49" s="75">
        <f>-STOA!S49</f>
        <v>0</v>
      </c>
      <c r="AC49">
        <f t="shared" si="0"/>
        <v>0.1511628096</v>
      </c>
      <c r="AD49">
        <f t="shared" si="1"/>
        <v>17.026429190400002</v>
      </c>
      <c r="AE49">
        <v>0</v>
      </c>
      <c r="AF49" s="24"/>
      <c r="AG49">
        <f t="shared" si="2"/>
        <v>17.026429190400002</v>
      </c>
      <c r="AI49" s="34">
        <f>PXIL!M49</f>
        <v>0</v>
      </c>
      <c r="AJ49" s="34">
        <f>PXIL!S49</f>
        <v>0</v>
      </c>
      <c r="AK49" s="34">
        <f>RTM_IEX!M49</f>
        <v>0.19</v>
      </c>
      <c r="AL49" s="34">
        <f>RTM_IEX!S49</f>
        <v>0</v>
      </c>
      <c r="AM49" s="34">
        <f>RTM_PXI!M49</f>
        <v>0</v>
      </c>
      <c r="AN49" s="34">
        <f>RTM_PXI!S49</f>
        <v>0</v>
      </c>
      <c r="AO49" s="149">
        <f>GDAM_IEX!M49</f>
        <v>0</v>
      </c>
      <c r="AP49" s="149">
        <f>GDAM_IEX!S49</f>
        <v>0</v>
      </c>
      <c r="AQ49" s="149">
        <f>GDAM_PXI!M49</f>
        <v>0</v>
      </c>
      <c r="AR49" s="149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16.987591999999999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SUMPRODUCT(LTA!J50:AN50,LTA!J$101:AN$101,LTA!J$108:AN$108)</f>
        <v>0</v>
      </c>
      <c r="U50" s="37">
        <f>SUMPRODUCT(LTA!J50:AN50,LTA!J$102:AN$102,LTA!J$108:AN$108)</f>
        <v>0</v>
      </c>
      <c r="V50" s="66">
        <f>SUMPRODUCT(MTOA!B50:G50,MTOA!B$102:G$102,MTOA!B$108:G$108)</f>
        <v>0</v>
      </c>
      <c r="W50" s="66">
        <f>SUMPRODUCT(MTOA!B50:G50,MTOA!B$101:G$101,MTOA!B$108:G$108)</f>
        <v>0</v>
      </c>
      <c r="X50">
        <v>0</v>
      </c>
      <c r="Y50" s="34">
        <f>IEX!M50</f>
        <v>0</v>
      </c>
      <c r="Z50" s="34">
        <f>IEX!S50</f>
        <v>0</v>
      </c>
      <c r="AA50" s="75">
        <f>STOA!M50</f>
        <v>0</v>
      </c>
      <c r="AB50" s="75">
        <f>-STOA!S50</f>
        <v>0</v>
      </c>
      <c r="AC50">
        <f t="shared" si="0"/>
        <v>0.1927868096</v>
      </c>
      <c r="AD50">
        <f t="shared" si="1"/>
        <v>21.7148051904</v>
      </c>
      <c r="AE50">
        <v>0</v>
      </c>
      <c r="AF50" s="24"/>
      <c r="AG50">
        <f t="shared" si="2"/>
        <v>21.7148051904</v>
      </c>
      <c r="AI50" s="34">
        <f>PXIL!M50</f>
        <v>0</v>
      </c>
      <c r="AJ50" s="34">
        <f>PXIL!S50</f>
        <v>0</v>
      </c>
      <c r="AK50" s="34">
        <f>RTM_IEX!M50</f>
        <v>4.92</v>
      </c>
      <c r="AL50" s="34">
        <f>RTM_IEX!S50</f>
        <v>0</v>
      </c>
      <c r="AM50" s="34">
        <f>RTM_PXI!M50</f>
        <v>0</v>
      </c>
      <c r="AN50" s="34">
        <f>RTM_PXI!S50</f>
        <v>0</v>
      </c>
      <c r="AO50" s="149">
        <f>GDAM_IEX!M50</f>
        <v>0</v>
      </c>
      <c r="AP50" s="149">
        <f>GDAM_IEX!S50</f>
        <v>0</v>
      </c>
      <c r="AQ50" s="149">
        <f>GDAM_PXI!M50</f>
        <v>0</v>
      </c>
      <c r="AR50" s="149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16.987591999999999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SUMPRODUCT(LTA!J51:AN51,LTA!J$101:AN$101,LTA!J$108:AN$108)</f>
        <v>0</v>
      </c>
      <c r="U51" s="37">
        <f>SUMPRODUCT(LTA!J51:AN51,LTA!J$102:AN$102,LTA!J$108:AN$108)</f>
        <v>0</v>
      </c>
      <c r="V51" s="66">
        <f>SUMPRODUCT(MTOA!B51:G51,MTOA!B$102:G$102,MTOA!B$108:G$108)</f>
        <v>0</v>
      </c>
      <c r="W51" s="66">
        <f>SUMPRODUCT(MTOA!B51:G51,MTOA!B$101:G$101,MTOA!B$108:G$108)</f>
        <v>0</v>
      </c>
      <c r="X51">
        <v>0</v>
      </c>
      <c r="Y51" s="34">
        <f>IEX!M51</f>
        <v>0</v>
      </c>
      <c r="Z51" s="34">
        <f>IEX!S51</f>
        <v>0</v>
      </c>
      <c r="AA51" s="75">
        <f>STOA!M51</f>
        <v>0</v>
      </c>
      <c r="AB51" s="75">
        <f>-STOA!S51</f>
        <v>0</v>
      </c>
      <c r="AC51">
        <f t="shared" si="0"/>
        <v>0.2124108096</v>
      </c>
      <c r="AD51">
        <f t="shared" si="1"/>
        <v>23.925181190399996</v>
      </c>
      <c r="AE51">
        <v>0</v>
      </c>
      <c r="AF51" s="24"/>
      <c r="AG51">
        <f t="shared" si="2"/>
        <v>23.925181190399996</v>
      </c>
      <c r="AI51" s="34">
        <f>PXIL!M51</f>
        <v>0</v>
      </c>
      <c r="AJ51" s="34">
        <f>PXIL!S51</f>
        <v>0</v>
      </c>
      <c r="AK51" s="34">
        <f>RTM_IEX!M51</f>
        <v>7.15</v>
      </c>
      <c r="AL51" s="34">
        <f>RTM_IEX!S51</f>
        <v>0</v>
      </c>
      <c r="AM51" s="34">
        <f>RTM_PXI!M51</f>
        <v>0</v>
      </c>
      <c r="AN51" s="34">
        <f>RTM_PXI!S51</f>
        <v>0</v>
      </c>
      <c r="AO51" s="149">
        <f>GDAM_IEX!M51</f>
        <v>0</v>
      </c>
      <c r="AP51" s="149">
        <f>GDAM_IEX!S51</f>
        <v>0</v>
      </c>
      <c r="AQ51" s="149">
        <f>GDAM_PXI!M51</f>
        <v>0</v>
      </c>
      <c r="AR51" s="149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16.987591999999999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SUMPRODUCT(LTA!J52:AN52,LTA!J$101:AN$101,LTA!J$108:AN$108)</f>
        <v>0</v>
      </c>
      <c r="U52" s="37">
        <f>SUMPRODUCT(LTA!J52:AN52,LTA!J$102:AN$102,LTA!J$108:AN$108)</f>
        <v>0</v>
      </c>
      <c r="V52" s="66">
        <f>SUMPRODUCT(MTOA!B52:G52,MTOA!B$102:G$102,MTOA!B$108:G$108)</f>
        <v>0</v>
      </c>
      <c r="W52" s="66">
        <f>SUMPRODUCT(MTOA!B52:G52,MTOA!B$101:G$101,MTOA!B$108:G$108)</f>
        <v>0</v>
      </c>
      <c r="X52">
        <v>0</v>
      </c>
      <c r="Y52" s="34">
        <f>IEX!M52</f>
        <v>0</v>
      </c>
      <c r="Z52" s="34">
        <f>IEX!S52</f>
        <v>0</v>
      </c>
      <c r="AA52" s="75">
        <f>STOA!M52</f>
        <v>0</v>
      </c>
      <c r="AB52" s="75">
        <f>-STOA!S52</f>
        <v>0</v>
      </c>
      <c r="AC52">
        <f t="shared" si="0"/>
        <v>0.17923480959999999</v>
      </c>
      <c r="AD52">
        <f t="shared" si="1"/>
        <v>20.188357190399998</v>
      </c>
      <c r="AE52">
        <v>0</v>
      </c>
      <c r="AF52" s="24"/>
      <c r="AG52">
        <f t="shared" si="2"/>
        <v>20.188357190399998</v>
      </c>
      <c r="AI52" s="34">
        <f>PXIL!M52</f>
        <v>0</v>
      </c>
      <c r="AJ52" s="34">
        <f>PXIL!S52</f>
        <v>0</v>
      </c>
      <c r="AK52" s="34">
        <f>RTM_IEX!M52</f>
        <v>3.38</v>
      </c>
      <c r="AL52" s="34">
        <f>RTM_IEX!S52</f>
        <v>0</v>
      </c>
      <c r="AM52" s="34">
        <f>RTM_PXI!M52</f>
        <v>0</v>
      </c>
      <c r="AN52" s="34">
        <f>RTM_PXI!S52</f>
        <v>0</v>
      </c>
      <c r="AO52" s="149">
        <f>GDAM_IEX!M52</f>
        <v>0</v>
      </c>
      <c r="AP52" s="149">
        <f>GDAM_IEX!S52</f>
        <v>0</v>
      </c>
      <c r="AQ52" s="149">
        <f>GDAM_PXI!M52</f>
        <v>0</v>
      </c>
      <c r="AR52" s="149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16.987591999999999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SUMPRODUCT(LTA!J53:AN53,LTA!J$101:AN$101,LTA!J$108:AN$108)</f>
        <v>0</v>
      </c>
      <c r="U53" s="37">
        <f>SUMPRODUCT(LTA!J53:AN53,LTA!J$102:AN$102,LTA!J$108:AN$108)</f>
        <v>0</v>
      </c>
      <c r="V53" s="66">
        <f>SUMPRODUCT(MTOA!B53:G53,MTOA!B$102:G$102,MTOA!B$108:G$108)</f>
        <v>0</v>
      </c>
      <c r="W53" s="66">
        <f>SUMPRODUCT(MTOA!B53:G53,MTOA!B$101:G$101,MTOA!B$108:G$108)</f>
        <v>0</v>
      </c>
      <c r="X53">
        <v>0</v>
      </c>
      <c r="Y53" s="34">
        <f>IEX!M53</f>
        <v>0</v>
      </c>
      <c r="Z53" s="34">
        <f>IEX!S53</f>
        <v>0</v>
      </c>
      <c r="AA53" s="75">
        <f>STOA!M53</f>
        <v>0</v>
      </c>
      <c r="AB53" s="75">
        <f>-STOA!S53</f>
        <v>0</v>
      </c>
      <c r="AC53">
        <f t="shared" si="0"/>
        <v>0.16480280959999999</v>
      </c>
      <c r="AD53">
        <f t="shared" si="1"/>
        <v>18.562789190399997</v>
      </c>
      <c r="AE53">
        <v>0</v>
      </c>
      <c r="AF53" s="24"/>
      <c r="AG53">
        <f t="shared" si="2"/>
        <v>18.562789190399997</v>
      </c>
      <c r="AI53" s="34">
        <f>PXIL!M53</f>
        <v>0</v>
      </c>
      <c r="AJ53" s="34">
        <f>PXIL!S53</f>
        <v>0</v>
      </c>
      <c r="AK53" s="34">
        <f>RTM_IEX!M53</f>
        <v>1.74</v>
      </c>
      <c r="AL53" s="34">
        <f>RTM_IEX!S53</f>
        <v>0</v>
      </c>
      <c r="AM53" s="34">
        <f>RTM_PXI!M53</f>
        <v>0</v>
      </c>
      <c r="AN53" s="34">
        <f>RTM_PXI!S53</f>
        <v>0</v>
      </c>
      <c r="AO53" s="149">
        <f>GDAM_IEX!M53</f>
        <v>0</v>
      </c>
      <c r="AP53" s="149">
        <f>GDAM_IEX!S53</f>
        <v>0</v>
      </c>
      <c r="AQ53" s="149">
        <f>GDAM_PXI!M53</f>
        <v>0</v>
      </c>
      <c r="AR53" s="149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16.987591999999999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SUMPRODUCT(LTA!J54:AN54,LTA!J$101:AN$101,LTA!J$108:AN$108)</f>
        <v>0</v>
      </c>
      <c r="U54" s="37">
        <f>SUMPRODUCT(LTA!J54:AN54,LTA!J$102:AN$102,LTA!J$108:AN$108)</f>
        <v>0</v>
      </c>
      <c r="V54" s="66">
        <f>SUMPRODUCT(MTOA!B54:G54,MTOA!B$102:G$102,MTOA!B$108:G$108)</f>
        <v>0</v>
      </c>
      <c r="W54" s="66">
        <f>SUMPRODUCT(MTOA!B54:G54,MTOA!B$101:G$101,MTOA!B$108:G$108)</f>
        <v>0</v>
      </c>
      <c r="X54">
        <v>0</v>
      </c>
      <c r="Y54" s="34">
        <f>IEX!M54</f>
        <v>0</v>
      </c>
      <c r="Z54" s="34">
        <f>IEX!S54</f>
        <v>0</v>
      </c>
      <c r="AA54" s="75">
        <f>STOA!M54</f>
        <v>0</v>
      </c>
      <c r="AB54" s="75">
        <f>-STOA!S54</f>
        <v>0</v>
      </c>
      <c r="AC54">
        <f t="shared" si="0"/>
        <v>0.19877080959999999</v>
      </c>
      <c r="AD54">
        <f t="shared" si="1"/>
        <v>22.388821190400002</v>
      </c>
      <c r="AE54">
        <v>0</v>
      </c>
      <c r="AF54" s="24"/>
      <c r="AG54">
        <f t="shared" si="2"/>
        <v>22.388821190400002</v>
      </c>
      <c r="AI54" s="34">
        <f>PXIL!M54</f>
        <v>0</v>
      </c>
      <c r="AJ54" s="34">
        <f>PXIL!S54</f>
        <v>0</v>
      </c>
      <c r="AK54" s="34">
        <f>RTM_IEX!M54</f>
        <v>5.6</v>
      </c>
      <c r="AL54" s="34">
        <f>RTM_IEX!S54</f>
        <v>0</v>
      </c>
      <c r="AM54" s="34">
        <f>RTM_PXI!M54</f>
        <v>0</v>
      </c>
      <c r="AN54" s="34">
        <f>RTM_PXI!S54</f>
        <v>0</v>
      </c>
      <c r="AO54" s="149">
        <f>GDAM_IEX!M54</f>
        <v>0</v>
      </c>
      <c r="AP54" s="149">
        <f>GDAM_IEX!S54</f>
        <v>0</v>
      </c>
      <c r="AQ54" s="149">
        <f>GDAM_PXI!M54</f>
        <v>0</v>
      </c>
      <c r="AR54" s="149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16.987591999999999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SUMPRODUCT(LTA!J55:AN55,LTA!J$101:AN$101,LTA!J$108:AN$108)</f>
        <v>0</v>
      </c>
      <c r="U55" s="37">
        <f>SUMPRODUCT(LTA!J55:AN55,LTA!J$102:AN$102,LTA!J$108:AN$108)</f>
        <v>0</v>
      </c>
      <c r="V55" s="66">
        <f>SUMPRODUCT(MTOA!B55:G55,MTOA!B$102:G$102,MTOA!B$108:G$108)</f>
        <v>0</v>
      </c>
      <c r="W55" s="66">
        <f>SUMPRODUCT(MTOA!B55:G55,MTOA!B$101:G$101,MTOA!B$108:G$108)</f>
        <v>0</v>
      </c>
      <c r="X55">
        <v>0</v>
      </c>
      <c r="Y55" s="34">
        <f>IEX!M55</f>
        <v>3.54</v>
      </c>
      <c r="Z55" s="34">
        <f>IEX!S55</f>
        <v>0</v>
      </c>
      <c r="AA55" s="75">
        <f>STOA!M55</f>
        <v>0</v>
      </c>
      <c r="AB55" s="75">
        <f>-STOA!S55</f>
        <v>0</v>
      </c>
      <c r="AC55">
        <f t="shared" si="0"/>
        <v>0.1891788096</v>
      </c>
      <c r="AD55">
        <f t="shared" si="1"/>
        <v>21.308413190399996</v>
      </c>
      <c r="AE55">
        <v>0</v>
      </c>
      <c r="AF55" s="24"/>
      <c r="AG55">
        <f t="shared" si="2"/>
        <v>21.308413190399996</v>
      </c>
      <c r="AI55" s="34">
        <f>PXIL!M55</f>
        <v>0</v>
      </c>
      <c r="AJ55" s="34">
        <f>PXIL!S55</f>
        <v>0</v>
      </c>
      <c r="AK55" s="34">
        <f>RTM_IEX!M55</f>
        <v>0.97</v>
      </c>
      <c r="AL55" s="34">
        <f>RTM_IEX!S55</f>
        <v>0</v>
      </c>
      <c r="AM55" s="34">
        <f>RTM_PXI!M55</f>
        <v>0</v>
      </c>
      <c r="AN55" s="34">
        <f>RTM_PXI!S55</f>
        <v>0</v>
      </c>
      <c r="AO55" s="149">
        <f>GDAM_IEX!M55</f>
        <v>0</v>
      </c>
      <c r="AP55" s="149">
        <f>GDAM_IEX!S55</f>
        <v>0</v>
      </c>
      <c r="AQ55" s="149">
        <f>GDAM_PXI!M55</f>
        <v>0</v>
      </c>
      <c r="AR55" s="149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16.987591999999999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SUMPRODUCT(LTA!J56:AN56,LTA!J$101:AN$101,LTA!J$108:AN$108)</f>
        <v>0</v>
      </c>
      <c r="U56" s="37">
        <f>SUMPRODUCT(LTA!J56:AN56,LTA!J$102:AN$102,LTA!J$108:AN$108)</f>
        <v>0</v>
      </c>
      <c r="V56" s="66">
        <f>SUMPRODUCT(MTOA!B56:G56,MTOA!B$102:G$102,MTOA!B$108:G$108)</f>
        <v>0</v>
      </c>
      <c r="W56" s="66">
        <f>SUMPRODUCT(MTOA!B56:G56,MTOA!B$101:G$101,MTOA!B$108:G$108)</f>
        <v>0</v>
      </c>
      <c r="X56">
        <v>0</v>
      </c>
      <c r="Y56" s="34">
        <f>IEX!M56</f>
        <v>7.15</v>
      </c>
      <c r="Z56" s="34">
        <f>IEX!S56</f>
        <v>0</v>
      </c>
      <c r="AA56" s="75">
        <f>STOA!M56</f>
        <v>0</v>
      </c>
      <c r="AB56" s="75">
        <f>-STOA!S56</f>
        <v>0</v>
      </c>
      <c r="AC56">
        <f t="shared" si="0"/>
        <v>0.2124108096</v>
      </c>
      <c r="AD56">
        <f t="shared" si="1"/>
        <v>23.925181190399996</v>
      </c>
      <c r="AE56">
        <v>0</v>
      </c>
      <c r="AF56" s="24"/>
      <c r="AG56">
        <f t="shared" si="2"/>
        <v>23.925181190399996</v>
      </c>
      <c r="AI56" s="34">
        <f>PXIL!M56</f>
        <v>0</v>
      </c>
      <c r="AJ56" s="34">
        <f>PXIL!S56</f>
        <v>0</v>
      </c>
      <c r="AK56" s="34">
        <f>RTM_IEX!M56</f>
        <v>0</v>
      </c>
      <c r="AL56" s="34">
        <f>RTM_IEX!S56</f>
        <v>0</v>
      </c>
      <c r="AM56" s="34">
        <f>RTM_PXI!M56</f>
        <v>0</v>
      </c>
      <c r="AN56" s="34">
        <f>RTM_PXI!S56</f>
        <v>0</v>
      </c>
      <c r="AO56" s="149">
        <f>GDAM_IEX!M56</f>
        <v>0</v>
      </c>
      <c r="AP56" s="149">
        <f>GDAM_IEX!S56</f>
        <v>0</v>
      </c>
      <c r="AQ56" s="149">
        <f>GDAM_PXI!M56</f>
        <v>0</v>
      </c>
      <c r="AR56" s="149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16.987591999999999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SUMPRODUCT(LTA!J57:AN57,LTA!J$101:AN$101,LTA!J$108:AN$108)</f>
        <v>0</v>
      </c>
      <c r="U57" s="37">
        <f>SUMPRODUCT(LTA!J57:AN57,LTA!J$102:AN$102,LTA!J$108:AN$108)</f>
        <v>0</v>
      </c>
      <c r="V57" s="66">
        <f>SUMPRODUCT(MTOA!B57:G57,MTOA!B$102:G$102,MTOA!B$108:G$108)</f>
        <v>0</v>
      </c>
      <c r="W57" s="66">
        <f>SUMPRODUCT(MTOA!B57:G57,MTOA!B$101:G$101,MTOA!B$108:G$108)</f>
        <v>0</v>
      </c>
      <c r="X57">
        <v>0</v>
      </c>
      <c r="Y57" s="34">
        <f>IEX!M57</f>
        <v>1.75</v>
      </c>
      <c r="Z57" s="34">
        <f>IEX!S57</f>
        <v>0</v>
      </c>
      <c r="AA57" s="75">
        <f>STOA!M57</f>
        <v>0</v>
      </c>
      <c r="AB57" s="75">
        <f>-STOA!S57</f>
        <v>0</v>
      </c>
      <c r="AC57">
        <f t="shared" si="0"/>
        <v>0.19041080960000001</v>
      </c>
      <c r="AD57">
        <f t="shared" si="1"/>
        <v>21.447181190399998</v>
      </c>
      <c r="AE57">
        <v>0</v>
      </c>
      <c r="AF57" s="24"/>
      <c r="AG57">
        <f t="shared" si="2"/>
        <v>21.447181190399998</v>
      </c>
      <c r="AI57" s="34">
        <f>PXIL!M57</f>
        <v>0</v>
      </c>
      <c r="AJ57" s="34">
        <f>PXIL!S57</f>
        <v>0</v>
      </c>
      <c r="AK57" s="34">
        <f>RTM_IEX!M57</f>
        <v>2.9</v>
      </c>
      <c r="AL57" s="34">
        <f>RTM_IEX!S57</f>
        <v>0</v>
      </c>
      <c r="AM57" s="34">
        <f>RTM_PXI!M57</f>
        <v>0</v>
      </c>
      <c r="AN57" s="34">
        <f>RTM_PXI!S57</f>
        <v>0</v>
      </c>
      <c r="AO57" s="149">
        <f>GDAM_IEX!M57</f>
        <v>0</v>
      </c>
      <c r="AP57" s="149">
        <f>GDAM_IEX!S57</f>
        <v>0</v>
      </c>
      <c r="AQ57" s="149">
        <f>GDAM_PXI!M57</f>
        <v>0</v>
      </c>
      <c r="AR57" s="149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16.987591999999999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SUMPRODUCT(LTA!J58:AN58,LTA!J$101:AN$101,LTA!J$108:AN$108)</f>
        <v>0</v>
      </c>
      <c r="U58" s="37">
        <f>SUMPRODUCT(LTA!J58:AN58,LTA!J$102:AN$102,LTA!J$108:AN$108)</f>
        <v>0</v>
      </c>
      <c r="V58" s="66">
        <f>SUMPRODUCT(MTOA!B58:G58,MTOA!B$102:G$102,MTOA!B$108:G$108)</f>
        <v>0</v>
      </c>
      <c r="W58" s="66">
        <f>SUMPRODUCT(MTOA!B58:G58,MTOA!B$101:G$101,MTOA!B$108:G$108)</f>
        <v>0</v>
      </c>
      <c r="X58">
        <v>0</v>
      </c>
      <c r="Y58" s="34">
        <f>IEX!M58</f>
        <v>0</v>
      </c>
      <c r="Z58" s="34">
        <f>IEX!S58</f>
        <v>0</v>
      </c>
      <c r="AA58" s="75">
        <f>STOA!M58</f>
        <v>0</v>
      </c>
      <c r="AB58" s="75">
        <f>-STOA!S58</f>
        <v>0</v>
      </c>
      <c r="AC58">
        <f t="shared" si="0"/>
        <v>0.1886508096</v>
      </c>
      <c r="AD58">
        <f t="shared" si="1"/>
        <v>21.2489411904</v>
      </c>
      <c r="AE58">
        <v>0</v>
      </c>
      <c r="AF58" s="24"/>
      <c r="AG58">
        <f t="shared" si="2"/>
        <v>21.2489411904</v>
      </c>
      <c r="AI58" s="34">
        <f>PXIL!M58</f>
        <v>0</v>
      </c>
      <c r="AJ58" s="34">
        <f>PXIL!S58</f>
        <v>0</v>
      </c>
      <c r="AK58" s="34">
        <f>RTM_IEX!M58</f>
        <v>4.45</v>
      </c>
      <c r="AL58" s="34">
        <f>RTM_IEX!S58</f>
        <v>0</v>
      </c>
      <c r="AM58" s="34">
        <f>RTM_PXI!M58</f>
        <v>0</v>
      </c>
      <c r="AN58" s="34">
        <f>RTM_PXI!S58</f>
        <v>0</v>
      </c>
      <c r="AO58" s="149">
        <f>GDAM_IEX!M58</f>
        <v>0</v>
      </c>
      <c r="AP58" s="149">
        <f>GDAM_IEX!S58</f>
        <v>0</v>
      </c>
      <c r="AQ58" s="149">
        <f>GDAM_PXI!M58</f>
        <v>0</v>
      </c>
      <c r="AR58" s="149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16.987591999999999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SUMPRODUCT(LTA!J59:AN59,LTA!J$101:AN$101,LTA!J$108:AN$108)</f>
        <v>0</v>
      </c>
      <c r="U59" s="37">
        <f>SUMPRODUCT(LTA!J59:AN59,LTA!J$102:AN$102,LTA!J$108:AN$108)</f>
        <v>0</v>
      </c>
      <c r="V59" s="66">
        <f>SUMPRODUCT(MTOA!B59:G59,MTOA!B$102:G$102,MTOA!B$108:G$108)</f>
        <v>0</v>
      </c>
      <c r="W59" s="66">
        <f>SUMPRODUCT(MTOA!B59:G59,MTOA!B$101:G$101,MTOA!B$108:G$108)</f>
        <v>0</v>
      </c>
      <c r="X59">
        <v>0</v>
      </c>
      <c r="Y59" s="34">
        <f>IEX!M59</f>
        <v>0</v>
      </c>
      <c r="Z59" s="34">
        <f>IEX!S59</f>
        <v>0</v>
      </c>
      <c r="AA59" s="75">
        <f>STOA!M59</f>
        <v>0</v>
      </c>
      <c r="AB59" s="75">
        <f>-STOA!S59</f>
        <v>0</v>
      </c>
      <c r="AC59">
        <f t="shared" si="0"/>
        <v>0.2124108096</v>
      </c>
      <c r="AD59">
        <f t="shared" si="1"/>
        <v>23.925181190399996</v>
      </c>
      <c r="AE59">
        <v>0</v>
      </c>
      <c r="AF59" s="24"/>
      <c r="AG59">
        <f t="shared" si="2"/>
        <v>23.925181190399996</v>
      </c>
      <c r="AI59" s="34">
        <f>PXIL!M59</f>
        <v>0</v>
      </c>
      <c r="AJ59" s="34">
        <f>PXIL!S59</f>
        <v>0</v>
      </c>
      <c r="AK59" s="34">
        <f>RTM_IEX!M59</f>
        <v>7.15</v>
      </c>
      <c r="AL59" s="34">
        <f>RTM_IEX!S59</f>
        <v>0</v>
      </c>
      <c r="AM59" s="34">
        <f>RTM_PXI!M59</f>
        <v>0</v>
      </c>
      <c r="AN59" s="34">
        <f>RTM_PXI!S59</f>
        <v>0</v>
      </c>
      <c r="AO59" s="149">
        <f>GDAM_IEX!M59</f>
        <v>0</v>
      </c>
      <c r="AP59" s="149">
        <f>GDAM_IEX!S59</f>
        <v>0</v>
      </c>
      <c r="AQ59" s="149">
        <f>GDAM_PXI!M59</f>
        <v>0</v>
      </c>
      <c r="AR59" s="149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16.987591999999999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SUMPRODUCT(LTA!J60:AN60,LTA!J$101:AN$101,LTA!J$108:AN$108)</f>
        <v>0</v>
      </c>
      <c r="U60" s="37">
        <f>SUMPRODUCT(LTA!J60:AN60,LTA!J$102:AN$102,LTA!J$108:AN$108)</f>
        <v>0</v>
      </c>
      <c r="V60" s="66">
        <f>SUMPRODUCT(MTOA!B60:G60,MTOA!B$102:G$102,MTOA!B$108:G$108)</f>
        <v>0</v>
      </c>
      <c r="W60" s="66">
        <f>SUMPRODUCT(MTOA!B60:G60,MTOA!B$101:G$101,MTOA!B$108:G$108)</f>
        <v>0</v>
      </c>
      <c r="X60">
        <v>0</v>
      </c>
      <c r="Y60" s="34">
        <f>IEX!M60</f>
        <v>0</v>
      </c>
      <c r="Z60" s="34">
        <f>IEX!S60</f>
        <v>0</v>
      </c>
      <c r="AA60" s="75">
        <f>STOA!M60</f>
        <v>0</v>
      </c>
      <c r="AB60" s="75">
        <f>-STOA!S60</f>
        <v>0</v>
      </c>
      <c r="AC60">
        <f t="shared" si="0"/>
        <v>0.2124108096</v>
      </c>
      <c r="AD60">
        <f t="shared" si="1"/>
        <v>23.925181190399996</v>
      </c>
      <c r="AE60">
        <v>0</v>
      </c>
      <c r="AF60" s="24"/>
      <c r="AG60">
        <f t="shared" si="2"/>
        <v>23.925181190399996</v>
      </c>
      <c r="AI60" s="34">
        <f>PXIL!M60</f>
        <v>0</v>
      </c>
      <c r="AJ60" s="34">
        <f>PXIL!S60</f>
        <v>0</v>
      </c>
      <c r="AK60" s="34">
        <f>RTM_IEX!M60</f>
        <v>7.15</v>
      </c>
      <c r="AL60" s="34">
        <f>RTM_IEX!S60</f>
        <v>0</v>
      </c>
      <c r="AM60" s="34">
        <f>RTM_PXI!M60</f>
        <v>0</v>
      </c>
      <c r="AN60" s="34">
        <f>RTM_PXI!S60</f>
        <v>0</v>
      </c>
      <c r="AO60" s="149">
        <f>GDAM_IEX!M60</f>
        <v>0</v>
      </c>
      <c r="AP60" s="149">
        <f>GDAM_IEX!S60</f>
        <v>0</v>
      </c>
      <c r="AQ60" s="149">
        <f>GDAM_PXI!M60</f>
        <v>0</v>
      </c>
      <c r="AR60" s="149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16.987591999999999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SUMPRODUCT(LTA!J61:AN61,LTA!J$101:AN$101,LTA!J$108:AN$108)</f>
        <v>0</v>
      </c>
      <c r="U61" s="37">
        <f>SUMPRODUCT(LTA!J61:AN61,LTA!J$102:AN$102,LTA!J$108:AN$108)</f>
        <v>0</v>
      </c>
      <c r="V61" s="66">
        <f>SUMPRODUCT(MTOA!B61:G61,MTOA!B$102:G$102,MTOA!B$108:G$108)</f>
        <v>0</v>
      </c>
      <c r="W61" s="66">
        <f>SUMPRODUCT(MTOA!B61:G61,MTOA!B$101:G$101,MTOA!B$108:G$108)</f>
        <v>0</v>
      </c>
      <c r="X61">
        <v>0</v>
      </c>
      <c r="Y61" s="34">
        <f>IEX!M61</f>
        <v>0</v>
      </c>
      <c r="Z61" s="34">
        <f>IEX!S61</f>
        <v>0</v>
      </c>
      <c r="AA61" s="75">
        <f>STOA!M61</f>
        <v>0</v>
      </c>
      <c r="AB61" s="75">
        <f>-STOA!S61</f>
        <v>0</v>
      </c>
      <c r="AC61">
        <f t="shared" si="0"/>
        <v>0.19621880959999999</v>
      </c>
      <c r="AD61">
        <f t="shared" si="1"/>
        <v>22.101373190399997</v>
      </c>
      <c r="AE61">
        <v>0</v>
      </c>
      <c r="AF61" s="24"/>
      <c r="AG61">
        <f t="shared" si="2"/>
        <v>22.101373190399997</v>
      </c>
      <c r="AI61" s="34">
        <f>PXIL!M61</f>
        <v>0</v>
      </c>
      <c r="AJ61" s="34">
        <f>PXIL!S61</f>
        <v>0</v>
      </c>
      <c r="AK61" s="34">
        <f>RTM_IEX!M61</f>
        <v>5.31</v>
      </c>
      <c r="AL61" s="34">
        <f>RTM_IEX!S61</f>
        <v>0</v>
      </c>
      <c r="AM61" s="34">
        <f>RTM_PXI!M61</f>
        <v>0</v>
      </c>
      <c r="AN61" s="34">
        <f>RTM_PXI!S61</f>
        <v>0</v>
      </c>
      <c r="AO61" s="149">
        <f>GDAM_IEX!M61</f>
        <v>0</v>
      </c>
      <c r="AP61" s="149">
        <f>GDAM_IEX!S61</f>
        <v>0</v>
      </c>
      <c r="AQ61" s="149">
        <f>GDAM_PXI!M61</f>
        <v>0</v>
      </c>
      <c r="AR61" s="149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16.987591999999999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SUMPRODUCT(LTA!J62:AN62,LTA!J$101:AN$101,LTA!J$108:AN$108)</f>
        <v>0</v>
      </c>
      <c r="U62" s="37">
        <f>SUMPRODUCT(LTA!J62:AN62,LTA!J$102:AN$102,LTA!J$108:AN$108)</f>
        <v>0</v>
      </c>
      <c r="V62" s="66">
        <f>SUMPRODUCT(MTOA!B62:G62,MTOA!B$102:G$102,MTOA!B$108:G$108)</f>
        <v>0</v>
      </c>
      <c r="W62" s="66">
        <f>SUMPRODUCT(MTOA!B62:G62,MTOA!B$101:G$101,MTOA!B$108:G$108)</f>
        <v>0</v>
      </c>
      <c r="X62">
        <v>0</v>
      </c>
      <c r="Y62" s="34">
        <f>IEX!M62</f>
        <v>0</v>
      </c>
      <c r="Z62" s="34">
        <f>IEX!S62</f>
        <v>0</v>
      </c>
      <c r="AA62" s="75">
        <f>STOA!M62</f>
        <v>0</v>
      </c>
      <c r="AB62" s="75">
        <f>-STOA!S62</f>
        <v>0</v>
      </c>
      <c r="AC62">
        <f t="shared" si="0"/>
        <v>0.2124108096</v>
      </c>
      <c r="AD62">
        <f t="shared" si="1"/>
        <v>23.925181190399996</v>
      </c>
      <c r="AE62">
        <v>0</v>
      </c>
      <c r="AF62" s="24"/>
      <c r="AG62">
        <f t="shared" si="2"/>
        <v>23.925181190399996</v>
      </c>
      <c r="AI62" s="34">
        <f>PXIL!M62</f>
        <v>0</v>
      </c>
      <c r="AJ62" s="34">
        <f>PXIL!S62</f>
        <v>0</v>
      </c>
      <c r="AK62" s="34">
        <f>RTM_IEX!M62</f>
        <v>7.15</v>
      </c>
      <c r="AL62" s="34">
        <f>RTM_IEX!S62</f>
        <v>0</v>
      </c>
      <c r="AM62" s="34">
        <f>RTM_PXI!M62</f>
        <v>0</v>
      </c>
      <c r="AN62" s="34">
        <f>RTM_PXI!S62</f>
        <v>0</v>
      </c>
      <c r="AO62" s="149">
        <f>GDAM_IEX!M62</f>
        <v>0</v>
      </c>
      <c r="AP62" s="149">
        <f>GDAM_IEX!S62</f>
        <v>0</v>
      </c>
      <c r="AQ62" s="149">
        <f>GDAM_PXI!M62</f>
        <v>0</v>
      </c>
      <c r="AR62" s="149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16.987591999999999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SUMPRODUCT(LTA!J63:AN63,LTA!J$101:AN$101,LTA!J$108:AN$108)</f>
        <v>0</v>
      </c>
      <c r="U63" s="37">
        <f>SUMPRODUCT(LTA!J63:AN63,LTA!J$102:AN$102,LTA!J$108:AN$108)</f>
        <v>0</v>
      </c>
      <c r="V63" s="66">
        <f>SUMPRODUCT(MTOA!B63:G63,MTOA!B$102:G$102,MTOA!B$108:G$108)</f>
        <v>0</v>
      </c>
      <c r="W63" s="66">
        <f>SUMPRODUCT(MTOA!B63:G63,MTOA!B$101:G$101,MTOA!B$108:G$108)</f>
        <v>0</v>
      </c>
      <c r="X63">
        <v>0</v>
      </c>
      <c r="Y63" s="34">
        <f>IEX!M63</f>
        <v>0</v>
      </c>
      <c r="Z63" s="34">
        <f>IEX!S63</f>
        <v>0</v>
      </c>
      <c r="AA63" s="75">
        <f>STOA!M63</f>
        <v>0</v>
      </c>
      <c r="AB63" s="75">
        <f>-STOA!S63</f>
        <v>0</v>
      </c>
      <c r="AC63">
        <f t="shared" si="0"/>
        <v>0.19709880960000001</v>
      </c>
      <c r="AD63">
        <f t="shared" si="1"/>
        <v>22.2004931904</v>
      </c>
      <c r="AE63">
        <v>0</v>
      </c>
      <c r="AF63" s="24"/>
      <c r="AG63">
        <f t="shared" si="2"/>
        <v>22.2004931904</v>
      </c>
      <c r="AI63" s="34">
        <f>PXIL!M63</f>
        <v>0</v>
      </c>
      <c r="AJ63" s="34">
        <f>PXIL!S63</f>
        <v>0</v>
      </c>
      <c r="AK63" s="34">
        <f>RTM_IEX!M63</f>
        <v>5.41</v>
      </c>
      <c r="AL63" s="34">
        <f>RTM_IEX!S63</f>
        <v>0</v>
      </c>
      <c r="AM63" s="34">
        <f>RTM_PXI!M63</f>
        <v>0</v>
      </c>
      <c r="AN63" s="34">
        <f>RTM_PXI!S63</f>
        <v>0</v>
      </c>
      <c r="AO63" s="149">
        <f>GDAM_IEX!M63</f>
        <v>0</v>
      </c>
      <c r="AP63" s="149">
        <f>GDAM_IEX!S63</f>
        <v>0</v>
      </c>
      <c r="AQ63" s="149">
        <f>GDAM_PXI!M63</f>
        <v>0</v>
      </c>
      <c r="AR63" s="149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16.987591999999999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SUMPRODUCT(LTA!J64:AN64,LTA!J$101:AN$101,LTA!J$108:AN$108)</f>
        <v>0</v>
      </c>
      <c r="U64" s="37">
        <f>SUMPRODUCT(LTA!J64:AN64,LTA!J$102:AN$102,LTA!J$108:AN$108)</f>
        <v>0</v>
      </c>
      <c r="V64" s="66">
        <f>SUMPRODUCT(MTOA!B64:G64,MTOA!B$102:G$102,MTOA!B$108:G$108)</f>
        <v>0</v>
      </c>
      <c r="W64" s="66">
        <f>SUMPRODUCT(MTOA!B64:G64,MTOA!B$101:G$101,MTOA!B$108:G$108)</f>
        <v>0</v>
      </c>
      <c r="X64">
        <v>0</v>
      </c>
      <c r="Y64" s="34">
        <f>IEX!M64</f>
        <v>0</v>
      </c>
      <c r="Z64" s="34">
        <f>IEX!S64</f>
        <v>0</v>
      </c>
      <c r="AA64" s="75">
        <f>STOA!M64</f>
        <v>0</v>
      </c>
      <c r="AB64" s="75">
        <f>-STOA!S64</f>
        <v>0</v>
      </c>
      <c r="AC64">
        <f t="shared" si="0"/>
        <v>0.2124108096</v>
      </c>
      <c r="AD64">
        <f t="shared" si="1"/>
        <v>23.925181190399996</v>
      </c>
      <c r="AE64">
        <v>0</v>
      </c>
      <c r="AF64" s="24"/>
      <c r="AG64">
        <f t="shared" si="2"/>
        <v>23.925181190399996</v>
      </c>
      <c r="AI64" s="34">
        <f>PXIL!M64</f>
        <v>0</v>
      </c>
      <c r="AJ64" s="34">
        <f>PXIL!S64</f>
        <v>0</v>
      </c>
      <c r="AK64" s="34">
        <f>RTM_IEX!M64</f>
        <v>7.15</v>
      </c>
      <c r="AL64" s="34">
        <f>RTM_IEX!S64</f>
        <v>0</v>
      </c>
      <c r="AM64" s="34">
        <f>RTM_PXI!M64</f>
        <v>0</v>
      </c>
      <c r="AN64" s="34">
        <f>RTM_PXI!S64</f>
        <v>0</v>
      </c>
      <c r="AO64" s="149">
        <f>GDAM_IEX!M64</f>
        <v>0</v>
      </c>
      <c r="AP64" s="149">
        <f>GDAM_IEX!S64</f>
        <v>0</v>
      </c>
      <c r="AQ64" s="149">
        <f>GDAM_PXI!M64</f>
        <v>0</v>
      </c>
      <c r="AR64" s="149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16.987591999999999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SUMPRODUCT(LTA!J65:AN65,LTA!J$101:AN$101,LTA!J$108:AN$108)</f>
        <v>0</v>
      </c>
      <c r="U65" s="37">
        <f>SUMPRODUCT(LTA!J65:AN65,LTA!J$102:AN$102,LTA!J$108:AN$108)</f>
        <v>0</v>
      </c>
      <c r="V65" s="66">
        <f>SUMPRODUCT(MTOA!B65:G65,MTOA!B$102:G$102,MTOA!B$108:G$108)</f>
        <v>0</v>
      </c>
      <c r="W65" s="66">
        <f>SUMPRODUCT(MTOA!B65:G65,MTOA!B$101:G$101,MTOA!B$108:G$108)</f>
        <v>0</v>
      </c>
      <c r="X65">
        <v>0</v>
      </c>
      <c r="Y65" s="34">
        <f>IEX!M65</f>
        <v>0</v>
      </c>
      <c r="Z65" s="34">
        <f>IEX!S65</f>
        <v>0</v>
      </c>
      <c r="AA65" s="75">
        <f>STOA!M65</f>
        <v>0</v>
      </c>
      <c r="AB65" s="75">
        <f>-STOA!S65</f>
        <v>0</v>
      </c>
      <c r="AC65">
        <f t="shared" si="0"/>
        <v>0.2124108096</v>
      </c>
      <c r="AD65">
        <f t="shared" si="1"/>
        <v>23.925181190399996</v>
      </c>
      <c r="AE65">
        <v>0</v>
      </c>
      <c r="AF65" s="24"/>
      <c r="AG65">
        <f t="shared" si="2"/>
        <v>23.925181190399996</v>
      </c>
      <c r="AI65" s="34">
        <f>PXIL!M65</f>
        <v>0</v>
      </c>
      <c r="AJ65" s="34">
        <f>PXIL!S65</f>
        <v>0</v>
      </c>
      <c r="AK65" s="34">
        <f>RTM_IEX!M65</f>
        <v>7.15</v>
      </c>
      <c r="AL65" s="34">
        <f>RTM_IEX!S65</f>
        <v>0</v>
      </c>
      <c r="AM65" s="34">
        <f>RTM_PXI!M65</f>
        <v>0</v>
      </c>
      <c r="AN65" s="34">
        <f>RTM_PXI!S65</f>
        <v>0</v>
      </c>
      <c r="AO65" s="149">
        <f>GDAM_IEX!M65</f>
        <v>0</v>
      </c>
      <c r="AP65" s="149">
        <f>GDAM_IEX!S65</f>
        <v>0</v>
      </c>
      <c r="AQ65" s="149">
        <f>GDAM_PXI!M65</f>
        <v>0</v>
      </c>
      <c r="AR65" s="149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16.987591999999999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SUMPRODUCT(LTA!J66:AN66,LTA!J$101:AN$101,LTA!J$108:AN$108)</f>
        <v>0</v>
      </c>
      <c r="U66" s="37">
        <f>SUMPRODUCT(LTA!J66:AN66,LTA!J$102:AN$102,LTA!J$108:AN$108)</f>
        <v>0</v>
      </c>
      <c r="V66" s="66">
        <f>SUMPRODUCT(MTOA!B66:G66,MTOA!B$102:G$102,MTOA!B$108:G$108)</f>
        <v>0</v>
      </c>
      <c r="W66" s="66">
        <f>SUMPRODUCT(MTOA!B66:G66,MTOA!B$101:G$101,MTOA!B$108:G$108)</f>
        <v>0</v>
      </c>
      <c r="X66">
        <v>0</v>
      </c>
      <c r="Y66" s="34">
        <f>IEX!M66</f>
        <v>7.15</v>
      </c>
      <c r="Z66" s="34">
        <f>IEX!S66</f>
        <v>0</v>
      </c>
      <c r="AA66" s="75">
        <f>STOA!M66</f>
        <v>0</v>
      </c>
      <c r="AB66" s="75">
        <f>-STOA!S66</f>
        <v>0</v>
      </c>
      <c r="AC66">
        <f t="shared" si="0"/>
        <v>0.2124108096</v>
      </c>
      <c r="AD66">
        <f t="shared" si="1"/>
        <v>23.925181190399996</v>
      </c>
      <c r="AE66">
        <v>0</v>
      </c>
      <c r="AF66" s="24"/>
      <c r="AG66">
        <f t="shared" si="2"/>
        <v>23.925181190399996</v>
      </c>
      <c r="AI66" s="34">
        <f>PXIL!M66</f>
        <v>0</v>
      </c>
      <c r="AJ66" s="34">
        <f>PXIL!S66</f>
        <v>0</v>
      </c>
      <c r="AK66" s="34">
        <f>RTM_IEX!M66</f>
        <v>0</v>
      </c>
      <c r="AL66" s="34">
        <f>RTM_IEX!S66</f>
        <v>0</v>
      </c>
      <c r="AM66" s="34">
        <f>RTM_PXI!M66</f>
        <v>0</v>
      </c>
      <c r="AN66" s="34">
        <f>RTM_PXI!S66</f>
        <v>0</v>
      </c>
      <c r="AO66" s="149">
        <f>GDAM_IEX!M66</f>
        <v>0</v>
      </c>
      <c r="AP66" s="149">
        <f>GDAM_IEX!S66</f>
        <v>0</v>
      </c>
      <c r="AQ66" s="149">
        <f>GDAM_PXI!M66</f>
        <v>0</v>
      </c>
      <c r="AR66" s="149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16.987591999999999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SUMPRODUCT(LTA!J67:AN67,LTA!J$101:AN$101,LTA!J$108:AN$108)</f>
        <v>0</v>
      </c>
      <c r="U67" s="37">
        <f>SUMPRODUCT(LTA!J67:AN67,LTA!J$102:AN$102,LTA!J$108:AN$108)</f>
        <v>0</v>
      </c>
      <c r="V67" s="66">
        <f>SUMPRODUCT(MTOA!B67:G67,MTOA!B$102:G$102,MTOA!B$108:G$108)</f>
        <v>0</v>
      </c>
      <c r="W67" s="66">
        <f>SUMPRODUCT(MTOA!B67:G67,MTOA!B$101:G$101,MTOA!B$108:G$108)</f>
        <v>0</v>
      </c>
      <c r="X67">
        <v>0</v>
      </c>
      <c r="Y67" s="34">
        <f>IEX!M67</f>
        <v>7.15</v>
      </c>
      <c r="Z67" s="34">
        <f>IEX!S67</f>
        <v>0</v>
      </c>
      <c r="AA67" s="75">
        <f>STOA!M67</f>
        <v>0</v>
      </c>
      <c r="AB67" s="75">
        <f>-STOA!S67</f>
        <v>0</v>
      </c>
      <c r="AC67">
        <f t="shared" si="0"/>
        <v>0.2124108096</v>
      </c>
      <c r="AD67">
        <f t="shared" si="1"/>
        <v>23.925181190399996</v>
      </c>
      <c r="AE67">
        <v>0</v>
      </c>
      <c r="AF67" s="24"/>
      <c r="AG67">
        <f t="shared" si="2"/>
        <v>23.925181190399996</v>
      </c>
      <c r="AI67" s="34">
        <f>PXIL!M67</f>
        <v>0</v>
      </c>
      <c r="AJ67" s="34">
        <f>PXIL!S67</f>
        <v>0</v>
      </c>
      <c r="AK67" s="34">
        <f>RTM_IEX!M67</f>
        <v>0</v>
      </c>
      <c r="AL67" s="34">
        <f>RTM_IEX!S67</f>
        <v>0</v>
      </c>
      <c r="AM67" s="34">
        <f>RTM_PXI!M67</f>
        <v>0</v>
      </c>
      <c r="AN67" s="34">
        <f>RTM_PXI!S67</f>
        <v>0</v>
      </c>
      <c r="AO67" s="149">
        <f>GDAM_IEX!M67</f>
        <v>0</v>
      </c>
      <c r="AP67" s="149">
        <f>GDAM_IEX!S67</f>
        <v>0</v>
      </c>
      <c r="AQ67" s="149">
        <f>GDAM_PXI!M67</f>
        <v>0</v>
      </c>
      <c r="AR67" s="149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16.987591999999999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SUMPRODUCT(LTA!J68:AN68,LTA!J$101:AN$101,LTA!J$108:AN$108)</f>
        <v>0</v>
      </c>
      <c r="U68" s="37">
        <f>SUMPRODUCT(LTA!J68:AN68,LTA!J$102:AN$102,LTA!J$108:AN$108)</f>
        <v>0</v>
      </c>
      <c r="V68" s="66">
        <f>SUMPRODUCT(MTOA!B68:G68,MTOA!B$102:G$102,MTOA!B$108:G$108)</f>
        <v>0</v>
      </c>
      <c r="W68" s="66">
        <f>SUMPRODUCT(MTOA!B68:G68,MTOA!B$101:G$101,MTOA!B$108:G$108)</f>
        <v>0</v>
      </c>
      <c r="X68">
        <v>0</v>
      </c>
      <c r="Y68" s="34">
        <f>IEX!M68</f>
        <v>7.15</v>
      </c>
      <c r="Z68" s="34">
        <f>IEX!S68</f>
        <v>0</v>
      </c>
      <c r="AA68" s="75">
        <f>STOA!M68</f>
        <v>0</v>
      </c>
      <c r="AB68" s="75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0.2124108096</v>
      </c>
      <c r="AD68">
        <f t="shared" ref="AD68:AD98" si="4">SUM(B68:AB68,AI68:AR68)-AC68</f>
        <v>23.925181190399996</v>
      </c>
      <c r="AE68">
        <v>0</v>
      </c>
      <c r="AF68" s="24"/>
      <c r="AG68">
        <f t="shared" ref="AG68:AG98" si="5">SUM(AD68:AF68)</f>
        <v>23.925181190399996</v>
      </c>
      <c r="AI68" s="34">
        <f>PXIL!M68</f>
        <v>0</v>
      </c>
      <c r="AJ68" s="34">
        <f>PXIL!S68</f>
        <v>0</v>
      </c>
      <c r="AK68" s="34">
        <f>RTM_IEX!M68</f>
        <v>0</v>
      </c>
      <c r="AL68" s="34">
        <f>RTM_IEX!S68</f>
        <v>0</v>
      </c>
      <c r="AM68" s="34">
        <f>RTM_PXI!M68</f>
        <v>0</v>
      </c>
      <c r="AN68" s="34">
        <f>RTM_PXI!S68</f>
        <v>0</v>
      </c>
      <c r="AO68" s="149">
        <f>GDAM_IEX!M68</f>
        <v>0</v>
      </c>
      <c r="AP68" s="149">
        <f>GDAM_IEX!S68</f>
        <v>0</v>
      </c>
      <c r="AQ68" s="149">
        <f>GDAM_PXI!M68</f>
        <v>0</v>
      </c>
      <c r="AR68" s="149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16.987591999999999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SUMPRODUCT(LTA!J69:AN69,LTA!J$101:AN$101,LTA!J$108:AN$108)</f>
        <v>0</v>
      </c>
      <c r="U69" s="37">
        <f>SUMPRODUCT(LTA!J69:AN69,LTA!J$102:AN$102,LTA!J$108:AN$108)</f>
        <v>0</v>
      </c>
      <c r="V69" s="66">
        <f>SUMPRODUCT(MTOA!B69:G69,MTOA!B$102:G$102,MTOA!B$108:G$108)</f>
        <v>0</v>
      </c>
      <c r="W69" s="66">
        <f>SUMPRODUCT(MTOA!B69:G69,MTOA!B$101:G$101,MTOA!B$108:G$108)</f>
        <v>0</v>
      </c>
      <c r="X69">
        <v>0</v>
      </c>
      <c r="Y69" s="34">
        <f>IEX!M69</f>
        <v>7.15</v>
      </c>
      <c r="Z69" s="34">
        <f>IEX!S69</f>
        <v>0</v>
      </c>
      <c r="AA69" s="75">
        <f>STOA!M69</f>
        <v>0</v>
      </c>
      <c r="AB69" s="75">
        <f>-STOA!S69</f>
        <v>0</v>
      </c>
      <c r="AC69">
        <f t="shared" si="3"/>
        <v>0.2124108096</v>
      </c>
      <c r="AD69">
        <f t="shared" si="4"/>
        <v>23.925181190399996</v>
      </c>
      <c r="AE69">
        <v>0</v>
      </c>
      <c r="AF69" s="24"/>
      <c r="AG69">
        <f t="shared" si="5"/>
        <v>23.925181190399996</v>
      </c>
      <c r="AI69" s="34">
        <f>PXIL!M69</f>
        <v>0</v>
      </c>
      <c r="AJ69" s="34">
        <f>PXIL!S69</f>
        <v>0</v>
      </c>
      <c r="AK69" s="34">
        <f>RTM_IEX!M69</f>
        <v>0</v>
      </c>
      <c r="AL69" s="34">
        <f>RTM_IEX!S69</f>
        <v>0</v>
      </c>
      <c r="AM69" s="34">
        <f>RTM_PXI!M69</f>
        <v>0</v>
      </c>
      <c r="AN69" s="34">
        <f>RTM_PXI!S69</f>
        <v>0</v>
      </c>
      <c r="AO69" s="149">
        <f>GDAM_IEX!M69</f>
        <v>0</v>
      </c>
      <c r="AP69" s="149">
        <f>GDAM_IEX!S69</f>
        <v>0</v>
      </c>
      <c r="AQ69" s="149">
        <f>GDAM_PXI!M69</f>
        <v>0</v>
      </c>
      <c r="AR69" s="149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16.987591999999999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SUMPRODUCT(LTA!J70:AN70,LTA!J$101:AN$101,LTA!J$108:AN$108)</f>
        <v>0</v>
      </c>
      <c r="U70" s="37">
        <f>SUMPRODUCT(LTA!J70:AN70,LTA!J$102:AN$102,LTA!J$108:AN$108)</f>
        <v>0</v>
      </c>
      <c r="V70" s="66">
        <f>SUMPRODUCT(MTOA!B70:G70,MTOA!B$102:G$102,MTOA!B$108:G$108)</f>
        <v>0</v>
      </c>
      <c r="W70" s="66">
        <f>SUMPRODUCT(MTOA!B70:G70,MTOA!B$101:G$101,MTOA!B$108:G$108)</f>
        <v>0</v>
      </c>
      <c r="X70">
        <v>0</v>
      </c>
      <c r="Y70" s="34">
        <f>IEX!M70</f>
        <v>7.15</v>
      </c>
      <c r="Z70" s="34">
        <f>IEX!S70</f>
        <v>0</v>
      </c>
      <c r="AA70" s="75">
        <f>STOA!M70</f>
        <v>0</v>
      </c>
      <c r="AB70" s="75">
        <f>-STOA!S70</f>
        <v>0</v>
      </c>
      <c r="AC70">
        <f t="shared" si="3"/>
        <v>0.2124108096</v>
      </c>
      <c r="AD70">
        <f t="shared" si="4"/>
        <v>23.925181190399996</v>
      </c>
      <c r="AE70">
        <v>0</v>
      </c>
      <c r="AF70" s="24"/>
      <c r="AG70">
        <f t="shared" si="5"/>
        <v>23.925181190399996</v>
      </c>
      <c r="AI70" s="34">
        <f>PXIL!M70</f>
        <v>0</v>
      </c>
      <c r="AJ70" s="34">
        <f>PXIL!S70</f>
        <v>0</v>
      </c>
      <c r="AK70" s="34">
        <f>RTM_IEX!M70</f>
        <v>0</v>
      </c>
      <c r="AL70" s="34">
        <f>RTM_IEX!S70</f>
        <v>0</v>
      </c>
      <c r="AM70" s="34">
        <f>RTM_PXI!M70</f>
        <v>0</v>
      </c>
      <c r="AN70" s="34">
        <f>RTM_PXI!S70</f>
        <v>0</v>
      </c>
      <c r="AO70" s="149">
        <f>GDAM_IEX!M70</f>
        <v>0</v>
      </c>
      <c r="AP70" s="149">
        <f>GDAM_IEX!S70</f>
        <v>0</v>
      </c>
      <c r="AQ70" s="149">
        <f>GDAM_PXI!M70</f>
        <v>0</v>
      </c>
      <c r="AR70" s="149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16.987591999999999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SUMPRODUCT(LTA!J71:AN71,LTA!J$101:AN$101,LTA!J$108:AN$108)</f>
        <v>0</v>
      </c>
      <c r="U71" s="37">
        <f>SUMPRODUCT(LTA!J71:AN71,LTA!J$102:AN$102,LTA!J$108:AN$108)</f>
        <v>0</v>
      </c>
      <c r="V71" s="66">
        <f>SUMPRODUCT(MTOA!B71:G71,MTOA!B$102:G$102,MTOA!B$108:G$108)</f>
        <v>0</v>
      </c>
      <c r="W71" s="66">
        <f>SUMPRODUCT(MTOA!B71:G71,MTOA!B$101:G$101,MTOA!B$108:G$108)</f>
        <v>0</v>
      </c>
      <c r="X71">
        <v>0</v>
      </c>
      <c r="Y71" s="34">
        <f>IEX!M71</f>
        <v>1.3</v>
      </c>
      <c r="Z71" s="34">
        <f>IEX!S71</f>
        <v>0</v>
      </c>
      <c r="AA71" s="75">
        <f>STOA!M71</f>
        <v>0</v>
      </c>
      <c r="AB71" s="75">
        <f>-STOA!S71</f>
        <v>0</v>
      </c>
      <c r="AC71">
        <f t="shared" si="3"/>
        <v>0.1867148096</v>
      </c>
      <c r="AD71">
        <f t="shared" si="4"/>
        <v>21.030877190399998</v>
      </c>
      <c r="AE71">
        <v>0</v>
      </c>
      <c r="AF71" s="24"/>
      <c r="AG71">
        <f t="shared" si="5"/>
        <v>21.030877190399998</v>
      </c>
      <c r="AI71" s="34">
        <f>PXIL!M71</f>
        <v>0</v>
      </c>
      <c r="AJ71" s="34">
        <f>PXIL!S71</f>
        <v>0</v>
      </c>
      <c r="AK71" s="34">
        <f>RTM_IEX!M71</f>
        <v>2.44</v>
      </c>
      <c r="AL71" s="34">
        <f>RTM_IEX!S71</f>
        <v>0</v>
      </c>
      <c r="AM71" s="34">
        <f>RTM_PXI!M71</f>
        <v>0</v>
      </c>
      <c r="AN71" s="34">
        <f>RTM_PXI!S71</f>
        <v>0</v>
      </c>
      <c r="AO71" s="149">
        <f>GDAM_IEX!M71</f>
        <v>0.49</v>
      </c>
      <c r="AP71" s="149">
        <f>GDAM_IEX!S71</f>
        <v>0</v>
      </c>
      <c r="AQ71" s="149">
        <f>GDAM_PXI!M71</f>
        <v>0</v>
      </c>
      <c r="AR71" s="149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16.987591999999999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SUMPRODUCT(LTA!J72:AN72,LTA!J$101:AN$101,LTA!J$108:AN$108)</f>
        <v>0</v>
      </c>
      <c r="U72" s="37">
        <f>SUMPRODUCT(LTA!J72:AN72,LTA!J$102:AN$102,LTA!J$108:AN$108)</f>
        <v>0</v>
      </c>
      <c r="V72" s="66">
        <f>SUMPRODUCT(MTOA!B72:G72,MTOA!B$102:G$102,MTOA!B$108:G$108)</f>
        <v>0</v>
      </c>
      <c r="W72" s="66">
        <f>SUMPRODUCT(MTOA!B72:G72,MTOA!B$101:G$101,MTOA!B$108:G$108)</f>
        <v>0</v>
      </c>
      <c r="X72">
        <v>0</v>
      </c>
      <c r="Y72" s="34">
        <f>IEX!M72</f>
        <v>0</v>
      </c>
      <c r="Z72" s="34">
        <f>IEX!S72</f>
        <v>0</v>
      </c>
      <c r="AA72" s="75">
        <f>STOA!M72</f>
        <v>0</v>
      </c>
      <c r="AB72" s="75">
        <f>-STOA!S72</f>
        <v>0</v>
      </c>
      <c r="AC72">
        <f t="shared" si="3"/>
        <v>0.1721948096</v>
      </c>
      <c r="AD72">
        <f t="shared" si="4"/>
        <v>19.395397190399997</v>
      </c>
      <c r="AE72">
        <v>0</v>
      </c>
      <c r="AF72" s="24"/>
      <c r="AG72">
        <f t="shared" si="5"/>
        <v>19.395397190399997</v>
      </c>
      <c r="AI72" s="34">
        <f>PXIL!M72</f>
        <v>0</v>
      </c>
      <c r="AJ72" s="34">
        <f>PXIL!S72</f>
        <v>0</v>
      </c>
      <c r="AK72" s="34">
        <f>RTM_IEX!M72</f>
        <v>2.58</v>
      </c>
      <c r="AL72" s="34">
        <f>RTM_IEX!S72</f>
        <v>0</v>
      </c>
      <c r="AM72" s="34">
        <f>RTM_PXI!M72</f>
        <v>0</v>
      </c>
      <c r="AN72" s="34">
        <f>RTM_PXI!S72</f>
        <v>0</v>
      </c>
      <c r="AO72" s="149">
        <f>GDAM_IEX!M72</f>
        <v>0</v>
      </c>
      <c r="AP72" s="149">
        <f>GDAM_IEX!S72</f>
        <v>0</v>
      </c>
      <c r="AQ72" s="149">
        <f>GDAM_PXI!M72</f>
        <v>0</v>
      </c>
      <c r="AR72" s="149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16.987591999999999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SUMPRODUCT(LTA!J73:AN73,LTA!J$101:AN$101,LTA!J$108:AN$108)</f>
        <v>0</v>
      </c>
      <c r="U73" s="37">
        <f>SUMPRODUCT(LTA!J73:AN73,LTA!J$102:AN$102,LTA!J$108:AN$108)</f>
        <v>0</v>
      </c>
      <c r="V73" s="66">
        <f>SUMPRODUCT(MTOA!B73:G73,MTOA!B$102:G$102,MTOA!B$108:G$108)</f>
        <v>0</v>
      </c>
      <c r="W73" s="66">
        <f>SUMPRODUCT(MTOA!B73:G73,MTOA!B$101:G$101,MTOA!B$108:G$108)</f>
        <v>0</v>
      </c>
      <c r="X73">
        <v>0</v>
      </c>
      <c r="Y73" s="34">
        <f>IEX!M73</f>
        <v>0</v>
      </c>
      <c r="Z73" s="34">
        <f>IEX!S73</f>
        <v>0</v>
      </c>
      <c r="AA73" s="75">
        <f>STOA!M73</f>
        <v>0</v>
      </c>
      <c r="AB73" s="75">
        <f>-STOA!S73</f>
        <v>0</v>
      </c>
      <c r="AC73">
        <f t="shared" si="3"/>
        <v>0.1645388096</v>
      </c>
      <c r="AD73">
        <f t="shared" si="4"/>
        <v>18.5330531904</v>
      </c>
      <c r="AE73">
        <v>0</v>
      </c>
      <c r="AF73" s="24"/>
      <c r="AG73">
        <f t="shared" si="5"/>
        <v>18.5330531904</v>
      </c>
      <c r="AI73" s="34">
        <f>PXIL!M73</f>
        <v>0</v>
      </c>
      <c r="AJ73" s="34">
        <f>PXIL!S73</f>
        <v>0</v>
      </c>
      <c r="AK73" s="34">
        <f>RTM_IEX!M73</f>
        <v>1.71</v>
      </c>
      <c r="AL73" s="34">
        <f>RTM_IEX!S73</f>
        <v>0</v>
      </c>
      <c r="AM73" s="34">
        <f>RTM_PXI!M73</f>
        <v>0</v>
      </c>
      <c r="AN73" s="34">
        <f>RTM_PXI!S73</f>
        <v>0</v>
      </c>
      <c r="AO73" s="149">
        <f>GDAM_IEX!M73</f>
        <v>0</v>
      </c>
      <c r="AP73" s="149">
        <f>GDAM_IEX!S73</f>
        <v>0</v>
      </c>
      <c r="AQ73" s="149">
        <f>GDAM_PXI!M73</f>
        <v>0</v>
      </c>
      <c r="AR73" s="149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16.987591999999999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SUMPRODUCT(LTA!J74:AN74,LTA!J$101:AN$101,LTA!J$108:AN$108)</f>
        <v>0</v>
      </c>
      <c r="U74" s="37">
        <f>SUMPRODUCT(LTA!J74:AN74,LTA!J$102:AN$102,LTA!J$108:AN$108)</f>
        <v>0</v>
      </c>
      <c r="V74" s="66">
        <f>SUMPRODUCT(MTOA!B74:G74,MTOA!B$102:G$102,MTOA!B$108:G$108)</f>
        <v>0</v>
      </c>
      <c r="W74" s="66">
        <f>SUMPRODUCT(MTOA!B74:G74,MTOA!B$101:G$101,MTOA!B$108:G$108)</f>
        <v>0</v>
      </c>
      <c r="X74">
        <v>0</v>
      </c>
      <c r="Y74" s="34">
        <f>IEX!M74</f>
        <v>0</v>
      </c>
      <c r="Z74" s="34">
        <f>IEX!S74</f>
        <v>0</v>
      </c>
      <c r="AA74" s="75">
        <f>STOA!M74</f>
        <v>0</v>
      </c>
      <c r="AB74" s="75">
        <f>-STOA!S74</f>
        <v>0</v>
      </c>
      <c r="AC74">
        <f t="shared" si="3"/>
        <v>0.1613708096</v>
      </c>
      <c r="AD74">
        <f t="shared" si="4"/>
        <v>18.1762211904</v>
      </c>
      <c r="AE74">
        <v>0</v>
      </c>
      <c r="AF74" s="24"/>
      <c r="AG74">
        <f t="shared" si="5"/>
        <v>18.1762211904</v>
      </c>
      <c r="AI74" s="34">
        <f>PXIL!M74</f>
        <v>0</v>
      </c>
      <c r="AJ74" s="34">
        <f>PXIL!S74</f>
        <v>0</v>
      </c>
      <c r="AK74" s="34">
        <f>RTM_IEX!M74</f>
        <v>1.35</v>
      </c>
      <c r="AL74" s="34">
        <f>RTM_IEX!S74</f>
        <v>0</v>
      </c>
      <c r="AM74" s="34">
        <f>RTM_PXI!M74</f>
        <v>0</v>
      </c>
      <c r="AN74" s="34">
        <f>RTM_PXI!S74</f>
        <v>0</v>
      </c>
      <c r="AO74" s="149">
        <f>GDAM_IEX!M74</f>
        <v>0</v>
      </c>
      <c r="AP74" s="149">
        <f>GDAM_IEX!S74</f>
        <v>0</v>
      </c>
      <c r="AQ74" s="149">
        <f>GDAM_PXI!M74</f>
        <v>0</v>
      </c>
      <c r="AR74" s="149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16.987591999999999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SUMPRODUCT(LTA!J75:AN75,LTA!J$101:AN$101,LTA!J$108:AN$108)</f>
        <v>0</v>
      </c>
      <c r="U75" s="37">
        <f>SUMPRODUCT(LTA!J75:AN75,LTA!J$102:AN$102,LTA!J$108:AN$108)</f>
        <v>0</v>
      </c>
      <c r="V75" s="66">
        <f>SUMPRODUCT(MTOA!B75:G75,MTOA!B$102:G$102,MTOA!B$108:G$108)</f>
        <v>0</v>
      </c>
      <c r="W75" s="66">
        <f>SUMPRODUCT(MTOA!B75:G75,MTOA!B$101:G$101,MTOA!B$108:G$108)</f>
        <v>0</v>
      </c>
      <c r="X75">
        <v>0</v>
      </c>
      <c r="Y75" s="34">
        <f>IEX!M75</f>
        <v>0</v>
      </c>
      <c r="Z75" s="34">
        <f>IEX!S75</f>
        <v>0</v>
      </c>
      <c r="AA75" s="75">
        <f>STOA!M75</f>
        <v>0</v>
      </c>
      <c r="AB75" s="75">
        <f>-STOA!S75</f>
        <v>0</v>
      </c>
      <c r="AC75">
        <f t="shared" si="3"/>
        <v>0.15512280959999999</v>
      </c>
      <c r="AD75">
        <f t="shared" si="4"/>
        <v>17.472469190399998</v>
      </c>
      <c r="AE75">
        <v>0</v>
      </c>
      <c r="AF75" s="24"/>
      <c r="AG75">
        <f t="shared" si="5"/>
        <v>17.472469190399998</v>
      </c>
      <c r="AI75" s="34">
        <f>PXIL!M75</f>
        <v>0</v>
      </c>
      <c r="AJ75" s="34">
        <f>PXIL!S75</f>
        <v>0</v>
      </c>
      <c r="AK75" s="34">
        <f>RTM_IEX!M75</f>
        <v>0.64</v>
      </c>
      <c r="AL75" s="34">
        <f>RTM_IEX!S75</f>
        <v>0</v>
      </c>
      <c r="AM75" s="34">
        <f>RTM_PXI!M75</f>
        <v>0</v>
      </c>
      <c r="AN75" s="34">
        <f>RTM_PXI!S75</f>
        <v>0</v>
      </c>
      <c r="AO75" s="149">
        <f>GDAM_IEX!M75</f>
        <v>0</v>
      </c>
      <c r="AP75" s="149">
        <f>GDAM_IEX!S75</f>
        <v>0</v>
      </c>
      <c r="AQ75" s="149">
        <f>GDAM_PXI!M75</f>
        <v>0</v>
      </c>
      <c r="AR75" s="149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16.987591999999999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SUMPRODUCT(LTA!J76:AN76,LTA!J$101:AN$101,LTA!J$108:AN$108)</f>
        <v>0</v>
      </c>
      <c r="U76" s="37">
        <f>SUMPRODUCT(LTA!J76:AN76,LTA!J$102:AN$102,LTA!J$108:AN$108)</f>
        <v>0</v>
      </c>
      <c r="V76" s="66">
        <f>SUMPRODUCT(MTOA!B76:G76,MTOA!B$102:G$102,MTOA!B$108:G$108)</f>
        <v>0</v>
      </c>
      <c r="W76" s="66">
        <f>SUMPRODUCT(MTOA!B76:G76,MTOA!B$101:G$101,MTOA!B$108:G$108)</f>
        <v>0</v>
      </c>
      <c r="X76">
        <v>0</v>
      </c>
      <c r="Y76" s="34">
        <f>IEX!M76</f>
        <v>0</v>
      </c>
      <c r="Z76" s="34">
        <f>IEX!S76</f>
        <v>0</v>
      </c>
      <c r="AA76" s="75">
        <f>STOA!M76</f>
        <v>0</v>
      </c>
      <c r="AB76" s="75">
        <f>-STOA!S76</f>
        <v>0</v>
      </c>
      <c r="AC76">
        <f t="shared" si="3"/>
        <v>0.15133880959999998</v>
      </c>
      <c r="AD76">
        <f t="shared" si="4"/>
        <v>17.046253190400002</v>
      </c>
      <c r="AE76">
        <v>0</v>
      </c>
      <c r="AF76" s="24"/>
      <c r="AG76">
        <f t="shared" si="5"/>
        <v>17.046253190400002</v>
      </c>
      <c r="AI76" s="34">
        <f>PXIL!M76</f>
        <v>0</v>
      </c>
      <c r="AJ76" s="34">
        <f>PXIL!S76</f>
        <v>0</v>
      </c>
      <c r="AK76" s="34">
        <f>RTM_IEX!M76</f>
        <v>0.21</v>
      </c>
      <c r="AL76" s="34">
        <f>RTM_IEX!S76</f>
        <v>0</v>
      </c>
      <c r="AM76" s="34">
        <f>RTM_PXI!M76</f>
        <v>0</v>
      </c>
      <c r="AN76" s="34">
        <f>RTM_PXI!S76</f>
        <v>0</v>
      </c>
      <c r="AO76" s="149">
        <f>GDAM_IEX!M76</f>
        <v>0</v>
      </c>
      <c r="AP76" s="149">
        <f>GDAM_IEX!S76</f>
        <v>0</v>
      </c>
      <c r="AQ76" s="149">
        <f>GDAM_PXI!M76</f>
        <v>0</v>
      </c>
      <c r="AR76" s="149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16.987591999999999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SUMPRODUCT(LTA!J77:AN77,LTA!J$101:AN$101,LTA!J$108:AN$108)</f>
        <v>0</v>
      </c>
      <c r="U77" s="37">
        <f>SUMPRODUCT(LTA!J77:AN77,LTA!J$102:AN$102,LTA!J$108:AN$108)</f>
        <v>0</v>
      </c>
      <c r="V77" s="66">
        <f>SUMPRODUCT(MTOA!B77:G77,MTOA!B$102:G$102,MTOA!B$108:G$108)</f>
        <v>0</v>
      </c>
      <c r="W77" s="66">
        <f>SUMPRODUCT(MTOA!B77:G77,MTOA!B$101:G$101,MTOA!B$108:G$108)</f>
        <v>0</v>
      </c>
      <c r="X77">
        <v>0</v>
      </c>
      <c r="Y77" s="34">
        <f>IEX!M77</f>
        <v>0</v>
      </c>
      <c r="Z77" s="34">
        <f>IEX!S77</f>
        <v>0</v>
      </c>
      <c r="AA77" s="75">
        <f>STOA!M77</f>
        <v>0</v>
      </c>
      <c r="AB77" s="75">
        <f>-STOA!S77</f>
        <v>0</v>
      </c>
      <c r="AC77">
        <f t="shared" si="3"/>
        <v>0.15248280959999999</v>
      </c>
      <c r="AD77">
        <f t="shared" si="4"/>
        <v>17.175109190400001</v>
      </c>
      <c r="AE77">
        <v>0</v>
      </c>
      <c r="AF77" s="24"/>
      <c r="AG77">
        <f t="shared" si="5"/>
        <v>17.175109190400001</v>
      </c>
      <c r="AI77" s="34">
        <f>PXIL!M77</f>
        <v>0</v>
      </c>
      <c r="AJ77" s="34">
        <f>PXIL!S77</f>
        <v>0</v>
      </c>
      <c r="AK77" s="34">
        <f>RTM_IEX!M77</f>
        <v>0.34</v>
      </c>
      <c r="AL77" s="34">
        <f>RTM_IEX!S77</f>
        <v>0</v>
      </c>
      <c r="AM77" s="34">
        <f>RTM_PXI!M77</f>
        <v>0</v>
      </c>
      <c r="AN77" s="34">
        <f>RTM_PXI!S77</f>
        <v>0</v>
      </c>
      <c r="AO77" s="149">
        <f>GDAM_IEX!M77</f>
        <v>0</v>
      </c>
      <c r="AP77" s="149">
        <f>GDAM_IEX!S77</f>
        <v>0</v>
      </c>
      <c r="AQ77" s="149">
        <f>GDAM_PXI!M77</f>
        <v>0</v>
      </c>
      <c r="AR77" s="149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16.987591999999999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SUMPRODUCT(LTA!J78:AN78,LTA!J$101:AN$101,LTA!J$108:AN$108)</f>
        <v>0</v>
      </c>
      <c r="U78" s="37">
        <f>SUMPRODUCT(LTA!J78:AN78,LTA!J$102:AN$102,LTA!J$108:AN$108)</f>
        <v>0</v>
      </c>
      <c r="V78" s="66">
        <f>SUMPRODUCT(MTOA!B78:G78,MTOA!B$102:G$102,MTOA!B$108:G$108)</f>
        <v>0</v>
      </c>
      <c r="W78" s="66">
        <f>SUMPRODUCT(MTOA!B78:G78,MTOA!B$101:G$101,MTOA!B$108:G$108)</f>
        <v>0</v>
      </c>
      <c r="X78">
        <v>0</v>
      </c>
      <c r="Y78" s="34">
        <f>IEX!M78</f>
        <v>0</v>
      </c>
      <c r="Z78" s="34">
        <f>IEX!S78</f>
        <v>0</v>
      </c>
      <c r="AA78" s="75">
        <f>STOA!M78</f>
        <v>0</v>
      </c>
      <c r="AB78" s="75">
        <f>-STOA!S78</f>
        <v>0</v>
      </c>
      <c r="AC78">
        <f t="shared" si="3"/>
        <v>0.15195480959999999</v>
      </c>
      <c r="AD78">
        <f t="shared" si="4"/>
        <v>17.115637190400001</v>
      </c>
      <c r="AE78">
        <v>0</v>
      </c>
      <c r="AF78" s="24"/>
      <c r="AG78">
        <f t="shared" si="5"/>
        <v>17.115637190400001</v>
      </c>
      <c r="AI78" s="34">
        <f>PXIL!M78</f>
        <v>0</v>
      </c>
      <c r="AJ78" s="34">
        <f>PXIL!S78</f>
        <v>0</v>
      </c>
      <c r="AK78" s="34">
        <f>RTM_IEX!M78</f>
        <v>0.28000000000000003</v>
      </c>
      <c r="AL78" s="34">
        <f>RTM_IEX!S78</f>
        <v>0</v>
      </c>
      <c r="AM78" s="34">
        <f>RTM_PXI!M78</f>
        <v>0</v>
      </c>
      <c r="AN78" s="34">
        <f>RTM_PXI!S78</f>
        <v>0</v>
      </c>
      <c r="AO78" s="149">
        <f>GDAM_IEX!M78</f>
        <v>0</v>
      </c>
      <c r="AP78" s="149">
        <f>GDAM_IEX!S78</f>
        <v>0</v>
      </c>
      <c r="AQ78" s="149">
        <f>GDAM_PXI!M78</f>
        <v>0</v>
      </c>
      <c r="AR78" s="149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16.987591999999999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SUMPRODUCT(LTA!J79:AN79,LTA!J$101:AN$101,LTA!J$108:AN$108)</f>
        <v>0</v>
      </c>
      <c r="U79" s="37">
        <f>SUMPRODUCT(LTA!J79:AN79,LTA!J$102:AN$102,LTA!J$108:AN$108)</f>
        <v>0</v>
      </c>
      <c r="V79" s="66">
        <f>SUMPRODUCT(MTOA!B79:G79,MTOA!B$102:G$102,MTOA!B$108:G$108)</f>
        <v>0</v>
      </c>
      <c r="W79" s="66">
        <f>SUMPRODUCT(MTOA!B79:G79,MTOA!B$101:G$101,MTOA!B$108:G$108)</f>
        <v>0</v>
      </c>
      <c r="X79">
        <v>0</v>
      </c>
      <c r="Y79" s="34">
        <f>IEX!M79</f>
        <v>3.23</v>
      </c>
      <c r="Z79" s="34">
        <f>IEX!S79</f>
        <v>0</v>
      </c>
      <c r="AA79" s="75">
        <f>STOA!M79</f>
        <v>0</v>
      </c>
      <c r="AB79" s="75">
        <f>-STOA!S79</f>
        <v>0</v>
      </c>
      <c r="AC79">
        <f t="shared" si="3"/>
        <v>0.1794988096</v>
      </c>
      <c r="AD79">
        <f t="shared" si="4"/>
        <v>20.218093190400001</v>
      </c>
      <c r="AE79">
        <v>0</v>
      </c>
      <c r="AF79" s="24"/>
      <c r="AG79">
        <f t="shared" si="5"/>
        <v>20.218093190400001</v>
      </c>
      <c r="AI79" s="34">
        <f>PXIL!M79</f>
        <v>0</v>
      </c>
      <c r="AJ79" s="34">
        <f>PXIL!S79</f>
        <v>0</v>
      </c>
      <c r="AK79" s="34">
        <f>RTM_IEX!M79</f>
        <v>0.18</v>
      </c>
      <c r="AL79" s="34">
        <f>RTM_IEX!S79</f>
        <v>0</v>
      </c>
      <c r="AM79" s="34">
        <f>RTM_PXI!M79</f>
        <v>0</v>
      </c>
      <c r="AN79" s="34">
        <f>RTM_PXI!S79</f>
        <v>0</v>
      </c>
      <c r="AO79" s="149">
        <f>GDAM_IEX!M79</f>
        <v>0</v>
      </c>
      <c r="AP79" s="149">
        <f>GDAM_IEX!S79</f>
        <v>0</v>
      </c>
      <c r="AQ79" s="149">
        <f>GDAM_PXI!M79</f>
        <v>0</v>
      </c>
      <c r="AR79" s="149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16.987591999999999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SUMPRODUCT(LTA!J80:AN80,LTA!J$101:AN$101,LTA!J$108:AN$108)</f>
        <v>0</v>
      </c>
      <c r="U80" s="37">
        <f>SUMPRODUCT(LTA!J80:AN80,LTA!J$102:AN$102,LTA!J$108:AN$108)</f>
        <v>0</v>
      </c>
      <c r="V80" s="66">
        <f>SUMPRODUCT(MTOA!B80:G80,MTOA!B$102:G$102,MTOA!B$108:G$108)</f>
        <v>0</v>
      </c>
      <c r="W80" s="66">
        <f>SUMPRODUCT(MTOA!B80:G80,MTOA!B$101:G$101,MTOA!B$108:G$108)</f>
        <v>0</v>
      </c>
      <c r="X80">
        <v>0</v>
      </c>
      <c r="Y80" s="34">
        <f>IEX!M80</f>
        <v>2.5</v>
      </c>
      <c r="Z80" s="34">
        <f>IEX!S80</f>
        <v>0</v>
      </c>
      <c r="AA80" s="75">
        <f>STOA!M80</f>
        <v>0</v>
      </c>
      <c r="AB80" s="75">
        <f>-STOA!S80</f>
        <v>0</v>
      </c>
      <c r="AC80">
        <f t="shared" si="3"/>
        <v>0.17325080960000003</v>
      </c>
      <c r="AD80">
        <f t="shared" si="4"/>
        <v>19.5143411904</v>
      </c>
      <c r="AE80">
        <v>0</v>
      </c>
      <c r="AF80" s="24"/>
      <c r="AG80">
        <f t="shared" si="5"/>
        <v>19.5143411904</v>
      </c>
      <c r="AI80" s="34">
        <f>PXIL!M80</f>
        <v>0</v>
      </c>
      <c r="AJ80" s="34">
        <f>PXIL!S80</f>
        <v>0</v>
      </c>
      <c r="AK80" s="34">
        <f>RTM_IEX!M80</f>
        <v>0.2</v>
      </c>
      <c r="AL80" s="34">
        <f>RTM_IEX!S80</f>
        <v>0</v>
      </c>
      <c r="AM80" s="34">
        <f>RTM_PXI!M80</f>
        <v>0</v>
      </c>
      <c r="AN80" s="34">
        <f>RTM_PXI!S80</f>
        <v>0</v>
      </c>
      <c r="AO80" s="149">
        <f>GDAM_IEX!M80</f>
        <v>0</v>
      </c>
      <c r="AP80" s="149">
        <f>GDAM_IEX!S80</f>
        <v>0</v>
      </c>
      <c r="AQ80" s="149">
        <f>GDAM_PXI!M80</f>
        <v>0</v>
      </c>
      <c r="AR80" s="149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16.987591999999999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SUMPRODUCT(LTA!J81:AN81,LTA!J$101:AN$101,LTA!J$108:AN$108)</f>
        <v>0</v>
      </c>
      <c r="U81" s="37">
        <f>SUMPRODUCT(LTA!J81:AN81,LTA!J$102:AN$102,LTA!J$108:AN$108)</f>
        <v>0</v>
      </c>
      <c r="V81" s="66">
        <f>SUMPRODUCT(MTOA!B81:G81,MTOA!B$102:G$102,MTOA!B$108:G$108)</f>
        <v>0</v>
      </c>
      <c r="W81" s="66">
        <f>SUMPRODUCT(MTOA!B81:G81,MTOA!B$101:G$101,MTOA!B$108:G$108)</f>
        <v>0</v>
      </c>
      <c r="X81">
        <v>0</v>
      </c>
      <c r="Y81" s="34">
        <f>IEX!M81</f>
        <v>3.11</v>
      </c>
      <c r="Z81" s="34">
        <f>IEX!S81</f>
        <v>0</v>
      </c>
      <c r="AA81" s="75">
        <f>STOA!M81</f>
        <v>0</v>
      </c>
      <c r="AB81" s="75">
        <f>-STOA!S81</f>
        <v>0</v>
      </c>
      <c r="AC81">
        <f t="shared" si="3"/>
        <v>0.17817880959999999</v>
      </c>
      <c r="AD81">
        <f t="shared" si="4"/>
        <v>20.069413190399999</v>
      </c>
      <c r="AE81">
        <v>0</v>
      </c>
      <c r="AF81" s="24"/>
      <c r="AG81">
        <f t="shared" si="5"/>
        <v>20.069413190399999</v>
      </c>
      <c r="AI81" s="34">
        <f>PXIL!M81</f>
        <v>0</v>
      </c>
      <c r="AJ81" s="34">
        <f>PXIL!S81</f>
        <v>0</v>
      </c>
      <c r="AK81" s="34">
        <f>RTM_IEX!M81</f>
        <v>0.15</v>
      </c>
      <c r="AL81" s="34">
        <f>RTM_IEX!S81</f>
        <v>0</v>
      </c>
      <c r="AM81" s="34">
        <f>RTM_PXI!M81</f>
        <v>0</v>
      </c>
      <c r="AN81" s="34">
        <f>RTM_PXI!S81</f>
        <v>0</v>
      </c>
      <c r="AO81" s="149">
        <f>GDAM_IEX!M81</f>
        <v>0</v>
      </c>
      <c r="AP81" s="149">
        <f>GDAM_IEX!S81</f>
        <v>0</v>
      </c>
      <c r="AQ81" s="149">
        <f>GDAM_PXI!M81</f>
        <v>0</v>
      </c>
      <c r="AR81" s="149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16.987591999999999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SUMPRODUCT(LTA!J82:AN82,LTA!J$101:AN$101,LTA!J$108:AN$108)</f>
        <v>0</v>
      </c>
      <c r="U82" s="37">
        <f>SUMPRODUCT(LTA!J82:AN82,LTA!J$102:AN$102,LTA!J$108:AN$108)</f>
        <v>0</v>
      </c>
      <c r="V82" s="66">
        <f>SUMPRODUCT(MTOA!B82:G82,MTOA!B$102:G$102,MTOA!B$108:G$108)</f>
        <v>0</v>
      </c>
      <c r="W82" s="66">
        <f>SUMPRODUCT(MTOA!B82:G82,MTOA!B$101:G$101,MTOA!B$108:G$108)</f>
        <v>0</v>
      </c>
      <c r="X82">
        <v>0</v>
      </c>
      <c r="Y82" s="34">
        <f>IEX!M82</f>
        <v>3.71</v>
      </c>
      <c r="Z82" s="34">
        <f>IEX!S82</f>
        <v>0</v>
      </c>
      <c r="AA82" s="75">
        <f>STOA!M82</f>
        <v>0</v>
      </c>
      <c r="AB82" s="75">
        <f>-STOA!S82</f>
        <v>0</v>
      </c>
      <c r="AC82">
        <f t="shared" si="3"/>
        <v>0.1841628096</v>
      </c>
      <c r="AD82">
        <f t="shared" si="4"/>
        <v>20.743429190400001</v>
      </c>
      <c r="AE82">
        <v>0</v>
      </c>
      <c r="AF82" s="24"/>
      <c r="AG82">
        <f t="shared" si="5"/>
        <v>20.743429190400001</v>
      </c>
      <c r="AI82" s="34">
        <f>PXIL!M82</f>
        <v>0</v>
      </c>
      <c r="AJ82" s="34">
        <f>PXIL!S82</f>
        <v>0</v>
      </c>
      <c r="AK82" s="34">
        <f>RTM_IEX!M82</f>
        <v>0.23</v>
      </c>
      <c r="AL82" s="34">
        <f>RTM_IEX!S82</f>
        <v>0</v>
      </c>
      <c r="AM82" s="34">
        <f>RTM_PXI!M82</f>
        <v>0</v>
      </c>
      <c r="AN82" s="34">
        <f>RTM_PXI!S82</f>
        <v>0</v>
      </c>
      <c r="AO82" s="149">
        <f>GDAM_IEX!M82</f>
        <v>0</v>
      </c>
      <c r="AP82" s="149">
        <f>GDAM_IEX!S82</f>
        <v>0</v>
      </c>
      <c r="AQ82" s="149">
        <f>GDAM_PXI!M82</f>
        <v>0</v>
      </c>
      <c r="AR82" s="149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16.987591999999999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SUMPRODUCT(LTA!J83:AN83,LTA!J$101:AN$101,LTA!J$108:AN$108)</f>
        <v>0</v>
      </c>
      <c r="U83" s="37">
        <f>SUMPRODUCT(LTA!J83:AN83,LTA!J$102:AN$102,LTA!J$108:AN$108)</f>
        <v>0</v>
      </c>
      <c r="V83" s="66">
        <f>SUMPRODUCT(MTOA!B83:G83,MTOA!B$102:G$102,MTOA!B$108:G$108)</f>
        <v>0</v>
      </c>
      <c r="W83" s="66">
        <f>SUMPRODUCT(MTOA!B83:G83,MTOA!B$101:G$101,MTOA!B$108:G$108)</f>
        <v>0</v>
      </c>
      <c r="X83">
        <v>0</v>
      </c>
      <c r="Y83" s="34">
        <f>IEX!M83</f>
        <v>4.24</v>
      </c>
      <c r="Z83" s="34">
        <f>IEX!S83</f>
        <v>0</v>
      </c>
      <c r="AA83" s="75">
        <f>STOA!M83</f>
        <v>0</v>
      </c>
      <c r="AB83" s="75">
        <f>-STOA!S83</f>
        <v>0</v>
      </c>
      <c r="AC83">
        <f t="shared" si="3"/>
        <v>0.18979480960000003</v>
      </c>
      <c r="AD83">
        <f t="shared" si="4"/>
        <v>21.377797190400003</v>
      </c>
      <c r="AE83">
        <v>0</v>
      </c>
      <c r="AF83" s="24"/>
      <c r="AG83">
        <f t="shared" si="5"/>
        <v>21.377797190400003</v>
      </c>
      <c r="AI83" s="34">
        <f>PXIL!M83</f>
        <v>0</v>
      </c>
      <c r="AJ83" s="34">
        <f>PXIL!S83</f>
        <v>0</v>
      </c>
      <c r="AK83" s="34">
        <f>RTM_IEX!M83</f>
        <v>0.34</v>
      </c>
      <c r="AL83" s="34">
        <f>RTM_IEX!S83</f>
        <v>0</v>
      </c>
      <c r="AM83" s="34">
        <f>RTM_PXI!M83</f>
        <v>0</v>
      </c>
      <c r="AN83" s="34">
        <f>RTM_PXI!S83</f>
        <v>0</v>
      </c>
      <c r="AO83" s="149">
        <f>GDAM_IEX!M83</f>
        <v>0</v>
      </c>
      <c r="AP83" s="149">
        <f>GDAM_IEX!S83</f>
        <v>0</v>
      </c>
      <c r="AQ83" s="149">
        <f>GDAM_PXI!M83</f>
        <v>0</v>
      </c>
      <c r="AR83" s="149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16.987591999999999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SUMPRODUCT(LTA!J84:AN84,LTA!J$101:AN$101,LTA!J$108:AN$108)</f>
        <v>0</v>
      </c>
      <c r="U84" s="37">
        <f>SUMPRODUCT(LTA!J84:AN84,LTA!J$102:AN$102,LTA!J$108:AN$108)</f>
        <v>0</v>
      </c>
      <c r="V84" s="66">
        <f>SUMPRODUCT(MTOA!B84:G84,MTOA!B$102:G$102,MTOA!B$108:G$108)</f>
        <v>0</v>
      </c>
      <c r="W84" s="66">
        <f>SUMPRODUCT(MTOA!B84:G84,MTOA!B$101:G$101,MTOA!B$108:G$108)</f>
        <v>0</v>
      </c>
      <c r="X84">
        <v>0</v>
      </c>
      <c r="Y84" s="34">
        <f>IEX!M84</f>
        <v>4.41</v>
      </c>
      <c r="Z84" s="34">
        <f>IEX!S84</f>
        <v>0</v>
      </c>
      <c r="AA84" s="75">
        <f>STOA!M84</f>
        <v>0</v>
      </c>
      <c r="AB84" s="75">
        <f>-STOA!S84</f>
        <v>0</v>
      </c>
      <c r="AC84">
        <f t="shared" si="3"/>
        <v>0.1912908096</v>
      </c>
      <c r="AD84">
        <f t="shared" si="4"/>
        <v>21.546301190399998</v>
      </c>
      <c r="AE84">
        <v>0</v>
      </c>
      <c r="AF84" s="24"/>
      <c r="AG84">
        <f t="shared" si="5"/>
        <v>21.546301190399998</v>
      </c>
      <c r="AI84" s="34">
        <f>PXIL!M84</f>
        <v>0</v>
      </c>
      <c r="AJ84" s="34">
        <f>PXIL!S84</f>
        <v>0</v>
      </c>
      <c r="AK84" s="34">
        <f>RTM_IEX!M84</f>
        <v>0.34</v>
      </c>
      <c r="AL84" s="34">
        <f>RTM_IEX!S84</f>
        <v>0</v>
      </c>
      <c r="AM84" s="34">
        <f>RTM_PXI!M84</f>
        <v>0</v>
      </c>
      <c r="AN84" s="34">
        <f>RTM_PXI!S84</f>
        <v>0</v>
      </c>
      <c r="AO84" s="149">
        <f>GDAM_IEX!M84</f>
        <v>0</v>
      </c>
      <c r="AP84" s="149">
        <f>GDAM_IEX!S84</f>
        <v>0</v>
      </c>
      <c r="AQ84" s="149">
        <f>GDAM_PXI!M84</f>
        <v>0</v>
      </c>
      <c r="AR84" s="149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16.987591999999999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SUMPRODUCT(LTA!J85:AN85,LTA!J$101:AN$101,LTA!J$108:AN$108)</f>
        <v>0</v>
      </c>
      <c r="U85" s="37">
        <f>SUMPRODUCT(LTA!J85:AN85,LTA!J$102:AN$102,LTA!J$108:AN$108)</f>
        <v>0</v>
      </c>
      <c r="V85" s="66">
        <f>SUMPRODUCT(MTOA!B85:G85,MTOA!B$102:G$102,MTOA!B$108:G$108)</f>
        <v>0</v>
      </c>
      <c r="W85" s="66">
        <f>SUMPRODUCT(MTOA!B85:G85,MTOA!B$101:G$101,MTOA!B$108:G$108)</f>
        <v>0</v>
      </c>
      <c r="X85">
        <v>0</v>
      </c>
      <c r="Y85" s="34">
        <f>IEX!M85</f>
        <v>4.47</v>
      </c>
      <c r="Z85" s="34">
        <f>IEX!S85</f>
        <v>0</v>
      </c>
      <c r="AA85" s="75">
        <f>STOA!M85</f>
        <v>0</v>
      </c>
      <c r="AB85" s="75">
        <f>-STOA!S85</f>
        <v>0</v>
      </c>
      <c r="AC85">
        <f t="shared" si="3"/>
        <v>0.1948108096</v>
      </c>
      <c r="AD85">
        <f t="shared" si="4"/>
        <v>21.942781190400002</v>
      </c>
      <c r="AE85">
        <v>0</v>
      </c>
      <c r="AF85" s="24"/>
      <c r="AG85">
        <f t="shared" si="5"/>
        <v>21.942781190400002</v>
      </c>
      <c r="AI85" s="34">
        <f>PXIL!M85</f>
        <v>0</v>
      </c>
      <c r="AJ85" s="34">
        <f>PXIL!S85</f>
        <v>0</v>
      </c>
      <c r="AK85" s="34">
        <f>RTM_IEX!M85</f>
        <v>0.51</v>
      </c>
      <c r="AL85" s="34">
        <f>RTM_IEX!S85</f>
        <v>0</v>
      </c>
      <c r="AM85" s="34">
        <f>RTM_PXI!M85</f>
        <v>0</v>
      </c>
      <c r="AN85" s="34">
        <f>RTM_PXI!S85</f>
        <v>0</v>
      </c>
      <c r="AO85" s="149">
        <f>GDAM_IEX!M85</f>
        <v>0.17</v>
      </c>
      <c r="AP85" s="149">
        <f>GDAM_IEX!S85</f>
        <v>0</v>
      </c>
      <c r="AQ85" s="149">
        <f>GDAM_PXI!M85</f>
        <v>0</v>
      </c>
      <c r="AR85" s="149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16.987591999999999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SUMPRODUCT(LTA!J86:AN86,LTA!J$101:AN$101,LTA!J$108:AN$108)</f>
        <v>0</v>
      </c>
      <c r="U86" s="37">
        <f>SUMPRODUCT(LTA!J86:AN86,LTA!J$102:AN$102,LTA!J$108:AN$108)</f>
        <v>0</v>
      </c>
      <c r="V86" s="66">
        <f>SUMPRODUCT(MTOA!B86:G86,MTOA!B$102:G$102,MTOA!B$108:G$108)</f>
        <v>0</v>
      </c>
      <c r="W86" s="66">
        <f>SUMPRODUCT(MTOA!B86:G86,MTOA!B$101:G$101,MTOA!B$108:G$108)</f>
        <v>0</v>
      </c>
      <c r="X86">
        <v>0</v>
      </c>
      <c r="Y86" s="34">
        <f>IEX!M86</f>
        <v>4.08</v>
      </c>
      <c r="Z86" s="34">
        <f>IEX!S86</f>
        <v>0</v>
      </c>
      <c r="AA86" s="75">
        <f>STOA!M86</f>
        <v>0</v>
      </c>
      <c r="AB86" s="75">
        <f>-STOA!S86</f>
        <v>0</v>
      </c>
      <c r="AC86">
        <f t="shared" si="3"/>
        <v>0.19208280959999999</v>
      </c>
      <c r="AD86">
        <f t="shared" si="4"/>
        <v>21.635509190399997</v>
      </c>
      <c r="AE86">
        <v>0</v>
      </c>
      <c r="AF86" s="24"/>
      <c r="AG86">
        <f t="shared" si="5"/>
        <v>21.635509190399997</v>
      </c>
      <c r="AI86" s="34">
        <f>PXIL!M86</f>
        <v>0</v>
      </c>
      <c r="AJ86" s="34">
        <f>PXIL!S86</f>
        <v>0</v>
      </c>
      <c r="AK86" s="34">
        <f>RTM_IEX!M86</f>
        <v>0.57999999999999996</v>
      </c>
      <c r="AL86" s="34">
        <f>RTM_IEX!S86</f>
        <v>0</v>
      </c>
      <c r="AM86" s="34">
        <f>RTM_PXI!M86</f>
        <v>0</v>
      </c>
      <c r="AN86" s="34">
        <f>RTM_PXI!S86</f>
        <v>0</v>
      </c>
      <c r="AO86" s="149">
        <f>GDAM_IEX!M86</f>
        <v>0.18</v>
      </c>
      <c r="AP86" s="149">
        <f>GDAM_IEX!S86</f>
        <v>0</v>
      </c>
      <c r="AQ86" s="149">
        <f>GDAM_PXI!M86</f>
        <v>0</v>
      </c>
      <c r="AR86" s="149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16.987591999999999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SUMPRODUCT(LTA!J87:AN87,LTA!J$101:AN$101,LTA!J$108:AN$108)</f>
        <v>0</v>
      </c>
      <c r="U87" s="37">
        <f>SUMPRODUCT(LTA!J87:AN87,LTA!J$102:AN$102,LTA!J$108:AN$108)</f>
        <v>0</v>
      </c>
      <c r="V87" s="66">
        <f>SUMPRODUCT(MTOA!B87:G87,MTOA!B$102:G$102,MTOA!B$108:G$108)</f>
        <v>0</v>
      </c>
      <c r="W87" s="66">
        <f>SUMPRODUCT(MTOA!B87:G87,MTOA!B$101:G$101,MTOA!B$108:G$108)</f>
        <v>0</v>
      </c>
      <c r="X87">
        <v>0</v>
      </c>
      <c r="Y87" s="34">
        <f>IEX!M87</f>
        <v>4.7300000000000004</v>
      </c>
      <c r="Z87" s="34">
        <f>IEX!S87</f>
        <v>0</v>
      </c>
      <c r="AA87" s="75">
        <f>STOA!M87</f>
        <v>0</v>
      </c>
      <c r="AB87" s="75">
        <f>-STOA!S87</f>
        <v>0</v>
      </c>
      <c r="AC87">
        <f t="shared" si="3"/>
        <v>0.20149880960000002</v>
      </c>
      <c r="AD87">
        <f t="shared" si="4"/>
        <v>22.696093190399999</v>
      </c>
      <c r="AE87">
        <v>0</v>
      </c>
      <c r="AF87" s="24"/>
      <c r="AG87">
        <f t="shared" si="5"/>
        <v>22.696093190399999</v>
      </c>
      <c r="AI87" s="34">
        <f>PXIL!M87</f>
        <v>0</v>
      </c>
      <c r="AJ87" s="34">
        <f>PXIL!S87</f>
        <v>0</v>
      </c>
      <c r="AK87" s="34">
        <f>RTM_IEX!M87</f>
        <v>1.0900000000000001</v>
      </c>
      <c r="AL87" s="34">
        <f>RTM_IEX!S87</f>
        <v>0</v>
      </c>
      <c r="AM87" s="34">
        <f>RTM_PXI!M87</f>
        <v>0</v>
      </c>
      <c r="AN87" s="34">
        <f>RTM_PXI!S87</f>
        <v>0</v>
      </c>
      <c r="AO87" s="149">
        <f>GDAM_IEX!M87</f>
        <v>0.09</v>
      </c>
      <c r="AP87" s="149">
        <f>GDAM_IEX!S87</f>
        <v>0</v>
      </c>
      <c r="AQ87" s="149">
        <f>GDAM_PXI!M87</f>
        <v>0</v>
      </c>
      <c r="AR87" s="149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16.987591999999999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SUMPRODUCT(LTA!J88:AN88,LTA!J$101:AN$101,LTA!J$108:AN$108)</f>
        <v>0</v>
      </c>
      <c r="U88" s="37">
        <f>SUMPRODUCT(LTA!J88:AN88,LTA!J$102:AN$102,LTA!J$108:AN$108)</f>
        <v>0</v>
      </c>
      <c r="V88" s="66">
        <f>SUMPRODUCT(MTOA!B88:G88,MTOA!B$102:G$102,MTOA!B$108:G$108)</f>
        <v>0</v>
      </c>
      <c r="W88" s="66">
        <f>SUMPRODUCT(MTOA!B88:G88,MTOA!B$101:G$101,MTOA!B$108:G$108)</f>
        <v>0</v>
      </c>
      <c r="X88">
        <v>0</v>
      </c>
      <c r="Y88" s="34">
        <f>IEX!M88</f>
        <v>0</v>
      </c>
      <c r="Z88" s="34">
        <f>IEX!S88</f>
        <v>0</v>
      </c>
      <c r="AA88" s="75">
        <f>STOA!M88</f>
        <v>0</v>
      </c>
      <c r="AB88" s="75">
        <f>-STOA!S88</f>
        <v>0</v>
      </c>
      <c r="AC88">
        <f t="shared" si="3"/>
        <v>0.17853080960000001</v>
      </c>
      <c r="AD88">
        <f t="shared" si="4"/>
        <v>20.109061190399999</v>
      </c>
      <c r="AE88">
        <v>0</v>
      </c>
      <c r="AF88" s="24"/>
      <c r="AG88">
        <f t="shared" si="5"/>
        <v>20.109061190399999</v>
      </c>
      <c r="AI88" s="34">
        <f>PXIL!M88</f>
        <v>0</v>
      </c>
      <c r="AJ88" s="34">
        <f>PXIL!S88</f>
        <v>0</v>
      </c>
      <c r="AK88" s="34">
        <f>RTM_IEX!M88</f>
        <v>3.3</v>
      </c>
      <c r="AL88" s="34">
        <f>RTM_IEX!S88</f>
        <v>0</v>
      </c>
      <c r="AM88" s="34">
        <f>RTM_PXI!M88</f>
        <v>0</v>
      </c>
      <c r="AN88" s="34">
        <f>RTM_PXI!S88</f>
        <v>0</v>
      </c>
      <c r="AO88" s="149">
        <f>GDAM_IEX!M88</f>
        <v>0</v>
      </c>
      <c r="AP88" s="149">
        <f>GDAM_IEX!S88</f>
        <v>0</v>
      </c>
      <c r="AQ88" s="149">
        <f>GDAM_PXI!M88</f>
        <v>0</v>
      </c>
      <c r="AR88" s="149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16.987591999999999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SUMPRODUCT(LTA!J89:AN89,LTA!J$101:AN$101,LTA!J$108:AN$108)</f>
        <v>0</v>
      </c>
      <c r="U89" s="37">
        <f>SUMPRODUCT(LTA!J89:AN89,LTA!J$102:AN$102,LTA!J$108:AN$108)</f>
        <v>0</v>
      </c>
      <c r="V89" s="66">
        <f>SUMPRODUCT(MTOA!B89:G89,MTOA!B$102:G$102,MTOA!B$108:G$108)</f>
        <v>0</v>
      </c>
      <c r="W89" s="66">
        <f>SUMPRODUCT(MTOA!B89:G89,MTOA!B$101:G$101,MTOA!B$108:G$108)</f>
        <v>0</v>
      </c>
      <c r="X89">
        <v>0</v>
      </c>
      <c r="Y89" s="34">
        <f>IEX!M89</f>
        <v>0</v>
      </c>
      <c r="Z89" s="34">
        <f>IEX!S89</f>
        <v>0</v>
      </c>
      <c r="AA89" s="75">
        <f>STOA!M89</f>
        <v>0</v>
      </c>
      <c r="AB89" s="75">
        <f>-STOA!S89</f>
        <v>0</v>
      </c>
      <c r="AC89">
        <f t="shared" si="3"/>
        <v>0.1877708096</v>
      </c>
      <c r="AD89">
        <f t="shared" si="4"/>
        <v>21.149821190400001</v>
      </c>
      <c r="AE89">
        <v>0</v>
      </c>
      <c r="AF89" s="24"/>
      <c r="AG89">
        <f t="shared" si="5"/>
        <v>21.149821190400001</v>
      </c>
      <c r="AI89" s="34">
        <f>PXIL!M89</f>
        <v>0</v>
      </c>
      <c r="AJ89" s="34">
        <f>PXIL!S89</f>
        <v>0</v>
      </c>
      <c r="AK89" s="34">
        <f>RTM_IEX!M89</f>
        <v>4.3499999999999996</v>
      </c>
      <c r="AL89" s="34">
        <f>RTM_IEX!S89</f>
        <v>0</v>
      </c>
      <c r="AM89" s="34">
        <f>RTM_PXI!M89</f>
        <v>0</v>
      </c>
      <c r="AN89" s="34">
        <f>RTM_PXI!S89</f>
        <v>0</v>
      </c>
      <c r="AO89" s="149">
        <f>GDAM_IEX!M89</f>
        <v>0</v>
      </c>
      <c r="AP89" s="149">
        <f>GDAM_IEX!S89</f>
        <v>0</v>
      </c>
      <c r="AQ89" s="149">
        <f>GDAM_PXI!M89</f>
        <v>0</v>
      </c>
      <c r="AR89" s="149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16.987591999999999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SUMPRODUCT(LTA!J90:AN90,LTA!J$101:AN$101,LTA!J$108:AN$108)</f>
        <v>0</v>
      </c>
      <c r="U90" s="37">
        <f>SUMPRODUCT(LTA!J90:AN90,LTA!J$102:AN$102,LTA!J$108:AN$108)</f>
        <v>0</v>
      </c>
      <c r="V90" s="66">
        <f>SUMPRODUCT(MTOA!B90:G90,MTOA!B$102:G$102,MTOA!B$108:G$108)</f>
        <v>0</v>
      </c>
      <c r="W90" s="66">
        <f>SUMPRODUCT(MTOA!B90:G90,MTOA!B$101:G$101,MTOA!B$108:G$108)</f>
        <v>0</v>
      </c>
      <c r="X90">
        <v>0</v>
      </c>
      <c r="Y90" s="34">
        <f>IEX!M90</f>
        <v>0</v>
      </c>
      <c r="Z90" s="34">
        <f>IEX!S90</f>
        <v>0</v>
      </c>
      <c r="AA90" s="75">
        <f>STOA!M90</f>
        <v>0</v>
      </c>
      <c r="AB90" s="75">
        <f>-STOA!S90</f>
        <v>0</v>
      </c>
      <c r="AC90">
        <f t="shared" si="3"/>
        <v>0.2123228096</v>
      </c>
      <c r="AD90">
        <f t="shared" si="4"/>
        <v>23.9152691904</v>
      </c>
      <c r="AE90">
        <v>0</v>
      </c>
      <c r="AF90" s="24"/>
      <c r="AG90">
        <f t="shared" si="5"/>
        <v>23.9152691904</v>
      </c>
      <c r="AI90" s="34">
        <f>PXIL!M90</f>
        <v>0</v>
      </c>
      <c r="AJ90" s="34">
        <f>PXIL!S90</f>
        <v>0</v>
      </c>
      <c r="AK90" s="34">
        <f>RTM_IEX!M90</f>
        <v>7.14</v>
      </c>
      <c r="AL90" s="34">
        <f>RTM_IEX!S90</f>
        <v>0</v>
      </c>
      <c r="AM90" s="34">
        <f>RTM_PXI!M90</f>
        <v>0</v>
      </c>
      <c r="AN90" s="34">
        <f>RTM_PXI!S90</f>
        <v>0</v>
      </c>
      <c r="AO90" s="149">
        <f>GDAM_IEX!M90</f>
        <v>0</v>
      </c>
      <c r="AP90" s="149">
        <f>GDAM_IEX!S90</f>
        <v>0</v>
      </c>
      <c r="AQ90" s="149">
        <f>GDAM_PXI!M90</f>
        <v>0</v>
      </c>
      <c r="AR90" s="149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16.987591999999999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SUMPRODUCT(LTA!J91:AN91,LTA!J$101:AN$101,LTA!J$108:AN$108)</f>
        <v>0</v>
      </c>
      <c r="U91" s="37">
        <f>SUMPRODUCT(LTA!J91:AN91,LTA!J$102:AN$102,LTA!J$108:AN$108)</f>
        <v>0</v>
      </c>
      <c r="V91" s="66">
        <f>SUMPRODUCT(MTOA!B91:G91,MTOA!B$102:G$102,MTOA!B$108:G$108)</f>
        <v>0</v>
      </c>
      <c r="W91" s="66">
        <f>SUMPRODUCT(MTOA!B91:G91,MTOA!B$101:G$101,MTOA!B$108:G$108)</f>
        <v>0</v>
      </c>
      <c r="X91">
        <v>0</v>
      </c>
      <c r="Y91" s="34">
        <f>IEX!M91</f>
        <v>0</v>
      </c>
      <c r="Z91" s="34">
        <f>IEX!S91</f>
        <v>0</v>
      </c>
      <c r="AA91" s="75">
        <f>STOA!M91</f>
        <v>0</v>
      </c>
      <c r="AB91" s="75">
        <f>-STOA!S91</f>
        <v>0</v>
      </c>
      <c r="AC91">
        <f t="shared" si="3"/>
        <v>0.19780280959999999</v>
      </c>
      <c r="AD91">
        <f t="shared" si="4"/>
        <v>22.279789190399999</v>
      </c>
      <c r="AE91">
        <v>0</v>
      </c>
      <c r="AF91" s="24"/>
      <c r="AG91">
        <f t="shared" si="5"/>
        <v>22.279789190399999</v>
      </c>
      <c r="AI91" s="34">
        <f>PXIL!M91</f>
        <v>0</v>
      </c>
      <c r="AJ91" s="34">
        <f>PXIL!S91</f>
        <v>0</v>
      </c>
      <c r="AK91" s="34">
        <f>RTM_IEX!M91</f>
        <v>5.0199999999999996</v>
      </c>
      <c r="AL91" s="34">
        <f>RTM_IEX!S91</f>
        <v>0</v>
      </c>
      <c r="AM91" s="34">
        <f>RTM_PXI!M91</f>
        <v>0</v>
      </c>
      <c r="AN91" s="34">
        <f>RTM_PXI!S91</f>
        <v>0</v>
      </c>
      <c r="AO91" s="149">
        <f>GDAM_IEX!M91</f>
        <v>0.47</v>
      </c>
      <c r="AP91" s="149">
        <f>GDAM_IEX!S91</f>
        <v>0</v>
      </c>
      <c r="AQ91" s="149">
        <f>GDAM_PXI!M91</f>
        <v>0</v>
      </c>
      <c r="AR91" s="149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16.987591999999999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SUMPRODUCT(LTA!J92:AN92,LTA!J$101:AN$101,LTA!J$108:AN$108)</f>
        <v>0</v>
      </c>
      <c r="U92" s="37">
        <f>SUMPRODUCT(LTA!J92:AN92,LTA!J$102:AN$102,LTA!J$108:AN$108)</f>
        <v>0</v>
      </c>
      <c r="V92" s="66">
        <f>SUMPRODUCT(MTOA!B92:G92,MTOA!B$102:G$102,MTOA!B$108:G$108)</f>
        <v>0</v>
      </c>
      <c r="W92" s="66">
        <f>SUMPRODUCT(MTOA!B92:G92,MTOA!B$101:G$101,MTOA!B$108:G$108)</f>
        <v>0</v>
      </c>
      <c r="X92">
        <v>0</v>
      </c>
      <c r="Y92" s="34">
        <f>IEX!M92</f>
        <v>0</v>
      </c>
      <c r="Z92" s="34">
        <f>IEX!S92</f>
        <v>0</v>
      </c>
      <c r="AA92" s="75">
        <f>STOA!M92</f>
        <v>0</v>
      </c>
      <c r="AB92" s="75">
        <f>-STOA!S92</f>
        <v>0</v>
      </c>
      <c r="AC92">
        <f t="shared" si="3"/>
        <v>0.20132280959999999</v>
      </c>
      <c r="AD92">
        <f t="shared" si="4"/>
        <v>22.676269190399999</v>
      </c>
      <c r="AE92">
        <v>0</v>
      </c>
      <c r="AF92" s="24"/>
      <c r="AG92">
        <f t="shared" si="5"/>
        <v>22.676269190399999</v>
      </c>
      <c r="AI92" s="34">
        <f>PXIL!M92</f>
        <v>0</v>
      </c>
      <c r="AJ92" s="34">
        <f>PXIL!S92</f>
        <v>0</v>
      </c>
      <c r="AK92" s="34">
        <f>RTM_IEX!M92</f>
        <v>5.89</v>
      </c>
      <c r="AL92" s="34">
        <f>RTM_IEX!S92</f>
        <v>0</v>
      </c>
      <c r="AM92" s="34">
        <f>RTM_PXI!M92</f>
        <v>0</v>
      </c>
      <c r="AN92" s="34">
        <f>RTM_PXI!S92</f>
        <v>0</v>
      </c>
      <c r="AO92" s="149">
        <f>GDAM_IEX!M92</f>
        <v>0</v>
      </c>
      <c r="AP92" s="149">
        <f>GDAM_IEX!S92</f>
        <v>0</v>
      </c>
      <c r="AQ92" s="149">
        <f>GDAM_PXI!M92</f>
        <v>0</v>
      </c>
      <c r="AR92" s="149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16.987591999999999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SUMPRODUCT(LTA!J93:AN93,LTA!J$101:AN$101,LTA!J$108:AN$108)</f>
        <v>0</v>
      </c>
      <c r="U93" s="37">
        <f>SUMPRODUCT(LTA!J93:AN93,LTA!J$102:AN$102,LTA!J$108:AN$108)</f>
        <v>0</v>
      </c>
      <c r="V93" s="66">
        <f>SUMPRODUCT(MTOA!B93:G93,MTOA!B$102:G$102,MTOA!B$108:G$108)</f>
        <v>0</v>
      </c>
      <c r="W93" s="66">
        <f>SUMPRODUCT(MTOA!B93:G93,MTOA!B$101:G$101,MTOA!B$108:G$108)</f>
        <v>0</v>
      </c>
      <c r="X93">
        <v>0</v>
      </c>
      <c r="Y93" s="34">
        <f>IEX!M93</f>
        <v>0</v>
      </c>
      <c r="Z93" s="34">
        <f>IEX!S93</f>
        <v>0</v>
      </c>
      <c r="AA93" s="75">
        <f>STOA!M93</f>
        <v>0</v>
      </c>
      <c r="AB93" s="75">
        <f>-STOA!S93</f>
        <v>0</v>
      </c>
      <c r="AC93">
        <f t="shared" si="3"/>
        <v>0.1954268096</v>
      </c>
      <c r="AD93">
        <f t="shared" si="4"/>
        <v>22.012165190399998</v>
      </c>
      <c r="AE93">
        <v>0</v>
      </c>
      <c r="AF93" s="24"/>
      <c r="AG93">
        <f t="shared" si="5"/>
        <v>22.012165190399998</v>
      </c>
      <c r="AI93" s="34">
        <f>PXIL!M93</f>
        <v>0</v>
      </c>
      <c r="AJ93" s="34">
        <f>PXIL!S93</f>
        <v>0</v>
      </c>
      <c r="AK93" s="34">
        <f>RTM_IEX!M93</f>
        <v>5.22</v>
      </c>
      <c r="AL93" s="34">
        <f>RTM_IEX!S93</f>
        <v>0</v>
      </c>
      <c r="AM93" s="34">
        <f>RTM_PXI!M93</f>
        <v>0</v>
      </c>
      <c r="AN93" s="34">
        <f>RTM_PXI!S93</f>
        <v>0</v>
      </c>
      <c r="AO93" s="149">
        <f>GDAM_IEX!M93</f>
        <v>0</v>
      </c>
      <c r="AP93" s="149">
        <f>GDAM_IEX!S93</f>
        <v>0</v>
      </c>
      <c r="AQ93" s="149">
        <f>GDAM_PXI!M93</f>
        <v>0</v>
      </c>
      <c r="AR93" s="149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16.987591999999999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SUMPRODUCT(LTA!J94:AN94,LTA!J$101:AN$101,LTA!J$108:AN$108)</f>
        <v>0</v>
      </c>
      <c r="U94" s="37">
        <f>SUMPRODUCT(LTA!J94:AN94,LTA!J$102:AN$102,LTA!J$108:AN$108)</f>
        <v>0</v>
      </c>
      <c r="V94" s="66">
        <f>SUMPRODUCT(MTOA!B94:G94,MTOA!B$102:G$102,MTOA!B$108:G$108)</f>
        <v>0</v>
      </c>
      <c r="W94" s="66">
        <f>SUMPRODUCT(MTOA!B94:G94,MTOA!B$101:G$101,MTOA!B$108:G$108)</f>
        <v>0</v>
      </c>
      <c r="X94">
        <v>0</v>
      </c>
      <c r="Y94" s="34">
        <f>IEX!M94</f>
        <v>0</v>
      </c>
      <c r="Z94" s="34">
        <f>IEX!S94</f>
        <v>0</v>
      </c>
      <c r="AA94" s="75">
        <f>STOA!M94</f>
        <v>0</v>
      </c>
      <c r="AB94" s="75">
        <f>-STOA!S94</f>
        <v>0</v>
      </c>
      <c r="AC94">
        <f t="shared" si="3"/>
        <v>0.2005308096</v>
      </c>
      <c r="AD94">
        <f t="shared" si="4"/>
        <v>22.5870611904</v>
      </c>
      <c r="AE94">
        <v>0</v>
      </c>
      <c r="AF94" s="24"/>
      <c r="AG94">
        <f t="shared" si="5"/>
        <v>22.5870611904</v>
      </c>
      <c r="AI94" s="34">
        <f>PXIL!M94</f>
        <v>0</v>
      </c>
      <c r="AJ94" s="34">
        <f>PXIL!S94</f>
        <v>0</v>
      </c>
      <c r="AK94" s="34">
        <f>RTM_IEX!M94</f>
        <v>5.8</v>
      </c>
      <c r="AL94" s="34">
        <f>RTM_IEX!S94</f>
        <v>0</v>
      </c>
      <c r="AM94" s="34">
        <f>RTM_PXI!M94</f>
        <v>0</v>
      </c>
      <c r="AN94" s="34">
        <f>RTM_PXI!S94</f>
        <v>0</v>
      </c>
      <c r="AO94" s="149">
        <f>GDAM_IEX!M94</f>
        <v>0</v>
      </c>
      <c r="AP94" s="149">
        <f>GDAM_IEX!S94</f>
        <v>0</v>
      </c>
      <c r="AQ94" s="149">
        <f>GDAM_PXI!M94</f>
        <v>0</v>
      </c>
      <c r="AR94" s="149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16.987591999999999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SUMPRODUCT(LTA!J95:AN95,LTA!J$101:AN$101,LTA!J$108:AN$108)</f>
        <v>0</v>
      </c>
      <c r="U95" s="37">
        <f>SUMPRODUCT(LTA!J95:AN95,LTA!J$102:AN$102,LTA!J$108:AN$108)</f>
        <v>0</v>
      </c>
      <c r="V95" s="66">
        <f>SUMPRODUCT(MTOA!B95:G95,MTOA!B$102:G$102,MTOA!B$108:G$108)</f>
        <v>0</v>
      </c>
      <c r="W95" s="66">
        <f>SUMPRODUCT(MTOA!B95:G95,MTOA!B$101:G$101,MTOA!B$108:G$108)</f>
        <v>0</v>
      </c>
      <c r="X95">
        <v>0</v>
      </c>
      <c r="Y95" s="34">
        <f>IEX!M95</f>
        <v>0</v>
      </c>
      <c r="Z95" s="34">
        <f>IEX!S95</f>
        <v>0</v>
      </c>
      <c r="AA95" s="75">
        <f>STOA!M95</f>
        <v>0</v>
      </c>
      <c r="AB95" s="75">
        <f>-STOA!S95</f>
        <v>0</v>
      </c>
      <c r="AC95">
        <f t="shared" si="3"/>
        <v>0.21179480959999999</v>
      </c>
      <c r="AD95">
        <f t="shared" si="4"/>
        <v>23.855797190400001</v>
      </c>
      <c r="AE95">
        <v>0</v>
      </c>
      <c r="AF95" s="24"/>
      <c r="AG95">
        <f t="shared" si="5"/>
        <v>23.855797190400001</v>
      </c>
      <c r="AI95" s="34">
        <f>PXIL!M95</f>
        <v>0</v>
      </c>
      <c r="AJ95" s="34">
        <f>PXIL!S95</f>
        <v>0</v>
      </c>
      <c r="AK95" s="34">
        <f>RTM_IEX!M95</f>
        <v>6.96</v>
      </c>
      <c r="AL95" s="34">
        <f>RTM_IEX!S95</f>
        <v>0</v>
      </c>
      <c r="AM95" s="34">
        <f>RTM_PXI!M95</f>
        <v>0</v>
      </c>
      <c r="AN95" s="34">
        <f>RTM_PXI!S95</f>
        <v>0</v>
      </c>
      <c r="AO95" s="149">
        <f>GDAM_IEX!M95</f>
        <v>0.12</v>
      </c>
      <c r="AP95" s="149">
        <f>GDAM_IEX!S95</f>
        <v>0</v>
      </c>
      <c r="AQ95" s="149">
        <f>GDAM_PXI!M95</f>
        <v>0</v>
      </c>
      <c r="AR95" s="149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16.987591999999999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SUMPRODUCT(LTA!J96:AN96,LTA!J$101:AN$101,LTA!J$108:AN$108)</f>
        <v>0</v>
      </c>
      <c r="U96" s="37">
        <f>SUMPRODUCT(LTA!J96:AN96,LTA!J$102:AN$102,LTA!J$108:AN$108)</f>
        <v>0</v>
      </c>
      <c r="V96" s="66">
        <f>SUMPRODUCT(MTOA!B96:G96,MTOA!B$102:G$102,MTOA!B$108:G$108)</f>
        <v>0</v>
      </c>
      <c r="W96" s="66">
        <f>SUMPRODUCT(MTOA!B96:G96,MTOA!B$101:G$101,MTOA!B$108:G$108)</f>
        <v>0</v>
      </c>
      <c r="X96">
        <v>0</v>
      </c>
      <c r="Y96" s="34">
        <f>IEX!M96</f>
        <v>0</v>
      </c>
      <c r="Z96" s="34">
        <f>IEX!S96</f>
        <v>0</v>
      </c>
      <c r="AA96" s="75">
        <f>STOA!M96</f>
        <v>0</v>
      </c>
      <c r="AB96" s="75">
        <f>-STOA!S96</f>
        <v>0</v>
      </c>
      <c r="AC96">
        <f t="shared" si="3"/>
        <v>0.21223480960000002</v>
      </c>
      <c r="AD96">
        <f t="shared" si="4"/>
        <v>23.905357190399997</v>
      </c>
      <c r="AE96">
        <v>0</v>
      </c>
      <c r="AF96" s="24"/>
      <c r="AG96">
        <f t="shared" si="5"/>
        <v>23.905357190399997</v>
      </c>
      <c r="AI96" s="34">
        <f>PXIL!M96</f>
        <v>0</v>
      </c>
      <c r="AJ96" s="34">
        <f>PXIL!S96</f>
        <v>0</v>
      </c>
      <c r="AK96" s="34">
        <f>RTM_IEX!M96</f>
        <v>7.05</v>
      </c>
      <c r="AL96" s="34">
        <f>RTM_IEX!S96</f>
        <v>0</v>
      </c>
      <c r="AM96" s="34">
        <f>RTM_PXI!M96</f>
        <v>0</v>
      </c>
      <c r="AN96" s="34">
        <f>RTM_PXI!S96</f>
        <v>0</v>
      </c>
      <c r="AO96" s="149">
        <f>GDAM_IEX!M96</f>
        <v>0.08</v>
      </c>
      <c r="AP96" s="149">
        <f>GDAM_IEX!S96</f>
        <v>0</v>
      </c>
      <c r="AQ96" s="149">
        <f>GDAM_PXI!M96</f>
        <v>0</v>
      </c>
      <c r="AR96" s="149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16.987591999999999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SUMPRODUCT(LTA!J97:AN97,LTA!J$101:AN$101,LTA!J$108:AN$108)</f>
        <v>0</v>
      </c>
      <c r="U97" s="37">
        <f>SUMPRODUCT(LTA!J97:AN97,LTA!J$102:AN$102,LTA!J$108:AN$108)</f>
        <v>0</v>
      </c>
      <c r="V97" s="66">
        <f>SUMPRODUCT(MTOA!B97:G97,MTOA!B$102:G$102,MTOA!B$108:G$108)</f>
        <v>0</v>
      </c>
      <c r="W97" s="66">
        <f>SUMPRODUCT(MTOA!B97:G97,MTOA!B$101:G$101,MTOA!B$108:G$108)</f>
        <v>0</v>
      </c>
      <c r="X97">
        <v>0</v>
      </c>
      <c r="Y97" s="34">
        <f>IEX!M97</f>
        <v>0</v>
      </c>
      <c r="Z97" s="34">
        <f>IEX!S97</f>
        <v>0</v>
      </c>
      <c r="AA97" s="75">
        <f>STOA!M97</f>
        <v>0</v>
      </c>
      <c r="AB97" s="75">
        <f>-STOA!S97</f>
        <v>0</v>
      </c>
      <c r="AC97">
        <f t="shared" si="3"/>
        <v>0.1985068096</v>
      </c>
      <c r="AD97">
        <f t="shared" si="4"/>
        <v>22.359085190399998</v>
      </c>
      <c r="AE97">
        <v>0</v>
      </c>
      <c r="AF97" s="24"/>
      <c r="AG97">
        <f t="shared" si="5"/>
        <v>22.359085190399998</v>
      </c>
      <c r="AI97" s="34">
        <f>PXIL!M97</f>
        <v>0</v>
      </c>
      <c r="AJ97" s="34">
        <f>PXIL!S97</f>
        <v>0</v>
      </c>
      <c r="AK97" s="34">
        <f>RTM_IEX!M97</f>
        <v>5.05</v>
      </c>
      <c r="AL97" s="34">
        <f>RTM_IEX!S97</f>
        <v>0</v>
      </c>
      <c r="AM97" s="34">
        <f>RTM_PXI!M97</f>
        <v>0</v>
      </c>
      <c r="AN97" s="34">
        <f>RTM_PXI!S97</f>
        <v>0</v>
      </c>
      <c r="AO97" s="149">
        <f>GDAM_IEX!M97</f>
        <v>0.52</v>
      </c>
      <c r="AP97" s="149">
        <f>GDAM_IEX!S97</f>
        <v>0</v>
      </c>
      <c r="AQ97" s="149">
        <f>GDAM_PXI!M97</f>
        <v>0</v>
      </c>
      <c r="AR97" s="149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16.987591999999999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SUMPRODUCT(LTA!J98:AN98,LTA!J$101:AN$101,LTA!J$108:AN$108)</f>
        <v>0</v>
      </c>
      <c r="U98" s="37">
        <f>SUMPRODUCT(LTA!J98:AN98,LTA!J$102:AN$102,LTA!J$108:AN$108)</f>
        <v>0</v>
      </c>
      <c r="V98" s="66">
        <f>SUMPRODUCT(MTOA!B98:G98,MTOA!B$102:G$102,MTOA!B$108:G$108)</f>
        <v>0</v>
      </c>
      <c r="W98" s="66">
        <f>SUMPRODUCT(MTOA!B98:G98,MTOA!B$101:G$101,MTOA!B$108:G$108)</f>
        <v>0</v>
      </c>
      <c r="X98">
        <v>0</v>
      </c>
      <c r="Y98" s="34">
        <f>IEX!M98</f>
        <v>0</v>
      </c>
      <c r="Z98" s="34">
        <f>IEX!S98</f>
        <v>0</v>
      </c>
      <c r="AA98" s="75">
        <f>STOA!M98</f>
        <v>0</v>
      </c>
      <c r="AB98" s="75">
        <f>-STOA!S98</f>
        <v>0</v>
      </c>
      <c r="AC98">
        <f t="shared" si="3"/>
        <v>0.17861880959999998</v>
      </c>
      <c r="AD98">
        <f t="shared" si="4"/>
        <v>20.118973190399998</v>
      </c>
      <c r="AE98">
        <v>0</v>
      </c>
      <c r="AF98" s="24"/>
      <c r="AG98">
        <f t="shared" si="5"/>
        <v>20.118973190399998</v>
      </c>
      <c r="AI98" s="34">
        <f>PXIL!M98</f>
        <v>0</v>
      </c>
      <c r="AJ98" s="34">
        <f>PXIL!S98</f>
        <v>0</v>
      </c>
      <c r="AK98" s="34">
        <f>RTM_IEX!M98</f>
        <v>3</v>
      </c>
      <c r="AL98" s="34">
        <f>RTM_IEX!S98</f>
        <v>0</v>
      </c>
      <c r="AM98" s="34">
        <f>RTM_PXI!M98</f>
        <v>0</v>
      </c>
      <c r="AN98" s="34">
        <f>RTM_PXI!S98</f>
        <v>0</v>
      </c>
      <c r="AO98" s="149">
        <f>GDAM_IEX!M98</f>
        <v>0.31</v>
      </c>
      <c r="AP98" s="149">
        <f>GDAM_IEX!S98</f>
        <v>0</v>
      </c>
      <c r="AQ98" s="149">
        <f>GDAM_PXI!M98</f>
        <v>0</v>
      </c>
      <c r="AR98" s="149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0.4068633207499992</v>
      </c>
      <c r="P99" s="36">
        <f t="shared" ref="P99:X99" si="7">SUM(P3:P98)/4000</f>
        <v>0</v>
      </c>
      <c r="Q99" s="36">
        <f t="shared" si="7"/>
        <v>0</v>
      </c>
      <c r="R99" s="38">
        <f t="shared" si="7"/>
        <v>0</v>
      </c>
      <c r="S99" s="38">
        <f t="shared" si="7"/>
        <v>0</v>
      </c>
      <c r="T99" s="37">
        <f t="shared" si="7"/>
        <v>0</v>
      </c>
      <c r="U99" s="37">
        <f t="shared" si="7"/>
        <v>0</v>
      </c>
      <c r="V99" s="66">
        <f t="shared" si="7"/>
        <v>0</v>
      </c>
      <c r="W99" s="66">
        <f t="shared" si="7"/>
        <v>0</v>
      </c>
      <c r="X99">
        <f t="shared" si="7"/>
        <v>0</v>
      </c>
      <c r="Y99" s="34">
        <f t="shared" si="6"/>
        <v>3.3059999999999999E-2</v>
      </c>
      <c r="Z99" s="34">
        <f t="shared" si="6"/>
        <v>0</v>
      </c>
      <c r="AA99" s="75">
        <f t="shared" si="6"/>
        <v>0</v>
      </c>
      <c r="AB99" s="75">
        <f t="shared" si="6"/>
        <v>0</v>
      </c>
      <c r="AC99">
        <f t="shared" si="6"/>
        <v>4.5330192226000002E-3</v>
      </c>
      <c r="AD99">
        <f t="shared" si="6"/>
        <v>0.51058280152740032</v>
      </c>
      <c r="AE99">
        <f t="shared" ref="AE99:AR99" si="8">SUM(AE3:AE98)/4000</f>
        <v>0</v>
      </c>
      <c r="AG99">
        <f t="shared" si="8"/>
        <v>0.51058280152740032</v>
      </c>
      <c r="AI99">
        <f t="shared" si="8"/>
        <v>0</v>
      </c>
      <c r="AJ99">
        <f t="shared" si="8"/>
        <v>0</v>
      </c>
      <c r="AK99">
        <f t="shared" si="8"/>
        <v>7.4585000000000012E-2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6.0750000000000008E-4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6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/>
    </sheetView>
  </sheetViews>
  <sheetFormatPr defaultRowHeight="15"/>
  <cols>
    <col min="1" max="1" width="13.28515625" bestFit="1" customWidth="1"/>
  </cols>
  <sheetData>
    <row r="1" spans="1:18" ht="39">
      <c r="A1" s="193">
        <f>Allocation_SG!A1</f>
        <v>45204</v>
      </c>
      <c r="B1" s="3" t="s">
        <v>172</v>
      </c>
      <c r="C1" s="4" t="s">
        <v>172</v>
      </c>
      <c r="D1" s="4" t="s">
        <v>172</v>
      </c>
      <c r="E1" s="4" t="s">
        <v>172</v>
      </c>
      <c r="F1" s="5" t="s">
        <v>153</v>
      </c>
      <c r="G1" s="3" t="s">
        <v>173</v>
      </c>
      <c r="H1" s="4" t="s">
        <v>173</v>
      </c>
      <c r="I1" s="4" t="s">
        <v>173</v>
      </c>
      <c r="J1" s="4" t="s">
        <v>173</v>
      </c>
      <c r="K1" s="5" t="s">
        <v>173</v>
      </c>
      <c r="L1" s="6" t="s">
        <v>155</v>
      </c>
      <c r="M1" s="4" t="s">
        <v>174</v>
      </c>
      <c r="N1" s="4" t="s">
        <v>174</v>
      </c>
      <c r="O1" s="4" t="s">
        <v>174</v>
      </c>
      <c r="P1" s="4" t="s">
        <v>174</v>
      </c>
      <c r="Q1" s="5" t="s">
        <v>174</v>
      </c>
    </row>
    <row r="2" spans="1:18" ht="26.25">
      <c r="A2" s="9" t="s">
        <v>160</v>
      </c>
      <c r="B2" s="10" t="s">
        <v>161</v>
      </c>
      <c r="C2" s="11" t="s">
        <v>162</v>
      </c>
      <c r="D2" s="11" t="s">
        <v>165</v>
      </c>
      <c r="E2" s="11" t="s">
        <v>166</v>
      </c>
      <c r="F2" s="12" t="s">
        <v>183</v>
      </c>
      <c r="G2" s="10" t="s">
        <v>161</v>
      </c>
      <c r="H2" s="11" t="s">
        <v>162</v>
      </c>
      <c r="I2" s="11" t="s">
        <v>165</v>
      </c>
      <c r="J2" s="11" t="s">
        <v>166</v>
      </c>
      <c r="K2" s="12" t="s">
        <v>183</v>
      </c>
      <c r="L2" s="13" t="s">
        <v>168</v>
      </c>
      <c r="M2" s="11" t="s">
        <v>161</v>
      </c>
      <c r="N2" s="11" t="s">
        <v>162</v>
      </c>
      <c r="O2" s="11" t="s">
        <v>165</v>
      </c>
      <c r="P2" s="11" t="s">
        <v>166</v>
      </c>
      <c r="Q2" s="12" t="s">
        <v>183</v>
      </c>
    </row>
    <row r="3" spans="1:18">
      <c r="A3" s="8" t="s">
        <v>45</v>
      </c>
      <c r="B3" s="15">
        <f>'[1]05'!B5</f>
        <v>265</v>
      </c>
      <c r="C3" s="16">
        <f>'[1]05'!C5</f>
        <v>0</v>
      </c>
      <c r="D3" s="16">
        <f>'[1]05'!D5</f>
        <v>55</v>
      </c>
      <c r="E3" s="16">
        <f>'[1]05'!E5</f>
        <v>0</v>
      </c>
      <c r="F3" s="15">
        <f>SUM(B3:E3)</f>
        <v>320</v>
      </c>
      <c r="G3" s="15">
        <f>'[1]05'!H5</f>
        <v>157</v>
      </c>
      <c r="H3" s="16">
        <f>'[1]05'!I5</f>
        <v>0</v>
      </c>
      <c r="I3" s="16">
        <f>'[1]05'!J5</f>
        <v>0</v>
      </c>
      <c r="J3" s="16">
        <f>'[1]05'!K5</f>
        <v>0</v>
      </c>
      <c r="K3" s="15">
        <f>SUM(G3:J3)</f>
        <v>157</v>
      </c>
      <c r="L3" s="18">
        <f>frq!C3</f>
        <v>1</v>
      </c>
      <c r="M3" s="16">
        <f t="shared" ref="M3:M34" si="0">IF($L3=1,G3,IF(AND($L3=0.985,G3&gt;0.985*B3),B3*0.985,IF(AND($L3=0.965,G3&gt;0.965*B3),0.965*B3,G3)))</f>
        <v>157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157</v>
      </c>
    </row>
    <row r="4" spans="1:18">
      <c r="A4" s="8" t="s">
        <v>46</v>
      </c>
      <c r="B4" s="15">
        <f>'[1]05'!B6</f>
        <v>265</v>
      </c>
      <c r="C4" s="16">
        <f>'[1]05'!C6</f>
        <v>0</v>
      </c>
      <c r="D4" s="16">
        <f>'[1]05'!D6</f>
        <v>55</v>
      </c>
      <c r="E4" s="16">
        <f>'[1]05'!E6</f>
        <v>0</v>
      </c>
      <c r="F4" s="15">
        <f>SUM(B4:E4)</f>
        <v>320</v>
      </c>
      <c r="G4" s="15">
        <f>'[1]05'!H6</f>
        <v>157</v>
      </c>
      <c r="H4" s="16">
        <f>'[1]05'!I6</f>
        <v>0</v>
      </c>
      <c r="I4" s="16">
        <f>'[1]05'!J6</f>
        <v>0</v>
      </c>
      <c r="J4" s="16">
        <f>'[1]05'!K6</f>
        <v>0</v>
      </c>
      <c r="K4" s="15">
        <f t="shared" ref="K4:K67" si="4">SUM(G4:J4)</f>
        <v>157</v>
      </c>
      <c r="L4" s="18">
        <f>frq!C4</f>
        <v>1</v>
      </c>
      <c r="M4" s="16">
        <f t="shared" si="0"/>
        <v>157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157</v>
      </c>
    </row>
    <row r="5" spans="1:18">
      <c r="A5" s="8" t="s">
        <v>47</v>
      </c>
      <c r="B5" s="15">
        <f>'[1]05'!B7</f>
        <v>265</v>
      </c>
      <c r="C5" s="16">
        <f>'[1]05'!C7</f>
        <v>0</v>
      </c>
      <c r="D5" s="16">
        <f>'[1]05'!D7</f>
        <v>55</v>
      </c>
      <c r="E5" s="16">
        <f>'[1]05'!E7</f>
        <v>0</v>
      </c>
      <c r="F5" s="15">
        <f t="shared" ref="F5:F68" si="6">SUM(B5:E5)</f>
        <v>320</v>
      </c>
      <c r="G5" s="15">
        <f>'[1]05'!H7</f>
        <v>157</v>
      </c>
      <c r="H5" s="16">
        <f>'[1]05'!I7</f>
        <v>0</v>
      </c>
      <c r="I5" s="16">
        <f>'[1]05'!J7</f>
        <v>0</v>
      </c>
      <c r="J5" s="16">
        <f>'[1]05'!K7</f>
        <v>0</v>
      </c>
      <c r="K5" s="15">
        <f t="shared" si="4"/>
        <v>157</v>
      </c>
      <c r="L5" s="18">
        <f>frq!C5</f>
        <v>1</v>
      </c>
      <c r="M5" s="16">
        <f t="shared" si="0"/>
        <v>157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157</v>
      </c>
      <c r="R5" s="125"/>
    </row>
    <row r="6" spans="1:18">
      <c r="A6" s="8" t="s">
        <v>48</v>
      </c>
      <c r="B6" s="15">
        <f>'[1]05'!B8</f>
        <v>265</v>
      </c>
      <c r="C6" s="16">
        <f>'[1]05'!C8</f>
        <v>0</v>
      </c>
      <c r="D6" s="16">
        <f>'[1]05'!D8</f>
        <v>55</v>
      </c>
      <c r="E6" s="16">
        <f>'[1]05'!E8</f>
        <v>0</v>
      </c>
      <c r="F6" s="15">
        <f t="shared" si="6"/>
        <v>320</v>
      </c>
      <c r="G6" s="15">
        <f>'[1]05'!H8</f>
        <v>157</v>
      </c>
      <c r="H6" s="16">
        <f>'[1]05'!I8</f>
        <v>0</v>
      </c>
      <c r="I6" s="16">
        <f>'[1]05'!J8</f>
        <v>0</v>
      </c>
      <c r="J6" s="16">
        <f>'[1]05'!K8</f>
        <v>0</v>
      </c>
      <c r="K6" s="15">
        <f t="shared" si="4"/>
        <v>157</v>
      </c>
      <c r="L6" s="18">
        <f>frq!C6</f>
        <v>1</v>
      </c>
      <c r="M6" s="16">
        <f t="shared" si="0"/>
        <v>157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157</v>
      </c>
    </row>
    <row r="7" spans="1:18">
      <c r="A7" s="8" t="s">
        <v>49</v>
      </c>
      <c r="B7" s="15">
        <f>'[1]05'!B9</f>
        <v>265</v>
      </c>
      <c r="C7" s="16">
        <f>'[1]05'!C9</f>
        <v>0</v>
      </c>
      <c r="D7" s="16">
        <f>'[1]05'!D9</f>
        <v>55</v>
      </c>
      <c r="E7" s="16">
        <f>'[1]05'!E9</f>
        <v>0</v>
      </c>
      <c r="F7" s="15">
        <f t="shared" si="6"/>
        <v>320</v>
      </c>
      <c r="G7" s="15">
        <f>'[1]05'!H9</f>
        <v>157</v>
      </c>
      <c r="H7" s="16">
        <f>'[1]05'!I9</f>
        <v>0</v>
      </c>
      <c r="I7" s="16">
        <f>'[1]05'!J9</f>
        <v>0</v>
      </c>
      <c r="J7" s="16">
        <f>'[1]05'!K9</f>
        <v>0</v>
      </c>
      <c r="K7" s="15">
        <f t="shared" si="4"/>
        <v>157</v>
      </c>
      <c r="L7" s="18">
        <f>frq!C7</f>
        <v>1</v>
      </c>
      <c r="M7" s="16">
        <f t="shared" si="0"/>
        <v>157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157</v>
      </c>
    </row>
    <row r="8" spans="1:18">
      <c r="A8" s="8" t="s">
        <v>50</v>
      </c>
      <c r="B8" s="15">
        <f>'[1]05'!B10</f>
        <v>265</v>
      </c>
      <c r="C8" s="16">
        <f>'[1]05'!C10</f>
        <v>0</v>
      </c>
      <c r="D8" s="16">
        <f>'[1]05'!D10</f>
        <v>55</v>
      </c>
      <c r="E8" s="16">
        <f>'[1]05'!E10</f>
        <v>0</v>
      </c>
      <c r="F8" s="15">
        <f t="shared" si="6"/>
        <v>320</v>
      </c>
      <c r="G8" s="15">
        <f>'[1]05'!H10</f>
        <v>158</v>
      </c>
      <c r="H8" s="16">
        <f>'[1]05'!I10</f>
        <v>0</v>
      </c>
      <c r="I8" s="16">
        <f>'[1]05'!J10</f>
        <v>0</v>
      </c>
      <c r="J8" s="16">
        <f>'[1]05'!K10</f>
        <v>0</v>
      </c>
      <c r="K8" s="15">
        <f t="shared" si="4"/>
        <v>158</v>
      </c>
      <c r="L8" s="18">
        <f>frq!C8</f>
        <v>1</v>
      </c>
      <c r="M8" s="16">
        <f t="shared" si="0"/>
        <v>158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158</v>
      </c>
    </row>
    <row r="9" spans="1:18">
      <c r="A9" s="8" t="s">
        <v>51</v>
      </c>
      <c r="B9" s="15">
        <f>'[1]05'!B11</f>
        <v>265</v>
      </c>
      <c r="C9" s="16">
        <f>'[1]05'!C11</f>
        <v>0</v>
      </c>
      <c r="D9" s="16">
        <f>'[1]05'!D11</f>
        <v>55</v>
      </c>
      <c r="E9" s="16">
        <f>'[1]05'!E11</f>
        <v>0</v>
      </c>
      <c r="F9" s="15">
        <f t="shared" si="6"/>
        <v>320</v>
      </c>
      <c r="G9" s="15">
        <f>'[1]05'!H11</f>
        <v>159</v>
      </c>
      <c r="H9" s="16">
        <f>'[1]05'!I11</f>
        <v>0</v>
      </c>
      <c r="I9" s="16">
        <f>'[1]05'!J11</f>
        <v>0</v>
      </c>
      <c r="J9" s="16">
        <f>'[1]05'!K11</f>
        <v>0</v>
      </c>
      <c r="K9" s="15">
        <f t="shared" si="4"/>
        <v>159</v>
      </c>
      <c r="L9" s="18">
        <f>frq!C9</f>
        <v>1</v>
      </c>
      <c r="M9" s="16">
        <f t="shared" si="0"/>
        <v>159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159</v>
      </c>
    </row>
    <row r="10" spans="1:18">
      <c r="A10" s="8" t="s">
        <v>52</v>
      </c>
      <c r="B10" s="15">
        <f>'[1]05'!B12</f>
        <v>265</v>
      </c>
      <c r="C10" s="16">
        <f>'[1]05'!C12</f>
        <v>0</v>
      </c>
      <c r="D10" s="16">
        <f>'[1]05'!D12</f>
        <v>55</v>
      </c>
      <c r="E10" s="16">
        <f>'[1]05'!E12</f>
        <v>0</v>
      </c>
      <c r="F10" s="15">
        <f t="shared" si="6"/>
        <v>320</v>
      </c>
      <c r="G10" s="15">
        <f>'[1]05'!H12</f>
        <v>159</v>
      </c>
      <c r="H10" s="16">
        <f>'[1]05'!I12</f>
        <v>0</v>
      </c>
      <c r="I10" s="16">
        <f>'[1]05'!J12</f>
        <v>0</v>
      </c>
      <c r="J10" s="16">
        <f>'[1]05'!K12</f>
        <v>0</v>
      </c>
      <c r="K10" s="15">
        <f t="shared" si="4"/>
        <v>159</v>
      </c>
      <c r="L10" s="18">
        <f>frq!C10</f>
        <v>1</v>
      </c>
      <c r="M10" s="16">
        <f t="shared" si="0"/>
        <v>159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159</v>
      </c>
    </row>
    <row r="11" spans="1:18">
      <c r="A11" s="8" t="s">
        <v>53</v>
      </c>
      <c r="B11" s="15">
        <f>'[1]05'!B13</f>
        <v>265</v>
      </c>
      <c r="C11" s="16">
        <f>'[1]05'!C13</f>
        <v>0</v>
      </c>
      <c r="D11" s="16">
        <f>'[1]05'!D13</f>
        <v>55</v>
      </c>
      <c r="E11" s="16">
        <f>'[1]05'!E13</f>
        <v>0</v>
      </c>
      <c r="F11" s="15">
        <f t="shared" si="6"/>
        <v>320</v>
      </c>
      <c r="G11" s="15">
        <f>'[1]05'!H13</f>
        <v>159</v>
      </c>
      <c r="H11" s="16">
        <f>'[1]05'!I13</f>
        <v>0</v>
      </c>
      <c r="I11" s="16">
        <f>'[1]05'!J13</f>
        <v>0</v>
      </c>
      <c r="J11" s="16">
        <f>'[1]05'!K13</f>
        <v>0</v>
      </c>
      <c r="K11" s="15">
        <f t="shared" si="4"/>
        <v>159</v>
      </c>
      <c r="L11" s="18">
        <f>frq!C11</f>
        <v>1</v>
      </c>
      <c r="M11" s="16">
        <f t="shared" si="0"/>
        <v>159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159</v>
      </c>
    </row>
    <row r="12" spans="1:18">
      <c r="A12" s="8" t="s">
        <v>54</v>
      </c>
      <c r="B12" s="15">
        <f>'[1]05'!B14</f>
        <v>265</v>
      </c>
      <c r="C12" s="16">
        <f>'[1]05'!C14</f>
        <v>0</v>
      </c>
      <c r="D12" s="16">
        <f>'[1]05'!D14</f>
        <v>55</v>
      </c>
      <c r="E12" s="16">
        <f>'[1]05'!E14</f>
        <v>0</v>
      </c>
      <c r="F12" s="15">
        <f t="shared" si="6"/>
        <v>320</v>
      </c>
      <c r="G12" s="15">
        <f>'[1]05'!H14</f>
        <v>159</v>
      </c>
      <c r="H12" s="16">
        <f>'[1]05'!I14</f>
        <v>0</v>
      </c>
      <c r="I12" s="16">
        <f>'[1]05'!J14</f>
        <v>0</v>
      </c>
      <c r="J12" s="16">
        <f>'[1]05'!K14</f>
        <v>0</v>
      </c>
      <c r="K12" s="15">
        <f t="shared" si="4"/>
        <v>159</v>
      </c>
      <c r="L12" s="18">
        <f>frq!C12</f>
        <v>1</v>
      </c>
      <c r="M12" s="16">
        <f t="shared" si="0"/>
        <v>159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159</v>
      </c>
    </row>
    <row r="13" spans="1:18">
      <c r="A13" s="8" t="s">
        <v>55</v>
      </c>
      <c r="B13" s="15">
        <f>'[1]05'!B15</f>
        <v>265</v>
      </c>
      <c r="C13" s="16">
        <f>'[1]05'!C15</f>
        <v>0</v>
      </c>
      <c r="D13" s="16">
        <f>'[1]05'!D15</f>
        <v>55</v>
      </c>
      <c r="E13" s="16">
        <f>'[1]05'!E15</f>
        <v>0</v>
      </c>
      <c r="F13" s="15">
        <f t="shared" si="6"/>
        <v>320</v>
      </c>
      <c r="G13" s="15">
        <f>'[1]05'!H15</f>
        <v>159</v>
      </c>
      <c r="H13" s="16">
        <f>'[1]05'!I15</f>
        <v>0</v>
      </c>
      <c r="I13" s="16">
        <f>'[1]05'!J15</f>
        <v>0</v>
      </c>
      <c r="J13" s="16">
        <f>'[1]05'!K15</f>
        <v>0</v>
      </c>
      <c r="K13" s="15">
        <f t="shared" si="4"/>
        <v>159</v>
      </c>
      <c r="L13" s="18">
        <f>frq!C13</f>
        <v>1</v>
      </c>
      <c r="M13" s="16">
        <f t="shared" si="0"/>
        <v>159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159</v>
      </c>
    </row>
    <row r="14" spans="1:18">
      <c r="A14" s="8" t="s">
        <v>56</v>
      </c>
      <c r="B14" s="15">
        <f>'[1]05'!B16</f>
        <v>265</v>
      </c>
      <c r="C14" s="16">
        <f>'[1]05'!C16</f>
        <v>0</v>
      </c>
      <c r="D14" s="16">
        <f>'[1]05'!D16</f>
        <v>55</v>
      </c>
      <c r="E14" s="16">
        <f>'[1]05'!E16</f>
        <v>0</v>
      </c>
      <c r="F14" s="15">
        <f t="shared" si="6"/>
        <v>320</v>
      </c>
      <c r="G14" s="15">
        <f>'[1]05'!H16</f>
        <v>159</v>
      </c>
      <c r="H14" s="16">
        <f>'[1]05'!I16</f>
        <v>0</v>
      </c>
      <c r="I14" s="16">
        <f>'[1]05'!J16</f>
        <v>0</v>
      </c>
      <c r="J14" s="16">
        <f>'[1]05'!K16</f>
        <v>0</v>
      </c>
      <c r="K14" s="15">
        <f t="shared" si="4"/>
        <v>159</v>
      </c>
      <c r="L14" s="18">
        <f>frq!C14</f>
        <v>1</v>
      </c>
      <c r="M14" s="16">
        <f t="shared" si="0"/>
        <v>159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159</v>
      </c>
    </row>
    <row r="15" spans="1:18">
      <c r="A15" s="8" t="s">
        <v>57</v>
      </c>
      <c r="B15" s="15">
        <f>'[1]05'!B17</f>
        <v>265</v>
      </c>
      <c r="C15" s="16">
        <f>'[1]05'!C17</f>
        <v>0</v>
      </c>
      <c r="D15" s="16">
        <f>'[1]05'!D17</f>
        <v>55</v>
      </c>
      <c r="E15" s="16">
        <f>'[1]05'!E17</f>
        <v>0</v>
      </c>
      <c r="F15" s="15">
        <f t="shared" si="6"/>
        <v>320</v>
      </c>
      <c r="G15" s="15">
        <f>'[1]05'!H17</f>
        <v>159</v>
      </c>
      <c r="H15" s="16">
        <f>'[1]05'!I17</f>
        <v>0</v>
      </c>
      <c r="I15" s="16">
        <f>'[1]05'!J17</f>
        <v>0</v>
      </c>
      <c r="J15" s="16">
        <f>'[1]05'!K17</f>
        <v>0</v>
      </c>
      <c r="K15" s="15">
        <f t="shared" si="4"/>
        <v>159</v>
      </c>
      <c r="L15" s="18">
        <f>frq!C15</f>
        <v>1</v>
      </c>
      <c r="M15" s="16">
        <f t="shared" si="0"/>
        <v>159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159</v>
      </c>
    </row>
    <row r="16" spans="1:18">
      <c r="A16" s="8" t="s">
        <v>58</v>
      </c>
      <c r="B16" s="15">
        <f>'[1]05'!B18</f>
        <v>265</v>
      </c>
      <c r="C16" s="16">
        <f>'[1]05'!C18</f>
        <v>0</v>
      </c>
      <c r="D16" s="16">
        <f>'[1]05'!D18</f>
        <v>55</v>
      </c>
      <c r="E16" s="16">
        <f>'[1]05'!E18</f>
        <v>0</v>
      </c>
      <c r="F16" s="15">
        <f t="shared" si="6"/>
        <v>320</v>
      </c>
      <c r="G16" s="15">
        <f>'[1]05'!H18</f>
        <v>159</v>
      </c>
      <c r="H16" s="16">
        <f>'[1]05'!I18</f>
        <v>0</v>
      </c>
      <c r="I16" s="16">
        <f>'[1]05'!J18</f>
        <v>0</v>
      </c>
      <c r="J16" s="16">
        <f>'[1]05'!K18</f>
        <v>0</v>
      </c>
      <c r="K16" s="15">
        <f t="shared" si="4"/>
        <v>159</v>
      </c>
      <c r="L16" s="18">
        <f>frq!C16</f>
        <v>1</v>
      </c>
      <c r="M16" s="16">
        <f t="shared" si="0"/>
        <v>159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159</v>
      </c>
    </row>
    <row r="17" spans="1:17">
      <c r="A17" s="8" t="s">
        <v>59</v>
      </c>
      <c r="B17" s="15">
        <f>'[1]05'!B19</f>
        <v>265</v>
      </c>
      <c r="C17" s="16">
        <f>'[1]05'!C19</f>
        <v>0</v>
      </c>
      <c r="D17" s="16">
        <f>'[1]05'!D19</f>
        <v>55</v>
      </c>
      <c r="E17" s="16">
        <f>'[1]05'!E19</f>
        <v>0</v>
      </c>
      <c r="F17" s="15">
        <f t="shared" si="6"/>
        <v>320</v>
      </c>
      <c r="G17" s="15">
        <f>'[1]05'!H19</f>
        <v>159</v>
      </c>
      <c r="H17" s="16">
        <f>'[1]05'!I19</f>
        <v>0</v>
      </c>
      <c r="I17" s="16">
        <f>'[1]05'!J19</f>
        <v>0</v>
      </c>
      <c r="J17" s="16">
        <f>'[1]05'!K19</f>
        <v>0</v>
      </c>
      <c r="K17" s="15">
        <f t="shared" si="4"/>
        <v>159</v>
      </c>
      <c r="L17" s="18">
        <f>frq!C17</f>
        <v>1</v>
      </c>
      <c r="M17" s="16">
        <f t="shared" si="0"/>
        <v>159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159</v>
      </c>
    </row>
    <row r="18" spans="1:17">
      <c r="A18" s="8" t="s">
        <v>60</v>
      </c>
      <c r="B18" s="15">
        <f>'[1]05'!B20</f>
        <v>265</v>
      </c>
      <c r="C18" s="16">
        <f>'[1]05'!C20</f>
        <v>0</v>
      </c>
      <c r="D18" s="16">
        <f>'[1]05'!D20</f>
        <v>55</v>
      </c>
      <c r="E18" s="16">
        <f>'[1]05'!E20</f>
        <v>0</v>
      </c>
      <c r="F18" s="15">
        <f t="shared" si="6"/>
        <v>320</v>
      </c>
      <c r="G18" s="15">
        <f>'[1]05'!H20</f>
        <v>159</v>
      </c>
      <c r="H18" s="16">
        <f>'[1]05'!I20</f>
        <v>0</v>
      </c>
      <c r="I18" s="16">
        <f>'[1]05'!J20</f>
        <v>0</v>
      </c>
      <c r="J18" s="16">
        <f>'[1]05'!K20</f>
        <v>0</v>
      </c>
      <c r="K18" s="15">
        <f t="shared" si="4"/>
        <v>159</v>
      </c>
      <c r="L18" s="18">
        <f>frq!C18</f>
        <v>1</v>
      </c>
      <c r="M18" s="16">
        <f t="shared" si="0"/>
        <v>159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159</v>
      </c>
    </row>
    <row r="19" spans="1:17">
      <c r="A19" s="8" t="s">
        <v>61</v>
      </c>
      <c r="B19" s="15">
        <f>'[1]05'!B21</f>
        <v>265</v>
      </c>
      <c r="C19" s="16">
        <f>'[1]05'!C21</f>
        <v>0</v>
      </c>
      <c r="D19" s="16">
        <f>'[1]05'!D21</f>
        <v>55</v>
      </c>
      <c r="E19" s="16">
        <f>'[1]05'!E21</f>
        <v>0</v>
      </c>
      <c r="F19" s="15">
        <f t="shared" si="6"/>
        <v>320</v>
      </c>
      <c r="G19" s="15">
        <f>'[1]05'!H21</f>
        <v>159</v>
      </c>
      <c r="H19" s="16">
        <f>'[1]05'!I21</f>
        <v>0</v>
      </c>
      <c r="I19" s="16">
        <f>'[1]05'!J21</f>
        <v>0</v>
      </c>
      <c r="J19" s="16">
        <f>'[1]05'!K21</f>
        <v>0</v>
      </c>
      <c r="K19" s="15">
        <f t="shared" si="4"/>
        <v>159</v>
      </c>
      <c r="L19" s="18">
        <f>frq!C19</f>
        <v>1</v>
      </c>
      <c r="M19" s="16">
        <f t="shared" si="0"/>
        <v>159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159</v>
      </c>
    </row>
    <row r="20" spans="1:17">
      <c r="A20" s="8" t="s">
        <v>62</v>
      </c>
      <c r="B20" s="15">
        <f>'[1]05'!B22</f>
        <v>265</v>
      </c>
      <c r="C20" s="16">
        <f>'[1]05'!C22</f>
        <v>0</v>
      </c>
      <c r="D20" s="16">
        <f>'[1]05'!D22</f>
        <v>55</v>
      </c>
      <c r="E20" s="16">
        <f>'[1]05'!E22</f>
        <v>0</v>
      </c>
      <c r="F20" s="15">
        <f t="shared" si="6"/>
        <v>320</v>
      </c>
      <c r="G20" s="15">
        <f>'[1]05'!H22</f>
        <v>156</v>
      </c>
      <c r="H20" s="16">
        <f>'[1]05'!I22</f>
        <v>0</v>
      </c>
      <c r="I20" s="16">
        <f>'[1]05'!J22</f>
        <v>0</v>
      </c>
      <c r="J20" s="16">
        <f>'[1]05'!K22</f>
        <v>0</v>
      </c>
      <c r="K20" s="15">
        <f t="shared" si="4"/>
        <v>156</v>
      </c>
      <c r="L20" s="18">
        <f>frq!C20</f>
        <v>1</v>
      </c>
      <c r="M20" s="16">
        <f t="shared" si="0"/>
        <v>156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156</v>
      </c>
    </row>
    <row r="21" spans="1:17">
      <c r="A21" s="8" t="s">
        <v>63</v>
      </c>
      <c r="B21" s="15">
        <f>'[1]05'!B23</f>
        <v>265</v>
      </c>
      <c r="C21" s="16">
        <f>'[1]05'!C23</f>
        <v>0</v>
      </c>
      <c r="D21" s="16">
        <f>'[1]05'!D23</f>
        <v>55</v>
      </c>
      <c r="E21" s="16">
        <f>'[1]05'!E23</f>
        <v>0</v>
      </c>
      <c r="F21" s="15">
        <f t="shared" si="6"/>
        <v>320</v>
      </c>
      <c r="G21" s="15">
        <f>'[1]05'!H23</f>
        <v>156</v>
      </c>
      <c r="H21" s="16">
        <f>'[1]05'!I23</f>
        <v>0</v>
      </c>
      <c r="I21" s="16">
        <f>'[1]05'!J23</f>
        <v>0</v>
      </c>
      <c r="J21" s="16">
        <f>'[1]05'!K23</f>
        <v>0</v>
      </c>
      <c r="K21" s="15">
        <f t="shared" si="4"/>
        <v>156</v>
      </c>
      <c r="L21" s="18">
        <f>frq!C21</f>
        <v>1</v>
      </c>
      <c r="M21" s="16">
        <f t="shared" si="0"/>
        <v>156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156</v>
      </c>
    </row>
    <row r="22" spans="1:17">
      <c r="A22" s="8" t="s">
        <v>64</v>
      </c>
      <c r="B22" s="15">
        <f>'[1]05'!B24</f>
        <v>265</v>
      </c>
      <c r="C22" s="16">
        <f>'[1]05'!C24</f>
        <v>0</v>
      </c>
      <c r="D22" s="16">
        <f>'[1]05'!D24</f>
        <v>55</v>
      </c>
      <c r="E22" s="16">
        <f>'[1]05'!E24</f>
        <v>0</v>
      </c>
      <c r="F22" s="15">
        <f t="shared" si="6"/>
        <v>320</v>
      </c>
      <c r="G22" s="15">
        <f>'[1]05'!H24</f>
        <v>156</v>
      </c>
      <c r="H22" s="16">
        <f>'[1]05'!I24</f>
        <v>0</v>
      </c>
      <c r="I22" s="16">
        <f>'[1]05'!J24</f>
        <v>0</v>
      </c>
      <c r="J22" s="16">
        <f>'[1]05'!K24</f>
        <v>0</v>
      </c>
      <c r="K22" s="15">
        <f t="shared" si="4"/>
        <v>156</v>
      </c>
      <c r="L22" s="18">
        <f>frq!C22</f>
        <v>1</v>
      </c>
      <c r="M22" s="16">
        <f t="shared" si="0"/>
        <v>156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156</v>
      </c>
    </row>
    <row r="23" spans="1:17">
      <c r="A23" s="8" t="s">
        <v>65</v>
      </c>
      <c r="B23" s="15">
        <f>'[1]05'!B25</f>
        <v>265</v>
      </c>
      <c r="C23" s="16">
        <f>'[1]05'!C25</f>
        <v>0</v>
      </c>
      <c r="D23" s="16">
        <f>'[1]05'!D25</f>
        <v>55</v>
      </c>
      <c r="E23" s="16">
        <f>'[1]05'!E25</f>
        <v>0</v>
      </c>
      <c r="F23" s="15">
        <f t="shared" si="6"/>
        <v>320</v>
      </c>
      <c r="G23" s="15">
        <f>'[1]05'!H25</f>
        <v>156</v>
      </c>
      <c r="H23" s="16">
        <f>'[1]05'!I25</f>
        <v>0</v>
      </c>
      <c r="I23" s="16">
        <f>'[1]05'!J25</f>
        <v>0</v>
      </c>
      <c r="J23" s="16">
        <f>'[1]05'!K25</f>
        <v>0</v>
      </c>
      <c r="K23" s="15">
        <f t="shared" si="4"/>
        <v>156</v>
      </c>
      <c r="L23" s="18">
        <f>frq!C23</f>
        <v>1</v>
      </c>
      <c r="M23" s="16">
        <f t="shared" si="0"/>
        <v>156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156</v>
      </c>
    </row>
    <row r="24" spans="1:17">
      <c r="A24" s="8" t="s">
        <v>66</v>
      </c>
      <c r="B24" s="15">
        <f>'[1]05'!B26</f>
        <v>265</v>
      </c>
      <c r="C24" s="16">
        <f>'[1]05'!C26</f>
        <v>0</v>
      </c>
      <c r="D24" s="16">
        <f>'[1]05'!D26</f>
        <v>55</v>
      </c>
      <c r="E24" s="16">
        <f>'[1]05'!E26</f>
        <v>0</v>
      </c>
      <c r="F24" s="15">
        <f t="shared" si="6"/>
        <v>320</v>
      </c>
      <c r="G24" s="15">
        <f>'[1]05'!H26</f>
        <v>156</v>
      </c>
      <c r="H24" s="16">
        <f>'[1]05'!I26</f>
        <v>0</v>
      </c>
      <c r="I24" s="16">
        <f>'[1]05'!J26</f>
        <v>0</v>
      </c>
      <c r="J24" s="16">
        <f>'[1]05'!K26</f>
        <v>0</v>
      </c>
      <c r="K24" s="15">
        <f t="shared" si="4"/>
        <v>156</v>
      </c>
      <c r="L24" s="18">
        <f>frq!C24</f>
        <v>1</v>
      </c>
      <c r="M24" s="16">
        <f t="shared" si="0"/>
        <v>156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156</v>
      </c>
    </row>
    <row r="25" spans="1:17">
      <c r="A25" s="8" t="s">
        <v>67</v>
      </c>
      <c r="B25" s="15">
        <f>'[1]05'!B27</f>
        <v>265</v>
      </c>
      <c r="C25" s="16">
        <f>'[1]05'!C27</f>
        <v>0</v>
      </c>
      <c r="D25" s="16">
        <f>'[1]05'!D27</f>
        <v>55</v>
      </c>
      <c r="E25" s="16">
        <f>'[1]05'!E27</f>
        <v>0</v>
      </c>
      <c r="F25" s="15">
        <f t="shared" si="6"/>
        <v>320</v>
      </c>
      <c r="G25" s="15">
        <f>'[1]05'!H27</f>
        <v>156</v>
      </c>
      <c r="H25" s="16">
        <f>'[1]05'!I27</f>
        <v>0</v>
      </c>
      <c r="I25" s="16">
        <f>'[1]05'!J27</f>
        <v>0</v>
      </c>
      <c r="J25" s="16">
        <f>'[1]05'!K27</f>
        <v>0</v>
      </c>
      <c r="K25" s="15">
        <f t="shared" si="4"/>
        <v>156</v>
      </c>
      <c r="L25" s="18">
        <f>frq!C25</f>
        <v>1</v>
      </c>
      <c r="M25" s="16">
        <f t="shared" si="0"/>
        <v>156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156</v>
      </c>
    </row>
    <row r="26" spans="1:17">
      <c r="A26" s="8" t="s">
        <v>68</v>
      </c>
      <c r="B26" s="15">
        <f>'[1]05'!B28</f>
        <v>265</v>
      </c>
      <c r="C26" s="16">
        <f>'[1]05'!C28</f>
        <v>0</v>
      </c>
      <c r="D26" s="16">
        <f>'[1]05'!D28</f>
        <v>55</v>
      </c>
      <c r="E26" s="16">
        <f>'[1]05'!E28</f>
        <v>0</v>
      </c>
      <c r="F26" s="15">
        <f t="shared" si="6"/>
        <v>320</v>
      </c>
      <c r="G26" s="15">
        <f>'[1]05'!H28</f>
        <v>156</v>
      </c>
      <c r="H26" s="16">
        <f>'[1]05'!I28</f>
        <v>0</v>
      </c>
      <c r="I26" s="16">
        <f>'[1]05'!J28</f>
        <v>0</v>
      </c>
      <c r="J26" s="16">
        <f>'[1]05'!K28</f>
        <v>0</v>
      </c>
      <c r="K26" s="15">
        <f t="shared" si="4"/>
        <v>156</v>
      </c>
      <c r="L26" s="18">
        <f>frq!C26</f>
        <v>1</v>
      </c>
      <c r="M26" s="16">
        <f t="shared" si="0"/>
        <v>156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156</v>
      </c>
    </row>
    <row r="27" spans="1:17">
      <c r="A27" s="8" t="s">
        <v>69</v>
      </c>
      <c r="B27" s="15">
        <f>'[1]05'!B29</f>
        <v>265</v>
      </c>
      <c r="C27" s="16">
        <f>'[1]05'!C29</f>
        <v>0</v>
      </c>
      <c r="D27" s="16">
        <f>'[1]05'!D29</f>
        <v>55</v>
      </c>
      <c r="E27" s="16">
        <f>'[1]05'!E29</f>
        <v>0</v>
      </c>
      <c r="F27" s="15">
        <f t="shared" si="6"/>
        <v>320</v>
      </c>
      <c r="G27" s="15">
        <f>'[1]05'!H29</f>
        <v>156</v>
      </c>
      <c r="H27" s="16">
        <f>'[1]05'!I29</f>
        <v>0</v>
      </c>
      <c r="I27" s="16">
        <f>'[1]05'!J29</f>
        <v>0</v>
      </c>
      <c r="J27" s="16">
        <f>'[1]05'!K29</f>
        <v>0</v>
      </c>
      <c r="K27" s="15">
        <f t="shared" si="4"/>
        <v>156</v>
      </c>
      <c r="L27" s="18">
        <f>frq!C27</f>
        <v>1</v>
      </c>
      <c r="M27" s="16">
        <f t="shared" si="0"/>
        <v>156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156</v>
      </c>
    </row>
    <row r="28" spans="1:17">
      <c r="A28" s="8" t="s">
        <v>70</v>
      </c>
      <c r="B28" s="15">
        <f>'[1]05'!B30</f>
        <v>265</v>
      </c>
      <c r="C28" s="16">
        <f>'[1]05'!C30</f>
        <v>0</v>
      </c>
      <c r="D28" s="16">
        <f>'[1]05'!D30</f>
        <v>55</v>
      </c>
      <c r="E28" s="16">
        <f>'[1]05'!E30</f>
        <v>0</v>
      </c>
      <c r="F28" s="15">
        <f t="shared" si="6"/>
        <v>320</v>
      </c>
      <c r="G28" s="15">
        <f>'[1]05'!H30</f>
        <v>159</v>
      </c>
      <c r="H28" s="16">
        <f>'[1]05'!I30</f>
        <v>0</v>
      </c>
      <c r="I28" s="16">
        <f>'[1]05'!J30</f>
        <v>0</v>
      </c>
      <c r="J28" s="16">
        <f>'[1]05'!K30</f>
        <v>0</v>
      </c>
      <c r="K28" s="15">
        <f t="shared" si="4"/>
        <v>159</v>
      </c>
      <c r="L28" s="18">
        <f>frq!C28</f>
        <v>1</v>
      </c>
      <c r="M28" s="16">
        <f t="shared" si="0"/>
        <v>159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159</v>
      </c>
    </row>
    <row r="29" spans="1:17">
      <c r="A29" s="8" t="s">
        <v>71</v>
      </c>
      <c r="B29" s="15">
        <f>'[1]05'!B31</f>
        <v>265</v>
      </c>
      <c r="C29" s="16">
        <f>'[1]05'!C31</f>
        <v>0</v>
      </c>
      <c r="D29" s="16">
        <f>'[1]05'!D31</f>
        <v>55</v>
      </c>
      <c r="E29" s="16">
        <f>'[1]05'!E31</f>
        <v>0</v>
      </c>
      <c r="F29" s="15">
        <f t="shared" si="6"/>
        <v>320</v>
      </c>
      <c r="G29" s="15">
        <f>'[1]05'!H31</f>
        <v>159</v>
      </c>
      <c r="H29" s="16">
        <f>'[1]05'!I31</f>
        <v>0</v>
      </c>
      <c r="I29" s="16">
        <f>'[1]05'!J31</f>
        <v>0</v>
      </c>
      <c r="J29" s="16">
        <f>'[1]05'!K31</f>
        <v>0</v>
      </c>
      <c r="K29" s="15">
        <f t="shared" si="4"/>
        <v>159</v>
      </c>
      <c r="L29" s="18">
        <f>frq!C29</f>
        <v>1</v>
      </c>
      <c r="M29" s="16">
        <f t="shared" si="0"/>
        <v>159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159</v>
      </c>
    </row>
    <row r="30" spans="1:17">
      <c r="A30" s="8" t="s">
        <v>72</v>
      </c>
      <c r="B30" s="15">
        <f>'[1]05'!B32</f>
        <v>265</v>
      </c>
      <c r="C30" s="16">
        <f>'[1]05'!C32</f>
        <v>0</v>
      </c>
      <c r="D30" s="16">
        <f>'[1]05'!D32</f>
        <v>55</v>
      </c>
      <c r="E30" s="16">
        <f>'[1]05'!E32</f>
        <v>0</v>
      </c>
      <c r="F30" s="15">
        <f t="shared" si="6"/>
        <v>320</v>
      </c>
      <c r="G30" s="15">
        <f>'[1]05'!H32</f>
        <v>159</v>
      </c>
      <c r="H30" s="16">
        <f>'[1]05'!I32</f>
        <v>0</v>
      </c>
      <c r="I30" s="16">
        <f>'[1]05'!J32</f>
        <v>0</v>
      </c>
      <c r="J30" s="16">
        <f>'[1]05'!K32</f>
        <v>0</v>
      </c>
      <c r="K30" s="15">
        <f t="shared" si="4"/>
        <v>159</v>
      </c>
      <c r="L30" s="18">
        <f>frq!C30</f>
        <v>1</v>
      </c>
      <c r="M30" s="16">
        <f t="shared" si="0"/>
        <v>159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159</v>
      </c>
    </row>
    <row r="31" spans="1:17">
      <c r="A31" s="8" t="s">
        <v>73</v>
      </c>
      <c r="B31" s="15">
        <f>'[1]05'!B33</f>
        <v>265</v>
      </c>
      <c r="C31" s="16">
        <f>'[1]05'!C33</f>
        <v>0</v>
      </c>
      <c r="D31" s="16">
        <f>'[1]05'!D33</f>
        <v>55</v>
      </c>
      <c r="E31" s="16">
        <f>'[1]05'!E33</f>
        <v>0</v>
      </c>
      <c r="F31" s="15">
        <f t="shared" si="6"/>
        <v>320</v>
      </c>
      <c r="G31" s="15">
        <f>'[1]05'!H33</f>
        <v>159</v>
      </c>
      <c r="H31" s="16">
        <f>'[1]05'!I33</f>
        <v>0</v>
      </c>
      <c r="I31" s="16">
        <f>'[1]05'!J33</f>
        <v>0</v>
      </c>
      <c r="J31" s="16">
        <f>'[1]05'!K33</f>
        <v>0</v>
      </c>
      <c r="K31" s="15">
        <f t="shared" si="4"/>
        <v>159</v>
      </c>
      <c r="L31" s="18">
        <f>frq!C31</f>
        <v>1</v>
      </c>
      <c r="M31" s="16">
        <f t="shared" si="0"/>
        <v>159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159</v>
      </c>
    </row>
    <row r="32" spans="1:17">
      <c r="A32" s="8" t="s">
        <v>74</v>
      </c>
      <c r="B32" s="15">
        <f>'[1]05'!B34</f>
        <v>265</v>
      </c>
      <c r="C32" s="16">
        <f>'[1]05'!C34</f>
        <v>0</v>
      </c>
      <c r="D32" s="16">
        <f>'[1]05'!D34</f>
        <v>55</v>
      </c>
      <c r="E32" s="16">
        <f>'[1]05'!E34</f>
        <v>0</v>
      </c>
      <c r="F32" s="15">
        <f t="shared" si="6"/>
        <v>320</v>
      </c>
      <c r="G32" s="15">
        <f>'[1]05'!H34</f>
        <v>159</v>
      </c>
      <c r="H32" s="16">
        <f>'[1]05'!I34</f>
        <v>0</v>
      </c>
      <c r="I32" s="16">
        <f>'[1]05'!J34</f>
        <v>0</v>
      </c>
      <c r="J32" s="16">
        <f>'[1]05'!K34</f>
        <v>0</v>
      </c>
      <c r="K32" s="15">
        <f t="shared" si="4"/>
        <v>159</v>
      </c>
      <c r="L32" s="18">
        <f>frq!C32</f>
        <v>1</v>
      </c>
      <c r="M32" s="16">
        <f t="shared" si="0"/>
        <v>159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159</v>
      </c>
    </row>
    <row r="33" spans="1:17">
      <c r="A33" s="8" t="s">
        <v>75</v>
      </c>
      <c r="B33" s="15">
        <f>'[1]05'!B35</f>
        <v>265</v>
      </c>
      <c r="C33" s="16">
        <f>'[1]05'!C35</f>
        <v>0</v>
      </c>
      <c r="D33" s="16">
        <f>'[1]05'!D35</f>
        <v>55</v>
      </c>
      <c r="E33" s="16">
        <f>'[1]05'!E35</f>
        <v>0</v>
      </c>
      <c r="F33" s="15">
        <f t="shared" si="6"/>
        <v>320</v>
      </c>
      <c r="G33" s="15">
        <f>'[1]05'!H35</f>
        <v>159</v>
      </c>
      <c r="H33" s="16">
        <f>'[1]05'!I35</f>
        <v>0</v>
      </c>
      <c r="I33" s="16">
        <f>'[1]05'!J35</f>
        <v>0</v>
      </c>
      <c r="J33" s="16">
        <f>'[1]05'!K35</f>
        <v>0</v>
      </c>
      <c r="K33" s="15">
        <f t="shared" si="4"/>
        <v>159</v>
      </c>
      <c r="L33" s="18">
        <f>frq!C33</f>
        <v>1</v>
      </c>
      <c r="M33" s="16">
        <f t="shared" si="0"/>
        <v>159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159</v>
      </c>
    </row>
    <row r="34" spans="1:17">
      <c r="A34" s="8" t="s">
        <v>76</v>
      </c>
      <c r="B34" s="15">
        <f>'[1]05'!B36</f>
        <v>265</v>
      </c>
      <c r="C34" s="16">
        <f>'[1]05'!C36</f>
        <v>0</v>
      </c>
      <c r="D34" s="16">
        <f>'[1]05'!D36</f>
        <v>55</v>
      </c>
      <c r="E34" s="16">
        <f>'[1]05'!E36</f>
        <v>0</v>
      </c>
      <c r="F34" s="15">
        <f t="shared" si="6"/>
        <v>320</v>
      </c>
      <c r="G34" s="15">
        <f>'[1]05'!H36</f>
        <v>159</v>
      </c>
      <c r="H34" s="16">
        <f>'[1]05'!I36</f>
        <v>0</v>
      </c>
      <c r="I34" s="16">
        <f>'[1]05'!J36</f>
        <v>0</v>
      </c>
      <c r="J34" s="16">
        <f>'[1]05'!K36</f>
        <v>0</v>
      </c>
      <c r="K34" s="15">
        <f t="shared" si="4"/>
        <v>159</v>
      </c>
      <c r="L34" s="18">
        <f>frq!C34</f>
        <v>1</v>
      </c>
      <c r="M34" s="16">
        <f t="shared" si="0"/>
        <v>159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159</v>
      </c>
    </row>
    <row r="35" spans="1:17">
      <c r="A35" s="8" t="s">
        <v>77</v>
      </c>
      <c r="B35" s="15">
        <f>'[1]05'!B37</f>
        <v>265</v>
      </c>
      <c r="C35" s="16">
        <f>'[1]05'!C37</f>
        <v>0</v>
      </c>
      <c r="D35" s="16">
        <f>'[1]05'!D37</f>
        <v>55</v>
      </c>
      <c r="E35" s="16">
        <f>'[1]05'!E37</f>
        <v>0</v>
      </c>
      <c r="F35" s="15">
        <f t="shared" si="6"/>
        <v>320</v>
      </c>
      <c r="G35" s="15">
        <f>'[1]05'!H37</f>
        <v>159</v>
      </c>
      <c r="H35" s="16">
        <f>'[1]05'!I37</f>
        <v>0</v>
      </c>
      <c r="I35" s="16">
        <f>'[1]05'!J37</f>
        <v>0</v>
      </c>
      <c r="J35" s="16">
        <f>'[1]05'!K37</f>
        <v>0</v>
      </c>
      <c r="K35" s="15">
        <f t="shared" si="4"/>
        <v>159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159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159</v>
      </c>
    </row>
    <row r="36" spans="1:17">
      <c r="A36" s="8" t="s">
        <v>78</v>
      </c>
      <c r="B36" s="15">
        <f>'[1]05'!B38</f>
        <v>265</v>
      </c>
      <c r="C36" s="16">
        <f>'[1]05'!C38</f>
        <v>0</v>
      </c>
      <c r="D36" s="16">
        <f>'[1]05'!D38</f>
        <v>55</v>
      </c>
      <c r="E36" s="16">
        <f>'[1]05'!E38</f>
        <v>0</v>
      </c>
      <c r="F36" s="15">
        <f t="shared" si="6"/>
        <v>320</v>
      </c>
      <c r="G36" s="15">
        <f>'[1]05'!H38</f>
        <v>159</v>
      </c>
      <c r="H36" s="16">
        <f>'[1]05'!I38</f>
        <v>0</v>
      </c>
      <c r="I36" s="16">
        <f>'[1]05'!J38</f>
        <v>0</v>
      </c>
      <c r="J36" s="16">
        <f>'[1]05'!K38</f>
        <v>0</v>
      </c>
      <c r="K36" s="15">
        <f t="shared" si="4"/>
        <v>159</v>
      </c>
      <c r="L36" s="18">
        <f>frq!C36</f>
        <v>1</v>
      </c>
      <c r="M36" s="16">
        <f t="shared" si="7"/>
        <v>159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159</v>
      </c>
    </row>
    <row r="37" spans="1:17">
      <c r="A37" s="8" t="s">
        <v>79</v>
      </c>
      <c r="B37" s="15">
        <f>'[1]05'!B39</f>
        <v>265</v>
      </c>
      <c r="C37" s="16">
        <f>'[1]05'!C39</f>
        <v>0</v>
      </c>
      <c r="D37" s="16">
        <f>'[1]05'!D39</f>
        <v>55</v>
      </c>
      <c r="E37" s="16">
        <f>'[1]05'!E39</f>
        <v>0</v>
      </c>
      <c r="F37" s="15">
        <f t="shared" si="6"/>
        <v>320</v>
      </c>
      <c r="G37" s="15">
        <f>'[1]05'!H39</f>
        <v>159</v>
      </c>
      <c r="H37" s="16">
        <f>'[1]05'!I39</f>
        <v>0</v>
      </c>
      <c r="I37" s="16">
        <f>'[1]05'!J39</f>
        <v>0</v>
      </c>
      <c r="J37" s="16">
        <f>'[1]05'!K39</f>
        <v>0</v>
      </c>
      <c r="K37" s="15">
        <f t="shared" si="4"/>
        <v>159</v>
      </c>
      <c r="L37" s="18">
        <f>frq!C37</f>
        <v>1</v>
      </c>
      <c r="M37" s="16">
        <f t="shared" si="7"/>
        <v>159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159</v>
      </c>
    </row>
    <row r="38" spans="1:17">
      <c r="A38" s="8" t="s">
        <v>80</v>
      </c>
      <c r="B38" s="15">
        <f>'[1]05'!B40</f>
        <v>265</v>
      </c>
      <c r="C38" s="16">
        <f>'[1]05'!C40</f>
        <v>0</v>
      </c>
      <c r="D38" s="16">
        <f>'[1]05'!D40</f>
        <v>55</v>
      </c>
      <c r="E38" s="16">
        <f>'[1]05'!E40</f>
        <v>0</v>
      </c>
      <c r="F38" s="15">
        <f t="shared" si="6"/>
        <v>320</v>
      </c>
      <c r="G38" s="15">
        <f>'[1]05'!H40</f>
        <v>159</v>
      </c>
      <c r="H38" s="16">
        <f>'[1]05'!I40</f>
        <v>0</v>
      </c>
      <c r="I38" s="16">
        <f>'[1]05'!J40</f>
        <v>0</v>
      </c>
      <c r="J38" s="16">
        <f>'[1]05'!K40</f>
        <v>0</v>
      </c>
      <c r="K38" s="15">
        <f t="shared" si="4"/>
        <v>159</v>
      </c>
      <c r="L38" s="18">
        <f>frq!C38</f>
        <v>1</v>
      </c>
      <c r="M38" s="16">
        <f t="shared" si="7"/>
        <v>159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159</v>
      </c>
    </row>
    <row r="39" spans="1:17">
      <c r="A39" s="8" t="s">
        <v>81</v>
      </c>
      <c r="B39" s="15">
        <f>'[1]05'!B41</f>
        <v>265</v>
      </c>
      <c r="C39" s="16">
        <f>'[1]05'!C41</f>
        <v>0</v>
      </c>
      <c r="D39" s="16">
        <f>'[1]05'!D41</f>
        <v>55</v>
      </c>
      <c r="E39" s="16">
        <f>'[1]05'!E41</f>
        <v>0</v>
      </c>
      <c r="F39" s="15">
        <f t="shared" si="6"/>
        <v>320</v>
      </c>
      <c r="G39" s="15">
        <f>'[1]05'!H41</f>
        <v>159</v>
      </c>
      <c r="H39" s="16">
        <f>'[1]05'!I41</f>
        <v>0</v>
      </c>
      <c r="I39" s="16">
        <f>'[1]05'!J41</f>
        <v>0</v>
      </c>
      <c r="J39" s="16">
        <f>'[1]05'!K41</f>
        <v>0</v>
      </c>
      <c r="K39" s="15">
        <f t="shared" si="4"/>
        <v>159</v>
      </c>
      <c r="L39" s="18">
        <f>frq!C39</f>
        <v>1</v>
      </c>
      <c r="M39" s="16">
        <f t="shared" si="7"/>
        <v>159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159</v>
      </c>
    </row>
    <row r="40" spans="1:17">
      <c r="A40" s="8" t="s">
        <v>82</v>
      </c>
      <c r="B40" s="15">
        <f>'[1]05'!B42</f>
        <v>265</v>
      </c>
      <c r="C40" s="16">
        <f>'[1]05'!C42</f>
        <v>0</v>
      </c>
      <c r="D40" s="16">
        <f>'[1]05'!D42</f>
        <v>55</v>
      </c>
      <c r="E40" s="16">
        <f>'[1]05'!E42</f>
        <v>0</v>
      </c>
      <c r="F40" s="15">
        <f t="shared" si="6"/>
        <v>320</v>
      </c>
      <c r="G40" s="15">
        <f>'[1]05'!H42</f>
        <v>159</v>
      </c>
      <c r="H40" s="16">
        <f>'[1]05'!I42</f>
        <v>0</v>
      </c>
      <c r="I40" s="16">
        <f>'[1]05'!J42</f>
        <v>0</v>
      </c>
      <c r="J40" s="16">
        <f>'[1]05'!K42</f>
        <v>0</v>
      </c>
      <c r="K40" s="15">
        <f t="shared" si="4"/>
        <v>159</v>
      </c>
      <c r="L40" s="18">
        <f>frq!C40</f>
        <v>1</v>
      </c>
      <c r="M40" s="16">
        <f t="shared" si="7"/>
        <v>159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159</v>
      </c>
    </row>
    <row r="41" spans="1:17">
      <c r="A41" s="8" t="s">
        <v>83</v>
      </c>
      <c r="B41" s="15">
        <f>'[1]05'!B43</f>
        <v>265</v>
      </c>
      <c r="C41" s="16">
        <f>'[1]05'!C43</f>
        <v>0</v>
      </c>
      <c r="D41" s="16">
        <f>'[1]05'!D43</f>
        <v>55</v>
      </c>
      <c r="E41" s="16">
        <f>'[1]05'!E43</f>
        <v>0</v>
      </c>
      <c r="F41" s="15">
        <f t="shared" si="6"/>
        <v>320</v>
      </c>
      <c r="G41" s="15">
        <f>'[1]05'!H43</f>
        <v>159</v>
      </c>
      <c r="H41" s="16">
        <f>'[1]05'!I43</f>
        <v>0</v>
      </c>
      <c r="I41" s="16">
        <f>'[1]05'!J43</f>
        <v>0</v>
      </c>
      <c r="J41" s="16">
        <f>'[1]05'!K43</f>
        <v>0</v>
      </c>
      <c r="K41" s="15">
        <f t="shared" si="4"/>
        <v>159</v>
      </c>
      <c r="L41" s="18">
        <f>frq!C41</f>
        <v>1</v>
      </c>
      <c r="M41" s="16">
        <f t="shared" si="7"/>
        <v>159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159</v>
      </c>
    </row>
    <row r="42" spans="1:17">
      <c r="A42" s="8" t="s">
        <v>84</v>
      </c>
      <c r="B42" s="15">
        <f>'[1]05'!B44</f>
        <v>265</v>
      </c>
      <c r="C42" s="16">
        <f>'[1]05'!C44</f>
        <v>0</v>
      </c>
      <c r="D42" s="16">
        <f>'[1]05'!D44</f>
        <v>55</v>
      </c>
      <c r="E42" s="16">
        <f>'[1]05'!E44</f>
        <v>0</v>
      </c>
      <c r="F42" s="15">
        <f t="shared" si="6"/>
        <v>320</v>
      </c>
      <c r="G42" s="15">
        <f>'[1]05'!H44</f>
        <v>159</v>
      </c>
      <c r="H42" s="16">
        <f>'[1]05'!I44</f>
        <v>0</v>
      </c>
      <c r="I42" s="16">
        <f>'[1]05'!J44</f>
        <v>0</v>
      </c>
      <c r="J42" s="16">
        <f>'[1]05'!K44</f>
        <v>0</v>
      </c>
      <c r="K42" s="15">
        <f t="shared" si="4"/>
        <v>159</v>
      </c>
      <c r="L42" s="18">
        <f>frq!C42</f>
        <v>1</v>
      </c>
      <c r="M42" s="16">
        <f t="shared" si="7"/>
        <v>159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159</v>
      </c>
    </row>
    <row r="43" spans="1:17">
      <c r="A43" s="8" t="s">
        <v>85</v>
      </c>
      <c r="B43" s="15">
        <f>'[1]05'!B45</f>
        <v>265</v>
      </c>
      <c r="C43" s="16">
        <f>'[1]05'!C45</f>
        <v>0</v>
      </c>
      <c r="D43" s="16">
        <f>'[1]05'!D45</f>
        <v>55</v>
      </c>
      <c r="E43" s="16">
        <f>'[1]05'!E45</f>
        <v>0</v>
      </c>
      <c r="F43" s="15">
        <f t="shared" si="6"/>
        <v>320</v>
      </c>
      <c r="G43" s="15">
        <f>'[1]05'!H45</f>
        <v>156</v>
      </c>
      <c r="H43" s="16">
        <f>'[1]05'!I45</f>
        <v>0</v>
      </c>
      <c r="I43" s="16">
        <f>'[1]05'!J45</f>
        <v>0</v>
      </c>
      <c r="J43" s="16">
        <f>'[1]05'!K45</f>
        <v>0</v>
      </c>
      <c r="K43" s="15">
        <f t="shared" si="4"/>
        <v>156</v>
      </c>
      <c r="L43" s="18">
        <f>frq!C43</f>
        <v>1</v>
      </c>
      <c r="M43" s="16">
        <f t="shared" si="7"/>
        <v>156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156</v>
      </c>
    </row>
    <row r="44" spans="1:17">
      <c r="A44" s="8" t="s">
        <v>86</v>
      </c>
      <c r="B44" s="15">
        <f>'[1]05'!B46</f>
        <v>265</v>
      </c>
      <c r="C44" s="16">
        <f>'[1]05'!C46</f>
        <v>0</v>
      </c>
      <c r="D44" s="16">
        <f>'[1]05'!D46</f>
        <v>55</v>
      </c>
      <c r="E44" s="16">
        <f>'[1]05'!E46</f>
        <v>0</v>
      </c>
      <c r="F44" s="15">
        <f t="shared" si="6"/>
        <v>320</v>
      </c>
      <c r="G44" s="15">
        <f>'[1]05'!H46</f>
        <v>156</v>
      </c>
      <c r="H44" s="16">
        <f>'[1]05'!I46</f>
        <v>0</v>
      </c>
      <c r="I44" s="16">
        <f>'[1]05'!J46</f>
        <v>0</v>
      </c>
      <c r="J44" s="16">
        <f>'[1]05'!K46</f>
        <v>0</v>
      </c>
      <c r="K44" s="15">
        <f t="shared" si="4"/>
        <v>156</v>
      </c>
      <c r="L44" s="18">
        <f>frq!C44</f>
        <v>1</v>
      </c>
      <c r="M44" s="16">
        <f t="shared" si="7"/>
        <v>156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156</v>
      </c>
    </row>
    <row r="45" spans="1:17">
      <c r="A45" s="8" t="s">
        <v>87</v>
      </c>
      <c r="B45" s="15">
        <f>'[1]05'!B47</f>
        <v>265</v>
      </c>
      <c r="C45" s="16">
        <f>'[1]05'!C47</f>
        <v>0</v>
      </c>
      <c r="D45" s="16">
        <f>'[1]05'!D47</f>
        <v>55</v>
      </c>
      <c r="E45" s="16">
        <f>'[1]05'!E47</f>
        <v>0</v>
      </c>
      <c r="F45" s="15">
        <f t="shared" si="6"/>
        <v>320</v>
      </c>
      <c r="G45" s="15">
        <f>'[1]05'!H47</f>
        <v>156</v>
      </c>
      <c r="H45" s="16">
        <f>'[1]05'!I47</f>
        <v>0</v>
      </c>
      <c r="I45" s="16">
        <f>'[1]05'!J47</f>
        <v>0</v>
      </c>
      <c r="J45" s="16">
        <f>'[1]05'!K47</f>
        <v>0</v>
      </c>
      <c r="K45" s="15">
        <f t="shared" si="4"/>
        <v>156</v>
      </c>
      <c r="L45" s="18">
        <f>frq!C45</f>
        <v>1</v>
      </c>
      <c r="M45" s="16">
        <f t="shared" si="7"/>
        <v>156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156</v>
      </c>
    </row>
    <row r="46" spans="1:17">
      <c r="A46" s="8" t="s">
        <v>88</v>
      </c>
      <c r="B46" s="15">
        <f>'[1]05'!B48</f>
        <v>265</v>
      </c>
      <c r="C46" s="16">
        <f>'[1]05'!C48</f>
        <v>0</v>
      </c>
      <c r="D46" s="16">
        <f>'[1]05'!D48</f>
        <v>55</v>
      </c>
      <c r="E46" s="16">
        <f>'[1]05'!E48</f>
        <v>0</v>
      </c>
      <c r="F46" s="15">
        <f t="shared" si="6"/>
        <v>320</v>
      </c>
      <c r="G46" s="15">
        <f>'[1]05'!H48</f>
        <v>156</v>
      </c>
      <c r="H46" s="16">
        <f>'[1]05'!I48</f>
        <v>0</v>
      </c>
      <c r="I46" s="16">
        <f>'[1]05'!J48</f>
        <v>0</v>
      </c>
      <c r="J46" s="16">
        <f>'[1]05'!K48</f>
        <v>0</v>
      </c>
      <c r="K46" s="15">
        <f t="shared" si="4"/>
        <v>156</v>
      </c>
      <c r="L46" s="18">
        <f>frq!C46</f>
        <v>1</v>
      </c>
      <c r="M46" s="16">
        <f t="shared" si="7"/>
        <v>156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156</v>
      </c>
    </row>
    <row r="47" spans="1:17">
      <c r="A47" s="8" t="s">
        <v>89</v>
      </c>
      <c r="B47" s="15">
        <f>'[1]05'!B49</f>
        <v>265</v>
      </c>
      <c r="C47" s="16">
        <f>'[1]05'!C49</f>
        <v>0</v>
      </c>
      <c r="D47" s="16">
        <f>'[1]05'!D49</f>
        <v>55</v>
      </c>
      <c r="E47" s="16">
        <f>'[1]05'!E49</f>
        <v>0</v>
      </c>
      <c r="F47" s="15">
        <f t="shared" si="6"/>
        <v>320</v>
      </c>
      <c r="G47" s="15">
        <f>'[1]05'!H49</f>
        <v>156</v>
      </c>
      <c r="H47" s="16">
        <f>'[1]05'!I49</f>
        <v>0</v>
      </c>
      <c r="I47" s="16">
        <f>'[1]05'!J49</f>
        <v>0</v>
      </c>
      <c r="J47" s="16">
        <f>'[1]05'!K49</f>
        <v>0</v>
      </c>
      <c r="K47" s="15">
        <f t="shared" si="4"/>
        <v>156</v>
      </c>
      <c r="L47" s="18">
        <f>frq!C47</f>
        <v>1</v>
      </c>
      <c r="M47" s="16">
        <f t="shared" si="7"/>
        <v>156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156</v>
      </c>
    </row>
    <row r="48" spans="1:17">
      <c r="A48" s="8" t="s">
        <v>90</v>
      </c>
      <c r="B48" s="15">
        <f>'[1]05'!B50</f>
        <v>265</v>
      </c>
      <c r="C48" s="16">
        <f>'[1]05'!C50</f>
        <v>0</v>
      </c>
      <c r="D48" s="16">
        <f>'[1]05'!D50</f>
        <v>55</v>
      </c>
      <c r="E48" s="16">
        <f>'[1]05'!E50</f>
        <v>0</v>
      </c>
      <c r="F48" s="15">
        <f t="shared" si="6"/>
        <v>320</v>
      </c>
      <c r="G48" s="15">
        <f>'[1]05'!H50</f>
        <v>156</v>
      </c>
      <c r="H48" s="16">
        <f>'[1]05'!I50</f>
        <v>0</v>
      </c>
      <c r="I48" s="16">
        <f>'[1]05'!J50</f>
        <v>0</v>
      </c>
      <c r="J48" s="16">
        <f>'[1]05'!K50</f>
        <v>0</v>
      </c>
      <c r="K48" s="15">
        <f t="shared" si="4"/>
        <v>156</v>
      </c>
      <c r="L48" s="18">
        <f>frq!C48</f>
        <v>1</v>
      </c>
      <c r="M48" s="16">
        <f t="shared" si="7"/>
        <v>156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156</v>
      </c>
    </row>
    <row r="49" spans="1:17">
      <c r="A49" s="8" t="s">
        <v>91</v>
      </c>
      <c r="B49" s="15">
        <f>'[1]05'!B51</f>
        <v>265</v>
      </c>
      <c r="C49" s="16">
        <f>'[1]05'!C51</f>
        <v>0</v>
      </c>
      <c r="D49" s="16">
        <f>'[1]05'!D51</f>
        <v>55</v>
      </c>
      <c r="E49" s="16">
        <f>'[1]05'!E51</f>
        <v>0</v>
      </c>
      <c r="F49" s="15">
        <f t="shared" si="6"/>
        <v>320</v>
      </c>
      <c r="G49" s="15">
        <f>'[1]05'!H51</f>
        <v>156</v>
      </c>
      <c r="H49" s="16">
        <f>'[1]05'!I51</f>
        <v>0</v>
      </c>
      <c r="I49" s="16">
        <f>'[1]05'!J51</f>
        <v>0</v>
      </c>
      <c r="J49" s="16">
        <f>'[1]05'!K51</f>
        <v>0</v>
      </c>
      <c r="K49" s="15">
        <f t="shared" si="4"/>
        <v>156</v>
      </c>
      <c r="L49" s="18">
        <f>frq!C49</f>
        <v>1</v>
      </c>
      <c r="M49" s="16">
        <f t="shared" si="7"/>
        <v>156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156</v>
      </c>
    </row>
    <row r="50" spans="1:17">
      <c r="A50" s="8" t="s">
        <v>92</v>
      </c>
      <c r="B50" s="15">
        <f>'[1]05'!B52</f>
        <v>265</v>
      </c>
      <c r="C50" s="16">
        <f>'[1]05'!C52</f>
        <v>0</v>
      </c>
      <c r="D50" s="16">
        <f>'[1]05'!D52</f>
        <v>55</v>
      </c>
      <c r="E50" s="16">
        <f>'[1]05'!E52</f>
        <v>0</v>
      </c>
      <c r="F50" s="15">
        <f t="shared" si="6"/>
        <v>320</v>
      </c>
      <c r="G50" s="15">
        <f>'[1]05'!H52</f>
        <v>156</v>
      </c>
      <c r="H50" s="16">
        <f>'[1]05'!I52</f>
        <v>0</v>
      </c>
      <c r="I50" s="16">
        <f>'[1]05'!J52</f>
        <v>0</v>
      </c>
      <c r="J50" s="16">
        <f>'[1]05'!K52</f>
        <v>0</v>
      </c>
      <c r="K50" s="15">
        <f t="shared" si="4"/>
        <v>156</v>
      </c>
      <c r="L50" s="18">
        <f>frq!C50</f>
        <v>1</v>
      </c>
      <c r="M50" s="16">
        <f t="shared" si="7"/>
        <v>156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156</v>
      </c>
    </row>
    <row r="51" spans="1:17">
      <c r="A51" s="8" t="s">
        <v>93</v>
      </c>
      <c r="B51" s="15">
        <f>'[1]05'!B53</f>
        <v>265</v>
      </c>
      <c r="C51" s="16">
        <f>'[1]05'!C53</f>
        <v>0</v>
      </c>
      <c r="D51" s="16">
        <f>'[1]05'!D53</f>
        <v>55</v>
      </c>
      <c r="E51" s="16">
        <f>'[1]05'!E53</f>
        <v>0</v>
      </c>
      <c r="F51" s="15">
        <f t="shared" si="6"/>
        <v>320</v>
      </c>
      <c r="G51" s="15">
        <f>'[1]05'!H53</f>
        <v>154</v>
      </c>
      <c r="H51" s="16">
        <f>'[1]05'!I53</f>
        <v>0</v>
      </c>
      <c r="I51" s="16">
        <f>'[1]05'!J53</f>
        <v>0</v>
      </c>
      <c r="J51" s="16">
        <f>'[1]05'!K53</f>
        <v>0</v>
      </c>
      <c r="K51" s="15">
        <f t="shared" si="4"/>
        <v>154</v>
      </c>
      <c r="L51" s="18">
        <f>frq!C51</f>
        <v>1</v>
      </c>
      <c r="M51" s="16">
        <f t="shared" si="7"/>
        <v>154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154</v>
      </c>
    </row>
    <row r="52" spans="1:17">
      <c r="A52" s="8" t="s">
        <v>94</v>
      </c>
      <c r="B52" s="15">
        <f>'[1]05'!B54</f>
        <v>265</v>
      </c>
      <c r="C52" s="16">
        <f>'[1]05'!C54</f>
        <v>0</v>
      </c>
      <c r="D52" s="16">
        <f>'[1]05'!D54</f>
        <v>55</v>
      </c>
      <c r="E52" s="16">
        <f>'[1]05'!E54</f>
        <v>0</v>
      </c>
      <c r="F52" s="15">
        <f t="shared" si="6"/>
        <v>320</v>
      </c>
      <c r="G52" s="15">
        <f>'[1]05'!H54</f>
        <v>151</v>
      </c>
      <c r="H52" s="16">
        <f>'[1]05'!I54</f>
        <v>0</v>
      </c>
      <c r="I52" s="16">
        <f>'[1]05'!J54</f>
        <v>0</v>
      </c>
      <c r="J52" s="16">
        <f>'[1]05'!K54</f>
        <v>0</v>
      </c>
      <c r="K52" s="15">
        <f t="shared" si="4"/>
        <v>151</v>
      </c>
      <c r="L52" s="18">
        <f>frq!C52</f>
        <v>1</v>
      </c>
      <c r="M52" s="16">
        <f t="shared" si="7"/>
        <v>151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151</v>
      </c>
    </row>
    <row r="53" spans="1:17">
      <c r="A53" s="8" t="s">
        <v>95</v>
      </c>
      <c r="B53" s="15">
        <f>'[1]05'!B55</f>
        <v>265</v>
      </c>
      <c r="C53" s="16">
        <f>'[1]05'!C55</f>
        <v>0</v>
      </c>
      <c r="D53" s="16">
        <f>'[1]05'!D55</f>
        <v>55</v>
      </c>
      <c r="E53" s="16">
        <f>'[1]05'!E55</f>
        <v>0</v>
      </c>
      <c r="F53" s="15">
        <f t="shared" si="6"/>
        <v>320</v>
      </c>
      <c r="G53" s="15">
        <f>'[1]05'!H55</f>
        <v>151</v>
      </c>
      <c r="H53" s="16">
        <f>'[1]05'!I55</f>
        <v>0</v>
      </c>
      <c r="I53" s="16">
        <f>'[1]05'!J55</f>
        <v>0</v>
      </c>
      <c r="J53" s="16">
        <f>'[1]05'!K55</f>
        <v>0</v>
      </c>
      <c r="K53" s="15">
        <f t="shared" si="4"/>
        <v>151</v>
      </c>
      <c r="L53" s="18">
        <f>frq!C53</f>
        <v>1</v>
      </c>
      <c r="M53" s="16">
        <f t="shared" si="7"/>
        <v>151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151</v>
      </c>
    </row>
    <row r="54" spans="1:17">
      <c r="A54" s="8" t="s">
        <v>96</v>
      </c>
      <c r="B54" s="15">
        <f>'[1]05'!B56</f>
        <v>265</v>
      </c>
      <c r="C54" s="16">
        <f>'[1]05'!C56</f>
        <v>0</v>
      </c>
      <c r="D54" s="16">
        <f>'[1]05'!D56</f>
        <v>55</v>
      </c>
      <c r="E54" s="16">
        <f>'[1]05'!E56</f>
        <v>0</v>
      </c>
      <c r="F54" s="15">
        <f t="shared" si="6"/>
        <v>320</v>
      </c>
      <c r="G54" s="15">
        <f>'[1]05'!H56</f>
        <v>151</v>
      </c>
      <c r="H54" s="16">
        <f>'[1]05'!I56</f>
        <v>0</v>
      </c>
      <c r="I54" s="16">
        <f>'[1]05'!J56</f>
        <v>0</v>
      </c>
      <c r="J54" s="16">
        <f>'[1]05'!K56</f>
        <v>0</v>
      </c>
      <c r="K54" s="15">
        <f t="shared" si="4"/>
        <v>151</v>
      </c>
      <c r="L54" s="18">
        <f>frq!C54</f>
        <v>1</v>
      </c>
      <c r="M54" s="16">
        <f t="shared" si="7"/>
        <v>151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151</v>
      </c>
    </row>
    <row r="55" spans="1:17">
      <c r="A55" s="8" t="s">
        <v>97</v>
      </c>
      <c r="B55" s="15">
        <f>'[1]05'!B57</f>
        <v>265</v>
      </c>
      <c r="C55" s="16">
        <f>'[1]05'!C57</f>
        <v>0</v>
      </c>
      <c r="D55" s="16">
        <f>'[1]05'!D57</f>
        <v>55</v>
      </c>
      <c r="E55" s="16">
        <f>'[1]05'!E57</f>
        <v>0</v>
      </c>
      <c r="F55" s="15">
        <f t="shared" si="6"/>
        <v>320</v>
      </c>
      <c r="G55" s="15">
        <f>'[1]05'!H57</f>
        <v>151</v>
      </c>
      <c r="H55" s="16">
        <f>'[1]05'!I57</f>
        <v>0</v>
      </c>
      <c r="I55" s="16">
        <f>'[1]05'!J57</f>
        <v>0</v>
      </c>
      <c r="J55" s="16">
        <f>'[1]05'!K57</f>
        <v>0</v>
      </c>
      <c r="K55" s="15">
        <f t="shared" si="4"/>
        <v>151</v>
      </c>
      <c r="L55" s="18">
        <f>frq!C55</f>
        <v>1</v>
      </c>
      <c r="M55" s="16">
        <f t="shared" si="7"/>
        <v>151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151</v>
      </c>
    </row>
    <row r="56" spans="1:17">
      <c r="A56" s="8" t="s">
        <v>98</v>
      </c>
      <c r="B56" s="15">
        <f>'[1]05'!B58</f>
        <v>265</v>
      </c>
      <c r="C56" s="16">
        <f>'[1]05'!C58</f>
        <v>0</v>
      </c>
      <c r="D56" s="16">
        <f>'[1]05'!D58</f>
        <v>55</v>
      </c>
      <c r="E56" s="16">
        <f>'[1]05'!E58</f>
        <v>0</v>
      </c>
      <c r="F56" s="15">
        <f t="shared" si="6"/>
        <v>320</v>
      </c>
      <c r="G56" s="15">
        <f>'[1]05'!H58</f>
        <v>151</v>
      </c>
      <c r="H56" s="16">
        <f>'[1]05'!I58</f>
        <v>0</v>
      </c>
      <c r="I56" s="16">
        <f>'[1]05'!J58</f>
        <v>0</v>
      </c>
      <c r="J56" s="16">
        <f>'[1]05'!K58</f>
        <v>0</v>
      </c>
      <c r="K56" s="15">
        <f t="shared" si="4"/>
        <v>151</v>
      </c>
      <c r="L56" s="18">
        <f>frq!C56</f>
        <v>1</v>
      </c>
      <c r="M56" s="16">
        <f t="shared" si="7"/>
        <v>151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151</v>
      </c>
    </row>
    <row r="57" spans="1:17">
      <c r="A57" s="8" t="s">
        <v>99</v>
      </c>
      <c r="B57" s="15">
        <f>'[1]05'!B59</f>
        <v>265</v>
      </c>
      <c r="C57" s="16">
        <f>'[1]05'!C59</f>
        <v>0</v>
      </c>
      <c r="D57" s="16">
        <f>'[1]05'!D59</f>
        <v>55</v>
      </c>
      <c r="E57" s="16">
        <f>'[1]05'!E59</f>
        <v>0</v>
      </c>
      <c r="F57" s="15">
        <f t="shared" si="6"/>
        <v>320</v>
      </c>
      <c r="G57" s="15">
        <f>'[1]05'!H59</f>
        <v>151</v>
      </c>
      <c r="H57" s="16">
        <f>'[1]05'!I59</f>
        <v>0</v>
      </c>
      <c r="I57" s="16">
        <f>'[1]05'!J59</f>
        <v>0</v>
      </c>
      <c r="J57" s="16">
        <f>'[1]05'!K59</f>
        <v>0</v>
      </c>
      <c r="K57" s="15">
        <f t="shared" si="4"/>
        <v>151</v>
      </c>
      <c r="L57" s="18">
        <f>frq!C57</f>
        <v>1</v>
      </c>
      <c r="M57" s="16">
        <f t="shared" si="7"/>
        <v>151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151</v>
      </c>
    </row>
    <row r="58" spans="1:17">
      <c r="A58" s="8" t="s">
        <v>100</v>
      </c>
      <c r="B58" s="15">
        <f>'[1]05'!B60</f>
        <v>265</v>
      </c>
      <c r="C58" s="16">
        <f>'[1]05'!C60</f>
        <v>0</v>
      </c>
      <c r="D58" s="16">
        <f>'[1]05'!D60</f>
        <v>55</v>
      </c>
      <c r="E58" s="16">
        <f>'[1]05'!E60</f>
        <v>0</v>
      </c>
      <c r="F58" s="15">
        <f t="shared" si="6"/>
        <v>320</v>
      </c>
      <c r="G58" s="15">
        <f>'[1]05'!H60</f>
        <v>151</v>
      </c>
      <c r="H58" s="16">
        <f>'[1]05'!I60</f>
        <v>0</v>
      </c>
      <c r="I58" s="16">
        <f>'[1]05'!J60</f>
        <v>0</v>
      </c>
      <c r="J58" s="16">
        <f>'[1]05'!K60</f>
        <v>0</v>
      </c>
      <c r="K58" s="15">
        <f t="shared" si="4"/>
        <v>151</v>
      </c>
      <c r="L58" s="18">
        <f>frq!C58</f>
        <v>1</v>
      </c>
      <c r="M58" s="16">
        <f t="shared" si="7"/>
        <v>151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151</v>
      </c>
    </row>
    <row r="59" spans="1:17">
      <c r="A59" s="8" t="s">
        <v>101</v>
      </c>
      <c r="B59" s="15">
        <f>'[1]05'!B61</f>
        <v>265</v>
      </c>
      <c r="C59" s="16">
        <f>'[1]05'!C61</f>
        <v>0</v>
      </c>
      <c r="D59" s="16">
        <f>'[1]05'!D61</f>
        <v>55</v>
      </c>
      <c r="E59" s="16">
        <f>'[1]05'!E61</f>
        <v>0</v>
      </c>
      <c r="F59" s="15">
        <f t="shared" si="6"/>
        <v>320</v>
      </c>
      <c r="G59" s="15">
        <f>'[1]05'!H61</f>
        <v>149</v>
      </c>
      <c r="H59" s="16">
        <f>'[1]05'!I61</f>
        <v>0</v>
      </c>
      <c r="I59" s="16">
        <f>'[1]05'!J61</f>
        <v>0</v>
      </c>
      <c r="J59" s="16">
        <f>'[1]05'!K61</f>
        <v>0</v>
      </c>
      <c r="K59" s="15">
        <f t="shared" si="4"/>
        <v>149</v>
      </c>
      <c r="L59" s="18">
        <f>frq!C59</f>
        <v>1</v>
      </c>
      <c r="M59" s="16">
        <f t="shared" si="7"/>
        <v>149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149</v>
      </c>
    </row>
    <row r="60" spans="1:17">
      <c r="A60" s="8" t="s">
        <v>102</v>
      </c>
      <c r="B60" s="15">
        <f>'[1]05'!B62</f>
        <v>265</v>
      </c>
      <c r="C60" s="16">
        <f>'[1]05'!C62</f>
        <v>0</v>
      </c>
      <c r="D60" s="16">
        <f>'[1]05'!D62</f>
        <v>55</v>
      </c>
      <c r="E60" s="16">
        <f>'[1]05'!E62</f>
        <v>0</v>
      </c>
      <c r="F60" s="15">
        <f t="shared" si="6"/>
        <v>320</v>
      </c>
      <c r="G60" s="15">
        <f>'[1]05'!H62</f>
        <v>149</v>
      </c>
      <c r="H60" s="16">
        <f>'[1]05'!I62</f>
        <v>0</v>
      </c>
      <c r="I60" s="16">
        <f>'[1]05'!J62</f>
        <v>0</v>
      </c>
      <c r="J60" s="16">
        <f>'[1]05'!K62</f>
        <v>0</v>
      </c>
      <c r="K60" s="15">
        <f t="shared" si="4"/>
        <v>149</v>
      </c>
      <c r="L60" s="18">
        <f>frq!C60</f>
        <v>1</v>
      </c>
      <c r="M60" s="16">
        <f t="shared" si="7"/>
        <v>149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149</v>
      </c>
    </row>
    <row r="61" spans="1:17">
      <c r="A61" s="8" t="s">
        <v>103</v>
      </c>
      <c r="B61" s="15">
        <f>'[1]05'!B63</f>
        <v>265</v>
      </c>
      <c r="C61" s="16">
        <f>'[1]05'!C63</f>
        <v>0</v>
      </c>
      <c r="D61" s="16">
        <f>'[1]05'!D63</f>
        <v>55</v>
      </c>
      <c r="E61" s="16">
        <f>'[1]05'!E63</f>
        <v>0</v>
      </c>
      <c r="F61" s="15">
        <f t="shared" si="6"/>
        <v>320</v>
      </c>
      <c r="G61" s="15">
        <f>'[1]05'!H63</f>
        <v>149</v>
      </c>
      <c r="H61" s="16">
        <f>'[1]05'!I63</f>
        <v>0</v>
      </c>
      <c r="I61" s="16">
        <f>'[1]05'!J63</f>
        <v>0</v>
      </c>
      <c r="J61" s="16">
        <f>'[1]05'!K63</f>
        <v>0</v>
      </c>
      <c r="K61" s="15">
        <f t="shared" si="4"/>
        <v>149</v>
      </c>
      <c r="L61" s="18">
        <f>frq!C61</f>
        <v>1</v>
      </c>
      <c r="M61" s="16">
        <f t="shared" si="7"/>
        <v>149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149</v>
      </c>
    </row>
    <row r="62" spans="1:17">
      <c r="A62" s="8" t="s">
        <v>104</v>
      </c>
      <c r="B62" s="15">
        <f>'[1]05'!B64</f>
        <v>265</v>
      </c>
      <c r="C62" s="16">
        <f>'[1]05'!C64</f>
        <v>0</v>
      </c>
      <c r="D62" s="16">
        <f>'[1]05'!D64</f>
        <v>55</v>
      </c>
      <c r="E62" s="16">
        <f>'[1]05'!E64</f>
        <v>0</v>
      </c>
      <c r="F62" s="15">
        <f t="shared" si="6"/>
        <v>320</v>
      </c>
      <c r="G62" s="15">
        <f>'[1]05'!H64</f>
        <v>149</v>
      </c>
      <c r="H62" s="16">
        <f>'[1]05'!I64</f>
        <v>0</v>
      </c>
      <c r="I62" s="16">
        <f>'[1]05'!J64</f>
        <v>0</v>
      </c>
      <c r="J62" s="16">
        <f>'[1]05'!K64</f>
        <v>0</v>
      </c>
      <c r="K62" s="15">
        <f t="shared" si="4"/>
        <v>149</v>
      </c>
      <c r="L62" s="18">
        <f>frq!C62</f>
        <v>1</v>
      </c>
      <c r="M62" s="16">
        <f t="shared" si="7"/>
        <v>149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149</v>
      </c>
    </row>
    <row r="63" spans="1:17">
      <c r="A63" s="8" t="s">
        <v>105</v>
      </c>
      <c r="B63" s="15">
        <f>'[1]05'!B65</f>
        <v>265</v>
      </c>
      <c r="C63" s="16">
        <f>'[1]05'!C65</f>
        <v>0</v>
      </c>
      <c r="D63" s="16">
        <f>'[1]05'!D65</f>
        <v>55</v>
      </c>
      <c r="E63" s="16">
        <f>'[1]05'!E65</f>
        <v>0</v>
      </c>
      <c r="F63" s="15">
        <f t="shared" si="6"/>
        <v>320</v>
      </c>
      <c r="G63" s="15">
        <f>'[1]05'!H65</f>
        <v>149</v>
      </c>
      <c r="H63" s="16">
        <f>'[1]05'!I65</f>
        <v>0</v>
      </c>
      <c r="I63" s="16">
        <f>'[1]05'!J65</f>
        <v>0</v>
      </c>
      <c r="J63" s="16">
        <f>'[1]05'!K65</f>
        <v>0</v>
      </c>
      <c r="K63" s="15">
        <f t="shared" si="4"/>
        <v>149</v>
      </c>
      <c r="L63" s="18">
        <f>frq!C63</f>
        <v>1</v>
      </c>
      <c r="M63" s="16">
        <f t="shared" si="7"/>
        <v>149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149</v>
      </c>
    </row>
    <row r="64" spans="1:17">
      <c r="A64" s="8" t="s">
        <v>106</v>
      </c>
      <c r="B64" s="15">
        <f>'[1]05'!B66</f>
        <v>265</v>
      </c>
      <c r="C64" s="16">
        <f>'[1]05'!C66</f>
        <v>0</v>
      </c>
      <c r="D64" s="16">
        <f>'[1]05'!D66</f>
        <v>55</v>
      </c>
      <c r="E64" s="16">
        <f>'[1]05'!E66</f>
        <v>0</v>
      </c>
      <c r="F64" s="15">
        <f t="shared" si="6"/>
        <v>320</v>
      </c>
      <c r="G64" s="15">
        <f>'[1]05'!H66</f>
        <v>149</v>
      </c>
      <c r="H64" s="16">
        <f>'[1]05'!I66</f>
        <v>0</v>
      </c>
      <c r="I64" s="16">
        <f>'[1]05'!J66</f>
        <v>0</v>
      </c>
      <c r="J64" s="16">
        <f>'[1]05'!K66</f>
        <v>0</v>
      </c>
      <c r="K64" s="15">
        <f t="shared" si="4"/>
        <v>149</v>
      </c>
      <c r="L64" s="18">
        <f>frq!C64</f>
        <v>1</v>
      </c>
      <c r="M64" s="16">
        <f t="shared" si="7"/>
        <v>149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149</v>
      </c>
    </row>
    <row r="65" spans="1:19">
      <c r="A65" s="8" t="s">
        <v>107</v>
      </c>
      <c r="B65" s="15">
        <f>'[1]05'!B67</f>
        <v>265</v>
      </c>
      <c r="C65" s="16">
        <f>'[1]05'!C67</f>
        <v>0</v>
      </c>
      <c r="D65" s="16">
        <f>'[1]05'!D67</f>
        <v>55</v>
      </c>
      <c r="E65" s="16">
        <f>'[1]05'!E67</f>
        <v>0</v>
      </c>
      <c r="F65" s="15">
        <f t="shared" si="6"/>
        <v>320</v>
      </c>
      <c r="G65" s="15">
        <f>'[1]05'!H67</f>
        <v>149</v>
      </c>
      <c r="H65" s="16">
        <f>'[1]05'!I67</f>
        <v>0</v>
      </c>
      <c r="I65" s="16">
        <f>'[1]05'!J67</f>
        <v>0</v>
      </c>
      <c r="J65" s="16">
        <f>'[1]05'!K67</f>
        <v>0</v>
      </c>
      <c r="K65" s="15">
        <f t="shared" si="4"/>
        <v>149</v>
      </c>
      <c r="L65" s="18">
        <f>frq!C65</f>
        <v>1</v>
      </c>
      <c r="M65" s="16">
        <f t="shared" si="7"/>
        <v>149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149</v>
      </c>
    </row>
    <row r="66" spans="1:19">
      <c r="A66" s="8" t="s">
        <v>108</v>
      </c>
      <c r="B66" s="15">
        <f>'[1]05'!B68</f>
        <v>265</v>
      </c>
      <c r="C66" s="16">
        <f>'[1]05'!C68</f>
        <v>0</v>
      </c>
      <c r="D66" s="16">
        <f>'[1]05'!D68</f>
        <v>55</v>
      </c>
      <c r="E66" s="16">
        <f>'[1]05'!E68</f>
        <v>0</v>
      </c>
      <c r="F66" s="15">
        <f t="shared" si="6"/>
        <v>320</v>
      </c>
      <c r="G66" s="15">
        <f>'[1]05'!H68</f>
        <v>149</v>
      </c>
      <c r="H66" s="16">
        <f>'[1]05'!I68</f>
        <v>0</v>
      </c>
      <c r="I66" s="16">
        <f>'[1]05'!J68</f>
        <v>0</v>
      </c>
      <c r="J66" s="16">
        <f>'[1]05'!K68</f>
        <v>0</v>
      </c>
      <c r="K66" s="15">
        <f t="shared" si="4"/>
        <v>149</v>
      </c>
      <c r="L66" s="18">
        <f>frq!C66</f>
        <v>1</v>
      </c>
      <c r="M66" s="16">
        <f t="shared" si="7"/>
        <v>149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149</v>
      </c>
    </row>
    <row r="67" spans="1:19">
      <c r="A67" s="8" t="s">
        <v>109</v>
      </c>
      <c r="B67" s="15">
        <f>'[1]05'!B69</f>
        <v>265</v>
      </c>
      <c r="C67" s="16">
        <f>'[1]05'!C69</f>
        <v>0</v>
      </c>
      <c r="D67" s="16">
        <f>'[1]05'!D69</f>
        <v>55</v>
      </c>
      <c r="E67" s="16">
        <f>'[1]05'!E69</f>
        <v>0</v>
      </c>
      <c r="F67" s="15">
        <f t="shared" si="6"/>
        <v>320</v>
      </c>
      <c r="G67" s="15">
        <f>'[1]05'!H69</f>
        <v>149</v>
      </c>
      <c r="H67" s="16">
        <f>'[1]05'!I69</f>
        <v>0</v>
      </c>
      <c r="I67" s="16">
        <f>'[1]05'!J69</f>
        <v>0</v>
      </c>
      <c r="J67" s="16">
        <f>'[1]05'!K69</f>
        <v>0</v>
      </c>
      <c r="K67" s="15">
        <f t="shared" si="4"/>
        <v>149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149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149</v>
      </c>
    </row>
    <row r="68" spans="1:19">
      <c r="A68" s="8" t="s">
        <v>110</v>
      </c>
      <c r="B68" s="15">
        <f>'[1]05'!B70</f>
        <v>265</v>
      </c>
      <c r="C68" s="16">
        <f>'[1]05'!C70</f>
        <v>0</v>
      </c>
      <c r="D68" s="16">
        <f>'[1]05'!D70</f>
        <v>55</v>
      </c>
      <c r="E68" s="16">
        <f>'[1]05'!E70</f>
        <v>0</v>
      </c>
      <c r="F68" s="15">
        <f t="shared" si="6"/>
        <v>320</v>
      </c>
      <c r="G68" s="15">
        <f>'[1]05'!H70</f>
        <v>149</v>
      </c>
      <c r="H68" s="16">
        <f>'[1]05'!I70</f>
        <v>0</v>
      </c>
      <c r="I68" s="16">
        <f>'[1]05'!J70</f>
        <v>0</v>
      </c>
      <c r="J68" s="16">
        <f>'[1]05'!K70</f>
        <v>0</v>
      </c>
      <c r="K68" s="15">
        <f t="shared" ref="K68:K98" si="15">SUM(G68:J68)</f>
        <v>149</v>
      </c>
      <c r="L68" s="18">
        <f>frq!C68</f>
        <v>1</v>
      </c>
      <c r="M68" s="16">
        <f t="shared" si="11"/>
        <v>149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149</v>
      </c>
    </row>
    <row r="69" spans="1:19">
      <c r="A69" s="8" t="s">
        <v>111</v>
      </c>
      <c r="B69" s="15">
        <f>'[1]05'!B71</f>
        <v>265</v>
      </c>
      <c r="C69" s="16">
        <f>'[1]05'!C71</f>
        <v>0</v>
      </c>
      <c r="D69" s="16">
        <f>'[1]05'!D71</f>
        <v>55</v>
      </c>
      <c r="E69" s="16">
        <f>'[1]05'!E71</f>
        <v>0</v>
      </c>
      <c r="F69" s="15">
        <f t="shared" ref="F69:F98" si="17">SUM(B69:E69)</f>
        <v>320</v>
      </c>
      <c r="G69" s="15">
        <f>'[1]05'!H71</f>
        <v>149</v>
      </c>
      <c r="H69" s="16">
        <f>'[1]05'!I71</f>
        <v>0</v>
      </c>
      <c r="I69" s="16">
        <f>'[1]05'!J71</f>
        <v>0</v>
      </c>
      <c r="J69" s="16">
        <f>'[1]05'!K71</f>
        <v>0</v>
      </c>
      <c r="K69" s="15">
        <f t="shared" si="15"/>
        <v>149</v>
      </c>
      <c r="L69" s="18">
        <f>frq!C69</f>
        <v>1</v>
      </c>
      <c r="M69" s="16">
        <f t="shared" si="11"/>
        <v>149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149</v>
      </c>
      <c r="S69">
        <f>96*4</f>
        <v>384</v>
      </c>
    </row>
    <row r="70" spans="1:19">
      <c r="A70" s="8" t="s">
        <v>112</v>
      </c>
      <c r="B70" s="15">
        <f>'[1]05'!B72</f>
        <v>265</v>
      </c>
      <c r="C70" s="16">
        <f>'[1]05'!C72</f>
        <v>0</v>
      </c>
      <c r="D70" s="16">
        <f>'[1]05'!D72</f>
        <v>55</v>
      </c>
      <c r="E70" s="16">
        <f>'[1]05'!E72</f>
        <v>0</v>
      </c>
      <c r="F70" s="15">
        <f t="shared" si="17"/>
        <v>320</v>
      </c>
      <c r="G70" s="15">
        <f>'[1]05'!H72</f>
        <v>149</v>
      </c>
      <c r="H70" s="16">
        <f>'[1]05'!I72</f>
        <v>0</v>
      </c>
      <c r="I70" s="16">
        <f>'[1]05'!J72</f>
        <v>0</v>
      </c>
      <c r="J70" s="16">
        <f>'[1]05'!K72</f>
        <v>0</v>
      </c>
      <c r="K70" s="15">
        <f t="shared" si="15"/>
        <v>149</v>
      </c>
      <c r="L70" s="18">
        <f>frq!C70</f>
        <v>1</v>
      </c>
      <c r="M70" s="16">
        <f t="shared" si="11"/>
        <v>149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149</v>
      </c>
    </row>
    <row r="71" spans="1:19">
      <c r="A71" s="8" t="s">
        <v>113</v>
      </c>
      <c r="B71" s="15">
        <f>'[1]05'!B73</f>
        <v>265</v>
      </c>
      <c r="C71" s="16">
        <f>'[1]05'!C73</f>
        <v>0</v>
      </c>
      <c r="D71" s="16">
        <f>'[1]05'!D73</f>
        <v>55</v>
      </c>
      <c r="E71" s="16">
        <f>'[1]05'!E73</f>
        <v>0</v>
      </c>
      <c r="F71" s="15">
        <f t="shared" si="17"/>
        <v>320</v>
      </c>
      <c r="G71" s="15">
        <f>'[1]05'!H73</f>
        <v>149</v>
      </c>
      <c r="H71" s="16">
        <f>'[1]05'!I73</f>
        <v>0</v>
      </c>
      <c r="I71" s="16">
        <f>'[1]05'!J73</f>
        <v>0</v>
      </c>
      <c r="J71" s="16">
        <f>'[1]05'!K73</f>
        <v>0</v>
      </c>
      <c r="K71" s="15">
        <f t="shared" si="15"/>
        <v>149</v>
      </c>
      <c r="L71" s="18">
        <f>frq!C71</f>
        <v>1</v>
      </c>
      <c r="M71" s="16">
        <f t="shared" si="11"/>
        <v>149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149</v>
      </c>
    </row>
    <row r="72" spans="1:19">
      <c r="A72" s="8" t="s">
        <v>114</v>
      </c>
      <c r="B72" s="15">
        <f>'[1]05'!B74</f>
        <v>265</v>
      </c>
      <c r="C72" s="16">
        <f>'[1]05'!C74</f>
        <v>0</v>
      </c>
      <c r="D72" s="16">
        <f>'[1]05'!D74</f>
        <v>55</v>
      </c>
      <c r="E72" s="16">
        <f>'[1]05'!E74</f>
        <v>0</v>
      </c>
      <c r="F72" s="15">
        <f t="shared" si="17"/>
        <v>320</v>
      </c>
      <c r="G72" s="15">
        <f>'[1]05'!H74</f>
        <v>149</v>
      </c>
      <c r="H72" s="16">
        <f>'[1]05'!I74</f>
        <v>0</v>
      </c>
      <c r="I72" s="16">
        <f>'[1]05'!J74</f>
        <v>0</v>
      </c>
      <c r="J72" s="16">
        <f>'[1]05'!K74</f>
        <v>0</v>
      </c>
      <c r="K72" s="15">
        <f t="shared" si="15"/>
        <v>149</v>
      </c>
      <c r="L72" s="18">
        <f>frq!C72</f>
        <v>1</v>
      </c>
      <c r="M72" s="16">
        <f t="shared" si="11"/>
        <v>149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149</v>
      </c>
    </row>
    <row r="73" spans="1:19">
      <c r="A73" s="8" t="s">
        <v>115</v>
      </c>
      <c r="B73" s="15">
        <f>'[1]05'!B75</f>
        <v>265</v>
      </c>
      <c r="C73" s="16">
        <f>'[1]05'!C75</f>
        <v>0</v>
      </c>
      <c r="D73" s="16">
        <f>'[1]05'!D75</f>
        <v>55</v>
      </c>
      <c r="E73" s="16">
        <f>'[1]05'!E75</f>
        <v>0</v>
      </c>
      <c r="F73" s="15">
        <f t="shared" si="17"/>
        <v>320</v>
      </c>
      <c r="G73" s="15">
        <f>'[1]05'!H75</f>
        <v>149</v>
      </c>
      <c r="H73" s="16">
        <f>'[1]05'!I75</f>
        <v>0</v>
      </c>
      <c r="I73" s="16">
        <f>'[1]05'!J75</f>
        <v>0</v>
      </c>
      <c r="J73" s="16">
        <f>'[1]05'!K75</f>
        <v>0</v>
      </c>
      <c r="K73" s="15">
        <f t="shared" si="15"/>
        <v>149</v>
      </c>
      <c r="L73" s="18">
        <f>frq!C73</f>
        <v>1</v>
      </c>
      <c r="M73" s="16">
        <f t="shared" si="11"/>
        <v>149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149</v>
      </c>
    </row>
    <row r="74" spans="1:19">
      <c r="A74" s="8" t="s">
        <v>116</v>
      </c>
      <c r="B74" s="15">
        <f>'[1]05'!B76</f>
        <v>265</v>
      </c>
      <c r="C74" s="16">
        <f>'[1]05'!C76</f>
        <v>0</v>
      </c>
      <c r="D74" s="16">
        <f>'[1]05'!D76</f>
        <v>55</v>
      </c>
      <c r="E74" s="16">
        <f>'[1]05'!E76</f>
        <v>0</v>
      </c>
      <c r="F74" s="15">
        <f t="shared" si="17"/>
        <v>320</v>
      </c>
      <c r="G74" s="15">
        <f>'[1]05'!H76</f>
        <v>149</v>
      </c>
      <c r="H74" s="16">
        <f>'[1]05'!I76</f>
        <v>0</v>
      </c>
      <c r="I74" s="16">
        <f>'[1]05'!J76</f>
        <v>0</v>
      </c>
      <c r="J74" s="16">
        <f>'[1]05'!K76</f>
        <v>0</v>
      </c>
      <c r="K74" s="15">
        <f t="shared" si="15"/>
        <v>149</v>
      </c>
      <c r="L74" s="18">
        <f>frq!C74</f>
        <v>1</v>
      </c>
      <c r="M74" s="16">
        <f t="shared" si="11"/>
        <v>149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149</v>
      </c>
    </row>
    <row r="75" spans="1:19">
      <c r="A75" s="8" t="s">
        <v>117</v>
      </c>
      <c r="B75" s="15">
        <f>'[1]05'!B77</f>
        <v>265</v>
      </c>
      <c r="C75" s="16">
        <f>'[1]05'!C77</f>
        <v>0</v>
      </c>
      <c r="D75" s="16">
        <f>'[1]05'!D77</f>
        <v>55</v>
      </c>
      <c r="E75" s="16">
        <f>'[1]05'!E77</f>
        <v>0</v>
      </c>
      <c r="F75" s="15">
        <f t="shared" si="17"/>
        <v>320</v>
      </c>
      <c r="G75" s="15">
        <f>'[1]05'!H77</f>
        <v>151</v>
      </c>
      <c r="H75" s="16">
        <f>'[1]05'!I77</f>
        <v>0</v>
      </c>
      <c r="I75" s="16">
        <f>'[1]05'!J77</f>
        <v>0</v>
      </c>
      <c r="J75" s="16">
        <f>'[1]05'!K77</f>
        <v>0</v>
      </c>
      <c r="K75" s="15">
        <f t="shared" si="15"/>
        <v>151</v>
      </c>
      <c r="L75" s="18">
        <f>frq!C75</f>
        <v>1</v>
      </c>
      <c r="M75" s="16">
        <f t="shared" si="11"/>
        <v>151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151</v>
      </c>
    </row>
    <row r="76" spans="1:19">
      <c r="A76" s="8" t="s">
        <v>118</v>
      </c>
      <c r="B76" s="15">
        <f>'[1]05'!B78</f>
        <v>265</v>
      </c>
      <c r="C76" s="16">
        <f>'[1]05'!C78</f>
        <v>0</v>
      </c>
      <c r="D76" s="16">
        <f>'[1]05'!D78</f>
        <v>55</v>
      </c>
      <c r="E76" s="16">
        <f>'[1]05'!E78</f>
        <v>0</v>
      </c>
      <c r="F76" s="15">
        <f t="shared" si="17"/>
        <v>320</v>
      </c>
      <c r="G76" s="15">
        <f>'[1]05'!H78</f>
        <v>151</v>
      </c>
      <c r="H76" s="16">
        <f>'[1]05'!I78</f>
        <v>0</v>
      </c>
      <c r="I76" s="16">
        <f>'[1]05'!J78</f>
        <v>0</v>
      </c>
      <c r="J76" s="16">
        <f>'[1]05'!K78</f>
        <v>0</v>
      </c>
      <c r="K76" s="15">
        <f t="shared" si="15"/>
        <v>151</v>
      </c>
      <c r="L76" s="18">
        <f>frq!C76</f>
        <v>1</v>
      </c>
      <c r="M76" s="16">
        <f t="shared" si="11"/>
        <v>151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151</v>
      </c>
    </row>
    <row r="77" spans="1:19">
      <c r="A77" s="8" t="s">
        <v>119</v>
      </c>
      <c r="B77" s="15">
        <f>'[1]05'!B79</f>
        <v>265</v>
      </c>
      <c r="C77" s="16">
        <f>'[1]05'!C79</f>
        <v>0</v>
      </c>
      <c r="D77" s="16">
        <f>'[1]05'!D79</f>
        <v>55</v>
      </c>
      <c r="E77" s="16">
        <f>'[1]05'!E79</f>
        <v>0</v>
      </c>
      <c r="F77" s="15">
        <f t="shared" si="17"/>
        <v>320</v>
      </c>
      <c r="G77" s="15">
        <f>'[1]05'!H79</f>
        <v>151</v>
      </c>
      <c r="H77" s="16">
        <f>'[1]05'!I79</f>
        <v>0</v>
      </c>
      <c r="I77" s="16">
        <f>'[1]05'!J79</f>
        <v>0</v>
      </c>
      <c r="J77" s="16">
        <f>'[1]05'!K79</f>
        <v>0</v>
      </c>
      <c r="K77" s="15">
        <f t="shared" si="15"/>
        <v>151</v>
      </c>
      <c r="L77" s="18">
        <f>frq!C77</f>
        <v>1</v>
      </c>
      <c r="M77" s="16">
        <f t="shared" si="11"/>
        <v>151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151</v>
      </c>
    </row>
    <row r="78" spans="1:19">
      <c r="A78" s="8" t="s">
        <v>120</v>
      </c>
      <c r="B78" s="15">
        <f>'[1]05'!B80</f>
        <v>265</v>
      </c>
      <c r="C78" s="16">
        <f>'[1]05'!C80</f>
        <v>0</v>
      </c>
      <c r="D78" s="16">
        <f>'[1]05'!D80</f>
        <v>55</v>
      </c>
      <c r="E78" s="16">
        <f>'[1]05'!E80</f>
        <v>0</v>
      </c>
      <c r="F78" s="15">
        <f t="shared" si="17"/>
        <v>320</v>
      </c>
      <c r="G78" s="15">
        <f>'[1]05'!H80</f>
        <v>151</v>
      </c>
      <c r="H78" s="16">
        <f>'[1]05'!I80</f>
        <v>0</v>
      </c>
      <c r="I78" s="16">
        <f>'[1]05'!J80</f>
        <v>0</v>
      </c>
      <c r="J78" s="16">
        <f>'[1]05'!K80</f>
        <v>0</v>
      </c>
      <c r="K78" s="15">
        <f t="shared" si="15"/>
        <v>151</v>
      </c>
      <c r="L78" s="18">
        <f>frq!C78</f>
        <v>1</v>
      </c>
      <c r="M78" s="16">
        <f t="shared" si="11"/>
        <v>151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151</v>
      </c>
    </row>
    <row r="79" spans="1:19">
      <c r="A79" s="8" t="s">
        <v>121</v>
      </c>
      <c r="B79" s="15">
        <f>'[1]05'!B81</f>
        <v>265</v>
      </c>
      <c r="C79" s="16">
        <f>'[1]05'!C81</f>
        <v>0</v>
      </c>
      <c r="D79" s="16">
        <f>'[1]05'!D81</f>
        <v>55</v>
      </c>
      <c r="E79" s="16">
        <f>'[1]05'!E81</f>
        <v>0</v>
      </c>
      <c r="F79" s="15">
        <f t="shared" si="17"/>
        <v>320</v>
      </c>
      <c r="G79" s="15">
        <f>'[1]05'!H81</f>
        <v>151</v>
      </c>
      <c r="H79" s="16">
        <f>'[1]05'!I81</f>
        <v>0</v>
      </c>
      <c r="I79" s="16">
        <f>'[1]05'!J81</f>
        <v>0</v>
      </c>
      <c r="J79" s="16">
        <f>'[1]05'!K81</f>
        <v>0</v>
      </c>
      <c r="K79" s="15">
        <f t="shared" si="15"/>
        <v>151</v>
      </c>
      <c r="L79" s="18">
        <f>frq!C79</f>
        <v>1</v>
      </c>
      <c r="M79" s="16">
        <f t="shared" si="11"/>
        <v>151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151</v>
      </c>
    </row>
    <row r="80" spans="1:19">
      <c r="A80" s="8" t="s">
        <v>122</v>
      </c>
      <c r="B80" s="15">
        <f>'[1]05'!B82</f>
        <v>265</v>
      </c>
      <c r="C80" s="16">
        <f>'[1]05'!C82</f>
        <v>0</v>
      </c>
      <c r="D80" s="16">
        <f>'[1]05'!D82</f>
        <v>55</v>
      </c>
      <c r="E80" s="16">
        <f>'[1]05'!E82</f>
        <v>0</v>
      </c>
      <c r="F80" s="15">
        <f t="shared" si="17"/>
        <v>320</v>
      </c>
      <c r="G80" s="15">
        <f>'[1]05'!H82</f>
        <v>152</v>
      </c>
      <c r="H80" s="16">
        <f>'[1]05'!I82</f>
        <v>0</v>
      </c>
      <c r="I80" s="16">
        <f>'[1]05'!J82</f>
        <v>0</v>
      </c>
      <c r="J80" s="16">
        <f>'[1]05'!K82</f>
        <v>0</v>
      </c>
      <c r="K80" s="15">
        <f t="shared" si="15"/>
        <v>152</v>
      </c>
      <c r="L80" s="18">
        <f>frq!C80</f>
        <v>1</v>
      </c>
      <c r="M80" s="16">
        <f t="shared" si="11"/>
        <v>152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152</v>
      </c>
    </row>
    <row r="81" spans="1:17">
      <c r="A81" s="8" t="s">
        <v>123</v>
      </c>
      <c r="B81" s="15">
        <f>'[1]05'!B83</f>
        <v>265</v>
      </c>
      <c r="C81" s="16">
        <f>'[1]05'!C83</f>
        <v>0</v>
      </c>
      <c r="D81" s="16">
        <f>'[1]05'!D83</f>
        <v>55</v>
      </c>
      <c r="E81" s="16">
        <f>'[1]05'!E83</f>
        <v>0</v>
      </c>
      <c r="F81" s="15">
        <f t="shared" si="17"/>
        <v>320</v>
      </c>
      <c r="G81" s="15">
        <f>'[1]05'!H83</f>
        <v>152</v>
      </c>
      <c r="H81" s="16">
        <f>'[1]05'!I83</f>
        <v>0</v>
      </c>
      <c r="I81" s="16">
        <f>'[1]05'!J83</f>
        <v>0</v>
      </c>
      <c r="J81" s="16">
        <f>'[1]05'!K83</f>
        <v>0</v>
      </c>
      <c r="K81" s="15">
        <f t="shared" si="15"/>
        <v>152</v>
      </c>
      <c r="L81" s="18">
        <f>frq!C81</f>
        <v>1</v>
      </c>
      <c r="M81" s="16">
        <f t="shared" si="11"/>
        <v>152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152</v>
      </c>
    </row>
    <row r="82" spans="1:17">
      <c r="A82" s="8" t="s">
        <v>124</v>
      </c>
      <c r="B82" s="15">
        <f>'[1]05'!B84</f>
        <v>265</v>
      </c>
      <c r="C82" s="16">
        <f>'[1]05'!C84</f>
        <v>0</v>
      </c>
      <c r="D82" s="16">
        <f>'[1]05'!D84</f>
        <v>55</v>
      </c>
      <c r="E82" s="16">
        <f>'[1]05'!E84</f>
        <v>0</v>
      </c>
      <c r="F82" s="15">
        <f t="shared" si="17"/>
        <v>320</v>
      </c>
      <c r="G82" s="15">
        <f>'[1]05'!H84</f>
        <v>152</v>
      </c>
      <c r="H82" s="16">
        <f>'[1]05'!I84</f>
        <v>0</v>
      </c>
      <c r="I82" s="16">
        <f>'[1]05'!J84</f>
        <v>0</v>
      </c>
      <c r="J82" s="16">
        <f>'[1]05'!K84</f>
        <v>0</v>
      </c>
      <c r="K82" s="15">
        <f t="shared" si="15"/>
        <v>152</v>
      </c>
      <c r="L82" s="18">
        <f>frq!C82</f>
        <v>1</v>
      </c>
      <c r="M82" s="16">
        <f t="shared" si="11"/>
        <v>152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152</v>
      </c>
    </row>
    <row r="83" spans="1:17">
      <c r="A83" s="8" t="s">
        <v>125</v>
      </c>
      <c r="B83" s="15">
        <f>'[1]05'!B85</f>
        <v>265</v>
      </c>
      <c r="C83" s="16">
        <f>'[1]05'!C85</f>
        <v>0</v>
      </c>
      <c r="D83" s="16">
        <f>'[1]05'!D85</f>
        <v>55</v>
      </c>
      <c r="E83" s="16">
        <f>'[1]05'!E85</f>
        <v>0</v>
      </c>
      <c r="F83" s="15">
        <f t="shared" si="17"/>
        <v>320</v>
      </c>
      <c r="G83" s="15">
        <f>'[1]05'!H85</f>
        <v>153</v>
      </c>
      <c r="H83" s="16">
        <f>'[1]05'!I85</f>
        <v>0</v>
      </c>
      <c r="I83" s="16">
        <f>'[1]05'!J85</f>
        <v>0</v>
      </c>
      <c r="J83" s="16">
        <f>'[1]05'!K85</f>
        <v>0</v>
      </c>
      <c r="K83" s="15">
        <f t="shared" si="15"/>
        <v>153</v>
      </c>
      <c r="L83" s="18">
        <f>frq!C83</f>
        <v>1</v>
      </c>
      <c r="M83" s="16">
        <f t="shared" si="11"/>
        <v>153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153</v>
      </c>
    </row>
    <row r="84" spans="1:17">
      <c r="A84" s="8" t="s">
        <v>126</v>
      </c>
      <c r="B84" s="15">
        <f>'[1]05'!B86</f>
        <v>265</v>
      </c>
      <c r="C84" s="16">
        <f>'[1]05'!C86</f>
        <v>0</v>
      </c>
      <c r="D84" s="16">
        <f>'[1]05'!D86</f>
        <v>55</v>
      </c>
      <c r="E84" s="16">
        <f>'[1]05'!E86</f>
        <v>0</v>
      </c>
      <c r="F84" s="15">
        <f t="shared" si="17"/>
        <v>320</v>
      </c>
      <c r="G84" s="15">
        <f>'[1]05'!H86</f>
        <v>153</v>
      </c>
      <c r="H84" s="16">
        <f>'[1]05'!I86</f>
        <v>0</v>
      </c>
      <c r="I84" s="16">
        <f>'[1]05'!J86</f>
        <v>0</v>
      </c>
      <c r="J84" s="16">
        <f>'[1]05'!K86</f>
        <v>0</v>
      </c>
      <c r="K84" s="15">
        <f t="shared" si="15"/>
        <v>153</v>
      </c>
      <c r="L84" s="18">
        <f>frq!C84</f>
        <v>1</v>
      </c>
      <c r="M84" s="16">
        <f t="shared" si="11"/>
        <v>153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153</v>
      </c>
    </row>
    <row r="85" spans="1:17">
      <c r="A85" s="8" t="s">
        <v>127</v>
      </c>
      <c r="B85" s="15">
        <f>'[1]05'!B87</f>
        <v>265</v>
      </c>
      <c r="C85" s="16">
        <f>'[1]05'!C87</f>
        <v>0</v>
      </c>
      <c r="D85" s="16">
        <f>'[1]05'!D87</f>
        <v>55</v>
      </c>
      <c r="E85" s="16">
        <f>'[1]05'!E87</f>
        <v>0</v>
      </c>
      <c r="F85" s="15">
        <f t="shared" si="17"/>
        <v>320</v>
      </c>
      <c r="G85" s="15">
        <f>'[1]05'!H87</f>
        <v>153</v>
      </c>
      <c r="H85" s="16">
        <f>'[1]05'!I87</f>
        <v>0</v>
      </c>
      <c r="I85" s="16">
        <f>'[1]05'!J87</f>
        <v>0</v>
      </c>
      <c r="J85" s="16">
        <f>'[1]05'!K87</f>
        <v>0</v>
      </c>
      <c r="K85" s="15">
        <f t="shared" si="15"/>
        <v>153</v>
      </c>
      <c r="L85" s="18">
        <f>frq!C85</f>
        <v>1</v>
      </c>
      <c r="M85" s="16">
        <f t="shared" si="11"/>
        <v>153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153</v>
      </c>
    </row>
    <row r="86" spans="1:17">
      <c r="A86" s="8" t="s">
        <v>128</v>
      </c>
      <c r="B86" s="15">
        <f>'[1]05'!B88</f>
        <v>265</v>
      </c>
      <c r="C86" s="16">
        <f>'[1]05'!C88</f>
        <v>0</v>
      </c>
      <c r="D86" s="16">
        <f>'[1]05'!D88</f>
        <v>55</v>
      </c>
      <c r="E86" s="16">
        <f>'[1]05'!E88</f>
        <v>0</v>
      </c>
      <c r="F86" s="15">
        <f t="shared" si="17"/>
        <v>320</v>
      </c>
      <c r="G86" s="15">
        <f>'[1]05'!H88</f>
        <v>153</v>
      </c>
      <c r="H86" s="16">
        <f>'[1]05'!I88</f>
        <v>0</v>
      </c>
      <c r="I86" s="16">
        <f>'[1]05'!J88</f>
        <v>0</v>
      </c>
      <c r="J86" s="16">
        <f>'[1]05'!K88</f>
        <v>0</v>
      </c>
      <c r="K86" s="15">
        <f t="shared" si="15"/>
        <v>153</v>
      </c>
      <c r="L86" s="18">
        <f>frq!C86</f>
        <v>1</v>
      </c>
      <c r="M86" s="16">
        <f t="shared" si="11"/>
        <v>153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153</v>
      </c>
    </row>
    <row r="87" spans="1:17">
      <c r="A87" s="8" t="s">
        <v>129</v>
      </c>
      <c r="B87" s="15">
        <f>'[1]05'!B89</f>
        <v>265</v>
      </c>
      <c r="C87" s="16">
        <f>'[1]05'!C89</f>
        <v>0</v>
      </c>
      <c r="D87" s="16">
        <f>'[1]05'!D89</f>
        <v>55</v>
      </c>
      <c r="E87" s="16">
        <f>'[1]05'!E89</f>
        <v>0</v>
      </c>
      <c r="F87" s="15">
        <f t="shared" si="17"/>
        <v>320</v>
      </c>
      <c r="G87" s="15">
        <f>'[1]05'!H89</f>
        <v>153</v>
      </c>
      <c r="H87" s="16">
        <f>'[1]05'!I89</f>
        <v>0</v>
      </c>
      <c r="I87" s="16">
        <f>'[1]05'!J89</f>
        <v>0</v>
      </c>
      <c r="J87" s="16">
        <f>'[1]05'!K89</f>
        <v>0</v>
      </c>
      <c r="K87" s="15">
        <f t="shared" si="15"/>
        <v>153</v>
      </c>
      <c r="L87" s="18">
        <f>frq!C87</f>
        <v>1</v>
      </c>
      <c r="M87" s="16">
        <f t="shared" si="11"/>
        <v>153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153</v>
      </c>
    </row>
    <row r="88" spans="1:17">
      <c r="A88" s="8" t="s">
        <v>130</v>
      </c>
      <c r="B88" s="15">
        <f>'[1]05'!B90</f>
        <v>265</v>
      </c>
      <c r="C88" s="16">
        <f>'[1]05'!C90</f>
        <v>0</v>
      </c>
      <c r="D88" s="16">
        <f>'[1]05'!D90</f>
        <v>55</v>
      </c>
      <c r="E88" s="16">
        <f>'[1]05'!E90</f>
        <v>0</v>
      </c>
      <c r="F88" s="15">
        <f t="shared" si="17"/>
        <v>320</v>
      </c>
      <c r="G88" s="15">
        <f>'[1]05'!H90</f>
        <v>153</v>
      </c>
      <c r="H88" s="16">
        <f>'[1]05'!I90</f>
        <v>0</v>
      </c>
      <c r="I88" s="16">
        <f>'[1]05'!J90</f>
        <v>0</v>
      </c>
      <c r="J88" s="16">
        <f>'[1]05'!K90</f>
        <v>0</v>
      </c>
      <c r="K88" s="15">
        <f t="shared" si="15"/>
        <v>153</v>
      </c>
      <c r="L88" s="18">
        <f>frq!C88</f>
        <v>1</v>
      </c>
      <c r="M88" s="16">
        <f t="shared" si="11"/>
        <v>153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153</v>
      </c>
    </row>
    <row r="89" spans="1:17">
      <c r="A89" s="8" t="s">
        <v>131</v>
      </c>
      <c r="B89" s="15">
        <f>'[1]05'!B91</f>
        <v>265</v>
      </c>
      <c r="C89" s="16">
        <f>'[1]05'!C91</f>
        <v>0</v>
      </c>
      <c r="D89" s="16">
        <f>'[1]05'!D91</f>
        <v>55</v>
      </c>
      <c r="E89" s="16">
        <f>'[1]05'!E91</f>
        <v>0</v>
      </c>
      <c r="F89" s="15">
        <f t="shared" si="17"/>
        <v>320</v>
      </c>
      <c r="G89" s="15">
        <f>'[1]05'!H91</f>
        <v>153</v>
      </c>
      <c r="H89" s="16">
        <f>'[1]05'!I91</f>
        <v>0</v>
      </c>
      <c r="I89" s="16">
        <f>'[1]05'!J91</f>
        <v>0</v>
      </c>
      <c r="J89" s="16">
        <f>'[1]05'!K91</f>
        <v>0</v>
      </c>
      <c r="K89" s="15">
        <f t="shared" si="15"/>
        <v>153</v>
      </c>
      <c r="L89" s="18">
        <f>frq!C89</f>
        <v>1</v>
      </c>
      <c r="M89" s="16">
        <f t="shared" si="11"/>
        <v>153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153</v>
      </c>
    </row>
    <row r="90" spans="1:17">
      <c r="A90" s="8" t="s">
        <v>132</v>
      </c>
      <c r="B90" s="15">
        <f>'[1]05'!B92</f>
        <v>265</v>
      </c>
      <c r="C90" s="16">
        <f>'[1]05'!C92</f>
        <v>0</v>
      </c>
      <c r="D90" s="16">
        <f>'[1]05'!D92</f>
        <v>55</v>
      </c>
      <c r="E90" s="16">
        <f>'[1]05'!E92</f>
        <v>0</v>
      </c>
      <c r="F90" s="15">
        <f t="shared" si="17"/>
        <v>320</v>
      </c>
      <c r="G90" s="15">
        <f>'[1]05'!H92</f>
        <v>153</v>
      </c>
      <c r="H90" s="16">
        <f>'[1]05'!I92</f>
        <v>0</v>
      </c>
      <c r="I90" s="16">
        <f>'[1]05'!J92</f>
        <v>0</v>
      </c>
      <c r="J90" s="16">
        <f>'[1]05'!K92</f>
        <v>0</v>
      </c>
      <c r="K90" s="15">
        <f t="shared" si="15"/>
        <v>153</v>
      </c>
      <c r="L90" s="18">
        <f>frq!C90</f>
        <v>1</v>
      </c>
      <c r="M90" s="16">
        <f t="shared" si="11"/>
        <v>153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153</v>
      </c>
    </row>
    <row r="91" spans="1:17">
      <c r="A91" s="8" t="s">
        <v>133</v>
      </c>
      <c r="B91" s="15">
        <f>'[1]05'!B93</f>
        <v>265</v>
      </c>
      <c r="C91" s="16">
        <f>'[1]05'!C93</f>
        <v>0</v>
      </c>
      <c r="D91" s="16">
        <f>'[1]05'!D93</f>
        <v>55</v>
      </c>
      <c r="E91" s="16">
        <f>'[1]05'!E93</f>
        <v>0</v>
      </c>
      <c r="F91" s="15">
        <f t="shared" si="17"/>
        <v>320</v>
      </c>
      <c r="G91" s="15">
        <f>'[1]05'!H93</f>
        <v>155</v>
      </c>
      <c r="H91" s="16">
        <f>'[1]05'!I93</f>
        <v>0</v>
      </c>
      <c r="I91" s="16">
        <f>'[1]05'!J93</f>
        <v>0</v>
      </c>
      <c r="J91" s="16">
        <f>'[1]05'!K93</f>
        <v>0</v>
      </c>
      <c r="K91" s="15">
        <f t="shared" si="15"/>
        <v>155</v>
      </c>
      <c r="L91" s="18">
        <f>frq!C91</f>
        <v>1</v>
      </c>
      <c r="M91" s="16">
        <f t="shared" si="11"/>
        <v>155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155</v>
      </c>
    </row>
    <row r="92" spans="1:17">
      <c r="A92" s="8" t="s">
        <v>134</v>
      </c>
      <c r="B92" s="15">
        <f>'[1]05'!B94</f>
        <v>265</v>
      </c>
      <c r="C92" s="16">
        <f>'[1]05'!C94</f>
        <v>0</v>
      </c>
      <c r="D92" s="16">
        <f>'[1]05'!D94</f>
        <v>55</v>
      </c>
      <c r="E92" s="16">
        <f>'[1]05'!E94</f>
        <v>0</v>
      </c>
      <c r="F92" s="15">
        <f t="shared" si="17"/>
        <v>320</v>
      </c>
      <c r="G92" s="15">
        <f>'[1]05'!H94</f>
        <v>155</v>
      </c>
      <c r="H92" s="16">
        <f>'[1]05'!I94</f>
        <v>0</v>
      </c>
      <c r="I92" s="16">
        <f>'[1]05'!J94</f>
        <v>0</v>
      </c>
      <c r="J92" s="16">
        <f>'[1]05'!K94</f>
        <v>0</v>
      </c>
      <c r="K92" s="15">
        <f t="shared" si="15"/>
        <v>155</v>
      </c>
      <c r="L92" s="18">
        <f>frq!C92</f>
        <v>1</v>
      </c>
      <c r="M92" s="16">
        <f t="shared" si="11"/>
        <v>155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155</v>
      </c>
    </row>
    <row r="93" spans="1:17">
      <c r="A93" s="8" t="s">
        <v>135</v>
      </c>
      <c r="B93" s="15">
        <f>'[1]05'!B95</f>
        <v>265</v>
      </c>
      <c r="C93" s="16">
        <f>'[1]05'!C95</f>
        <v>0</v>
      </c>
      <c r="D93" s="16">
        <f>'[1]05'!D95</f>
        <v>55</v>
      </c>
      <c r="E93" s="16">
        <f>'[1]05'!E95</f>
        <v>0</v>
      </c>
      <c r="F93" s="15">
        <f t="shared" si="17"/>
        <v>320</v>
      </c>
      <c r="G93" s="15">
        <f>'[1]05'!H95</f>
        <v>155</v>
      </c>
      <c r="H93" s="16">
        <f>'[1]05'!I95</f>
        <v>0</v>
      </c>
      <c r="I93" s="16">
        <f>'[1]05'!J95</f>
        <v>0</v>
      </c>
      <c r="J93" s="16">
        <f>'[1]05'!K95</f>
        <v>0</v>
      </c>
      <c r="K93" s="15">
        <f t="shared" si="15"/>
        <v>155</v>
      </c>
      <c r="L93" s="18">
        <f>frq!C93</f>
        <v>1</v>
      </c>
      <c r="M93" s="16">
        <f t="shared" si="11"/>
        <v>155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155</v>
      </c>
    </row>
    <row r="94" spans="1:17">
      <c r="A94" s="8" t="s">
        <v>136</v>
      </c>
      <c r="B94" s="15">
        <f>'[1]05'!B96</f>
        <v>265</v>
      </c>
      <c r="C94" s="16">
        <f>'[1]05'!C96</f>
        <v>0</v>
      </c>
      <c r="D94" s="16">
        <f>'[1]05'!D96</f>
        <v>55</v>
      </c>
      <c r="E94" s="16">
        <f>'[1]05'!E96</f>
        <v>0</v>
      </c>
      <c r="F94" s="15">
        <f t="shared" si="17"/>
        <v>320</v>
      </c>
      <c r="G94" s="15">
        <f>'[1]05'!H96</f>
        <v>155</v>
      </c>
      <c r="H94" s="16">
        <f>'[1]05'!I96</f>
        <v>0</v>
      </c>
      <c r="I94" s="16">
        <f>'[1]05'!J96</f>
        <v>0</v>
      </c>
      <c r="J94" s="16">
        <f>'[1]05'!K96</f>
        <v>0</v>
      </c>
      <c r="K94" s="15">
        <f t="shared" si="15"/>
        <v>155</v>
      </c>
      <c r="L94" s="18">
        <f>frq!C94</f>
        <v>1</v>
      </c>
      <c r="M94" s="16">
        <f t="shared" si="11"/>
        <v>155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155</v>
      </c>
    </row>
    <row r="95" spans="1:17">
      <c r="A95" s="8" t="s">
        <v>137</v>
      </c>
      <c r="B95" s="15">
        <f>'[1]05'!B97</f>
        <v>265</v>
      </c>
      <c r="C95" s="16">
        <f>'[1]05'!C97</f>
        <v>0</v>
      </c>
      <c r="D95" s="16">
        <f>'[1]05'!D97</f>
        <v>55</v>
      </c>
      <c r="E95" s="16">
        <f>'[1]05'!E97</f>
        <v>0</v>
      </c>
      <c r="F95" s="15">
        <f t="shared" si="17"/>
        <v>320</v>
      </c>
      <c r="G95" s="15">
        <f>'[1]05'!H97</f>
        <v>155</v>
      </c>
      <c r="H95" s="16">
        <f>'[1]05'!I97</f>
        <v>0</v>
      </c>
      <c r="I95" s="16">
        <f>'[1]05'!J97</f>
        <v>0</v>
      </c>
      <c r="J95" s="16">
        <f>'[1]05'!K97</f>
        <v>0</v>
      </c>
      <c r="K95" s="15">
        <f t="shared" si="15"/>
        <v>155</v>
      </c>
      <c r="L95" s="18">
        <f>frq!C95</f>
        <v>1</v>
      </c>
      <c r="M95" s="16">
        <f t="shared" si="11"/>
        <v>155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155</v>
      </c>
    </row>
    <row r="96" spans="1:17">
      <c r="A96" s="8" t="s">
        <v>138</v>
      </c>
      <c r="B96" s="15">
        <f>'[1]05'!B98</f>
        <v>265</v>
      </c>
      <c r="C96" s="16">
        <f>'[1]05'!C98</f>
        <v>0</v>
      </c>
      <c r="D96" s="16">
        <f>'[1]05'!D98</f>
        <v>55</v>
      </c>
      <c r="E96" s="16">
        <f>'[1]05'!E98</f>
        <v>0</v>
      </c>
      <c r="F96" s="15">
        <f t="shared" si="17"/>
        <v>320</v>
      </c>
      <c r="G96" s="15">
        <f>'[1]05'!H98</f>
        <v>155</v>
      </c>
      <c r="H96" s="16">
        <f>'[1]05'!I98</f>
        <v>0</v>
      </c>
      <c r="I96" s="16">
        <f>'[1]05'!J98</f>
        <v>0</v>
      </c>
      <c r="J96" s="16">
        <f>'[1]05'!K98</f>
        <v>0</v>
      </c>
      <c r="K96" s="15">
        <f t="shared" si="15"/>
        <v>155</v>
      </c>
      <c r="L96" s="18">
        <f>frq!C96</f>
        <v>1</v>
      </c>
      <c r="M96" s="16">
        <f t="shared" si="11"/>
        <v>155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155</v>
      </c>
    </row>
    <row r="97" spans="1:17">
      <c r="A97" s="8" t="s">
        <v>139</v>
      </c>
      <c r="B97" s="15">
        <f>'[1]05'!B99</f>
        <v>265</v>
      </c>
      <c r="C97" s="16">
        <f>'[1]05'!C99</f>
        <v>0</v>
      </c>
      <c r="D97" s="16">
        <f>'[1]05'!D99</f>
        <v>55</v>
      </c>
      <c r="E97" s="16">
        <f>'[1]05'!E99</f>
        <v>0</v>
      </c>
      <c r="F97" s="15">
        <f t="shared" si="17"/>
        <v>320</v>
      </c>
      <c r="G97" s="15">
        <f>'[1]05'!H99</f>
        <v>155</v>
      </c>
      <c r="H97" s="16">
        <f>'[1]05'!I99</f>
        <v>0</v>
      </c>
      <c r="I97" s="16">
        <f>'[1]05'!J99</f>
        <v>0</v>
      </c>
      <c r="J97" s="16">
        <f>'[1]05'!K99</f>
        <v>0</v>
      </c>
      <c r="K97" s="15">
        <f t="shared" si="15"/>
        <v>155</v>
      </c>
      <c r="L97" s="18">
        <f>frq!C97</f>
        <v>1</v>
      </c>
      <c r="M97" s="16">
        <f t="shared" si="11"/>
        <v>155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155</v>
      </c>
    </row>
    <row r="98" spans="1:17">
      <c r="A98" s="8" t="s">
        <v>140</v>
      </c>
      <c r="B98" s="15">
        <f>'[1]05'!B100</f>
        <v>265</v>
      </c>
      <c r="C98" s="16">
        <f>'[1]05'!C100</f>
        <v>0</v>
      </c>
      <c r="D98" s="16">
        <f>'[1]05'!D100</f>
        <v>55</v>
      </c>
      <c r="E98" s="16">
        <f>'[1]05'!E100</f>
        <v>0</v>
      </c>
      <c r="F98" s="15">
        <f t="shared" si="17"/>
        <v>320</v>
      </c>
      <c r="G98" s="15">
        <f>'[1]05'!H100</f>
        <v>155</v>
      </c>
      <c r="H98" s="16">
        <f>'[1]05'!I100</f>
        <v>0</v>
      </c>
      <c r="I98" s="16">
        <f>'[1]05'!J100</f>
        <v>0</v>
      </c>
      <c r="J98" s="16">
        <f>'[1]05'!K100</f>
        <v>0</v>
      </c>
      <c r="K98" s="15">
        <f t="shared" si="15"/>
        <v>155</v>
      </c>
      <c r="L98" s="18">
        <f>frq!C98</f>
        <v>1</v>
      </c>
      <c r="M98" s="16">
        <f t="shared" si="11"/>
        <v>155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155</v>
      </c>
    </row>
    <row r="99" spans="1:17">
      <c r="A99" s="8" t="s">
        <v>171</v>
      </c>
      <c r="B99" s="15">
        <f t="shared" ref="B99:Q99" si="18">SUM(B3:B98)/4000</f>
        <v>6.36</v>
      </c>
      <c r="C99" s="15">
        <f t="shared" si="18"/>
        <v>0</v>
      </c>
      <c r="D99" s="15">
        <f t="shared" si="18"/>
        <v>1.32</v>
      </c>
      <c r="E99" s="15">
        <f t="shared" si="18"/>
        <v>0</v>
      </c>
      <c r="F99" s="15">
        <f t="shared" si="18"/>
        <v>7.68</v>
      </c>
      <c r="G99" s="15">
        <f t="shared" si="18"/>
        <v>3.71075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3.71075</v>
      </c>
      <c r="L99" s="15">
        <f t="shared" si="18"/>
        <v>2.4E-2</v>
      </c>
      <c r="M99" s="15">
        <f t="shared" si="18"/>
        <v>3.71075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3.71075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/>
  </sheetViews>
  <sheetFormatPr defaultRowHeight="15"/>
  <cols>
    <col min="1" max="1" width="13.28515625" bestFit="1" customWidth="1"/>
  </cols>
  <sheetData>
    <row r="1" spans="1:18" ht="39">
      <c r="A1" s="194">
        <f>Allocation_SG!A1</f>
        <v>45204</v>
      </c>
      <c r="B1" s="3" t="s">
        <v>175</v>
      </c>
      <c r="C1" s="4" t="s">
        <v>175</v>
      </c>
      <c r="D1" s="4" t="s">
        <v>175</v>
      </c>
      <c r="E1" s="4" t="s">
        <v>175</v>
      </c>
      <c r="F1" s="5" t="s">
        <v>153</v>
      </c>
      <c r="G1" s="3" t="s">
        <v>176</v>
      </c>
      <c r="H1" s="4" t="s">
        <v>176</v>
      </c>
      <c r="I1" s="4" t="s">
        <v>176</v>
      </c>
      <c r="J1" s="4" t="s">
        <v>176</v>
      </c>
      <c r="K1" s="5" t="s">
        <v>176</v>
      </c>
      <c r="L1" s="6" t="s">
        <v>155</v>
      </c>
      <c r="M1" s="3" t="s">
        <v>177</v>
      </c>
      <c r="N1" s="4" t="s">
        <v>177</v>
      </c>
      <c r="O1" s="4" t="s">
        <v>177</v>
      </c>
      <c r="P1" s="4" t="s">
        <v>177</v>
      </c>
      <c r="Q1" s="4" t="s">
        <v>177</v>
      </c>
      <c r="R1" s="6" t="s">
        <v>178</v>
      </c>
    </row>
    <row r="2" spans="1:18" ht="27" thickBot="1">
      <c r="A2" s="120" t="s">
        <v>160</v>
      </c>
      <c r="B2" s="120" t="s">
        <v>161</v>
      </c>
      <c r="C2" s="121" t="s">
        <v>162</v>
      </c>
      <c r="D2" s="121" t="s">
        <v>165</v>
      </c>
      <c r="E2" s="121" t="s">
        <v>166</v>
      </c>
      <c r="F2" s="122" t="s">
        <v>184</v>
      </c>
      <c r="G2" s="120" t="s">
        <v>161</v>
      </c>
      <c r="H2" s="121" t="s">
        <v>162</v>
      </c>
      <c r="I2" s="121" t="s">
        <v>165</v>
      </c>
      <c r="J2" s="121" t="s">
        <v>166</v>
      </c>
      <c r="K2" s="122" t="s">
        <v>184</v>
      </c>
      <c r="L2" s="123" t="s">
        <v>168</v>
      </c>
      <c r="M2" s="120" t="s">
        <v>161</v>
      </c>
      <c r="N2" s="121" t="s">
        <v>162</v>
      </c>
      <c r="O2" s="121" t="s">
        <v>165</v>
      </c>
      <c r="P2" s="121" t="s">
        <v>166</v>
      </c>
      <c r="Q2" s="121" t="s">
        <v>184</v>
      </c>
      <c r="R2" s="123" t="s">
        <v>332</v>
      </c>
    </row>
    <row r="3" spans="1:18">
      <c r="A3" s="8" t="s">
        <v>45</v>
      </c>
      <c r="B3" s="195">
        <f>'[2]05'!B5</f>
        <v>42</v>
      </c>
      <c r="C3" s="196">
        <f>'[2]05'!C5</f>
        <v>30</v>
      </c>
      <c r="D3" s="196">
        <f>'[2]05'!D5</f>
        <v>0</v>
      </c>
      <c r="E3" s="196">
        <f>'[2]05'!E5</f>
        <v>0</v>
      </c>
      <c r="F3" s="15">
        <f>SUM(B3:E3)</f>
        <v>72</v>
      </c>
      <c r="G3" s="195">
        <f>'[2]05'!H5</f>
        <v>37</v>
      </c>
      <c r="H3" s="196">
        <f>'[2]05'!I5</f>
        <v>0</v>
      </c>
      <c r="I3" s="196">
        <f>'[2]05'!J5</f>
        <v>0</v>
      </c>
      <c r="J3" s="196">
        <f>'[2]05'!K5</f>
        <v>0</v>
      </c>
      <c r="K3" s="15">
        <f>SUM(G3:J3)</f>
        <v>37</v>
      </c>
      <c r="L3" s="18">
        <f>frq!C3</f>
        <v>1</v>
      </c>
      <c r="M3" s="124">
        <f>IF($L3=1,G3,IF(AND($L3=0.985,G3&gt;0.985*B3),B3*0.985,IF(AND($L3=0.965,G3&gt;0.965*B3),0.965*B3,G3)))-R3</f>
        <v>36.6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36.6</v>
      </c>
      <c r="R3" s="18">
        <v>0.4</v>
      </c>
    </row>
    <row r="4" spans="1:18">
      <c r="A4" s="8" t="s">
        <v>46</v>
      </c>
      <c r="B4" s="195">
        <f>'[2]05'!B6</f>
        <v>42</v>
      </c>
      <c r="C4" s="196">
        <f>'[2]05'!C6</f>
        <v>30</v>
      </c>
      <c r="D4" s="196">
        <f>'[2]05'!D6</f>
        <v>0</v>
      </c>
      <c r="E4" s="196">
        <f>'[2]05'!E6</f>
        <v>0</v>
      </c>
      <c r="F4" s="15">
        <f>SUM(B4:E4)</f>
        <v>72</v>
      </c>
      <c r="G4" s="195">
        <f>'[2]05'!H6</f>
        <v>37</v>
      </c>
      <c r="H4" s="196">
        <f>'[2]05'!I6</f>
        <v>0</v>
      </c>
      <c r="I4" s="196">
        <f>'[2]05'!J6</f>
        <v>0</v>
      </c>
      <c r="J4" s="196">
        <f>'[2]05'!K6</f>
        <v>0</v>
      </c>
      <c r="K4" s="15">
        <f t="shared" ref="K4:K67" si="3">SUM(G4:J4)</f>
        <v>37</v>
      </c>
      <c r="L4" s="18">
        <f>frq!C4</f>
        <v>1</v>
      </c>
      <c r="M4" s="124">
        <f t="shared" ref="M4:M67" si="4">IF($L4=1,G4,IF(AND($L4=0.985,G4&gt;0.985*B4),B4*0.985,IF(AND($L4=0.965,G4&gt;0.965*B4),0.965*B4,G4)))-R4</f>
        <v>36.6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36.6</v>
      </c>
      <c r="R4" s="18">
        <v>0.4</v>
      </c>
    </row>
    <row r="5" spans="1:18">
      <c r="A5" s="8" t="s">
        <v>47</v>
      </c>
      <c r="B5" s="195">
        <f>'[2]05'!B7</f>
        <v>42</v>
      </c>
      <c r="C5" s="196">
        <f>'[2]05'!C7</f>
        <v>30</v>
      </c>
      <c r="D5" s="196">
        <f>'[2]05'!D7</f>
        <v>0</v>
      </c>
      <c r="E5" s="196">
        <f>'[2]05'!E7</f>
        <v>0</v>
      </c>
      <c r="F5" s="15">
        <f t="shared" ref="F5:F68" si="6">SUM(B5:E5)</f>
        <v>72</v>
      </c>
      <c r="G5" s="195">
        <f>'[2]05'!H7</f>
        <v>37</v>
      </c>
      <c r="H5" s="196">
        <f>'[2]05'!I7</f>
        <v>0</v>
      </c>
      <c r="I5" s="196">
        <f>'[2]05'!J7</f>
        <v>0</v>
      </c>
      <c r="J5" s="196">
        <f>'[2]05'!K7</f>
        <v>0</v>
      </c>
      <c r="K5" s="15">
        <f t="shared" si="3"/>
        <v>37</v>
      </c>
      <c r="L5" s="18">
        <f>frq!C5</f>
        <v>1</v>
      </c>
      <c r="M5" s="124">
        <f t="shared" si="4"/>
        <v>36.6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36.6</v>
      </c>
      <c r="R5" s="18">
        <v>0.4</v>
      </c>
    </row>
    <row r="6" spans="1:18">
      <c r="A6" s="8" t="s">
        <v>48</v>
      </c>
      <c r="B6" s="195">
        <f>'[2]05'!B8</f>
        <v>42</v>
      </c>
      <c r="C6" s="196">
        <f>'[2]05'!C8</f>
        <v>30</v>
      </c>
      <c r="D6" s="196">
        <f>'[2]05'!D8</f>
        <v>0</v>
      </c>
      <c r="E6" s="196">
        <f>'[2]05'!E8</f>
        <v>0</v>
      </c>
      <c r="F6" s="15">
        <f t="shared" si="6"/>
        <v>72</v>
      </c>
      <c r="G6" s="195">
        <f>'[2]05'!H8</f>
        <v>37</v>
      </c>
      <c r="H6" s="196">
        <f>'[2]05'!I8</f>
        <v>0</v>
      </c>
      <c r="I6" s="196">
        <f>'[2]05'!J8</f>
        <v>0</v>
      </c>
      <c r="J6" s="196">
        <f>'[2]05'!K8</f>
        <v>0</v>
      </c>
      <c r="K6" s="15">
        <f t="shared" si="3"/>
        <v>37</v>
      </c>
      <c r="L6" s="18">
        <f>frq!C6</f>
        <v>1</v>
      </c>
      <c r="M6" s="124">
        <f t="shared" si="4"/>
        <v>36.6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36.6</v>
      </c>
      <c r="R6" s="18">
        <v>0.4</v>
      </c>
    </row>
    <row r="7" spans="1:18">
      <c r="A7" s="8" t="s">
        <v>49</v>
      </c>
      <c r="B7" s="195">
        <f>'[2]05'!B9</f>
        <v>42</v>
      </c>
      <c r="C7" s="196">
        <f>'[2]05'!C9</f>
        <v>30</v>
      </c>
      <c r="D7" s="196">
        <f>'[2]05'!D9</f>
        <v>0</v>
      </c>
      <c r="E7" s="196">
        <f>'[2]05'!E9</f>
        <v>0</v>
      </c>
      <c r="F7" s="15">
        <f t="shared" si="6"/>
        <v>72</v>
      </c>
      <c r="G7" s="195">
        <f>'[2]05'!H9</f>
        <v>37</v>
      </c>
      <c r="H7" s="196">
        <f>'[2]05'!I9</f>
        <v>0</v>
      </c>
      <c r="I7" s="196">
        <f>'[2]05'!J9</f>
        <v>0</v>
      </c>
      <c r="J7" s="196">
        <f>'[2]05'!K9</f>
        <v>0</v>
      </c>
      <c r="K7" s="15">
        <f t="shared" si="3"/>
        <v>37</v>
      </c>
      <c r="L7" s="18">
        <f>frq!C7</f>
        <v>1</v>
      </c>
      <c r="M7" s="124">
        <f t="shared" si="4"/>
        <v>36.6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36.6</v>
      </c>
      <c r="R7" s="18">
        <v>0.4</v>
      </c>
    </row>
    <row r="8" spans="1:18">
      <c r="A8" s="8" t="s">
        <v>50</v>
      </c>
      <c r="B8" s="195">
        <f>'[2]05'!B10</f>
        <v>42</v>
      </c>
      <c r="C8" s="196">
        <f>'[2]05'!C10</f>
        <v>30</v>
      </c>
      <c r="D8" s="196">
        <f>'[2]05'!D10</f>
        <v>0</v>
      </c>
      <c r="E8" s="196">
        <f>'[2]05'!E10</f>
        <v>0</v>
      </c>
      <c r="F8" s="15">
        <f t="shared" si="6"/>
        <v>72</v>
      </c>
      <c r="G8" s="195">
        <f>'[2]05'!H10</f>
        <v>37</v>
      </c>
      <c r="H8" s="196">
        <f>'[2]05'!I10</f>
        <v>0</v>
      </c>
      <c r="I8" s="196">
        <f>'[2]05'!J10</f>
        <v>0</v>
      </c>
      <c r="J8" s="196">
        <f>'[2]05'!K10</f>
        <v>0</v>
      </c>
      <c r="K8" s="15">
        <f t="shared" si="3"/>
        <v>37</v>
      </c>
      <c r="L8" s="18">
        <f>frq!C8</f>
        <v>1</v>
      </c>
      <c r="M8" s="124">
        <f t="shared" si="4"/>
        <v>36.6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36.6</v>
      </c>
      <c r="R8" s="18">
        <v>0.4</v>
      </c>
    </row>
    <row r="9" spans="1:18">
      <c r="A9" s="8" t="s">
        <v>51</v>
      </c>
      <c r="B9" s="195">
        <f>'[2]05'!B11</f>
        <v>42</v>
      </c>
      <c r="C9" s="196">
        <f>'[2]05'!C11</f>
        <v>30</v>
      </c>
      <c r="D9" s="196">
        <f>'[2]05'!D11</f>
        <v>0</v>
      </c>
      <c r="E9" s="196">
        <f>'[2]05'!E11</f>
        <v>0</v>
      </c>
      <c r="F9" s="15">
        <f t="shared" si="6"/>
        <v>72</v>
      </c>
      <c r="G9" s="195">
        <f>'[2]05'!H11</f>
        <v>37</v>
      </c>
      <c r="H9" s="196">
        <f>'[2]05'!I11</f>
        <v>0</v>
      </c>
      <c r="I9" s="196">
        <f>'[2]05'!J11</f>
        <v>0</v>
      </c>
      <c r="J9" s="196">
        <f>'[2]05'!K11</f>
        <v>0</v>
      </c>
      <c r="K9" s="15">
        <f t="shared" si="3"/>
        <v>37</v>
      </c>
      <c r="L9" s="18">
        <f>frq!C9</f>
        <v>1</v>
      </c>
      <c r="M9" s="124">
        <f t="shared" si="4"/>
        <v>36.6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36.6</v>
      </c>
      <c r="R9" s="18">
        <v>0.4</v>
      </c>
    </row>
    <row r="10" spans="1:18">
      <c r="A10" s="8" t="s">
        <v>52</v>
      </c>
      <c r="B10" s="195">
        <f>'[2]05'!B12</f>
        <v>42</v>
      </c>
      <c r="C10" s="196">
        <f>'[2]05'!C12</f>
        <v>30</v>
      </c>
      <c r="D10" s="196">
        <f>'[2]05'!D12</f>
        <v>0</v>
      </c>
      <c r="E10" s="196">
        <f>'[2]05'!E12</f>
        <v>0</v>
      </c>
      <c r="F10" s="15">
        <f t="shared" si="6"/>
        <v>72</v>
      </c>
      <c r="G10" s="195">
        <f>'[2]05'!H12</f>
        <v>37</v>
      </c>
      <c r="H10" s="196">
        <f>'[2]05'!I12</f>
        <v>0</v>
      </c>
      <c r="I10" s="196">
        <f>'[2]05'!J12</f>
        <v>0</v>
      </c>
      <c r="J10" s="196">
        <f>'[2]05'!K12</f>
        <v>0</v>
      </c>
      <c r="K10" s="15">
        <f t="shared" si="3"/>
        <v>37</v>
      </c>
      <c r="L10" s="18">
        <f>frq!C10</f>
        <v>1</v>
      </c>
      <c r="M10" s="124">
        <f t="shared" si="4"/>
        <v>36.6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36.6</v>
      </c>
      <c r="R10" s="18">
        <v>0.4</v>
      </c>
    </row>
    <row r="11" spans="1:18">
      <c r="A11" s="8" t="s">
        <v>53</v>
      </c>
      <c r="B11" s="195">
        <f>'[2]05'!B13</f>
        <v>42</v>
      </c>
      <c r="C11" s="196">
        <f>'[2]05'!C13</f>
        <v>30</v>
      </c>
      <c r="D11" s="196">
        <f>'[2]05'!D13</f>
        <v>0</v>
      </c>
      <c r="E11" s="196">
        <f>'[2]05'!E13</f>
        <v>0</v>
      </c>
      <c r="F11" s="15">
        <f t="shared" si="6"/>
        <v>72</v>
      </c>
      <c r="G11" s="195">
        <f>'[2]05'!H13</f>
        <v>37</v>
      </c>
      <c r="H11" s="196">
        <f>'[2]05'!I13</f>
        <v>0</v>
      </c>
      <c r="I11" s="196">
        <f>'[2]05'!J13</f>
        <v>0</v>
      </c>
      <c r="J11" s="196">
        <f>'[2]05'!K13</f>
        <v>0</v>
      </c>
      <c r="K11" s="15">
        <f t="shared" si="3"/>
        <v>37</v>
      </c>
      <c r="L11" s="18">
        <f>frq!C11</f>
        <v>1</v>
      </c>
      <c r="M11" s="124">
        <f t="shared" si="4"/>
        <v>36.6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36.6</v>
      </c>
      <c r="R11" s="18">
        <v>0.4</v>
      </c>
    </row>
    <row r="12" spans="1:18">
      <c r="A12" s="8" t="s">
        <v>54</v>
      </c>
      <c r="B12" s="195">
        <f>'[2]05'!B14</f>
        <v>42</v>
      </c>
      <c r="C12" s="196">
        <f>'[2]05'!C14</f>
        <v>30</v>
      </c>
      <c r="D12" s="196">
        <f>'[2]05'!D14</f>
        <v>0</v>
      </c>
      <c r="E12" s="196">
        <f>'[2]05'!E14</f>
        <v>0</v>
      </c>
      <c r="F12" s="15">
        <f t="shared" si="6"/>
        <v>72</v>
      </c>
      <c r="G12" s="195">
        <f>'[2]05'!H14</f>
        <v>37</v>
      </c>
      <c r="H12" s="196">
        <f>'[2]05'!I14</f>
        <v>0</v>
      </c>
      <c r="I12" s="196">
        <f>'[2]05'!J14</f>
        <v>0</v>
      </c>
      <c r="J12" s="196">
        <f>'[2]05'!K14</f>
        <v>0</v>
      </c>
      <c r="K12" s="15">
        <f t="shared" si="3"/>
        <v>37</v>
      </c>
      <c r="L12" s="18">
        <f>frq!C12</f>
        <v>1</v>
      </c>
      <c r="M12" s="124">
        <f t="shared" si="4"/>
        <v>36.6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36.6</v>
      </c>
      <c r="R12" s="18">
        <v>0.4</v>
      </c>
    </row>
    <row r="13" spans="1:18">
      <c r="A13" s="8" t="s">
        <v>55</v>
      </c>
      <c r="B13" s="195">
        <f>'[2]05'!B15</f>
        <v>42</v>
      </c>
      <c r="C13" s="196">
        <f>'[2]05'!C15</f>
        <v>30</v>
      </c>
      <c r="D13" s="196">
        <f>'[2]05'!D15</f>
        <v>0</v>
      </c>
      <c r="E13" s="196">
        <f>'[2]05'!E15</f>
        <v>0</v>
      </c>
      <c r="F13" s="15">
        <f t="shared" si="6"/>
        <v>72</v>
      </c>
      <c r="G13" s="195">
        <f>'[2]05'!H15</f>
        <v>37</v>
      </c>
      <c r="H13" s="196">
        <f>'[2]05'!I15</f>
        <v>0</v>
      </c>
      <c r="I13" s="196">
        <f>'[2]05'!J15</f>
        <v>0</v>
      </c>
      <c r="J13" s="196">
        <f>'[2]05'!K15</f>
        <v>0</v>
      </c>
      <c r="K13" s="15">
        <f t="shared" si="3"/>
        <v>37</v>
      </c>
      <c r="L13" s="18">
        <f>frq!C13</f>
        <v>1</v>
      </c>
      <c r="M13" s="124">
        <f t="shared" si="4"/>
        <v>36.6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36.6</v>
      </c>
      <c r="R13" s="18">
        <v>0.4</v>
      </c>
    </row>
    <row r="14" spans="1:18">
      <c r="A14" s="8" t="s">
        <v>56</v>
      </c>
      <c r="B14" s="195">
        <f>'[2]05'!B16</f>
        <v>42</v>
      </c>
      <c r="C14" s="196">
        <f>'[2]05'!C16</f>
        <v>30</v>
      </c>
      <c r="D14" s="196">
        <f>'[2]05'!D16</f>
        <v>0</v>
      </c>
      <c r="E14" s="196">
        <f>'[2]05'!E16</f>
        <v>0</v>
      </c>
      <c r="F14" s="15">
        <f t="shared" si="6"/>
        <v>72</v>
      </c>
      <c r="G14" s="195">
        <f>'[2]05'!H16</f>
        <v>37</v>
      </c>
      <c r="H14" s="196">
        <f>'[2]05'!I16</f>
        <v>0</v>
      </c>
      <c r="I14" s="196">
        <f>'[2]05'!J16</f>
        <v>0</v>
      </c>
      <c r="J14" s="196">
        <f>'[2]05'!K16</f>
        <v>0</v>
      </c>
      <c r="K14" s="15">
        <f t="shared" si="3"/>
        <v>37</v>
      </c>
      <c r="L14" s="18">
        <f>frq!C14</f>
        <v>1</v>
      </c>
      <c r="M14" s="124">
        <f t="shared" si="4"/>
        <v>36.6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36.6</v>
      </c>
      <c r="R14" s="18">
        <v>0.4</v>
      </c>
    </row>
    <row r="15" spans="1:18">
      <c r="A15" s="8" t="s">
        <v>57</v>
      </c>
      <c r="B15" s="195">
        <f>'[2]05'!B17</f>
        <v>42</v>
      </c>
      <c r="C15" s="196">
        <f>'[2]05'!C17</f>
        <v>30</v>
      </c>
      <c r="D15" s="196">
        <f>'[2]05'!D17</f>
        <v>0</v>
      </c>
      <c r="E15" s="196">
        <f>'[2]05'!E17</f>
        <v>0</v>
      </c>
      <c r="F15" s="15">
        <f t="shared" si="6"/>
        <v>72</v>
      </c>
      <c r="G15" s="195">
        <f>'[2]05'!H17</f>
        <v>38</v>
      </c>
      <c r="H15" s="196">
        <f>'[2]05'!I17</f>
        <v>0</v>
      </c>
      <c r="I15" s="196">
        <f>'[2]05'!J17</f>
        <v>0</v>
      </c>
      <c r="J15" s="196">
        <f>'[2]05'!K17</f>
        <v>0</v>
      </c>
      <c r="K15" s="15">
        <f t="shared" si="3"/>
        <v>38</v>
      </c>
      <c r="L15" s="18">
        <f>frq!C15</f>
        <v>1</v>
      </c>
      <c r="M15" s="124">
        <f t="shared" si="4"/>
        <v>37.6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37.6</v>
      </c>
      <c r="R15" s="18">
        <v>0.4</v>
      </c>
    </row>
    <row r="16" spans="1:18">
      <c r="A16" s="8" t="s">
        <v>58</v>
      </c>
      <c r="B16" s="195">
        <f>'[2]05'!B18</f>
        <v>42</v>
      </c>
      <c r="C16" s="196">
        <f>'[2]05'!C18</f>
        <v>30</v>
      </c>
      <c r="D16" s="196">
        <f>'[2]05'!D18</f>
        <v>0</v>
      </c>
      <c r="E16" s="196">
        <f>'[2]05'!E18</f>
        <v>0</v>
      </c>
      <c r="F16" s="15">
        <f t="shared" si="6"/>
        <v>72</v>
      </c>
      <c r="G16" s="195">
        <f>'[2]05'!H18</f>
        <v>38</v>
      </c>
      <c r="H16" s="196">
        <f>'[2]05'!I18</f>
        <v>0</v>
      </c>
      <c r="I16" s="196">
        <f>'[2]05'!J18</f>
        <v>0</v>
      </c>
      <c r="J16" s="196">
        <f>'[2]05'!K18</f>
        <v>0</v>
      </c>
      <c r="K16" s="15">
        <f t="shared" si="3"/>
        <v>38</v>
      </c>
      <c r="L16" s="18">
        <f>frq!C16</f>
        <v>1</v>
      </c>
      <c r="M16" s="124">
        <f t="shared" si="4"/>
        <v>37.6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37.6</v>
      </c>
      <c r="R16" s="18">
        <v>0.4</v>
      </c>
    </row>
    <row r="17" spans="1:18">
      <c r="A17" s="8" t="s">
        <v>59</v>
      </c>
      <c r="B17" s="195">
        <f>'[2]05'!B19</f>
        <v>42</v>
      </c>
      <c r="C17" s="196">
        <f>'[2]05'!C19</f>
        <v>30</v>
      </c>
      <c r="D17" s="196">
        <f>'[2]05'!D19</f>
        <v>0</v>
      </c>
      <c r="E17" s="196">
        <f>'[2]05'!E19</f>
        <v>0</v>
      </c>
      <c r="F17" s="15">
        <f t="shared" si="6"/>
        <v>72</v>
      </c>
      <c r="G17" s="195">
        <f>'[2]05'!H19</f>
        <v>38</v>
      </c>
      <c r="H17" s="196">
        <f>'[2]05'!I19</f>
        <v>0</v>
      </c>
      <c r="I17" s="196">
        <f>'[2]05'!J19</f>
        <v>0</v>
      </c>
      <c r="J17" s="196">
        <f>'[2]05'!K19</f>
        <v>0</v>
      </c>
      <c r="K17" s="15">
        <f t="shared" si="3"/>
        <v>38</v>
      </c>
      <c r="L17" s="18">
        <f>frq!C17</f>
        <v>1</v>
      </c>
      <c r="M17" s="124">
        <f t="shared" si="4"/>
        <v>37.6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37.6</v>
      </c>
      <c r="R17" s="18">
        <v>0.4</v>
      </c>
    </row>
    <row r="18" spans="1:18">
      <c r="A18" s="8" t="s">
        <v>60</v>
      </c>
      <c r="B18" s="195">
        <f>'[2]05'!B20</f>
        <v>42</v>
      </c>
      <c r="C18" s="196">
        <f>'[2]05'!C20</f>
        <v>30</v>
      </c>
      <c r="D18" s="196">
        <f>'[2]05'!D20</f>
        <v>0</v>
      </c>
      <c r="E18" s="196">
        <f>'[2]05'!E20</f>
        <v>0</v>
      </c>
      <c r="F18" s="15">
        <f t="shared" si="6"/>
        <v>72</v>
      </c>
      <c r="G18" s="195">
        <f>'[2]05'!H20</f>
        <v>38</v>
      </c>
      <c r="H18" s="196">
        <f>'[2]05'!I20</f>
        <v>0</v>
      </c>
      <c r="I18" s="196">
        <f>'[2]05'!J20</f>
        <v>0</v>
      </c>
      <c r="J18" s="196">
        <f>'[2]05'!K20</f>
        <v>0</v>
      </c>
      <c r="K18" s="15">
        <f t="shared" si="3"/>
        <v>38</v>
      </c>
      <c r="L18" s="18">
        <f>frq!C18</f>
        <v>1</v>
      </c>
      <c r="M18" s="124">
        <f t="shared" si="4"/>
        <v>37.6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37.6</v>
      </c>
      <c r="R18" s="18">
        <v>0.4</v>
      </c>
    </row>
    <row r="19" spans="1:18">
      <c r="A19" s="8" t="s">
        <v>61</v>
      </c>
      <c r="B19" s="195">
        <f>'[2]05'!B21</f>
        <v>42</v>
      </c>
      <c r="C19" s="196">
        <f>'[2]05'!C21</f>
        <v>30</v>
      </c>
      <c r="D19" s="196">
        <f>'[2]05'!D21</f>
        <v>0</v>
      </c>
      <c r="E19" s="196">
        <f>'[2]05'!E21</f>
        <v>0</v>
      </c>
      <c r="F19" s="15">
        <f t="shared" si="6"/>
        <v>72</v>
      </c>
      <c r="G19" s="195">
        <f>'[2]05'!H21</f>
        <v>38</v>
      </c>
      <c r="H19" s="196">
        <f>'[2]05'!I21</f>
        <v>0</v>
      </c>
      <c r="I19" s="196">
        <f>'[2]05'!J21</f>
        <v>0</v>
      </c>
      <c r="J19" s="196">
        <f>'[2]05'!K21</f>
        <v>0</v>
      </c>
      <c r="K19" s="15">
        <f t="shared" si="3"/>
        <v>38</v>
      </c>
      <c r="L19" s="18">
        <f>frq!C19</f>
        <v>1</v>
      </c>
      <c r="M19" s="124">
        <f t="shared" si="4"/>
        <v>37.6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37.6</v>
      </c>
      <c r="R19" s="18">
        <v>0.4</v>
      </c>
    </row>
    <row r="20" spans="1:18">
      <c r="A20" s="8" t="s">
        <v>62</v>
      </c>
      <c r="B20" s="195">
        <f>'[2]05'!B22</f>
        <v>42</v>
      </c>
      <c r="C20" s="196">
        <f>'[2]05'!C22</f>
        <v>30</v>
      </c>
      <c r="D20" s="196">
        <f>'[2]05'!D22</f>
        <v>0</v>
      </c>
      <c r="E20" s="196">
        <f>'[2]05'!E22</f>
        <v>0</v>
      </c>
      <c r="F20" s="15">
        <f t="shared" si="6"/>
        <v>72</v>
      </c>
      <c r="G20" s="195">
        <f>'[2]05'!H22</f>
        <v>38</v>
      </c>
      <c r="H20" s="196">
        <f>'[2]05'!I22</f>
        <v>0</v>
      </c>
      <c r="I20" s="196">
        <f>'[2]05'!J22</f>
        <v>0</v>
      </c>
      <c r="J20" s="196">
        <f>'[2]05'!K22</f>
        <v>0</v>
      </c>
      <c r="K20" s="15">
        <f t="shared" si="3"/>
        <v>38</v>
      </c>
      <c r="L20" s="18">
        <f>frq!C20</f>
        <v>1</v>
      </c>
      <c r="M20" s="124">
        <f t="shared" si="4"/>
        <v>37.6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37.6</v>
      </c>
      <c r="R20" s="18">
        <v>0.4</v>
      </c>
    </row>
    <row r="21" spans="1:18">
      <c r="A21" s="8" t="s">
        <v>63</v>
      </c>
      <c r="B21" s="195">
        <f>'[2]05'!B23</f>
        <v>42</v>
      </c>
      <c r="C21" s="196">
        <f>'[2]05'!C23</f>
        <v>30</v>
      </c>
      <c r="D21" s="196">
        <f>'[2]05'!D23</f>
        <v>0</v>
      </c>
      <c r="E21" s="196">
        <f>'[2]05'!E23</f>
        <v>0</v>
      </c>
      <c r="F21" s="15">
        <f t="shared" si="6"/>
        <v>72</v>
      </c>
      <c r="G21" s="195">
        <f>'[2]05'!H23</f>
        <v>38</v>
      </c>
      <c r="H21" s="196">
        <f>'[2]05'!I23</f>
        <v>0</v>
      </c>
      <c r="I21" s="196">
        <f>'[2]05'!J23</f>
        <v>0</v>
      </c>
      <c r="J21" s="196">
        <f>'[2]05'!K23</f>
        <v>0</v>
      </c>
      <c r="K21" s="15">
        <f t="shared" si="3"/>
        <v>38</v>
      </c>
      <c r="L21" s="18">
        <f>frq!C21</f>
        <v>1</v>
      </c>
      <c r="M21" s="124">
        <f t="shared" si="4"/>
        <v>37.6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37.6</v>
      </c>
      <c r="R21" s="18">
        <v>0.4</v>
      </c>
    </row>
    <row r="22" spans="1:18">
      <c r="A22" s="8" t="s">
        <v>64</v>
      </c>
      <c r="B22" s="195">
        <f>'[2]05'!B24</f>
        <v>42</v>
      </c>
      <c r="C22" s="196">
        <f>'[2]05'!C24</f>
        <v>30</v>
      </c>
      <c r="D22" s="196">
        <f>'[2]05'!D24</f>
        <v>0</v>
      </c>
      <c r="E22" s="196">
        <f>'[2]05'!E24</f>
        <v>0</v>
      </c>
      <c r="F22" s="15">
        <f t="shared" si="6"/>
        <v>72</v>
      </c>
      <c r="G22" s="195">
        <f>'[2]05'!H24</f>
        <v>38</v>
      </c>
      <c r="H22" s="196">
        <f>'[2]05'!I24</f>
        <v>0</v>
      </c>
      <c r="I22" s="196">
        <f>'[2]05'!J24</f>
        <v>0</v>
      </c>
      <c r="J22" s="196">
        <f>'[2]05'!K24</f>
        <v>0</v>
      </c>
      <c r="K22" s="15">
        <f t="shared" si="3"/>
        <v>38</v>
      </c>
      <c r="L22" s="18">
        <f>frq!C22</f>
        <v>1</v>
      </c>
      <c r="M22" s="124">
        <f t="shared" si="4"/>
        <v>37.6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37.6</v>
      </c>
      <c r="R22" s="18">
        <v>0.4</v>
      </c>
    </row>
    <row r="23" spans="1:18">
      <c r="A23" s="8" t="s">
        <v>65</v>
      </c>
      <c r="B23" s="195">
        <f>'[2]05'!B25</f>
        <v>42</v>
      </c>
      <c r="C23" s="196">
        <f>'[2]05'!C25</f>
        <v>30</v>
      </c>
      <c r="D23" s="196">
        <f>'[2]05'!D25</f>
        <v>0</v>
      </c>
      <c r="E23" s="196">
        <f>'[2]05'!E25</f>
        <v>0</v>
      </c>
      <c r="F23" s="15">
        <f t="shared" si="6"/>
        <v>72</v>
      </c>
      <c r="G23" s="195">
        <f>'[2]05'!H25</f>
        <v>38</v>
      </c>
      <c r="H23" s="196">
        <f>'[2]05'!I25</f>
        <v>0</v>
      </c>
      <c r="I23" s="196">
        <f>'[2]05'!J25</f>
        <v>0</v>
      </c>
      <c r="J23" s="196">
        <f>'[2]05'!K25</f>
        <v>0</v>
      </c>
      <c r="K23" s="15">
        <f t="shared" si="3"/>
        <v>38</v>
      </c>
      <c r="L23" s="18">
        <f>frq!C23</f>
        <v>1</v>
      </c>
      <c r="M23" s="124">
        <f t="shared" si="4"/>
        <v>37.6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37.6</v>
      </c>
      <c r="R23" s="18">
        <v>0.4</v>
      </c>
    </row>
    <row r="24" spans="1:18">
      <c r="A24" s="8" t="s">
        <v>66</v>
      </c>
      <c r="B24" s="195">
        <f>'[2]05'!B26</f>
        <v>42</v>
      </c>
      <c r="C24" s="196">
        <f>'[2]05'!C26</f>
        <v>30</v>
      </c>
      <c r="D24" s="196">
        <f>'[2]05'!D26</f>
        <v>0</v>
      </c>
      <c r="E24" s="196">
        <f>'[2]05'!E26</f>
        <v>0</v>
      </c>
      <c r="F24" s="15">
        <f t="shared" si="6"/>
        <v>72</v>
      </c>
      <c r="G24" s="195">
        <f>'[2]05'!H26</f>
        <v>38</v>
      </c>
      <c r="H24" s="196">
        <f>'[2]05'!I26</f>
        <v>0</v>
      </c>
      <c r="I24" s="196">
        <f>'[2]05'!J26</f>
        <v>0</v>
      </c>
      <c r="J24" s="196">
        <f>'[2]05'!K26</f>
        <v>0</v>
      </c>
      <c r="K24" s="15">
        <f t="shared" si="3"/>
        <v>38</v>
      </c>
      <c r="L24" s="18">
        <f>frq!C24</f>
        <v>1</v>
      </c>
      <c r="M24" s="124">
        <f t="shared" si="4"/>
        <v>37.6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37.6</v>
      </c>
      <c r="R24" s="18">
        <v>0.4</v>
      </c>
    </row>
    <row r="25" spans="1:18">
      <c r="A25" s="8" t="s">
        <v>67</v>
      </c>
      <c r="B25" s="195">
        <f>'[2]05'!B27</f>
        <v>42</v>
      </c>
      <c r="C25" s="196">
        <f>'[2]05'!C27</f>
        <v>30</v>
      </c>
      <c r="D25" s="196">
        <f>'[2]05'!D27</f>
        <v>0</v>
      </c>
      <c r="E25" s="196">
        <f>'[2]05'!E27</f>
        <v>0</v>
      </c>
      <c r="F25" s="15">
        <f t="shared" si="6"/>
        <v>72</v>
      </c>
      <c r="G25" s="195">
        <f>'[2]05'!H27</f>
        <v>38</v>
      </c>
      <c r="H25" s="196">
        <f>'[2]05'!I27</f>
        <v>0</v>
      </c>
      <c r="I25" s="196">
        <f>'[2]05'!J27</f>
        <v>0</v>
      </c>
      <c r="J25" s="196">
        <f>'[2]05'!K27</f>
        <v>0</v>
      </c>
      <c r="K25" s="15">
        <f t="shared" si="3"/>
        <v>38</v>
      </c>
      <c r="L25" s="18">
        <f>frq!C25</f>
        <v>1</v>
      </c>
      <c r="M25" s="124">
        <f t="shared" si="4"/>
        <v>37.6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37.6</v>
      </c>
      <c r="R25" s="18">
        <v>0.4</v>
      </c>
    </row>
    <row r="26" spans="1:18">
      <c r="A26" s="8" t="s">
        <v>68</v>
      </c>
      <c r="B26" s="195">
        <f>'[2]05'!B28</f>
        <v>42</v>
      </c>
      <c r="C26" s="196">
        <f>'[2]05'!C28</f>
        <v>30</v>
      </c>
      <c r="D26" s="196">
        <f>'[2]05'!D28</f>
        <v>0</v>
      </c>
      <c r="E26" s="196">
        <f>'[2]05'!E28</f>
        <v>0</v>
      </c>
      <c r="F26" s="15">
        <f t="shared" si="6"/>
        <v>72</v>
      </c>
      <c r="G26" s="195">
        <f>'[2]05'!H28</f>
        <v>38</v>
      </c>
      <c r="H26" s="196">
        <f>'[2]05'!I28</f>
        <v>0</v>
      </c>
      <c r="I26" s="196">
        <f>'[2]05'!J28</f>
        <v>0</v>
      </c>
      <c r="J26" s="196">
        <f>'[2]05'!K28</f>
        <v>0</v>
      </c>
      <c r="K26" s="15">
        <f t="shared" si="3"/>
        <v>38</v>
      </c>
      <c r="L26" s="18">
        <f>frq!C26</f>
        <v>1</v>
      </c>
      <c r="M26" s="124">
        <f t="shared" si="4"/>
        <v>37.6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37.6</v>
      </c>
      <c r="R26" s="18">
        <v>0.4</v>
      </c>
    </row>
    <row r="27" spans="1:18">
      <c r="A27" s="8" t="s">
        <v>69</v>
      </c>
      <c r="B27" s="195">
        <f>'[2]05'!B29</f>
        <v>42</v>
      </c>
      <c r="C27" s="196">
        <f>'[2]05'!C29</f>
        <v>30</v>
      </c>
      <c r="D27" s="196">
        <f>'[2]05'!D29</f>
        <v>0</v>
      </c>
      <c r="E27" s="196">
        <f>'[2]05'!E29</f>
        <v>0</v>
      </c>
      <c r="F27" s="15">
        <f t="shared" si="6"/>
        <v>72</v>
      </c>
      <c r="G27" s="195">
        <f>'[2]05'!H29</f>
        <v>38</v>
      </c>
      <c r="H27" s="196">
        <f>'[2]05'!I29</f>
        <v>0</v>
      </c>
      <c r="I27" s="196">
        <f>'[2]05'!J29</f>
        <v>0</v>
      </c>
      <c r="J27" s="196">
        <f>'[2]05'!K29</f>
        <v>0</v>
      </c>
      <c r="K27" s="15">
        <f t="shared" si="3"/>
        <v>38</v>
      </c>
      <c r="L27" s="18">
        <f>frq!C27</f>
        <v>1</v>
      </c>
      <c r="M27" s="124">
        <f t="shared" si="4"/>
        <v>37.6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37.6</v>
      </c>
      <c r="R27" s="18">
        <v>0.4</v>
      </c>
    </row>
    <row r="28" spans="1:18">
      <c r="A28" s="8" t="s">
        <v>70</v>
      </c>
      <c r="B28" s="195">
        <f>'[2]05'!B30</f>
        <v>42</v>
      </c>
      <c r="C28" s="196">
        <f>'[2]05'!C30</f>
        <v>30</v>
      </c>
      <c r="D28" s="196">
        <f>'[2]05'!D30</f>
        <v>0</v>
      </c>
      <c r="E28" s="196">
        <f>'[2]05'!E30</f>
        <v>0</v>
      </c>
      <c r="F28" s="15">
        <f t="shared" si="6"/>
        <v>72</v>
      </c>
      <c r="G28" s="195">
        <f>'[2]05'!H30</f>
        <v>38</v>
      </c>
      <c r="H28" s="196">
        <f>'[2]05'!I30</f>
        <v>0</v>
      </c>
      <c r="I28" s="196">
        <f>'[2]05'!J30</f>
        <v>0</v>
      </c>
      <c r="J28" s="196">
        <f>'[2]05'!K30</f>
        <v>0</v>
      </c>
      <c r="K28" s="15">
        <f t="shared" si="3"/>
        <v>38</v>
      </c>
      <c r="L28" s="18">
        <f>frq!C28</f>
        <v>1</v>
      </c>
      <c r="M28" s="124">
        <f t="shared" si="4"/>
        <v>37.6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37.6</v>
      </c>
      <c r="R28" s="18">
        <v>0.4</v>
      </c>
    </row>
    <row r="29" spans="1:18">
      <c r="A29" s="8" t="s">
        <v>71</v>
      </c>
      <c r="B29" s="195">
        <f>'[2]05'!B31</f>
        <v>42</v>
      </c>
      <c r="C29" s="196">
        <f>'[2]05'!C31</f>
        <v>30</v>
      </c>
      <c r="D29" s="196">
        <f>'[2]05'!D31</f>
        <v>0</v>
      </c>
      <c r="E29" s="196">
        <f>'[2]05'!E31</f>
        <v>0</v>
      </c>
      <c r="F29" s="15">
        <f t="shared" si="6"/>
        <v>72</v>
      </c>
      <c r="G29" s="195">
        <f>'[2]05'!H31</f>
        <v>38</v>
      </c>
      <c r="H29" s="196">
        <f>'[2]05'!I31</f>
        <v>0</v>
      </c>
      <c r="I29" s="196">
        <f>'[2]05'!J31</f>
        <v>0</v>
      </c>
      <c r="J29" s="196">
        <f>'[2]05'!K31</f>
        <v>0</v>
      </c>
      <c r="K29" s="15">
        <f t="shared" si="3"/>
        <v>38</v>
      </c>
      <c r="L29" s="18">
        <f>frq!C29</f>
        <v>1</v>
      </c>
      <c r="M29" s="124">
        <f t="shared" si="4"/>
        <v>37.6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37.6</v>
      </c>
      <c r="R29" s="18">
        <v>0.4</v>
      </c>
    </row>
    <row r="30" spans="1:18">
      <c r="A30" s="8" t="s">
        <v>72</v>
      </c>
      <c r="B30" s="195">
        <f>'[2]05'!B32</f>
        <v>42</v>
      </c>
      <c r="C30" s="196">
        <f>'[2]05'!C32</f>
        <v>30</v>
      </c>
      <c r="D30" s="196">
        <f>'[2]05'!D32</f>
        <v>0</v>
      </c>
      <c r="E30" s="196">
        <f>'[2]05'!E32</f>
        <v>0</v>
      </c>
      <c r="F30" s="15">
        <f t="shared" si="6"/>
        <v>72</v>
      </c>
      <c r="G30" s="195">
        <f>'[2]05'!H32</f>
        <v>38</v>
      </c>
      <c r="H30" s="196">
        <f>'[2]05'!I32</f>
        <v>0</v>
      </c>
      <c r="I30" s="196">
        <f>'[2]05'!J32</f>
        <v>0</v>
      </c>
      <c r="J30" s="196">
        <f>'[2]05'!K32</f>
        <v>0</v>
      </c>
      <c r="K30" s="15">
        <f t="shared" si="3"/>
        <v>38</v>
      </c>
      <c r="L30" s="18">
        <f>frq!C30</f>
        <v>1</v>
      </c>
      <c r="M30" s="124">
        <f t="shared" si="4"/>
        <v>37.6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37.6</v>
      </c>
      <c r="R30" s="18">
        <v>0.4</v>
      </c>
    </row>
    <row r="31" spans="1:18">
      <c r="A31" s="8" t="s">
        <v>73</v>
      </c>
      <c r="B31" s="195">
        <f>'[2]05'!B33</f>
        <v>42</v>
      </c>
      <c r="C31" s="196">
        <f>'[2]05'!C33</f>
        <v>30</v>
      </c>
      <c r="D31" s="196">
        <f>'[2]05'!D33</f>
        <v>0</v>
      </c>
      <c r="E31" s="196">
        <f>'[2]05'!E33</f>
        <v>0</v>
      </c>
      <c r="F31" s="15">
        <f t="shared" si="6"/>
        <v>72</v>
      </c>
      <c r="G31" s="195">
        <f>'[2]05'!H33</f>
        <v>38</v>
      </c>
      <c r="H31" s="196">
        <f>'[2]05'!I33</f>
        <v>0</v>
      </c>
      <c r="I31" s="196">
        <f>'[2]05'!J33</f>
        <v>0</v>
      </c>
      <c r="J31" s="196">
        <f>'[2]05'!K33</f>
        <v>0</v>
      </c>
      <c r="K31" s="15">
        <f t="shared" si="3"/>
        <v>38</v>
      </c>
      <c r="L31" s="18">
        <f>frq!C31</f>
        <v>1</v>
      </c>
      <c r="M31" s="124">
        <f t="shared" si="4"/>
        <v>37.6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37.6</v>
      </c>
      <c r="R31" s="18">
        <v>0.4</v>
      </c>
    </row>
    <row r="32" spans="1:18">
      <c r="A32" s="8" t="s">
        <v>74</v>
      </c>
      <c r="B32" s="195">
        <f>'[2]05'!B34</f>
        <v>42</v>
      </c>
      <c r="C32" s="196">
        <f>'[2]05'!C34</f>
        <v>30</v>
      </c>
      <c r="D32" s="196">
        <f>'[2]05'!D34</f>
        <v>0</v>
      </c>
      <c r="E32" s="196">
        <f>'[2]05'!E34</f>
        <v>0</v>
      </c>
      <c r="F32" s="15">
        <f t="shared" si="6"/>
        <v>72</v>
      </c>
      <c r="G32" s="195">
        <f>'[2]05'!H34</f>
        <v>38</v>
      </c>
      <c r="H32" s="196">
        <f>'[2]05'!I34</f>
        <v>0</v>
      </c>
      <c r="I32" s="196">
        <f>'[2]05'!J34</f>
        <v>0</v>
      </c>
      <c r="J32" s="196">
        <f>'[2]05'!K34</f>
        <v>0</v>
      </c>
      <c r="K32" s="15">
        <f t="shared" si="3"/>
        <v>38</v>
      </c>
      <c r="L32" s="18">
        <f>frq!C32</f>
        <v>1</v>
      </c>
      <c r="M32" s="124">
        <f t="shared" si="4"/>
        <v>37.6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37.6</v>
      </c>
      <c r="R32" s="18">
        <v>0.4</v>
      </c>
    </row>
    <row r="33" spans="1:18">
      <c r="A33" s="8" t="s">
        <v>75</v>
      </c>
      <c r="B33" s="195">
        <f>'[2]05'!B35</f>
        <v>42</v>
      </c>
      <c r="C33" s="196">
        <f>'[2]05'!C35</f>
        <v>30</v>
      </c>
      <c r="D33" s="196">
        <f>'[2]05'!D35</f>
        <v>0</v>
      </c>
      <c r="E33" s="196">
        <f>'[2]05'!E35</f>
        <v>0</v>
      </c>
      <c r="F33" s="15">
        <f t="shared" si="6"/>
        <v>72</v>
      </c>
      <c r="G33" s="195">
        <f>'[2]05'!H35</f>
        <v>38</v>
      </c>
      <c r="H33" s="196">
        <f>'[2]05'!I35</f>
        <v>0</v>
      </c>
      <c r="I33" s="196">
        <f>'[2]05'!J35</f>
        <v>0</v>
      </c>
      <c r="J33" s="196">
        <f>'[2]05'!K35</f>
        <v>0</v>
      </c>
      <c r="K33" s="15">
        <f t="shared" si="3"/>
        <v>38</v>
      </c>
      <c r="L33" s="18">
        <f>frq!C33</f>
        <v>1</v>
      </c>
      <c r="M33" s="124">
        <f t="shared" si="4"/>
        <v>37.6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37.6</v>
      </c>
      <c r="R33" s="18">
        <v>0.4</v>
      </c>
    </row>
    <row r="34" spans="1:18">
      <c r="A34" s="8" t="s">
        <v>76</v>
      </c>
      <c r="B34" s="195">
        <f>'[2]05'!B36</f>
        <v>42</v>
      </c>
      <c r="C34" s="196">
        <f>'[2]05'!C36</f>
        <v>30</v>
      </c>
      <c r="D34" s="196">
        <f>'[2]05'!D36</f>
        <v>0</v>
      </c>
      <c r="E34" s="196">
        <f>'[2]05'!E36</f>
        <v>0</v>
      </c>
      <c r="F34" s="15">
        <f t="shared" si="6"/>
        <v>72</v>
      </c>
      <c r="G34" s="195">
        <f>'[2]05'!H36</f>
        <v>38</v>
      </c>
      <c r="H34" s="196">
        <f>'[2]05'!I36</f>
        <v>0</v>
      </c>
      <c r="I34" s="196">
        <f>'[2]05'!J36</f>
        <v>0</v>
      </c>
      <c r="J34" s="196">
        <f>'[2]05'!K36</f>
        <v>0</v>
      </c>
      <c r="K34" s="15">
        <f t="shared" si="3"/>
        <v>38</v>
      </c>
      <c r="L34" s="18">
        <f>frq!C34</f>
        <v>1</v>
      </c>
      <c r="M34" s="124">
        <f t="shared" si="4"/>
        <v>37.6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37.6</v>
      </c>
      <c r="R34" s="18">
        <v>0.4</v>
      </c>
    </row>
    <row r="35" spans="1:18">
      <c r="A35" s="8" t="s">
        <v>77</v>
      </c>
      <c r="B35" s="195">
        <f>'[2]05'!B37</f>
        <v>42</v>
      </c>
      <c r="C35" s="196">
        <f>'[2]05'!C37</f>
        <v>30</v>
      </c>
      <c r="D35" s="196">
        <f>'[2]05'!D37</f>
        <v>0</v>
      </c>
      <c r="E35" s="196">
        <f>'[2]05'!E37</f>
        <v>0</v>
      </c>
      <c r="F35" s="15">
        <f t="shared" si="6"/>
        <v>72</v>
      </c>
      <c r="G35" s="195">
        <f>'[2]05'!H37</f>
        <v>37</v>
      </c>
      <c r="H35" s="196">
        <f>'[2]05'!I37</f>
        <v>0</v>
      </c>
      <c r="I35" s="196">
        <f>'[2]05'!J37</f>
        <v>0</v>
      </c>
      <c r="J35" s="196">
        <f>'[2]05'!K37</f>
        <v>0</v>
      </c>
      <c r="K35" s="15">
        <f t="shared" si="3"/>
        <v>37</v>
      </c>
      <c r="L35" s="18">
        <f>frq!C35</f>
        <v>1</v>
      </c>
      <c r="M35" s="124">
        <f t="shared" si="4"/>
        <v>36.6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36.6</v>
      </c>
      <c r="R35" s="18">
        <v>0.4</v>
      </c>
    </row>
    <row r="36" spans="1:18">
      <c r="A36" s="8" t="s">
        <v>78</v>
      </c>
      <c r="B36" s="195">
        <f>'[2]05'!B38</f>
        <v>42</v>
      </c>
      <c r="C36" s="196">
        <f>'[2]05'!C38</f>
        <v>30</v>
      </c>
      <c r="D36" s="196">
        <f>'[2]05'!D38</f>
        <v>0</v>
      </c>
      <c r="E36" s="196">
        <f>'[2]05'!E38</f>
        <v>0</v>
      </c>
      <c r="F36" s="15">
        <f t="shared" si="6"/>
        <v>72</v>
      </c>
      <c r="G36" s="195">
        <f>'[2]05'!H38</f>
        <v>37</v>
      </c>
      <c r="H36" s="196">
        <f>'[2]05'!I38</f>
        <v>0</v>
      </c>
      <c r="I36" s="196">
        <f>'[2]05'!J38</f>
        <v>0</v>
      </c>
      <c r="J36" s="196">
        <f>'[2]05'!K38</f>
        <v>0</v>
      </c>
      <c r="K36" s="15">
        <f t="shared" si="3"/>
        <v>37</v>
      </c>
      <c r="L36" s="18">
        <f>frq!C36</f>
        <v>1</v>
      </c>
      <c r="M36" s="124">
        <f t="shared" si="4"/>
        <v>36.6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36.6</v>
      </c>
      <c r="R36" s="18">
        <v>0.4</v>
      </c>
    </row>
    <row r="37" spans="1:18">
      <c r="A37" s="8" t="s">
        <v>79</v>
      </c>
      <c r="B37" s="195">
        <f>'[2]05'!B39</f>
        <v>42</v>
      </c>
      <c r="C37" s="196">
        <f>'[2]05'!C39</f>
        <v>30</v>
      </c>
      <c r="D37" s="196">
        <f>'[2]05'!D39</f>
        <v>0</v>
      </c>
      <c r="E37" s="196">
        <f>'[2]05'!E39</f>
        <v>0</v>
      </c>
      <c r="F37" s="15">
        <f t="shared" si="6"/>
        <v>72</v>
      </c>
      <c r="G37" s="195">
        <f>'[2]05'!H39</f>
        <v>37</v>
      </c>
      <c r="H37" s="196">
        <f>'[2]05'!I39</f>
        <v>0</v>
      </c>
      <c r="I37" s="196">
        <f>'[2]05'!J39</f>
        <v>0</v>
      </c>
      <c r="J37" s="196">
        <f>'[2]05'!K39</f>
        <v>0</v>
      </c>
      <c r="K37" s="15">
        <f t="shared" si="3"/>
        <v>37</v>
      </c>
      <c r="L37" s="18">
        <f>frq!C37</f>
        <v>1</v>
      </c>
      <c r="M37" s="124">
        <f t="shared" si="4"/>
        <v>36.6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36.6</v>
      </c>
      <c r="R37" s="18">
        <v>0.4</v>
      </c>
    </row>
    <row r="38" spans="1:18">
      <c r="A38" s="8" t="s">
        <v>80</v>
      </c>
      <c r="B38" s="195">
        <f>'[2]05'!B40</f>
        <v>42</v>
      </c>
      <c r="C38" s="196">
        <f>'[2]05'!C40</f>
        <v>30</v>
      </c>
      <c r="D38" s="196">
        <f>'[2]05'!D40</f>
        <v>0</v>
      </c>
      <c r="E38" s="196">
        <f>'[2]05'!E40</f>
        <v>0</v>
      </c>
      <c r="F38" s="15">
        <f t="shared" si="6"/>
        <v>72</v>
      </c>
      <c r="G38" s="195">
        <f>'[2]05'!H40</f>
        <v>37</v>
      </c>
      <c r="H38" s="196">
        <f>'[2]05'!I40</f>
        <v>0</v>
      </c>
      <c r="I38" s="196">
        <f>'[2]05'!J40</f>
        <v>0</v>
      </c>
      <c r="J38" s="196">
        <f>'[2]05'!K40</f>
        <v>0</v>
      </c>
      <c r="K38" s="15">
        <f t="shared" si="3"/>
        <v>37</v>
      </c>
      <c r="L38" s="18">
        <f>frq!C38</f>
        <v>1</v>
      </c>
      <c r="M38" s="124">
        <f t="shared" si="4"/>
        <v>36.6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36.6</v>
      </c>
      <c r="R38" s="18">
        <v>0.4</v>
      </c>
    </row>
    <row r="39" spans="1:18">
      <c r="A39" s="8" t="s">
        <v>81</v>
      </c>
      <c r="B39" s="195">
        <f>'[2]05'!B41</f>
        <v>42</v>
      </c>
      <c r="C39" s="196">
        <f>'[2]05'!C41</f>
        <v>30</v>
      </c>
      <c r="D39" s="196">
        <f>'[2]05'!D41</f>
        <v>0</v>
      </c>
      <c r="E39" s="196">
        <f>'[2]05'!E41</f>
        <v>0</v>
      </c>
      <c r="F39" s="15">
        <f t="shared" si="6"/>
        <v>72</v>
      </c>
      <c r="G39" s="195">
        <f>'[2]05'!H41</f>
        <v>37</v>
      </c>
      <c r="H39" s="196">
        <f>'[2]05'!I41</f>
        <v>0</v>
      </c>
      <c r="I39" s="196">
        <f>'[2]05'!J41</f>
        <v>0</v>
      </c>
      <c r="J39" s="196">
        <f>'[2]05'!K41</f>
        <v>0</v>
      </c>
      <c r="K39" s="15">
        <f t="shared" si="3"/>
        <v>37</v>
      </c>
      <c r="L39" s="18">
        <f>frq!C39</f>
        <v>1</v>
      </c>
      <c r="M39" s="124">
        <f t="shared" si="4"/>
        <v>36.299999999999997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36.299999999999997</v>
      </c>
      <c r="R39" s="18">
        <v>0.7</v>
      </c>
    </row>
    <row r="40" spans="1:18">
      <c r="A40" s="8" t="s">
        <v>82</v>
      </c>
      <c r="B40" s="195">
        <f>'[2]05'!B42</f>
        <v>42</v>
      </c>
      <c r="C40" s="196">
        <f>'[2]05'!C42</f>
        <v>30</v>
      </c>
      <c r="D40" s="196">
        <f>'[2]05'!D42</f>
        <v>0</v>
      </c>
      <c r="E40" s="196">
        <f>'[2]05'!E42</f>
        <v>0</v>
      </c>
      <c r="F40" s="15">
        <f t="shared" si="6"/>
        <v>72</v>
      </c>
      <c r="G40" s="195">
        <f>'[2]05'!H42</f>
        <v>36</v>
      </c>
      <c r="H40" s="196">
        <f>'[2]05'!I42</f>
        <v>0</v>
      </c>
      <c r="I40" s="196">
        <f>'[2]05'!J42</f>
        <v>0</v>
      </c>
      <c r="J40" s="196">
        <f>'[2]05'!K42</f>
        <v>0</v>
      </c>
      <c r="K40" s="15">
        <f t="shared" si="3"/>
        <v>36</v>
      </c>
      <c r="L40" s="18">
        <f>frq!C40</f>
        <v>1</v>
      </c>
      <c r="M40" s="124">
        <f t="shared" si="4"/>
        <v>35.299999999999997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35.299999999999997</v>
      </c>
      <c r="R40" s="18">
        <v>0.7</v>
      </c>
    </row>
    <row r="41" spans="1:18">
      <c r="A41" s="8" t="s">
        <v>83</v>
      </c>
      <c r="B41" s="195">
        <f>'[2]05'!B43</f>
        <v>42</v>
      </c>
      <c r="C41" s="196">
        <f>'[2]05'!C43</f>
        <v>30</v>
      </c>
      <c r="D41" s="196">
        <f>'[2]05'!D43</f>
        <v>0</v>
      </c>
      <c r="E41" s="196">
        <f>'[2]05'!E43</f>
        <v>0</v>
      </c>
      <c r="F41" s="15">
        <f t="shared" si="6"/>
        <v>72</v>
      </c>
      <c r="G41" s="195">
        <f>'[2]05'!H43</f>
        <v>36</v>
      </c>
      <c r="H41" s="196">
        <f>'[2]05'!I43</f>
        <v>0</v>
      </c>
      <c r="I41" s="196">
        <f>'[2]05'!J43</f>
        <v>0</v>
      </c>
      <c r="J41" s="196">
        <f>'[2]05'!K43</f>
        <v>0</v>
      </c>
      <c r="K41" s="15">
        <f t="shared" si="3"/>
        <v>36</v>
      </c>
      <c r="L41" s="18">
        <f>frq!C41</f>
        <v>1</v>
      </c>
      <c r="M41" s="124">
        <f t="shared" si="4"/>
        <v>35.299999999999997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35.299999999999997</v>
      </c>
      <c r="R41" s="18">
        <v>0.7</v>
      </c>
    </row>
    <row r="42" spans="1:18">
      <c r="A42" s="8" t="s">
        <v>84</v>
      </c>
      <c r="B42" s="195">
        <f>'[2]05'!B44</f>
        <v>42</v>
      </c>
      <c r="C42" s="196">
        <f>'[2]05'!C44</f>
        <v>30</v>
      </c>
      <c r="D42" s="196">
        <f>'[2]05'!D44</f>
        <v>0</v>
      </c>
      <c r="E42" s="196">
        <f>'[2]05'!E44</f>
        <v>0</v>
      </c>
      <c r="F42" s="15">
        <f t="shared" si="6"/>
        <v>72</v>
      </c>
      <c r="G42" s="195">
        <f>'[2]05'!H44</f>
        <v>36</v>
      </c>
      <c r="H42" s="196">
        <f>'[2]05'!I44</f>
        <v>0</v>
      </c>
      <c r="I42" s="196">
        <f>'[2]05'!J44</f>
        <v>0</v>
      </c>
      <c r="J42" s="196">
        <f>'[2]05'!K44</f>
        <v>0</v>
      </c>
      <c r="K42" s="15">
        <f t="shared" si="3"/>
        <v>36</v>
      </c>
      <c r="L42" s="18">
        <f>frq!C42</f>
        <v>1</v>
      </c>
      <c r="M42" s="124">
        <f t="shared" si="4"/>
        <v>35.299999999999997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35.299999999999997</v>
      </c>
      <c r="R42" s="18">
        <v>0.7</v>
      </c>
    </row>
    <row r="43" spans="1:18">
      <c r="A43" s="8" t="s">
        <v>85</v>
      </c>
      <c r="B43" s="195">
        <f>'[2]05'!B45</f>
        <v>42</v>
      </c>
      <c r="C43" s="196">
        <f>'[2]05'!C45</f>
        <v>30</v>
      </c>
      <c r="D43" s="196">
        <f>'[2]05'!D45</f>
        <v>0</v>
      </c>
      <c r="E43" s="196">
        <f>'[2]05'!E45</f>
        <v>0</v>
      </c>
      <c r="F43" s="15">
        <f t="shared" si="6"/>
        <v>72</v>
      </c>
      <c r="G43" s="195">
        <f>'[2]05'!H45</f>
        <v>35</v>
      </c>
      <c r="H43" s="196">
        <f>'[2]05'!I45</f>
        <v>0</v>
      </c>
      <c r="I43" s="196">
        <f>'[2]05'!J45</f>
        <v>0</v>
      </c>
      <c r="J43" s="196">
        <f>'[2]05'!K45</f>
        <v>0</v>
      </c>
      <c r="K43" s="15">
        <f t="shared" si="3"/>
        <v>35</v>
      </c>
      <c r="L43" s="18">
        <f>frq!C43</f>
        <v>1</v>
      </c>
      <c r="M43" s="124">
        <f t="shared" si="4"/>
        <v>34.299999999999997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34.299999999999997</v>
      </c>
      <c r="R43" s="18">
        <v>0.7</v>
      </c>
    </row>
    <row r="44" spans="1:18">
      <c r="A44" s="8" t="s">
        <v>86</v>
      </c>
      <c r="B44" s="195">
        <f>'[2]05'!B46</f>
        <v>42</v>
      </c>
      <c r="C44" s="196">
        <f>'[2]05'!C46</f>
        <v>30</v>
      </c>
      <c r="D44" s="196">
        <f>'[2]05'!D46</f>
        <v>0</v>
      </c>
      <c r="E44" s="196">
        <f>'[2]05'!E46</f>
        <v>0</v>
      </c>
      <c r="F44" s="15">
        <f t="shared" si="6"/>
        <v>72</v>
      </c>
      <c r="G44" s="195">
        <f>'[2]05'!H46</f>
        <v>35</v>
      </c>
      <c r="H44" s="196">
        <f>'[2]05'!I46</f>
        <v>0</v>
      </c>
      <c r="I44" s="196">
        <f>'[2]05'!J46</f>
        <v>0</v>
      </c>
      <c r="J44" s="196">
        <f>'[2]05'!K46</f>
        <v>0</v>
      </c>
      <c r="K44" s="15">
        <f t="shared" si="3"/>
        <v>35</v>
      </c>
      <c r="L44" s="18">
        <f>frq!C44</f>
        <v>1</v>
      </c>
      <c r="M44" s="124">
        <f t="shared" si="4"/>
        <v>34.299999999999997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34.299999999999997</v>
      </c>
      <c r="R44" s="18">
        <v>0.7</v>
      </c>
    </row>
    <row r="45" spans="1:18">
      <c r="A45" s="8" t="s">
        <v>87</v>
      </c>
      <c r="B45" s="195">
        <f>'[2]05'!B47</f>
        <v>42</v>
      </c>
      <c r="C45" s="196">
        <f>'[2]05'!C47</f>
        <v>30</v>
      </c>
      <c r="D45" s="196">
        <f>'[2]05'!D47</f>
        <v>0</v>
      </c>
      <c r="E45" s="196">
        <f>'[2]05'!E47</f>
        <v>0</v>
      </c>
      <c r="F45" s="15">
        <f t="shared" si="6"/>
        <v>72</v>
      </c>
      <c r="G45" s="195">
        <f>'[2]05'!H47</f>
        <v>35</v>
      </c>
      <c r="H45" s="196">
        <f>'[2]05'!I47</f>
        <v>0</v>
      </c>
      <c r="I45" s="196">
        <f>'[2]05'!J47</f>
        <v>0</v>
      </c>
      <c r="J45" s="196">
        <f>'[2]05'!K47</f>
        <v>0</v>
      </c>
      <c r="K45" s="15">
        <f t="shared" si="3"/>
        <v>35</v>
      </c>
      <c r="L45" s="18">
        <f>frq!C45</f>
        <v>1</v>
      </c>
      <c r="M45" s="124">
        <f t="shared" si="4"/>
        <v>34.299999999999997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34.299999999999997</v>
      </c>
      <c r="R45" s="18">
        <v>0.7</v>
      </c>
    </row>
    <row r="46" spans="1:18">
      <c r="A46" s="8" t="s">
        <v>88</v>
      </c>
      <c r="B46" s="195">
        <f>'[2]05'!B48</f>
        <v>42</v>
      </c>
      <c r="C46" s="196">
        <f>'[2]05'!C48</f>
        <v>30</v>
      </c>
      <c r="D46" s="196">
        <f>'[2]05'!D48</f>
        <v>0</v>
      </c>
      <c r="E46" s="196">
        <f>'[2]05'!E48</f>
        <v>0</v>
      </c>
      <c r="F46" s="15">
        <f t="shared" si="6"/>
        <v>72</v>
      </c>
      <c r="G46" s="195">
        <f>'[2]05'!H48</f>
        <v>35</v>
      </c>
      <c r="H46" s="196">
        <f>'[2]05'!I48</f>
        <v>0</v>
      </c>
      <c r="I46" s="196">
        <f>'[2]05'!J48</f>
        <v>0</v>
      </c>
      <c r="J46" s="196">
        <f>'[2]05'!K48</f>
        <v>0</v>
      </c>
      <c r="K46" s="15">
        <f t="shared" si="3"/>
        <v>35</v>
      </c>
      <c r="L46" s="18">
        <f>frq!C46</f>
        <v>1</v>
      </c>
      <c r="M46" s="124">
        <f t="shared" si="4"/>
        <v>34.299999999999997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34.299999999999997</v>
      </c>
      <c r="R46" s="18">
        <v>0.7</v>
      </c>
    </row>
    <row r="47" spans="1:18">
      <c r="A47" s="8" t="s">
        <v>89</v>
      </c>
      <c r="B47" s="195">
        <f>'[2]05'!B49</f>
        <v>42</v>
      </c>
      <c r="C47" s="196">
        <f>'[2]05'!C49</f>
        <v>30</v>
      </c>
      <c r="D47" s="196">
        <f>'[2]05'!D49</f>
        <v>0</v>
      </c>
      <c r="E47" s="196">
        <f>'[2]05'!E49</f>
        <v>0</v>
      </c>
      <c r="F47" s="15">
        <f t="shared" si="6"/>
        <v>72</v>
      </c>
      <c r="G47" s="195">
        <f>'[2]05'!H49</f>
        <v>35</v>
      </c>
      <c r="H47" s="196">
        <f>'[2]05'!I49</f>
        <v>0</v>
      </c>
      <c r="I47" s="196">
        <f>'[2]05'!J49</f>
        <v>0</v>
      </c>
      <c r="J47" s="196">
        <f>'[2]05'!K49</f>
        <v>0</v>
      </c>
      <c r="K47" s="15">
        <f t="shared" si="3"/>
        <v>35</v>
      </c>
      <c r="L47" s="18">
        <f>frq!C47</f>
        <v>1</v>
      </c>
      <c r="M47" s="124">
        <f t="shared" si="4"/>
        <v>34.299999999999997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34.299999999999997</v>
      </c>
      <c r="R47" s="18">
        <v>0.7</v>
      </c>
    </row>
    <row r="48" spans="1:18">
      <c r="A48" s="8" t="s">
        <v>90</v>
      </c>
      <c r="B48" s="195">
        <f>'[2]05'!B50</f>
        <v>42</v>
      </c>
      <c r="C48" s="196">
        <f>'[2]05'!C50</f>
        <v>30</v>
      </c>
      <c r="D48" s="196">
        <f>'[2]05'!D50</f>
        <v>0</v>
      </c>
      <c r="E48" s="196">
        <f>'[2]05'!E50</f>
        <v>0</v>
      </c>
      <c r="F48" s="15">
        <f t="shared" si="6"/>
        <v>72</v>
      </c>
      <c r="G48" s="195">
        <f>'[2]05'!H50</f>
        <v>35</v>
      </c>
      <c r="H48" s="196">
        <f>'[2]05'!I50</f>
        <v>0</v>
      </c>
      <c r="I48" s="196">
        <f>'[2]05'!J50</f>
        <v>0</v>
      </c>
      <c r="J48" s="196">
        <f>'[2]05'!K50</f>
        <v>0</v>
      </c>
      <c r="K48" s="15">
        <f t="shared" si="3"/>
        <v>35</v>
      </c>
      <c r="L48" s="18">
        <f>frq!C48</f>
        <v>1</v>
      </c>
      <c r="M48" s="124">
        <f t="shared" si="4"/>
        <v>34.299999999999997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34.299999999999997</v>
      </c>
      <c r="R48" s="18">
        <v>0.7</v>
      </c>
    </row>
    <row r="49" spans="1:18">
      <c r="A49" s="8" t="s">
        <v>91</v>
      </c>
      <c r="B49" s="195">
        <f>'[2]05'!B51</f>
        <v>42</v>
      </c>
      <c r="C49" s="196">
        <f>'[2]05'!C51</f>
        <v>30</v>
      </c>
      <c r="D49" s="196">
        <f>'[2]05'!D51</f>
        <v>0</v>
      </c>
      <c r="E49" s="196">
        <f>'[2]05'!E51</f>
        <v>0</v>
      </c>
      <c r="F49" s="15">
        <f t="shared" si="6"/>
        <v>72</v>
      </c>
      <c r="G49" s="195">
        <f>'[2]05'!H51</f>
        <v>34</v>
      </c>
      <c r="H49" s="196">
        <f>'[2]05'!I51</f>
        <v>0</v>
      </c>
      <c r="I49" s="196">
        <f>'[2]05'!J51</f>
        <v>0</v>
      </c>
      <c r="J49" s="196">
        <f>'[2]05'!K51</f>
        <v>0</v>
      </c>
      <c r="K49" s="15">
        <f t="shared" si="3"/>
        <v>34</v>
      </c>
      <c r="L49" s="18">
        <f>frq!C49</f>
        <v>1</v>
      </c>
      <c r="M49" s="124">
        <f t="shared" si="4"/>
        <v>33.299999999999997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33.299999999999997</v>
      </c>
      <c r="R49" s="18">
        <v>0.7</v>
      </c>
    </row>
    <row r="50" spans="1:18">
      <c r="A50" s="8" t="s">
        <v>92</v>
      </c>
      <c r="B50" s="195">
        <f>'[2]05'!B52</f>
        <v>42</v>
      </c>
      <c r="C50" s="196">
        <f>'[2]05'!C52</f>
        <v>30</v>
      </c>
      <c r="D50" s="196">
        <f>'[2]05'!D52</f>
        <v>0</v>
      </c>
      <c r="E50" s="196">
        <f>'[2]05'!E52</f>
        <v>0</v>
      </c>
      <c r="F50" s="15">
        <f t="shared" si="6"/>
        <v>72</v>
      </c>
      <c r="G50" s="195">
        <f>'[2]05'!H52</f>
        <v>34</v>
      </c>
      <c r="H50" s="196">
        <f>'[2]05'!I52</f>
        <v>0</v>
      </c>
      <c r="I50" s="196">
        <f>'[2]05'!J52</f>
        <v>0</v>
      </c>
      <c r="J50" s="196">
        <f>'[2]05'!K52</f>
        <v>0</v>
      </c>
      <c r="K50" s="15">
        <f t="shared" si="3"/>
        <v>34</v>
      </c>
      <c r="L50" s="18">
        <f>frq!C50</f>
        <v>1</v>
      </c>
      <c r="M50" s="124">
        <f t="shared" si="4"/>
        <v>33.299999999999997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33.299999999999997</v>
      </c>
      <c r="R50" s="18">
        <v>0.7</v>
      </c>
    </row>
    <row r="51" spans="1:18">
      <c r="A51" s="8" t="s">
        <v>93</v>
      </c>
      <c r="B51" s="195">
        <f>'[2]05'!B53</f>
        <v>42</v>
      </c>
      <c r="C51" s="196">
        <f>'[2]05'!C53</f>
        <v>30</v>
      </c>
      <c r="D51" s="196">
        <f>'[2]05'!D53</f>
        <v>0</v>
      </c>
      <c r="E51" s="196">
        <f>'[2]05'!E53</f>
        <v>0</v>
      </c>
      <c r="F51" s="15">
        <f t="shared" si="6"/>
        <v>72</v>
      </c>
      <c r="G51" s="195">
        <f>'[2]05'!H53</f>
        <v>34</v>
      </c>
      <c r="H51" s="196">
        <f>'[2]05'!I53</f>
        <v>0</v>
      </c>
      <c r="I51" s="196">
        <f>'[2]05'!J53</f>
        <v>0</v>
      </c>
      <c r="J51" s="196">
        <f>'[2]05'!K53</f>
        <v>0</v>
      </c>
      <c r="K51" s="15">
        <f t="shared" si="3"/>
        <v>34</v>
      </c>
      <c r="L51" s="18">
        <f>frq!C51</f>
        <v>1</v>
      </c>
      <c r="M51" s="124">
        <f t="shared" si="4"/>
        <v>33.299999999999997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33.299999999999997</v>
      </c>
      <c r="R51" s="18">
        <v>0.7</v>
      </c>
    </row>
    <row r="52" spans="1:18">
      <c r="A52" s="8" t="s">
        <v>94</v>
      </c>
      <c r="B52" s="195">
        <f>'[2]05'!B54</f>
        <v>42</v>
      </c>
      <c r="C52" s="196">
        <f>'[2]05'!C54</f>
        <v>30</v>
      </c>
      <c r="D52" s="196">
        <f>'[2]05'!D54</f>
        <v>0</v>
      </c>
      <c r="E52" s="196">
        <f>'[2]05'!E54</f>
        <v>0</v>
      </c>
      <c r="F52" s="15">
        <f t="shared" si="6"/>
        <v>72</v>
      </c>
      <c r="G52" s="195">
        <f>'[2]05'!H54</f>
        <v>34</v>
      </c>
      <c r="H52" s="196">
        <f>'[2]05'!I54</f>
        <v>0</v>
      </c>
      <c r="I52" s="196">
        <f>'[2]05'!J54</f>
        <v>0</v>
      </c>
      <c r="J52" s="196">
        <f>'[2]05'!K54</f>
        <v>0</v>
      </c>
      <c r="K52" s="15">
        <f t="shared" si="3"/>
        <v>34</v>
      </c>
      <c r="L52" s="18">
        <f>frq!C52</f>
        <v>1</v>
      </c>
      <c r="M52" s="124">
        <f t="shared" si="4"/>
        <v>33.299999999999997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33.299999999999997</v>
      </c>
      <c r="R52" s="18">
        <v>0.7</v>
      </c>
    </row>
    <row r="53" spans="1:18">
      <c r="A53" s="8" t="s">
        <v>95</v>
      </c>
      <c r="B53" s="195">
        <f>'[2]05'!B55</f>
        <v>42</v>
      </c>
      <c r="C53" s="196">
        <f>'[2]05'!C55</f>
        <v>30</v>
      </c>
      <c r="D53" s="196">
        <f>'[2]05'!D55</f>
        <v>0</v>
      </c>
      <c r="E53" s="196">
        <f>'[2]05'!E55</f>
        <v>0</v>
      </c>
      <c r="F53" s="15">
        <f t="shared" si="6"/>
        <v>72</v>
      </c>
      <c r="G53" s="195">
        <f>'[2]05'!H55</f>
        <v>34</v>
      </c>
      <c r="H53" s="196">
        <f>'[2]05'!I55</f>
        <v>0</v>
      </c>
      <c r="I53" s="196">
        <f>'[2]05'!J55</f>
        <v>0</v>
      </c>
      <c r="J53" s="196">
        <f>'[2]05'!K55</f>
        <v>0</v>
      </c>
      <c r="K53" s="15">
        <f t="shared" si="3"/>
        <v>34</v>
      </c>
      <c r="L53" s="18">
        <f>frq!C53</f>
        <v>1</v>
      </c>
      <c r="M53" s="124">
        <f t="shared" si="4"/>
        <v>33.299999999999997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33.299999999999997</v>
      </c>
      <c r="R53" s="18">
        <v>0.7</v>
      </c>
    </row>
    <row r="54" spans="1:18">
      <c r="A54" s="8" t="s">
        <v>96</v>
      </c>
      <c r="B54" s="195">
        <f>'[2]05'!B56</f>
        <v>42</v>
      </c>
      <c r="C54" s="196">
        <f>'[2]05'!C56</f>
        <v>30</v>
      </c>
      <c r="D54" s="196">
        <f>'[2]05'!D56</f>
        <v>0</v>
      </c>
      <c r="E54" s="196">
        <f>'[2]05'!E56</f>
        <v>0</v>
      </c>
      <c r="F54" s="15">
        <f t="shared" si="6"/>
        <v>72</v>
      </c>
      <c r="G54" s="195">
        <f>'[2]05'!H56</f>
        <v>34</v>
      </c>
      <c r="H54" s="196">
        <f>'[2]05'!I56</f>
        <v>0</v>
      </c>
      <c r="I54" s="196">
        <f>'[2]05'!J56</f>
        <v>0</v>
      </c>
      <c r="J54" s="196">
        <f>'[2]05'!K56</f>
        <v>0</v>
      </c>
      <c r="K54" s="15">
        <f t="shared" si="3"/>
        <v>34</v>
      </c>
      <c r="L54" s="18">
        <f>frq!C54</f>
        <v>1</v>
      </c>
      <c r="M54" s="124">
        <f t="shared" si="4"/>
        <v>33.299999999999997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33.299999999999997</v>
      </c>
      <c r="R54" s="18">
        <v>0.7</v>
      </c>
    </row>
    <row r="55" spans="1:18">
      <c r="A55" s="8" t="s">
        <v>97</v>
      </c>
      <c r="B55" s="195">
        <f>'[2]05'!B57</f>
        <v>42</v>
      </c>
      <c r="C55" s="196">
        <f>'[2]05'!C57</f>
        <v>30</v>
      </c>
      <c r="D55" s="196">
        <f>'[2]05'!D57</f>
        <v>0</v>
      </c>
      <c r="E55" s="196">
        <f>'[2]05'!E57</f>
        <v>0</v>
      </c>
      <c r="F55" s="15">
        <f t="shared" si="6"/>
        <v>72</v>
      </c>
      <c r="G55" s="195">
        <f>'[2]05'!H57</f>
        <v>34</v>
      </c>
      <c r="H55" s="196">
        <f>'[2]05'!I57</f>
        <v>0</v>
      </c>
      <c r="I55" s="196">
        <f>'[2]05'!J57</f>
        <v>0</v>
      </c>
      <c r="J55" s="196">
        <f>'[2]05'!K57</f>
        <v>0</v>
      </c>
      <c r="K55" s="15">
        <f t="shared" si="3"/>
        <v>34</v>
      </c>
      <c r="L55" s="18">
        <f>frq!C55</f>
        <v>1</v>
      </c>
      <c r="M55" s="124">
        <f t="shared" si="4"/>
        <v>33.299999999999997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33.299999999999997</v>
      </c>
      <c r="R55" s="18">
        <v>0.7</v>
      </c>
    </row>
    <row r="56" spans="1:18">
      <c r="A56" s="8" t="s">
        <v>98</v>
      </c>
      <c r="B56" s="195">
        <f>'[2]05'!B58</f>
        <v>42</v>
      </c>
      <c r="C56" s="196">
        <f>'[2]05'!C58</f>
        <v>30</v>
      </c>
      <c r="D56" s="196">
        <f>'[2]05'!D58</f>
        <v>0</v>
      </c>
      <c r="E56" s="196">
        <f>'[2]05'!E58</f>
        <v>0</v>
      </c>
      <c r="F56" s="15">
        <f t="shared" si="6"/>
        <v>72</v>
      </c>
      <c r="G56" s="195">
        <f>'[2]05'!H58</f>
        <v>34</v>
      </c>
      <c r="H56" s="196">
        <f>'[2]05'!I58</f>
        <v>0</v>
      </c>
      <c r="I56" s="196">
        <f>'[2]05'!J58</f>
        <v>0</v>
      </c>
      <c r="J56" s="196">
        <f>'[2]05'!K58</f>
        <v>0</v>
      </c>
      <c r="K56" s="15">
        <f t="shared" si="3"/>
        <v>34</v>
      </c>
      <c r="L56" s="18">
        <f>frq!C56</f>
        <v>1</v>
      </c>
      <c r="M56" s="124">
        <f t="shared" si="4"/>
        <v>33.299999999999997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33.299999999999997</v>
      </c>
      <c r="R56" s="18">
        <v>0.7</v>
      </c>
    </row>
    <row r="57" spans="1:18">
      <c r="A57" s="8" t="s">
        <v>99</v>
      </c>
      <c r="B57" s="195">
        <f>'[2]05'!B59</f>
        <v>42</v>
      </c>
      <c r="C57" s="196">
        <f>'[2]05'!C59</f>
        <v>30</v>
      </c>
      <c r="D57" s="196">
        <f>'[2]05'!D59</f>
        <v>0</v>
      </c>
      <c r="E57" s="196">
        <f>'[2]05'!E59</f>
        <v>0</v>
      </c>
      <c r="F57" s="15">
        <f t="shared" si="6"/>
        <v>72</v>
      </c>
      <c r="G57" s="195">
        <f>'[2]05'!H59</f>
        <v>33</v>
      </c>
      <c r="H57" s="196">
        <f>'[2]05'!I59</f>
        <v>0</v>
      </c>
      <c r="I57" s="196">
        <f>'[2]05'!J59</f>
        <v>0</v>
      </c>
      <c r="J57" s="196">
        <f>'[2]05'!K59</f>
        <v>0</v>
      </c>
      <c r="K57" s="15">
        <f t="shared" si="3"/>
        <v>33</v>
      </c>
      <c r="L57" s="18">
        <f>frq!C57</f>
        <v>1</v>
      </c>
      <c r="M57" s="124">
        <f t="shared" si="4"/>
        <v>32.299999999999997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32.299999999999997</v>
      </c>
      <c r="R57" s="18">
        <v>0.7</v>
      </c>
    </row>
    <row r="58" spans="1:18">
      <c r="A58" s="8" t="s">
        <v>100</v>
      </c>
      <c r="B58" s="195">
        <f>'[2]05'!B60</f>
        <v>42</v>
      </c>
      <c r="C58" s="196">
        <f>'[2]05'!C60</f>
        <v>30</v>
      </c>
      <c r="D58" s="196">
        <f>'[2]05'!D60</f>
        <v>0</v>
      </c>
      <c r="E58" s="196">
        <f>'[2]05'!E60</f>
        <v>0</v>
      </c>
      <c r="F58" s="15">
        <f t="shared" si="6"/>
        <v>72</v>
      </c>
      <c r="G58" s="195">
        <f>'[2]05'!H60</f>
        <v>33</v>
      </c>
      <c r="H58" s="196">
        <f>'[2]05'!I60</f>
        <v>0</v>
      </c>
      <c r="I58" s="196">
        <f>'[2]05'!J60</f>
        <v>0</v>
      </c>
      <c r="J58" s="196">
        <f>'[2]05'!K60</f>
        <v>0</v>
      </c>
      <c r="K58" s="15">
        <f t="shared" si="3"/>
        <v>33</v>
      </c>
      <c r="L58" s="18">
        <f>frq!C58</f>
        <v>1</v>
      </c>
      <c r="M58" s="124">
        <f t="shared" si="4"/>
        <v>32.299999999999997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32.299999999999997</v>
      </c>
      <c r="R58" s="18">
        <v>0.7</v>
      </c>
    </row>
    <row r="59" spans="1:18">
      <c r="A59" s="8" t="s">
        <v>101</v>
      </c>
      <c r="B59" s="195">
        <f>'[2]05'!B61</f>
        <v>42</v>
      </c>
      <c r="C59" s="196">
        <f>'[2]05'!C61</f>
        <v>30</v>
      </c>
      <c r="D59" s="196">
        <f>'[2]05'!D61</f>
        <v>0</v>
      </c>
      <c r="E59" s="196">
        <f>'[2]05'!E61</f>
        <v>0</v>
      </c>
      <c r="F59" s="15">
        <f t="shared" si="6"/>
        <v>72</v>
      </c>
      <c r="G59" s="195">
        <f>'[2]05'!H61</f>
        <v>33</v>
      </c>
      <c r="H59" s="196">
        <f>'[2]05'!I61</f>
        <v>0</v>
      </c>
      <c r="I59" s="196">
        <f>'[2]05'!J61</f>
        <v>0</v>
      </c>
      <c r="J59" s="196">
        <f>'[2]05'!K61</f>
        <v>0</v>
      </c>
      <c r="K59" s="15">
        <f t="shared" si="3"/>
        <v>33</v>
      </c>
      <c r="L59" s="18">
        <f>frq!C59</f>
        <v>1</v>
      </c>
      <c r="M59" s="124">
        <f t="shared" si="4"/>
        <v>32.299999999999997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32.299999999999997</v>
      </c>
      <c r="R59" s="18">
        <v>0.7</v>
      </c>
    </row>
    <row r="60" spans="1:18">
      <c r="A60" s="8" t="s">
        <v>102</v>
      </c>
      <c r="B60" s="195">
        <f>'[2]05'!B62</f>
        <v>42</v>
      </c>
      <c r="C60" s="196">
        <f>'[2]05'!C62</f>
        <v>30</v>
      </c>
      <c r="D60" s="196">
        <f>'[2]05'!D62</f>
        <v>0</v>
      </c>
      <c r="E60" s="196">
        <f>'[2]05'!E62</f>
        <v>0</v>
      </c>
      <c r="F60" s="15">
        <f t="shared" si="6"/>
        <v>72</v>
      </c>
      <c r="G60" s="195">
        <f>'[2]05'!H62</f>
        <v>33</v>
      </c>
      <c r="H60" s="196">
        <f>'[2]05'!I62</f>
        <v>0</v>
      </c>
      <c r="I60" s="196">
        <f>'[2]05'!J62</f>
        <v>0</v>
      </c>
      <c r="J60" s="196">
        <f>'[2]05'!K62</f>
        <v>0</v>
      </c>
      <c r="K60" s="15">
        <f t="shared" si="3"/>
        <v>33</v>
      </c>
      <c r="L60" s="18">
        <f>frq!C60</f>
        <v>1</v>
      </c>
      <c r="M60" s="124">
        <f t="shared" si="4"/>
        <v>32.299999999999997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32.299999999999997</v>
      </c>
      <c r="R60" s="18">
        <v>0.7</v>
      </c>
    </row>
    <row r="61" spans="1:18">
      <c r="A61" s="8" t="s">
        <v>103</v>
      </c>
      <c r="B61" s="195">
        <f>'[2]05'!B63</f>
        <v>42</v>
      </c>
      <c r="C61" s="196">
        <f>'[2]05'!C63</f>
        <v>30</v>
      </c>
      <c r="D61" s="196">
        <f>'[2]05'!D63</f>
        <v>0</v>
      </c>
      <c r="E61" s="196">
        <f>'[2]05'!E63</f>
        <v>0</v>
      </c>
      <c r="F61" s="15">
        <f t="shared" si="6"/>
        <v>72</v>
      </c>
      <c r="G61" s="195">
        <f>'[2]05'!H63</f>
        <v>33</v>
      </c>
      <c r="H61" s="196">
        <f>'[2]05'!I63</f>
        <v>0</v>
      </c>
      <c r="I61" s="196">
        <f>'[2]05'!J63</f>
        <v>0</v>
      </c>
      <c r="J61" s="196">
        <f>'[2]05'!K63</f>
        <v>0</v>
      </c>
      <c r="K61" s="15">
        <f t="shared" si="3"/>
        <v>33</v>
      </c>
      <c r="L61" s="18">
        <f>frq!C61</f>
        <v>1</v>
      </c>
      <c r="M61" s="124">
        <f t="shared" si="4"/>
        <v>32.299999999999997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32.299999999999997</v>
      </c>
      <c r="R61" s="18">
        <v>0.7</v>
      </c>
    </row>
    <row r="62" spans="1:18">
      <c r="A62" s="8" t="s">
        <v>104</v>
      </c>
      <c r="B62" s="195">
        <f>'[2]05'!B64</f>
        <v>42</v>
      </c>
      <c r="C62" s="196">
        <f>'[2]05'!C64</f>
        <v>30</v>
      </c>
      <c r="D62" s="196">
        <f>'[2]05'!D64</f>
        <v>0</v>
      </c>
      <c r="E62" s="196">
        <f>'[2]05'!E64</f>
        <v>0</v>
      </c>
      <c r="F62" s="15">
        <f t="shared" si="6"/>
        <v>72</v>
      </c>
      <c r="G62" s="195">
        <f>'[2]05'!H64</f>
        <v>33</v>
      </c>
      <c r="H62" s="196">
        <f>'[2]05'!I64</f>
        <v>0</v>
      </c>
      <c r="I62" s="196">
        <f>'[2]05'!J64</f>
        <v>0</v>
      </c>
      <c r="J62" s="196">
        <f>'[2]05'!K64</f>
        <v>0</v>
      </c>
      <c r="K62" s="15">
        <f t="shared" si="3"/>
        <v>33</v>
      </c>
      <c r="L62" s="18">
        <f>frq!C62</f>
        <v>1</v>
      </c>
      <c r="M62" s="124">
        <f t="shared" si="4"/>
        <v>32.299999999999997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32.299999999999997</v>
      </c>
      <c r="R62" s="18">
        <v>0.7</v>
      </c>
    </row>
    <row r="63" spans="1:18">
      <c r="A63" s="8" t="s">
        <v>105</v>
      </c>
      <c r="B63" s="195">
        <f>'[2]05'!B65</f>
        <v>42</v>
      </c>
      <c r="C63" s="196">
        <f>'[2]05'!C65</f>
        <v>30</v>
      </c>
      <c r="D63" s="196">
        <f>'[2]05'!D65</f>
        <v>0</v>
      </c>
      <c r="E63" s="196">
        <f>'[2]05'!E65</f>
        <v>0</v>
      </c>
      <c r="F63" s="15">
        <f t="shared" si="6"/>
        <v>72</v>
      </c>
      <c r="G63" s="195">
        <f>'[2]05'!H65</f>
        <v>33</v>
      </c>
      <c r="H63" s="196">
        <f>'[2]05'!I65</f>
        <v>0</v>
      </c>
      <c r="I63" s="196">
        <f>'[2]05'!J65</f>
        <v>0</v>
      </c>
      <c r="J63" s="196">
        <f>'[2]05'!K65</f>
        <v>0</v>
      </c>
      <c r="K63" s="15">
        <f t="shared" si="3"/>
        <v>33</v>
      </c>
      <c r="L63" s="18">
        <f>frq!C63</f>
        <v>1</v>
      </c>
      <c r="M63" s="124">
        <f t="shared" si="4"/>
        <v>32.299999999999997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32.299999999999997</v>
      </c>
      <c r="R63" s="18">
        <v>0.7</v>
      </c>
    </row>
    <row r="64" spans="1:18">
      <c r="A64" s="8" t="s">
        <v>106</v>
      </c>
      <c r="B64" s="195">
        <f>'[2]05'!B66</f>
        <v>42</v>
      </c>
      <c r="C64" s="196">
        <f>'[2]05'!C66</f>
        <v>30</v>
      </c>
      <c r="D64" s="196">
        <f>'[2]05'!D66</f>
        <v>0</v>
      </c>
      <c r="E64" s="196">
        <f>'[2]05'!E66</f>
        <v>0</v>
      </c>
      <c r="F64" s="15">
        <f t="shared" si="6"/>
        <v>72</v>
      </c>
      <c r="G64" s="195">
        <f>'[2]05'!H66</f>
        <v>33</v>
      </c>
      <c r="H64" s="196">
        <f>'[2]05'!I66</f>
        <v>0</v>
      </c>
      <c r="I64" s="196">
        <f>'[2]05'!J66</f>
        <v>0</v>
      </c>
      <c r="J64" s="196">
        <f>'[2]05'!K66</f>
        <v>0</v>
      </c>
      <c r="K64" s="15">
        <f t="shared" si="3"/>
        <v>33</v>
      </c>
      <c r="L64" s="18">
        <f>frq!C64</f>
        <v>1</v>
      </c>
      <c r="M64" s="124">
        <f t="shared" si="4"/>
        <v>32.299999999999997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32.299999999999997</v>
      </c>
      <c r="R64" s="18">
        <v>0.7</v>
      </c>
    </row>
    <row r="65" spans="1:18">
      <c r="A65" s="8" t="s">
        <v>107</v>
      </c>
      <c r="B65" s="195">
        <f>'[2]05'!B67</f>
        <v>42</v>
      </c>
      <c r="C65" s="196">
        <f>'[2]05'!C67</f>
        <v>30</v>
      </c>
      <c r="D65" s="196">
        <f>'[2]05'!D67</f>
        <v>0</v>
      </c>
      <c r="E65" s="196">
        <f>'[2]05'!E67</f>
        <v>0</v>
      </c>
      <c r="F65" s="15">
        <f t="shared" si="6"/>
        <v>72</v>
      </c>
      <c r="G65" s="195">
        <f>'[2]05'!H67</f>
        <v>33</v>
      </c>
      <c r="H65" s="196">
        <f>'[2]05'!I67</f>
        <v>0</v>
      </c>
      <c r="I65" s="196">
        <f>'[2]05'!J67</f>
        <v>0</v>
      </c>
      <c r="J65" s="196">
        <f>'[2]05'!K67</f>
        <v>0</v>
      </c>
      <c r="K65" s="15">
        <f t="shared" si="3"/>
        <v>33</v>
      </c>
      <c r="L65" s="18">
        <f>frq!C65</f>
        <v>1</v>
      </c>
      <c r="M65" s="124">
        <f t="shared" si="4"/>
        <v>32.299999999999997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32.299999999999997</v>
      </c>
      <c r="R65" s="18">
        <v>0.7</v>
      </c>
    </row>
    <row r="66" spans="1:18">
      <c r="A66" s="8" t="s">
        <v>108</v>
      </c>
      <c r="B66" s="195">
        <f>'[2]05'!B68</f>
        <v>42</v>
      </c>
      <c r="C66" s="196">
        <f>'[2]05'!C68</f>
        <v>30</v>
      </c>
      <c r="D66" s="196">
        <f>'[2]05'!D68</f>
        <v>0</v>
      </c>
      <c r="E66" s="196">
        <f>'[2]05'!E68</f>
        <v>0</v>
      </c>
      <c r="F66" s="15">
        <f t="shared" si="6"/>
        <v>72</v>
      </c>
      <c r="G66" s="195">
        <f>'[2]05'!H68</f>
        <v>33</v>
      </c>
      <c r="H66" s="196">
        <f>'[2]05'!I68</f>
        <v>0</v>
      </c>
      <c r="I66" s="196">
        <f>'[2]05'!J68</f>
        <v>0</v>
      </c>
      <c r="J66" s="196">
        <f>'[2]05'!K68</f>
        <v>0</v>
      </c>
      <c r="K66" s="15">
        <f t="shared" si="3"/>
        <v>33</v>
      </c>
      <c r="L66" s="18">
        <f>frq!C66</f>
        <v>1</v>
      </c>
      <c r="M66" s="124">
        <f t="shared" si="4"/>
        <v>32.299999999999997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32.299999999999997</v>
      </c>
      <c r="R66" s="18">
        <v>0.7</v>
      </c>
    </row>
    <row r="67" spans="1:18">
      <c r="A67" s="8" t="s">
        <v>109</v>
      </c>
      <c r="B67" s="195">
        <f>'[2]05'!B69</f>
        <v>42</v>
      </c>
      <c r="C67" s="196">
        <f>'[2]05'!C69</f>
        <v>30</v>
      </c>
      <c r="D67" s="196">
        <f>'[2]05'!D69</f>
        <v>0</v>
      </c>
      <c r="E67" s="196">
        <f>'[2]05'!E69</f>
        <v>0</v>
      </c>
      <c r="F67" s="15">
        <f t="shared" si="6"/>
        <v>72</v>
      </c>
      <c r="G67" s="195">
        <f>'[2]05'!H69</f>
        <v>33</v>
      </c>
      <c r="H67" s="196">
        <f>'[2]05'!I69</f>
        <v>0</v>
      </c>
      <c r="I67" s="196">
        <f>'[2]05'!J69</f>
        <v>0</v>
      </c>
      <c r="J67" s="196">
        <f>'[2]05'!K69</f>
        <v>0</v>
      </c>
      <c r="K67" s="15">
        <f t="shared" si="3"/>
        <v>33</v>
      </c>
      <c r="L67" s="18">
        <f>frq!C67</f>
        <v>1</v>
      </c>
      <c r="M67" s="124">
        <f t="shared" si="4"/>
        <v>32.299999999999997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32.299999999999997</v>
      </c>
      <c r="R67" s="18">
        <v>0.7</v>
      </c>
    </row>
    <row r="68" spans="1:18">
      <c r="A68" s="8" t="s">
        <v>110</v>
      </c>
      <c r="B68" s="195">
        <f>'[2]05'!B70</f>
        <v>42</v>
      </c>
      <c r="C68" s="196">
        <f>'[2]05'!C70</f>
        <v>30</v>
      </c>
      <c r="D68" s="196">
        <f>'[2]05'!D70</f>
        <v>0</v>
      </c>
      <c r="E68" s="196">
        <f>'[2]05'!E70</f>
        <v>0</v>
      </c>
      <c r="F68" s="15">
        <f t="shared" si="6"/>
        <v>72</v>
      </c>
      <c r="G68" s="195">
        <f>'[2]05'!H70</f>
        <v>33</v>
      </c>
      <c r="H68" s="196">
        <f>'[2]05'!I70</f>
        <v>0</v>
      </c>
      <c r="I68" s="196">
        <f>'[2]05'!J70</f>
        <v>0</v>
      </c>
      <c r="J68" s="196">
        <f>'[2]05'!K70</f>
        <v>0</v>
      </c>
      <c r="K68" s="15">
        <f t="shared" ref="K68:K98" si="13">SUM(G68:J68)</f>
        <v>33</v>
      </c>
      <c r="L68" s="18">
        <f>frq!C68</f>
        <v>1</v>
      </c>
      <c r="M68" s="124">
        <f t="shared" ref="M68:M98" si="14">IF($L68=1,G68,IF(AND($L68=0.985,G68&gt;0.985*B68),B68*0.985,IF(AND($L68=0.965,G68&gt;0.965*B68),0.965*B68,G68)))-R68</f>
        <v>32.299999999999997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32.299999999999997</v>
      </c>
      <c r="R68" s="18">
        <v>0.7</v>
      </c>
    </row>
    <row r="69" spans="1:18">
      <c r="A69" s="8" t="s">
        <v>111</v>
      </c>
      <c r="B69" s="195">
        <f>'[2]05'!B71</f>
        <v>42</v>
      </c>
      <c r="C69" s="196">
        <f>'[2]05'!C71</f>
        <v>30</v>
      </c>
      <c r="D69" s="196">
        <f>'[2]05'!D71</f>
        <v>0</v>
      </c>
      <c r="E69" s="196">
        <f>'[2]05'!E71</f>
        <v>0</v>
      </c>
      <c r="F69" s="15">
        <f t="shared" ref="F69:F98" si="16">SUM(B69:E69)</f>
        <v>72</v>
      </c>
      <c r="G69" s="195">
        <f>'[2]05'!H71</f>
        <v>33</v>
      </c>
      <c r="H69" s="196">
        <f>'[2]05'!I71</f>
        <v>0</v>
      </c>
      <c r="I69" s="196">
        <f>'[2]05'!J71</f>
        <v>0</v>
      </c>
      <c r="J69" s="196">
        <f>'[2]05'!K71</f>
        <v>0</v>
      </c>
      <c r="K69" s="15">
        <f t="shared" si="13"/>
        <v>33</v>
      </c>
      <c r="L69" s="18">
        <f>frq!C69</f>
        <v>1</v>
      </c>
      <c r="M69" s="124">
        <f t="shared" si="14"/>
        <v>32.299999999999997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32.299999999999997</v>
      </c>
      <c r="R69" s="18">
        <v>0.7</v>
      </c>
    </row>
    <row r="70" spans="1:18">
      <c r="A70" s="8" t="s">
        <v>112</v>
      </c>
      <c r="B70" s="195">
        <f>'[2]05'!B72</f>
        <v>42</v>
      </c>
      <c r="C70" s="196">
        <f>'[2]05'!C72</f>
        <v>30</v>
      </c>
      <c r="D70" s="196">
        <f>'[2]05'!D72</f>
        <v>0</v>
      </c>
      <c r="E70" s="196">
        <f>'[2]05'!E72</f>
        <v>0</v>
      </c>
      <c r="F70" s="15">
        <f t="shared" si="16"/>
        <v>72</v>
      </c>
      <c r="G70" s="195">
        <f>'[2]05'!H72</f>
        <v>33</v>
      </c>
      <c r="H70" s="196">
        <f>'[2]05'!I72</f>
        <v>0</v>
      </c>
      <c r="I70" s="196">
        <f>'[2]05'!J72</f>
        <v>0</v>
      </c>
      <c r="J70" s="196">
        <f>'[2]05'!K72</f>
        <v>0</v>
      </c>
      <c r="K70" s="15">
        <f t="shared" si="13"/>
        <v>33</v>
      </c>
      <c r="L70" s="18">
        <f>frq!C70</f>
        <v>1</v>
      </c>
      <c r="M70" s="124">
        <f t="shared" si="14"/>
        <v>32.299999999999997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32.299999999999997</v>
      </c>
      <c r="R70" s="18">
        <v>0.7</v>
      </c>
    </row>
    <row r="71" spans="1:18">
      <c r="A71" s="8" t="s">
        <v>113</v>
      </c>
      <c r="B71" s="195">
        <f>'[2]05'!B73</f>
        <v>42</v>
      </c>
      <c r="C71" s="196">
        <f>'[2]05'!C73</f>
        <v>30</v>
      </c>
      <c r="D71" s="196">
        <f>'[2]05'!D73</f>
        <v>0</v>
      </c>
      <c r="E71" s="196">
        <f>'[2]05'!E73</f>
        <v>0</v>
      </c>
      <c r="F71" s="15">
        <f t="shared" si="16"/>
        <v>72</v>
      </c>
      <c r="G71" s="195">
        <f>'[2]05'!H73</f>
        <v>33</v>
      </c>
      <c r="H71" s="196">
        <f>'[2]05'!I73</f>
        <v>0</v>
      </c>
      <c r="I71" s="196">
        <f>'[2]05'!J73</f>
        <v>0</v>
      </c>
      <c r="J71" s="196">
        <f>'[2]05'!K73</f>
        <v>0</v>
      </c>
      <c r="K71" s="15">
        <f t="shared" si="13"/>
        <v>33</v>
      </c>
      <c r="L71" s="18">
        <f>frq!C71</f>
        <v>1</v>
      </c>
      <c r="M71" s="124">
        <f t="shared" si="14"/>
        <v>32.299999999999997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32.299999999999997</v>
      </c>
      <c r="R71" s="18">
        <v>0.7</v>
      </c>
    </row>
    <row r="72" spans="1:18">
      <c r="A72" s="8" t="s">
        <v>114</v>
      </c>
      <c r="B72" s="195">
        <f>'[2]05'!B74</f>
        <v>42</v>
      </c>
      <c r="C72" s="196">
        <f>'[2]05'!C74</f>
        <v>30</v>
      </c>
      <c r="D72" s="196">
        <f>'[2]05'!D74</f>
        <v>0</v>
      </c>
      <c r="E72" s="196">
        <f>'[2]05'!E74</f>
        <v>0</v>
      </c>
      <c r="F72" s="15">
        <f t="shared" si="16"/>
        <v>72</v>
      </c>
      <c r="G72" s="195">
        <f>'[2]05'!H74</f>
        <v>33</v>
      </c>
      <c r="H72" s="196">
        <f>'[2]05'!I74</f>
        <v>0</v>
      </c>
      <c r="I72" s="196">
        <f>'[2]05'!J74</f>
        <v>0</v>
      </c>
      <c r="J72" s="196">
        <f>'[2]05'!K74</f>
        <v>0</v>
      </c>
      <c r="K72" s="15">
        <f t="shared" si="13"/>
        <v>33</v>
      </c>
      <c r="L72" s="18">
        <f>frq!C72</f>
        <v>1</v>
      </c>
      <c r="M72" s="124">
        <f t="shared" si="14"/>
        <v>32.299999999999997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32.299999999999997</v>
      </c>
      <c r="R72" s="18">
        <v>0.7</v>
      </c>
    </row>
    <row r="73" spans="1:18">
      <c r="A73" s="8" t="s">
        <v>115</v>
      </c>
      <c r="B73" s="195">
        <f>'[2]05'!B75</f>
        <v>42</v>
      </c>
      <c r="C73" s="196">
        <f>'[2]05'!C75</f>
        <v>30</v>
      </c>
      <c r="D73" s="196">
        <f>'[2]05'!D75</f>
        <v>0</v>
      </c>
      <c r="E73" s="196">
        <f>'[2]05'!E75</f>
        <v>0</v>
      </c>
      <c r="F73" s="15">
        <f t="shared" si="16"/>
        <v>72</v>
      </c>
      <c r="G73" s="195">
        <f>'[2]05'!H75</f>
        <v>33</v>
      </c>
      <c r="H73" s="196">
        <f>'[2]05'!I75</f>
        <v>0</v>
      </c>
      <c r="I73" s="196">
        <f>'[2]05'!J75</f>
        <v>0</v>
      </c>
      <c r="J73" s="196">
        <f>'[2]05'!K75</f>
        <v>0</v>
      </c>
      <c r="K73" s="15">
        <f t="shared" si="13"/>
        <v>33</v>
      </c>
      <c r="L73" s="18">
        <f>frq!C73</f>
        <v>1</v>
      </c>
      <c r="M73" s="124">
        <f t="shared" si="14"/>
        <v>32.299999999999997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32.299999999999997</v>
      </c>
      <c r="R73" s="18">
        <v>0.7</v>
      </c>
    </row>
    <row r="74" spans="1:18">
      <c r="A74" s="8" t="s">
        <v>116</v>
      </c>
      <c r="B74" s="195">
        <f>'[2]05'!B76</f>
        <v>42</v>
      </c>
      <c r="C74" s="196">
        <f>'[2]05'!C76</f>
        <v>30</v>
      </c>
      <c r="D74" s="196">
        <f>'[2]05'!D76</f>
        <v>0</v>
      </c>
      <c r="E74" s="196">
        <f>'[2]05'!E76</f>
        <v>0</v>
      </c>
      <c r="F74" s="15">
        <f t="shared" si="16"/>
        <v>72</v>
      </c>
      <c r="G74" s="195">
        <f>'[2]05'!H76</f>
        <v>33</v>
      </c>
      <c r="H74" s="196">
        <f>'[2]05'!I76</f>
        <v>0</v>
      </c>
      <c r="I74" s="196">
        <f>'[2]05'!J76</f>
        <v>0</v>
      </c>
      <c r="J74" s="196">
        <f>'[2]05'!K76</f>
        <v>0</v>
      </c>
      <c r="K74" s="15">
        <f t="shared" si="13"/>
        <v>33</v>
      </c>
      <c r="L74" s="18">
        <f>frq!C74</f>
        <v>1</v>
      </c>
      <c r="M74" s="124">
        <f t="shared" si="14"/>
        <v>32.299999999999997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32.299999999999997</v>
      </c>
      <c r="R74" s="18">
        <v>0.7</v>
      </c>
    </row>
    <row r="75" spans="1:18">
      <c r="A75" s="8" t="s">
        <v>117</v>
      </c>
      <c r="B75" s="195">
        <f>'[2]05'!B77</f>
        <v>42</v>
      </c>
      <c r="C75" s="196">
        <f>'[2]05'!C77</f>
        <v>30</v>
      </c>
      <c r="D75" s="196">
        <f>'[2]05'!D77</f>
        <v>0</v>
      </c>
      <c r="E75" s="196">
        <f>'[2]05'!E77</f>
        <v>0</v>
      </c>
      <c r="F75" s="15">
        <f t="shared" si="16"/>
        <v>72</v>
      </c>
      <c r="G75" s="195">
        <f>'[2]05'!H77</f>
        <v>33</v>
      </c>
      <c r="H75" s="196">
        <f>'[2]05'!I77</f>
        <v>0</v>
      </c>
      <c r="I75" s="196">
        <f>'[2]05'!J77</f>
        <v>0</v>
      </c>
      <c r="J75" s="196">
        <f>'[2]05'!K77</f>
        <v>0</v>
      </c>
      <c r="K75" s="15">
        <f t="shared" si="13"/>
        <v>33</v>
      </c>
      <c r="L75" s="18">
        <f>frq!C75</f>
        <v>1</v>
      </c>
      <c r="M75" s="124">
        <f t="shared" si="14"/>
        <v>32.6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32.6</v>
      </c>
      <c r="R75" s="18">
        <v>0.4</v>
      </c>
    </row>
    <row r="76" spans="1:18">
      <c r="A76" s="8" t="s">
        <v>118</v>
      </c>
      <c r="B76" s="195">
        <f>'[2]05'!B78</f>
        <v>42</v>
      </c>
      <c r="C76" s="196">
        <f>'[2]05'!C78</f>
        <v>30</v>
      </c>
      <c r="D76" s="196">
        <f>'[2]05'!D78</f>
        <v>0</v>
      </c>
      <c r="E76" s="196">
        <f>'[2]05'!E78</f>
        <v>0</v>
      </c>
      <c r="F76" s="15">
        <f t="shared" si="16"/>
        <v>72</v>
      </c>
      <c r="G76" s="195">
        <f>'[2]05'!H78</f>
        <v>33</v>
      </c>
      <c r="H76" s="196">
        <f>'[2]05'!I78</f>
        <v>0</v>
      </c>
      <c r="I76" s="196">
        <f>'[2]05'!J78</f>
        <v>0</v>
      </c>
      <c r="J76" s="196">
        <f>'[2]05'!K78</f>
        <v>0</v>
      </c>
      <c r="K76" s="15">
        <f t="shared" si="13"/>
        <v>33</v>
      </c>
      <c r="L76" s="18">
        <f>frq!C76</f>
        <v>1</v>
      </c>
      <c r="M76" s="124">
        <f t="shared" si="14"/>
        <v>32.6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32.6</v>
      </c>
      <c r="R76" s="18">
        <v>0.4</v>
      </c>
    </row>
    <row r="77" spans="1:18">
      <c r="A77" s="8" t="s">
        <v>119</v>
      </c>
      <c r="B77" s="195">
        <f>'[2]05'!B79</f>
        <v>42</v>
      </c>
      <c r="C77" s="196">
        <f>'[2]05'!C79</f>
        <v>30</v>
      </c>
      <c r="D77" s="196">
        <f>'[2]05'!D79</f>
        <v>0</v>
      </c>
      <c r="E77" s="196">
        <f>'[2]05'!E79</f>
        <v>0</v>
      </c>
      <c r="F77" s="15">
        <f t="shared" si="16"/>
        <v>72</v>
      </c>
      <c r="G77" s="195">
        <f>'[2]05'!H79</f>
        <v>33</v>
      </c>
      <c r="H77" s="196">
        <f>'[2]05'!I79</f>
        <v>0</v>
      </c>
      <c r="I77" s="196">
        <f>'[2]05'!J79</f>
        <v>0</v>
      </c>
      <c r="J77" s="196">
        <f>'[2]05'!K79</f>
        <v>0</v>
      </c>
      <c r="K77" s="15">
        <f t="shared" si="13"/>
        <v>33</v>
      </c>
      <c r="L77" s="18">
        <f>frq!C77</f>
        <v>1</v>
      </c>
      <c r="M77" s="124">
        <f t="shared" si="14"/>
        <v>32.6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32.6</v>
      </c>
      <c r="R77" s="18">
        <v>0.4</v>
      </c>
    </row>
    <row r="78" spans="1:18">
      <c r="A78" s="8" t="s">
        <v>120</v>
      </c>
      <c r="B78" s="195">
        <f>'[2]05'!B80</f>
        <v>42</v>
      </c>
      <c r="C78" s="196">
        <f>'[2]05'!C80</f>
        <v>30</v>
      </c>
      <c r="D78" s="196">
        <f>'[2]05'!D80</f>
        <v>0</v>
      </c>
      <c r="E78" s="196">
        <f>'[2]05'!E80</f>
        <v>0</v>
      </c>
      <c r="F78" s="15">
        <f t="shared" si="16"/>
        <v>72</v>
      </c>
      <c r="G78" s="195">
        <f>'[2]05'!H80</f>
        <v>33</v>
      </c>
      <c r="H78" s="196">
        <f>'[2]05'!I80</f>
        <v>0</v>
      </c>
      <c r="I78" s="196">
        <f>'[2]05'!J80</f>
        <v>0</v>
      </c>
      <c r="J78" s="196">
        <f>'[2]05'!K80</f>
        <v>0</v>
      </c>
      <c r="K78" s="15">
        <f t="shared" si="13"/>
        <v>33</v>
      </c>
      <c r="L78" s="18">
        <f>frq!C78</f>
        <v>1</v>
      </c>
      <c r="M78" s="124">
        <f t="shared" si="14"/>
        <v>32.6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32.6</v>
      </c>
      <c r="R78" s="18">
        <v>0.4</v>
      </c>
    </row>
    <row r="79" spans="1:18">
      <c r="A79" s="8" t="s">
        <v>121</v>
      </c>
      <c r="B79" s="195">
        <f>'[2]05'!B81</f>
        <v>42</v>
      </c>
      <c r="C79" s="196">
        <f>'[2]05'!C81</f>
        <v>30</v>
      </c>
      <c r="D79" s="196">
        <f>'[2]05'!D81</f>
        <v>0</v>
      </c>
      <c r="E79" s="196">
        <f>'[2]05'!E81</f>
        <v>0</v>
      </c>
      <c r="F79" s="15">
        <f t="shared" si="16"/>
        <v>72</v>
      </c>
      <c r="G79" s="195">
        <f>'[2]05'!H81</f>
        <v>33</v>
      </c>
      <c r="H79" s="196">
        <f>'[2]05'!I81</f>
        <v>0</v>
      </c>
      <c r="I79" s="196">
        <f>'[2]05'!J81</f>
        <v>0</v>
      </c>
      <c r="J79" s="196">
        <f>'[2]05'!K81</f>
        <v>0</v>
      </c>
      <c r="K79" s="15">
        <f t="shared" si="13"/>
        <v>33</v>
      </c>
      <c r="L79" s="18">
        <f>frq!C79</f>
        <v>1</v>
      </c>
      <c r="M79" s="124">
        <f t="shared" si="14"/>
        <v>32.6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32.6</v>
      </c>
      <c r="R79" s="18">
        <v>0.4</v>
      </c>
    </row>
    <row r="80" spans="1:18">
      <c r="A80" s="8" t="s">
        <v>122</v>
      </c>
      <c r="B80" s="195">
        <f>'[2]05'!B82</f>
        <v>42</v>
      </c>
      <c r="C80" s="196">
        <f>'[2]05'!C82</f>
        <v>30</v>
      </c>
      <c r="D80" s="196">
        <f>'[2]05'!D82</f>
        <v>0</v>
      </c>
      <c r="E80" s="196">
        <f>'[2]05'!E82</f>
        <v>0</v>
      </c>
      <c r="F80" s="15">
        <f t="shared" si="16"/>
        <v>72</v>
      </c>
      <c r="G80" s="195">
        <f>'[2]05'!H82</f>
        <v>34</v>
      </c>
      <c r="H80" s="196">
        <f>'[2]05'!I82</f>
        <v>0</v>
      </c>
      <c r="I80" s="196">
        <f>'[2]05'!J82</f>
        <v>0</v>
      </c>
      <c r="J80" s="196">
        <f>'[2]05'!K82</f>
        <v>0</v>
      </c>
      <c r="K80" s="15">
        <f t="shared" si="13"/>
        <v>34</v>
      </c>
      <c r="L80" s="18">
        <f>frq!C80</f>
        <v>1</v>
      </c>
      <c r="M80" s="124">
        <f t="shared" si="14"/>
        <v>33.6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33.6</v>
      </c>
      <c r="R80" s="18">
        <v>0.4</v>
      </c>
    </row>
    <row r="81" spans="1:18">
      <c r="A81" s="8" t="s">
        <v>123</v>
      </c>
      <c r="B81" s="195">
        <f>'[2]05'!B83</f>
        <v>42</v>
      </c>
      <c r="C81" s="196">
        <f>'[2]05'!C83</f>
        <v>30</v>
      </c>
      <c r="D81" s="196">
        <f>'[2]05'!D83</f>
        <v>0</v>
      </c>
      <c r="E81" s="196">
        <f>'[2]05'!E83</f>
        <v>0</v>
      </c>
      <c r="F81" s="15">
        <f t="shared" si="16"/>
        <v>72</v>
      </c>
      <c r="G81" s="195">
        <f>'[2]05'!H83</f>
        <v>34</v>
      </c>
      <c r="H81" s="196">
        <f>'[2]05'!I83</f>
        <v>0</v>
      </c>
      <c r="I81" s="196">
        <f>'[2]05'!J83</f>
        <v>0</v>
      </c>
      <c r="J81" s="196">
        <f>'[2]05'!K83</f>
        <v>0</v>
      </c>
      <c r="K81" s="15">
        <f t="shared" si="13"/>
        <v>34</v>
      </c>
      <c r="L81" s="18">
        <f>frq!C81</f>
        <v>1</v>
      </c>
      <c r="M81" s="124">
        <f t="shared" si="14"/>
        <v>33.6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33.6</v>
      </c>
      <c r="R81" s="18">
        <v>0.4</v>
      </c>
    </row>
    <row r="82" spans="1:18">
      <c r="A82" s="8" t="s">
        <v>124</v>
      </c>
      <c r="B82" s="195">
        <f>'[2]05'!B84</f>
        <v>42</v>
      </c>
      <c r="C82" s="196">
        <f>'[2]05'!C84</f>
        <v>30</v>
      </c>
      <c r="D82" s="196">
        <f>'[2]05'!D84</f>
        <v>0</v>
      </c>
      <c r="E82" s="196">
        <f>'[2]05'!E84</f>
        <v>0</v>
      </c>
      <c r="F82" s="15">
        <f t="shared" si="16"/>
        <v>72</v>
      </c>
      <c r="G82" s="195">
        <f>'[2]05'!H84</f>
        <v>34</v>
      </c>
      <c r="H82" s="196">
        <f>'[2]05'!I84</f>
        <v>0</v>
      </c>
      <c r="I82" s="196">
        <f>'[2]05'!J84</f>
        <v>0</v>
      </c>
      <c r="J82" s="196">
        <f>'[2]05'!K84</f>
        <v>0</v>
      </c>
      <c r="K82" s="15">
        <f t="shared" si="13"/>
        <v>34</v>
      </c>
      <c r="L82" s="18">
        <f>frq!C82</f>
        <v>1</v>
      </c>
      <c r="M82" s="124">
        <f t="shared" si="14"/>
        <v>33.6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33.6</v>
      </c>
      <c r="R82" s="18">
        <v>0.4</v>
      </c>
    </row>
    <row r="83" spans="1:18">
      <c r="A83" s="8" t="s">
        <v>125</v>
      </c>
      <c r="B83" s="195">
        <f>'[2]05'!B85</f>
        <v>42</v>
      </c>
      <c r="C83" s="196">
        <f>'[2]05'!C85</f>
        <v>30</v>
      </c>
      <c r="D83" s="196">
        <f>'[2]05'!D85</f>
        <v>0</v>
      </c>
      <c r="E83" s="196">
        <f>'[2]05'!E85</f>
        <v>0</v>
      </c>
      <c r="F83" s="15">
        <f t="shared" si="16"/>
        <v>72</v>
      </c>
      <c r="G83" s="195">
        <f>'[2]05'!H85</f>
        <v>34</v>
      </c>
      <c r="H83" s="196">
        <f>'[2]05'!I85</f>
        <v>0</v>
      </c>
      <c r="I83" s="196">
        <f>'[2]05'!J85</f>
        <v>0</v>
      </c>
      <c r="J83" s="196">
        <f>'[2]05'!K85</f>
        <v>0</v>
      </c>
      <c r="K83" s="15">
        <f t="shared" si="13"/>
        <v>34</v>
      </c>
      <c r="L83" s="18">
        <f>frq!C83</f>
        <v>1</v>
      </c>
      <c r="M83" s="124">
        <f t="shared" si="14"/>
        <v>33.6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33.6</v>
      </c>
      <c r="R83" s="18">
        <v>0.4</v>
      </c>
    </row>
    <row r="84" spans="1:18">
      <c r="A84" s="8" t="s">
        <v>126</v>
      </c>
      <c r="B84" s="195">
        <f>'[2]05'!B86</f>
        <v>42</v>
      </c>
      <c r="C84" s="196">
        <f>'[2]05'!C86</f>
        <v>30</v>
      </c>
      <c r="D84" s="196">
        <f>'[2]05'!D86</f>
        <v>0</v>
      </c>
      <c r="E84" s="196">
        <f>'[2]05'!E86</f>
        <v>0</v>
      </c>
      <c r="F84" s="15">
        <f t="shared" si="16"/>
        <v>72</v>
      </c>
      <c r="G84" s="195">
        <f>'[2]05'!H86</f>
        <v>34</v>
      </c>
      <c r="H84" s="196">
        <f>'[2]05'!I86</f>
        <v>0</v>
      </c>
      <c r="I84" s="196">
        <f>'[2]05'!J86</f>
        <v>0</v>
      </c>
      <c r="J84" s="196">
        <f>'[2]05'!K86</f>
        <v>0</v>
      </c>
      <c r="K84" s="15">
        <f t="shared" si="13"/>
        <v>34</v>
      </c>
      <c r="L84" s="18">
        <f>frq!C84</f>
        <v>1</v>
      </c>
      <c r="M84" s="124">
        <f t="shared" si="14"/>
        <v>33.6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33.6</v>
      </c>
      <c r="R84" s="18">
        <v>0.4</v>
      </c>
    </row>
    <row r="85" spans="1:18">
      <c r="A85" s="8" t="s">
        <v>127</v>
      </c>
      <c r="B85" s="195">
        <f>'[2]05'!B87</f>
        <v>42</v>
      </c>
      <c r="C85" s="196">
        <f>'[2]05'!C87</f>
        <v>30</v>
      </c>
      <c r="D85" s="196">
        <f>'[2]05'!D87</f>
        <v>0</v>
      </c>
      <c r="E85" s="196">
        <f>'[2]05'!E87</f>
        <v>0</v>
      </c>
      <c r="F85" s="15">
        <f t="shared" si="16"/>
        <v>72</v>
      </c>
      <c r="G85" s="195">
        <f>'[2]05'!H87</f>
        <v>34</v>
      </c>
      <c r="H85" s="196">
        <f>'[2]05'!I87</f>
        <v>0</v>
      </c>
      <c r="I85" s="196">
        <f>'[2]05'!J87</f>
        <v>0</v>
      </c>
      <c r="J85" s="196">
        <f>'[2]05'!K87</f>
        <v>0</v>
      </c>
      <c r="K85" s="15">
        <f t="shared" si="13"/>
        <v>34</v>
      </c>
      <c r="L85" s="18">
        <f>frq!C85</f>
        <v>1</v>
      </c>
      <c r="M85" s="124">
        <f t="shared" si="14"/>
        <v>33.6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33.6</v>
      </c>
      <c r="R85" s="18">
        <v>0.4</v>
      </c>
    </row>
    <row r="86" spans="1:18">
      <c r="A86" s="8" t="s">
        <v>128</v>
      </c>
      <c r="B86" s="195">
        <f>'[2]05'!B88</f>
        <v>42</v>
      </c>
      <c r="C86" s="196">
        <f>'[2]05'!C88</f>
        <v>30</v>
      </c>
      <c r="D86" s="196">
        <f>'[2]05'!D88</f>
        <v>0</v>
      </c>
      <c r="E86" s="196">
        <f>'[2]05'!E88</f>
        <v>0</v>
      </c>
      <c r="F86" s="15">
        <f t="shared" si="16"/>
        <v>72</v>
      </c>
      <c r="G86" s="195">
        <f>'[2]05'!H88</f>
        <v>34</v>
      </c>
      <c r="H86" s="196">
        <f>'[2]05'!I88</f>
        <v>0</v>
      </c>
      <c r="I86" s="196">
        <f>'[2]05'!J88</f>
        <v>0</v>
      </c>
      <c r="J86" s="196">
        <f>'[2]05'!K88</f>
        <v>0</v>
      </c>
      <c r="K86" s="15">
        <f t="shared" si="13"/>
        <v>34</v>
      </c>
      <c r="L86" s="18">
        <f>frq!C86</f>
        <v>1</v>
      </c>
      <c r="M86" s="124">
        <f t="shared" si="14"/>
        <v>33.6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33.6</v>
      </c>
      <c r="R86" s="18">
        <v>0.4</v>
      </c>
    </row>
    <row r="87" spans="1:18">
      <c r="A87" s="8" t="s">
        <v>129</v>
      </c>
      <c r="B87" s="195">
        <f>'[2]05'!B89</f>
        <v>42</v>
      </c>
      <c r="C87" s="196">
        <f>'[2]05'!C89</f>
        <v>30</v>
      </c>
      <c r="D87" s="196">
        <f>'[2]05'!D89</f>
        <v>0</v>
      </c>
      <c r="E87" s="196">
        <f>'[2]05'!E89</f>
        <v>0</v>
      </c>
      <c r="F87" s="15">
        <f t="shared" si="16"/>
        <v>72</v>
      </c>
      <c r="G87" s="195">
        <f>'[2]05'!H89</f>
        <v>34</v>
      </c>
      <c r="H87" s="196">
        <f>'[2]05'!I89</f>
        <v>0</v>
      </c>
      <c r="I87" s="196">
        <f>'[2]05'!J89</f>
        <v>0</v>
      </c>
      <c r="J87" s="196">
        <f>'[2]05'!K89</f>
        <v>0</v>
      </c>
      <c r="K87" s="15">
        <f t="shared" si="13"/>
        <v>34</v>
      </c>
      <c r="L87" s="18">
        <f>frq!C87</f>
        <v>1</v>
      </c>
      <c r="M87" s="124">
        <f t="shared" si="14"/>
        <v>33.6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33.6</v>
      </c>
      <c r="R87" s="18">
        <v>0.4</v>
      </c>
    </row>
    <row r="88" spans="1:18">
      <c r="A88" s="8" t="s">
        <v>130</v>
      </c>
      <c r="B88" s="195">
        <f>'[2]05'!B90</f>
        <v>42</v>
      </c>
      <c r="C88" s="196">
        <f>'[2]05'!C90</f>
        <v>30</v>
      </c>
      <c r="D88" s="196">
        <f>'[2]05'!D90</f>
        <v>0</v>
      </c>
      <c r="E88" s="196">
        <f>'[2]05'!E90</f>
        <v>0</v>
      </c>
      <c r="F88" s="15">
        <f t="shared" si="16"/>
        <v>72</v>
      </c>
      <c r="G88" s="195">
        <f>'[2]05'!H90</f>
        <v>34</v>
      </c>
      <c r="H88" s="196">
        <f>'[2]05'!I90</f>
        <v>0</v>
      </c>
      <c r="I88" s="196">
        <f>'[2]05'!J90</f>
        <v>0</v>
      </c>
      <c r="J88" s="196">
        <f>'[2]05'!K90</f>
        <v>0</v>
      </c>
      <c r="K88" s="15">
        <f t="shared" si="13"/>
        <v>34</v>
      </c>
      <c r="L88" s="18">
        <f>frq!C88</f>
        <v>1</v>
      </c>
      <c r="M88" s="124">
        <f t="shared" si="14"/>
        <v>33.6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33.6</v>
      </c>
      <c r="R88" s="18">
        <v>0.4</v>
      </c>
    </row>
    <row r="89" spans="1:18">
      <c r="A89" s="8" t="s">
        <v>131</v>
      </c>
      <c r="B89" s="195">
        <f>'[2]05'!B91</f>
        <v>42</v>
      </c>
      <c r="C89" s="196">
        <f>'[2]05'!C91</f>
        <v>30</v>
      </c>
      <c r="D89" s="196">
        <f>'[2]05'!D91</f>
        <v>0</v>
      </c>
      <c r="E89" s="196">
        <f>'[2]05'!E91</f>
        <v>0</v>
      </c>
      <c r="F89" s="15">
        <f t="shared" si="16"/>
        <v>72</v>
      </c>
      <c r="G89" s="195">
        <f>'[2]05'!H91</f>
        <v>34</v>
      </c>
      <c r="H89" s="196">
        <f>'[2]05'!I91</f>
        <v>0</v>
      </c>
      <c r="I89" s="196">
        <f>'[2]05'!J91</f>
        <v>0</v>
      </c>
      <c r="J89" s="196">
        <f>'[2]05'!K91</f>
        <v>0</v>
      </c>
      <c r="K89" s="15">
        <f t="shared" si="13"/>
        <v>34</v>
      </c>
      <c r="L89" s="18">
        <f>frq!C89</f>
        <v>1</v>
      </c>
      <c r="M89" s="124">
        <f t="shared" si="14"/>
        <v>33.6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33.6</v>
      </c>
      <c r="R89" s="18">
        <v>0.4</v>
      </c>
    </row>
    <row r="90" spans="1:18">
      <c r="A90" s="8" t="s">
        <v>132</v>
      </c>
      <c r="B90" s="195">
        <f>'[2]05'!B92</f>
        <v>42</v>
      </c>
      <c r="C90" s="196">
        <f>'[2]05'!C92</f>
        <v>30</v>
      </c>
      <c r="D90" s="196">
        <f>'[2]05'!D92</f>
        <v>0</v>
      </c>
      <c r="E90" s="196">
        <f>'[2]05'!E92</f>
        <v>0</v>
      </c>
      <c r="F90" s="15">
        <f t="shared" si="16"/>
        <v>72</v>
      </c>
      <c r="G90" s="195">
        <f>'[2]05'!H92</f>
        <v>34</v>
      </c>
      <c r="H90" s="196">
        <f>'[2]05'!I92</f>
        <v>0</v>
      </c>
      <c r="I90" s="196">
        <f>'[2]05'!J92</f>
        <v>0</v>
      </c>
      <c r="J90" s="196">
        <f>'[2]05'!K92</f>
        <v>0</v>
      </c>
      <c r="K90" s="15">
        <f t="shared" si="13"/>
        <v>34</v>
      </c>
      <c r="L90" s="18">
        <f>frq!C90</f>
        <v>1</v>
      </c>
      <c r="M90" s="124">
        <f t="shared" si="14"/>
        <v>33.6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33.6</v>
      </c>
      <c r="R90" s="18">
        <v>0.4</v>
      </c>
    </row>
    <row r="91" spans="1:18">
      <c r="A91" s="8" t="s">
        <v>133</v>
      </c>
      <c r="B91" s="195">
        <f>'[2]05'!B93</f>
        <v>42</v>
      </c>
      <c r="C91" s="196">
        <f>'[2]05'!C93</f>
        <v>30</v>
      </c>
      <c r="D91" s="196">
        <f>'[2]05'!D93</f>
        <v>0</v>
      </c>
      <c r="E91" s="196">
        <f>'[2]05'!E93</f>
        <v>0</v>
      </c>
      <c r="F91" s="15">
        <f t="shared" si="16"/>
        <v>72</v>
      </c>
      <c r="G91" s="195">
        <f>'[2]05'!H93</f>
        <v>36</v>
      </c>
      <c r="H91" s="196">
        <f>'[2]05'!I93</f>
        <v>0</v>
      </c>
      <c r="I91" s="196">
        <f>'[2]05'!J93</f>
        <v>0</v>
      </c>
      <c r="J91" s="196">
        <f>'[2]05'!K93</f>
        <v>0</v>
      </c>
      <c r="K91" s="15">
        <f t="shared" si="13"/>
        <v>36</v>
      </c>
      <c r="L91" s="18">
        <f>frq!C91</f>
        <v>1</v>
      </c>
      <c r="M91" s="124">
        <f t="shared" si="14"/>
        <v>35.6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35.6</v>
      </c>
      <c r="R91" s="18">
        <v>0.4</v>
      </c>
    </row>
    <row r="92" spans="1:18">
      <c r="A92" s="8" t="s">
        <v>134</v>
      </c>
      <c r="B92" s="195">
        <f>'[2]05'!B94</f>
        <v>42</v>
      </c>
      <c r="C92" s="196">
        <f>'[2]05'!C94</f>
        <v>30</v>
      </c>
      <c r="D92" s="196">
        <f>'[2]05'!D94</f>
        <v>0</v>
      </c>
      <c r="E92" s="196">
        <f>'[2]05'!E94</f>
        <v>0</v>
      </c>
      <c r="F92" s="15">
        <f t="shared" si="16"/>
        <v>72</v>
      </c>
      <c r="G92" s="195">
        <f>'[2]05'!H94</f>
        <v>36</v>
      </c>
      <c r="H92" s="196">
        <f>'[2]05'!I94</f>
        <v>0</v>
      </c>
      <c r="I92" s="196">
        <f>'[2]05'!J94</f>
        <v>0</v>
      </c>
      <c r="J92" s="196">
        <f>'[2]05'!K94</f>
        <v>0</v>
      </c>
      <c r="K92" s="15">
        <f t="shared" si="13"/>
        <v>36</v>
      </c>
      <c r="L92" s="18">
        <f>frq!C92</f>
        <v>1</v>
      </c>
      <c r="M92" s="124">
        <f t="shared" si="14"/>
        <v>35.6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35.6</v>
      </c>
      <c r="R92" s="18">
        <v>0.4</v>
      </c>
    </row>
    <row r="93" spans="1:18">
      <c r="A93" s="8" t="s">
        <v>135</v>
      </c>
      <c r="B93" s="195">
        <f>'[2]05'!B95</f>
        <v>42</v>
      </c>
      <c r="C93" s="196">
        <f>'[2]05'!C95</f>
        <v>30</v>
      </c>
      <c r="D93" s="196">
        <f>'[2]05'!D95</f>
        <v>0</v>
      </c>
      <c r="E93" s="196">
        <f>'[2]05'!E95</f>
        <v>0</v>
      </c>
      <c r="F93" s="15">
        <f t="shared" si="16"/>
        <v>72</v>
      </c>
      <c r="G93" s="195">
        <f>'[2]05'!H95</f>
        <v>36</v>
      </c>
      <c r="H93" s="196">
        <f>'[2]05'!I95</f>
        <v>0</v>
      </c>
      <c r="I93" s="196">
        <f>'[2]05'!J95</f>
        <v>0</v>
      </c>
      <c r="J93" s="196">
        <f>'[2]05'!K95</f>
        <v>0</v>
      </c>
      <c r="K93" s="15">
        <f t="shared" si="13"/>
        <v>36</v>
      </c>
      <c r="L93" s="18">
        <f>frq!C93</f>
        <v>1</v>
      </c>
      <c r="M93" s="124">
        <f t="shared" si="14"/>
        <v>35.6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35.6</v>
      </c>
      <c r="R93" s="18">
        <v>0.4</v>
      </c>
    </row>
    <row r="94" spans="1:18">
      <c r="A94" s="8" t="s">
        <v>136</v>
      </c>
      <c r="B94" s="195">
        <f>'[2]05'!B96</f>
        <v>42</v>
      </c>
      <c r="C94" s="196">
        <f>'[2]05'!C96</f>
        <v>30</v>
      </c>
      <c r="D94" s="196">
        <f>'[2]05'!D96</f>
        <v>0</v>
      </c>
      <c r="E94" s="196">
        <f>'[2]05'!E96</f>
        <v>0</v>
      </c>
      <c r="F94" s="15">
        <f t="shared" si="16"/>
        <v>72</v>
      </c>
      <c r="G94" s="195">
        <f>'[2]05'!H96</f>
        <v>37</v>
      </c>
      <c r="H94" s="196">
        <f>'[2]05'!I96</f>
        <v>0</v>
      </c>
      <c r="I94" s="196">
        <f>'[2]05'!J96</f>
        <v>0</v>
      </c>
      <c r="J94" s="196">
        <f>'[2]05'!K96</f>
        <v>0</v>
      </c>
      <c r="K94" s="15">
        <f t="shared" si="13"/>
        <v>37</v>
      </c>
      <c r="L94" s="18">
        <f>frq!C94</f>
        <v>1</v>
      </c>
      <c r="M94" s="124">
        <f t="shared" si="14"/>
        <v>36.6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36.6</v>
      </c>
      <c r="R94" s="18">
        <v>0.4</v>
      </c>
    </row>
    <row r="95" spans="1:18">
      <c r="A95" s="8" t="s">
        <v>137</v>
      </c>
      <c r="B95" s="195">
        <f>'[2]05'!B97</f>
        <v>42</v>
      </c>
      <c r="C95" s="196">
        <f>'[2]05'!C97</f>
        <v>30</v>
      </c>
      <c r="D95" s="196">
        <f>'[2]05'!D97</f>
        <v>0</v>
      </c>
      <c r="E95" s="196">
        <f>'[2]05'!E97</f>
        <v>0</v>
      </c>
      <c r="F95" s="15">
        <f t="shared" si="16"/>
        <v>72</v>
      </c>
      <c r="G95" s="195">
        <f>'[2]05'!H97</f>
        <v>37</v>
      </c>
      <c r="H95" s="196">
        <f>'[2]05'!I97</f>
        <v>0</v>
      </c>
      <c r="I95" s="196">
        <f>'[2]05'!J97</f>
        <v>0</v>
      </c>
      <c r="J95" s="196">
        <f>'[2]05'!K97</f>
        <v>0</v>
      </c>
      <c r="K95" s="15">
        <f t="shared" si="13"/>
        <v>37</v>
      </c>
      <c r="L95" s="18">
        <f>frq!C95</f>
        <v>1</v>
      </c>
      <c r="M95" s="124">
        <f t="shared" si="14"/>
        <v>36.6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36.6</v>
      </c>
      <c r="R95" s="18">
        <v>0.4</v>
      </c>
    </row>
    <row r="96" spans="1:18">
      <c r="A96" s="8" t="s">
        <v>138</v>
      </c>
      <c r="B96" s="195">
        <f>'[2]05'!B98</f>
        <v>42</v>
      </c>
      <c r="C96" s="196">
        <f>'[2]05'!C98</f>
        <v>30</v>
      </c>
      <c r="D96" s="196">
        <f>'[2]05'!D98</f>
        <v>0</v>
      </c>
      <c r="E96" s="196">
        <f>'[2]05'!E98</f>
        <v>0</v>
      </c>
      <c r="F96" s="15">
        <f t="shared" si="16"/>
        <v>72</v>
      </c>
      <c r="G96" s="195">
        <f>'[2]05'!H98</f>
        <v>37</v>
      </c>
      <c r="H96" s="196">
        <f>'[2]05'!I98</f>
        <v>0</v>
      </c>
      <c r="I96" s="196">
        <f>'[2]05'!J98</f>
        <v>0</v>
      </c>
      <c r="J96" s="196">
        <f>'[2]05'!K98</f>
        <v>0</v>
      </c>
      <c r="K96" s="15">
        <f t="shared" si="13"/>
        <v>37</v>
      </c>
      <c r="L96" s="18">
        <f>frq!C96</f>
        <v>1</v>
      </c>
      <c r="M96" s="124">
        <f t="shared" si="14"/>
        <v>36.6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36.6</v>
      </c>
      <c r="R96" s="18">
        <v>0.4</v>
      </c>
    </row>
    <row r="97" spans="1:18">
      <c r="A97" s="8" t="s">
        <v>139</v>
      </c>
      <c r="B97" s="195">
        <f>'[2]05'!B99</f>
        <v>42</v>
      </c>
      <c r="C97" s="196">
        <f>'[2]05'!C99</f>
        <v>30</v>
      </c>
      <c r="D97" s="196">
        <f>'[2]05'!D99</f>
        <v>0</v>
      </c>
      <c r="E97" s="196">
        <f>'[2]05'!E99</f>
        <v>0</v>
      </c>
      <c r="F97" s="15">
        <f t="shared" si="16"/>
        <v>72</v>
      </c>
      <c r="G97" s="195">
        <f>'[2]05'!H99</f>
        <v>38</v>
      </c>
      <c r="H97" s="196">
        <f>'[2]05'!I99</f>
        <v>0</v>
      </c>
      <c r="I97" s="196">
        <f>'[2]05'!J99</f>
        <v>0</v>
      </c>
      <c r="J97" s="196">
        <f>'[2]05'!K99</f>
        <v>0</v>
      </c>
      <c r="K97" s="15">
        <f t="shared" si="13"/>
        <v>38</v>
      </c>
      <c r="L97" s="18">
        <f>frq!C97</f>
        <v>1</v>
      </c>
      <c r="M97" s="124">
        <f t="shared" si="14"/>
        <v>37.6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37.6</v>
      </c>
      <c r="R97" s="18">
        <v>0.4</v>
      </c>
    </row>
    <row r="98" spans="1:18" ht="15.75" thickBot="1">
      <c r="A98" s="8" t="s">
        <v>140</v>
      </c>
      <c r="B98" s="195">
        <f>'[2]05'!B100</f>
        <v>42</v>
      </c>
      <c r="C98" s="196">
        <f>'[2]05'!C100</f>
        <v>30</v>
      </c>
      <c r="D98" s="196">
        <f>'[2]05'!D100</f>
        <v>0</v>
      </c>
      <c r="E98" s="196">
        <f>'[2]05'!E100</f>
        <v>0</v>
      </c>
      <c r="F98" s="15">
        <f t="shared" si="16"/>
        <v>72</v>
      </c>
      <c r="G98" s="195">
        <f>'[2]05'!H100</f>
        <v>38</v>
      </c>
      <c r="H98" s="196">
        <f>'[2]05'!I100</f>
        <v>0</v>
      </c>
      <c r="I98" s="196">
        <f>'[2]05'!J100</f>
        <v>0</v>
      </c>
      <c r="J98" s="196">
        <f>'[2]05'!K100</f>
        <v>0</v>
      </c>
      <c r="K98" s="15">
        <f t="shared" si="13"/>
        <v>38</v>
      </c>
      <c r="L98" s="18">
        <f>frq!C98</f>
        <v>1</v>
      </c>
      <c r="M98" s="124">
        <f t="shared" si="14"/>
        <v>37.6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37.6</v>
      </c>
      <c r="R98" s="18">
        <v>0.4</v>
      </c>
    </row>
    <row r="99" spans="1:18" ht="15.75" thickBot="1">
      <c r="A99" s="128" t="s">
        <v>171</v>
      </c>
      <c r="B99" s="128">
        <f t="shared" ref="B99:R99" si="17">SUM(B3:B98)/4000</f>
        <v>1.008</v>
      </c>
      <c r="C99" s="128">
        <f t="shared" si="17"/>
        <v>0.72</v>
      </c>
      <c r="D99" s="128">
        <f t="shared" si="17"/>
        <v>0</v>
      </c>
      <c r="E99" s="128">
        <f t="shared" si="17"/>
        <v>0</v>
      </c>
      <c r="F99" s="128">
        <f t="shared" si="17"/>
        <v>1.728</v>
      </c>
      <c r="G99" s="128">
        <f t="shared" si="17"/>
        <v>0.85175000000000001</v>
      </c>
      <c r="H99" s="128">
        <f t="shared" si="17"/>
        <v>0</v>
      </c>
      <c r="I99" s="128">
        <f t="shared" si="17"/>
        <v>0</v>
      </c>
      <c r="J99" s="128">
        <f t="shared" si="17"/>
        <v>0</v>
      </c>
      <c r="K99" s="128">
        <f t="shared" si="17"/>
        <v>0.85175000000000001</v>
      </c>
      <c r="L99" s="128">
        <f t="shared" si="17"/>
        <v>2.4E-2</v>
      </c>
      <c r="M99" s="128">
        <f t="shared" si="17"/>
        <v>0.83944999999999981</v>
      </c>
      <c r="N99" s="128">
        <f t="shared" si="17"/>
        <v>0</v>
      </c>
      <c r="O99" s="128">
        <f t="shared" si="17"/>
        <v>0</v>
      </c>
      <c r="P99" s="128">
        <f t="shared" si="17"/>
        <v>0</v>
      </c>
      <c r="Q99" s="128">
        <f t="shared" si="17"/>
        <v>0.83944999999999981</v>
      </c>
      <c r="R99" s="129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C3" activePane="bottomRight" state="frozen"/>
      <selection activeCell="B3" sqref="B3"/>
      <selection pane="topRight" activeCell="B3" sqref="B3"/>
      <selection pane="bottomLeft" activeCell="B3" sqref="B3"/>
      <selection pane="bottomRight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193">
        <f>Allocation_SG!A1</f>
        <v>45204</v>
      </c>
      <c r="B1" s="3" t="s">
        <v>152</v>
      </c>
      <c r="C1" s="4" t="s">
        <v>152</v>
      </c>
      <c r="D1" s="4" t="s">
        <v>152</v>
      </c>
      <c r="E1" s="4" t="s">
        <v>152</v>
      </c>
      <c r="F1" s="4" t="s">
        <v>152</v>
      </c>
      <c r="G1" s="4" t="s">
        <v>152</v>
      </c>
      <c r="H1" s="5" t="s">
        <v>153</v>
      </c>
      <c r="I1" s="3" t="s">
        <v>154</v>
      </c>
      <c r="J1" s="4" t="s">
        <v>154</v>
      </c>
      <c r="K1" s="4" t="s">
        <v>154</v>
      </c>
      <c r="L1" s="4" t="s">
        <v>154</v>
      </c>
      <c r="M1" s="4" t="s">
        <v>154</v>
      </c>
      <c r="N1" s="4" t="s">
        <v>154</v>
      </c>
      <c r="O1" s="5" t="s">
        <v>154</v>
      </c>
      <c r="P1" s="6" t="s">
        <v>155</v>
      </c>
      <c r="Q1" s="7" t="s">
        <v>156</v>
      </c>
      <c r="R1" s="4" t="s">
        <v>156</v>
      </c>
      <c r="S1" s="4" t="s">
        <v>156</v>
      </c>
      <c r="T1" s="4" t="s">
        <v>156</v>
      </c>
      <c r="U1" s="4" t="s">
        <v>156</v>
      </c>
      <c r="V1" s="4" t="s">
        <v>156</v>
      </c>
      <c r="W1" s="5" t="s">
        <v>156</v>
      </c>
      <c r="X1" s="3" t="s">
        <v>157</v>
      </c>
      <c r="Y1" s="4" t="s">
        <v>157</v>
      </c>
      <c r="Z1" s="4" t="s">
        <v>157</v>
      </c>
      <c r="AA1" s="4" t="s">
        <v>157</v>
      </c>
      <c r="AB1" s="4" t="s">
        <v>157</v>
      </c>
      <c r="AC1" s="4" t="s">
        <v>157</v>
      </c>
      <c r="AD1" s="5" t="s">
        <v>157</v>
      </c>
      <c r="AE1" s="3" t="s">
        <v>158</v>
      </c>
      <c r="AF1" s="4" t="s">
        <v>158</v>
      </c>
      <c r="AG1" s="4" t="s">
        <v>158</v>
      </c>
      <c r="AH1" s="4" t="s">
        <v>158</v>
      </c>
      <c r="AI1" s="4" t="s">
        <v>158</v>
      </c>
      <c r="AJ1" s="4" t="s">
        <v>158</v>
      </c>
      <c r="AK1" s="5" t="s">
        <v>158</v>
      </c>
      <c r="AL1" s="3" t="s">
        <v>159</v>
      </c>
      <c r="AM1" s="4" t="s">
        <v>159</v>
      </c>
      <c r="AN1" s="4" t="s">
        <v>159</v>
      </c>
      <c r="AO1" s="4" t="s">
        <v>159</v>
      </c>
      <c r="AP1" s="4" t="s">
        <v>159</v>
      </c>
      <c r="AQ1" s="4" t="s">
        <v>159</v>
      </c>
      <c r="AR1" s="5" t="s">
        <v>159</v>
      </c>
      <c r="AT1" t="s">
        <v>199</v>
      </c>
      <c r="AU1" t="s">
        <v>200</v>
      </c>
      <c r="AW1" s="230" t="s">
        <v>169</v>
      </c>
      <c r="AX1" s="230"/>
      <c r="AY1" s="230"/>
      <c r="AZ1" s="230"/>
      <c r="BA1" s="230"/>
      <c r="BB1" s="230"/>
      <c r="BD1" s="230" t="s">
        <v>170</v>
      </c>
      <c r="BE1" s="230"/>
      <c r="BF1" s="230"/>
      <c r="BG1" s="230"/>
      <c r="BH1" s="230"/>
      <c r="BI1" s="230"/>
      <c r="BL1" s="8" t="s">
        <v>199</v>
      </c>
      <c r="BM1" s="8" t="s">
        <v>200</v>
      </c>
      <c r="BN1" s="230" t="s">
        <v>346</v>
      </c>
      <c r="BO1" s="230"/>
      <c r="BP1" s="231" t="s">
        <v>345</v>
      </c>
      <c r="BQ1" s="231"/>
    </row>
    <row r="2" spans="1:69" ht="38.25">
      <c r="A2" s="9" t="s">
        <v>160</v>
      </c>
      <c r="B2" s="10" t="s">
        <v>161</v>
      </c>
      <c r="C2" s="11" t="s">
        <v>162</v>
      </c>
      <c r="D2" s="11" t="s">
        <v>163</v>
      </c>
      <c r="E2" s="11" t="s">
        <v>164</v>
      </c>
      <c r="F2" s="11" t="s">
        <v>165</v>
      </c>
      <c r="G2" s="11" t="s">
        <v>166</v>
      </c>
      <c r="H2" s="12" t="s">
        <v>167</v>
      </c>
      <c r="I2" s="10" t="s">
        <v>161</v>
      </c>
      <c r="J2" s="11" t="s">
        <v>162</v>
      </c>
      <c r="K2" s="11" t="s">
        <v>163</v>
      </c>
      <c r="L2" s="11" t="s">
        <v>164</v>
      </c>
      <c r="M2" s="11" t="s">
        <v>165</v>
      </c>
      <c r="N2" s="11" t="s">
        <v>166</v>
      </c>
      <c r="O2" s="12" t="s">
        <v>167</v>
      </c>
      <c r="P2" s="13" t="s">
        <v>168</v>
      </c>
      <c r="Q2" s="10" t="s">
        <v>161</v>
      </c>
      <c r="R2" s="11" t="s">
        <v>162</v>
      </c>
      <c r="S2" s="11" t="s">
        <v>163</v>
      </c>
      <c r="T2" s="11" t="s">
        <v>164</v>
      </c>
      <c r="U2" s="11" t="s">
        <v>165</v>
      </c>
      <c r="V2" s="11" t="s">
        <v>166</v>
      </c>
      <c r="W2" s="14" t="s">
        <v>167</v>
      </c>
      <c r="X2" s="10" t="s">
        <v>161</v>
      </c>
      <c r="Y2" s="11" t="s">
        <v>162</v>
      </c>
      <c r="Z2" s="11" t="s">
        <v>163</v>
      </c>
      <c r="AA2" s="11" t="s">
        <v>164</v>
      </c>
      <c r="AB2" s="11" t="s">
        <v>165</v>
      </c>
      <c r="AC2" s="11" t="s">
        <v>166</v>
      </c>
      <c r="AD2" s="12" t="s">
        <v>167</v>
      </c>
      <c r="AE2" s="10" t="s">
        <v>161</v>
      </c>
      <c r="AF2" s="11" t="s">
        <v>162</v>
      </c>
      <c r="AG2" s="11" t="s">
        <v>163</v>
      </c>
      <c r="AH2" s="11" t="s">
        <v>164</v>
      </c>
      <c r="AI2" s="11" t="s">
        <v>165</v>
      </c>
      <c r="AJ2" s="11" t="s">
        <v>166</v>
      </c>
      <c r="AK2" s="12" t="s">
        <v>167</v>
      </c>
      <c r="AL2" s="10" t="s">
        <v>161</v>
      </c>
      <c r="AM2" s="11" t="s">
        <v>162</v>
      </c>
      <c r="AN2" s="11" t="s">
        <v>163</v>
      </c>
      <c r="AO2" s="11" t="s">
        <v>164</v>
      </c>
      <c r="AP2" s="11" t="s">
        <v>165</v>
      </c>
      <c r="AQ2" s="11" t="s">
        <v>166</v>
      </c>
      <c r="AR2" s="12" t="s">
        <v>167</v>
      </c>
      <c r="AT2" s="8" t="s">
        <v>169</v>
      </c>
      <c r="AU2" s="8" t="s">
        <v>170</v>
      </c>
      <c r="AW2" s="10" t="s">
        <v>161</v>
      </c>
      <c r="AX2" s="11" t="s">
        <v>162</v>
      </c>
      <c r="AY2" s="11" t="s">
        <v>163</v>
      </c>
      <c r="AZ2" s="11" t="s">
        <v>164</v>
      </c>
      <c r="BA2" s="11" t="s">
        <v>165</v>
      </c>
      <c r="BB2" s="11" t="s">
        <v>166</v>
      </c>
      <c r="BC2" s="8" t="s">
        <v>142</v>
      </c>
      <c r="BD2" s="10" t="s">
        <v>161</v>
      </c>
      <c r="BE2" s="11" t="s">
        <v>162</v>
      </c>
      <c r="BF2" s="11" t="s">
        <v>163</v>
      </c>
      <c r="BG2" s="11" t="s">
        <v>164</v>
      </c>
      <c r="BH2" s="11" t="s">
        <v>165</v>
      </c>
      <c r="BI2" s="11" t="s">
        <v>166</v>
      </c>
      <c r="BJ2" s="8" t="s">
        <v>142</v>
      </c>
      <c r="BL2" s="8" t="s">
        <v>169</v>
      </c>
      <c r="BM2" s="8" t="s">
        <v>170</v>
      </c>
      <c r="BN2" s="8" t="s">
        <v>169</v>
      </c>
      <c r="BO2" s="8" t="s">
        <v>170</v>
      </c>
      <c r="BP2" s="137" t="s">
        <v>327</v>
      </c>
      <c r="BQ2" s="137" t="s">
        <v>328</v>
      </c>
    </row>
    <row r="3" spans="1:69">
      <c r="A3" s="8" t="s">
        <v>45</v>
      </c>
      <c r="B3" s="15">
        <f>'[3]05'!B5</f>
        <v>320</v>
      </c>
      <c r="C3" s="16">
        <f>'[3]05'!C5</f>
        <v>0</v>
      </c>
      <c r="D3" s="16">
        <f>'[3]05'!D5</f>
        <v>0</v>
      </c>
      <c r="E3" s="16">
        <f>'[3]05'!E5</f>
        <v>0</v>
      </c>
      <c r="F3" s="16">
        <f>'[3]05'!F5</f>
        <v>980</v>
      </c>
      <c r="G3" s="16">
        <f>'[3]05'!G5</f>
        <v>0</v>
      </c>
      <c r="H3" s="17">
        <f>SUM(B3:G3)</f>
        <v>1300</v>
      </c>
      <c r="I3" s="15">
        <f>'[3]05'!J5</f>
        <v>280.22000000000003</v>
      </c>
      <c r="J3" s="16">
        <f>'[3]05'!K5</f>
        <v>0</v>
      </c>
      <c r="K3" s="16">
        <f>'[3]05'!L5</f>
        <v>0</v>
      </c>
      <c r="L3" s="16">
        <f>'[3]05'!M5</f>
        <v>0</v>
      </c>
      <c r="M3" s="16">
        <f>'[3]05'!N5</f>
        <v>0</v>
      </c>
      <c r="N3" s="16">
        <f>'[3]05'!O5</f>
        <v>0</v>
      </c>
      <c r="O3" s="17">
        <f>SUM(I3:N3)</f>
        <v>280.22000000000003</v>
      </c>
      <c r="P3" s="18">
        <f>frq!C3</f>
        <v>1</v>
      </c>
      <c r="Q3" s="15">
        <f t="shared" ref="Q3:V18" si="0">IF($P3=1,I3,IF(AND($P3=0.985,I3&gt;0.985*B3),B3*0.985,IF(AND($P3=0.965,I3&gt;0.965*B3),0.965*B3,I3)))</f>
        <v>280.22000000000003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280.22000000000003</v>
      </c>
      <c r="X3" s="8">
        <f>AW3</f>
        <v>0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0</v>
      </c>
      <c r="AE3" s="8">
        <f>BD3</f>
        <v>32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32</v>
      </c>
      <c r="AL3" s="8">
        <f t="shared" ref="AL3:AQ18" si="3">Q3-X3-AE3</f>
        <v>248.22000000000003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248.22000000000003</v>
      </c>
      <c r="AW3" s="199">
        <v>0</v>
      </c>
      <c r="AX3" s="199">
        <v>0</v>
      </c>
      <c r="AY3" s="199">
        <v>0</v>
      </c>
      <c r="AZ3" s="199">
        <v>0</v>
      </c>
      <c r="BA3" s="199">
        <v>0</v>
      </c>
      <c r="BB3" s="199">
        <v>0</v>
      </c>
      <c r="BC3" s="8">
        <f>SUM(AW3:BB3)</f>
        <v>0</v>
      </c>
      <c r="BD3" s="199">
        <v>32</v>
      </c>
      <c r="BE3" s="199">
        <v>0</v>
      </c>
      <c r="BF3" s="199">
        <v>0</v>
      </c>
      <c r="BG3" s="199">
        <v>0</v>
      </c>
      <c r="BH3" s="199">
        <v>0</v>
      </c>
      <c r="BI3" s="199">
        <v>0</v>
      </c>
      <c r="BJ3" s="8">
        <f>SUM(BD3:BI3)</f>
        <v>32</v>
      </c>
      <c r="BL3" s="8">
        <f>AT3</f>
        <v>0</v>
      </c>
      <c r="BM3" s="8">
        <f>AU3</f>
        <v>0</v>
      </c>
      <c r="BN3" s="8">
        <f>BC3</f>
        <v>0</v>
      </c>
      <c r="BO3" s="8">
        <f>BJ3</f>
        <v>32</v>
      </c>
      <c r="BP3" s="139">
        <f>BL3-BN3</f>
        <v>0</v>
      </c>
      <c r="BQ3" s="139">
        <f>BM3-BO3</f>
        <v>-32</v>
      </c>
    </row>
    <row r="4" spans="1:69">
      <c r="A4" s="8" t="s">
        <v>46</v>
      </c>
      <c r="B4" s="15">
        <f>'[3]05'!B6</f>
        <v>320</v>
      </c>
      <c r="C4" s="16">
        <f>'[3]05'!C6</f>
        <v>0</v>
      </c>
      <c r="D4" s="16">
        <f>'[3]05'!D6</f>
        <v>0</v>
      </c>
      <c r="E4" s="16">
        <f>'[3]05'!E6</f>
        <v>0</v>
      </c>
      <c r="F4" s="16">
        <f>'[3]05'!F6</f>
        <v>980</v>
      </c>
      <c r="G4" s="16">
        <f>'[3]05'!G6</f>
        <v>0</v>
      </c>
      <c r="H4" s="17">
        <f>SUM(B4:G4)</f>
        <v>1300</v>
      </c>
      <c r="I4" s="15">
        <f>'[3]05'!J6</f>
        <v>280.22000000000003</v>
      </c>
      <c r="J4" s="16">
        <f>'[3]05'!K6</f>
        <v>0</v>
      </c>
      <c r="K4" s="16">
        <f>'[3]05'!L6</f>
        <v>0</v>
      </c>
      <c r="L4" s="16">
        <f>'[3]05'!M6</f>
        <v>0</v>
      </c>
      <c r="M4" s="16">
        <f>'[3]05'!N6</f>
        <v>0</v>
      </c>
      <c r="N4" s="16">
        <f>'[3]05'!O6</f>
        <v>0</v>
      </c>
      <c r="O4" s="17">
        <f>SUM(I4:N4)</f>
        <v>280.22000000000003</v>
      </c>
      <c r="P4" s="18">
        <f>frq!C4</f>
        <v>1</v>
      </c>
      <c r="Q4" s="15">
        <f>IF($P4=1,I4,IF(AND($P4=0.985,I4&gt;0.985*B4),B4*0.985,IF(AND($P4=0.965,I4&gt;0.965*B4),0.965*B4,I4)))</f>
        <v>280.22000000000003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280.22000000000003</v>
      </c>
      <c r="X4" s="8">
        <f t="shared" ref="X4:X67" si="4">AW4</f>
        <v>0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0</v>
      </c>
      <c r="AE4" s="8">
        <f t="shared" ref="AE4:AE67" si="11">BD4</f>
        <v>32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32</v>
      </c>
      <c r="AL4" s="8">
        <f t="shared" si="3"/>
        <v>248.22000000000003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248.22000000000003</v>
      </c>
      <c r="AW4" s="199">
        <v>0</v>
      </c>
      <c r="AX4" s="199">
        <v>0</v>
      </c>
      <c r="AY4" s="199">
        <v>0</v>
      </c>
      <c r="AZ4" s="199">
        <v>0</v>
      </c>
      <c r="BA4" s="199">
        <v>0</v>
      </c>
      <c r="BB4" s="199">
        <v>0</v>
      </c>
      <c r="BC4" s="8">
        <f t="shared" ref="BC4:BC67" si="19">SUM(AW4:BB4)</f>
        <v>0</v>
      </c>
      <c r="BD4" s="199">
        <v>32</v>
      </c>
      <c r="BE4" s="199">
        <v>0</v>
      </c>
      <c r="BF4" s="199">
        <v>0</v>
      </c>
      <c r="BG4" s="199">
        <v>0</v>
      </c>
      <c r="BH4" s="199">
        <v>0</v>
      </c>
      <c r="BI4" s="199">
        <v>0</v>
      </c>
      <c r="BJ4" s="8">
        <f t="shared" ref="BJ4:BJ67" si="20">SUM(BD4:BI4)</f>
        <v>32</v>
      </c>
      <c r="BL4" s="8">
        <f t="shared" ref="BL4:BL67" si="21">AT4</f>
        <v>0</v>
      </c>
      <c r="BM4" s="8">
        <f t="shared" ref="BM4:BM67" si="22">AU4</f>
        <v>0</v>
      </c>
      <c r="BN4" s="8">
        <f t="shared" ref="BN4:BN67" si="23">BC4</f>
        <v>0</v>
      </c>
      <c r="BO4" s="8">
        <f t="shared" ref="BO4:BO67" si="24">BJ4</f>
        <v>32</v>
      </c>
      <c r="BP4" s="139">
        <f t="shared" ref="BP4:BP67" si="25">BL4-BN4</f>
        <v>0</v>
      </c>
      <c r="BQ4" s="139">
        <f t="shared" ref="BQ4:BQ67" si="26">BM4-BO4</f>
        <v>-32</v>
      </c>
    </row>
    <row r="5" spans="1:69">
      <c r="A5" s="8" t="s">
        <v>47</v>
      </c>
      <c r="B5" s="15">
        <f>'[3]05'!B7</f>
        <v>320</v>
      </c>
      <c r="C5" s="16">
        <f>'[3]05'!C7</f>
        <v>0</v>
      </c>
      <c r="D5" s="16">
        <f>'[3]05'!D7</f>
        <v>0</v>
      </c>
      <c r="E5" s="16">
        <f>'[3]05'!E7</f>
        <v>0</v>
      </c>
      <c r="F5" s="16">
        <f>'[3]05'!F7</f>
        <v>980</v>
      </c>
      <c r="G5" s="16">
        <f>'[3]05'!G7</f>
        <v>0</v>
      </c>
      <c r="H5" s="17">
        <f t="shared" ref="H5:H68" si="27">SUM(B5:G5)</f>
        <v>1300</v>
      </c>
      <c r="I5" s="15">
        <f>'[3]05'!J7</f>
        <v>280.22000000000003</v>
      </c>
      <c r="J5" s="16">
        <f>'[3]05'!K7</f>
        <v>0</v>
      </c>
      <c r="K5" s="16">
        <f>'[3]05'!L7</f>
        <v>0</v>
      </c>
      <c r="L5" s="16">
        <f>'[3]05'!M7</f>
        <v>0</v>
      </c>
      <c r="M5" s="16">
        <f>'[3]05'!N7</f>
        <v>0</v>
      </c>
      <c r="N5" s="16">
        <f>'[3]05'!O7</f>
        <v>0</v>
      </c>
      <c r="O5" s="17">
        <f t="shared" ref="O5:O68" si="28">SUM(I5:N5)</f>
        <v>280.22000000000003</v>
      </c>
      <c r="P5" s="18">
        <f>frq!C5</f>
        <v>1</v>
      </c>
      <c r="Q5" s="15">
        <f t="shared" ref="Q5:V56" si="29">IF($P5=1,I5,IF(AND($P5=0.985,I5&gt;0.985*B5),B5*0.985,IF(AND($P5=0.965,I5&gt;0.965*B5),0.965*B5,I5)))</f>
        <v>280.22000000000003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280.22000000000003</v>
      </c>
      <c r="X5" s="8">
        <f t="shared" si="4"/>
        <v>0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0</v>
      </c>
      <c r="AE5" s="8">
        <f t="shared" si="11"/>
        <v>32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32</v>
      </c>
      <c r="AL5" s="8">
        <f t="shared" si="3"/>
        <v>248.22000000000003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248.22000000000003</v>
      </c>
      <c r="AW5" s="199">
        <v>0</v>
      </c>
      <c r="AX5" s="199">
        <v>0</v>
      </c>
      <c r="AY5" s="199">
        <v>0</v>
      </c>
      <c r="AZ5" s="199">
        <v>0</v>
      </c>
      <c r="BA5" s="199">
        <v>0</v>
      </c>
      <c r="BB5" s="199">
        <v>0</v>
      </c>
      <c r="BC5" s="8">
        <f t="shared" si="19"/>
        <v>0</v>
      </c>
      <c r="BD5" s="199">
        <v>32</v>
      </c>
      <c r="BE5" s="199">
        <v>0</v>
      </c>
      <c r="BF5" s="199">
        <v>0</v>
      </c>
      <c r="BG5" s="199">
        <v>0</v>
      </c>
      <c r="BH5" s="199">
        <v>0</v>
      </c>
      <c r="BI5" s="199">
        <v>0</v>
      </c>
      <c r="BJ5" s="8">
        <f t="shared" si="20"/>
        <v>32</v>
      </c>
      <c r="BL5" s="8">
        <f t="shared" si="21"/>
        <v>0</v>
      </c>
      <c r="BM5" s="8">
        <f t="shared" si="22"/>
        <v>0</v>
      </c>
      <c r="BN5" s="8">
        <f t="shared" si="23"/>
        <v>0</v>
      </c>
      <c r="BO5" s="8">
        <f t="shared" si="24"/>
        <v>32</v>
      </c>
      <c r="BP5" s="139">
        <f t="shared" si="25"/>
        <v>0</v>
      </c>
      <c r="BQ5" s="139">
        <f t="shared" si="26"/>
        <v>-32</v>
      </c>
    </row>
    <row r="6" spans="1:69">
      <c r="A6" s="8" t="s">
        <v>48</v>
      </c>
      <c r="B6" s="15">
        <f>'[3]05'!B8</f>
        <v>320</v>
      </c>
      <c r="C6" s="16">
        <f>'[3]05'!C8</f>
        <v>0</v>
      </c>
      <c r="D6" s="16">
        <f>'[3]05'!D8</f>
        <v>0</v>
      </c>
      <c r="E6" s="16">
        <f>'[3]05'!E8</f>
        <v>0</v>
      </c>
      <c r="F6" s="16">
        <f>'[3]05'!F8</f>
        <v>980</v>
      </c>
      <c r="G6" s="16">
        <f>'[3]05'!G8</f>
        <v>0</v>
      </c>
      <c r="H6" s="17">
        <f t="shared" si="27"/>
        <v>1300</v>
      </c>
      <c r="I6" s="15">
        <f>'[3]05'!J8</f>
        <v>280.22000000000003</v>
      </c>
      <c r="J6" s="16">
        <f>'[3]05'!K8</f>
        <v>0</v>
      </c>
      <c r="K6" s="16">
        <f>'[3]05'!L8</f>
        <v>0</v>
      </c>
      <c r="L6" s="16">
        <f>'[3]05'!M8</f>
        <v>0</v>
      </c>
      <c r="M6" s="16">
        <f>'[3]05'!N8</f>
        <v>0</v>
      </c>
      <c r="N6" s="16">
        <f>'[3]05'!O8</f>
        <v>0</v>
      </c>
      <c r="O6" s="17">
        <f t="shared" si="28"/>
        <v>280.22000000000003</v>
      </c>
      <c r="P6" s="18">
        <f>frq!C6</f>
        <v>1</v>
      </c>
      <c r="Q6" s="15">
        <f t="shared" si="29"/>
        <v>280.22000000000003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280.22000000000003</v>
      </c>
      <c r="X6" s="8">
        <f t="shared" si="4"/>
        <v>0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0</v>
      </c>
      <c r="AE6" s="8">
        <f t="shared" si="11"/>
        <v>32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32</v>
      </c>
      <c r="AL6" s="8">
        <f t="shared" si="3"/>
        <v>248.22000000000003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248.22000000000003</v>
      </c>
      <c r="AW6" s="199">
        <v>0</v>
      </c>
      <c r="AX6" s="199">
        <v>0</v>
      </c>
      <c r="AY6" s="199">
        <v>0</v>
      </c>
      <c r="AZ6" s="199">
        <v>0</v>
      </c>
      <c r="BA6" s="199">
        <v>0</v>
      </c>
      <c r="BB6" s="199">
        <v>0</v>
      </c>
      <c r="BC6" s="8">
        <f t="shared" si="19"/>
        <v>0</v>
      </c>
      <c r="BD6" s="199">
        <v>32</v>
      </c>
      <c r="BE6" s="199">
        <v>0</v>
      </c>
      <c r="BF6" s="199">
        <v>0</v>
      </c>
      <c r="BG6" s="199">
        <v>0</v>
      </c>
      <c r="BH6" s="199">
        <v>0</v>
      </c>
      <c r="BI6" s="199">
        <v>0</v>
      </c>
      <c r="BJ6" s="8">
        <f t="shared" si="20"/>
        <v>32</v>
      </c>
      <c r="BL6" s="8">
        <f t="shared" si="21"/>
        <v>0</v>
      </c>
      <c r="BM6" s="8">
        <f t="shared" si="22"/>
        <v>0</v>
      </c>
      <c r="BN6" s="8">
        <f t="shared" si="23"/>
        <v>0</v>
      </c>
      <c r="BO6" s="8">
        <f t="shared" si="24"/>
        <v>32</v>
      </c>
      <c r="BP6" s="139">
        <f t="shared" si="25"/>
        <v>0</v>
      </c>
      <c r="BQ6" s="139">
        <f t="shared" si="26"/>
        <v>-32</v>
      </c>
    </row>
    <row r="7" spans="1:69">
      <c r="A7" s="8" t="s">
        <v>49</v>
      </c>
      <c r="B7" s="15">
        <f>'[3]05'!B9</f>
        <v>320</v>
      </c>
      <c r="C7" s="16">
        <f>'[3]05'!C9</f>
        <v>0</v>
      </c>
      <c r="D7" s="16">
        <f>'[3]05'!D9</f>
        <v>0</v>
      </c>
      <c r="E7" s="16">
        <f>'[3]05'!E9</f>
        <v>0</v>
      </c>
      <c r="F7" s="16">
        <f>'[3]05'!F9</f>
        <v>980</v>
      </c>
      <c r="G7" s="16">
        <f>'[3]05'!G9</f>
        <v>0</v>
      </c>
      <c r="H7" s="17">
        <f t="shared" si="27"/>
        <v>1300</v>
      </c>
      <c r="I7" s="15">
        <f>'[3]05'!J9</f>
        <v>270</v>
      </c>
      <c r="J7" s="16">
        <f>'[3]05'!K9</f>
        <v>0</v>
      </c>
      <c r="K7" s="16">
        <f>'[3]05'!L9</f>
        <v>0</v>
      </c>
      <c r="L7" s="16">
        <f>'[3]05'!M9</f>
        <v>0</v>
      </c>
      <c r="M7" s="16">
        <f>'[3]05'!N9</f>
        <v>0</v>
      </c>
      <c r="N7" s="16">
        <f>'[3]05'!O9</f>
        <v>0</v>
      </c>
      <c r="O7" s="17">
        <f t="shared" si="28"/>
        <v>270</v>
      </c>
      <c r="P7" s="18">
        <f>frq!C7</f>
        <v>1</v>
      </c>
      <c r="Q7" s="15">
        <f t="shared" si="29"/>
        <v>270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270</v>
      </c>
      <c r="X7" s="8">
        <f t="shared" si="4"/>
        <v>10.89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10.89</v>
      </c>
      <c r="AE7" s="8">
        <f t="shared" si="11"/>
        <v>10.89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10.89</v>
      </c>
      <c r="AL7" s="8">
        <f t="shared" si="3"/>
        <v>248.22000000000003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248.22000000000003</v>
      </c>
      <c r="AW7" s="199">
        <v>10.89</v>
      </c>
      <c r="AX7" s="199">
        <v>0</v>
      </c>
      <c r="AY7" s="199">
        <v>0</v>
      </c>
      <c r="AZ7" s="199">
        <v>0</v>
      </c>
      <c r="BA7" s="199">
        <v>0</v>
      </c>
      <c r="BB7" s="199">
        <v>0</v>
      </c>
      <c r="BC7" s="8">
        <f t="shared" si="19"/>
        <v>10.89</v>
      </c>
      <c r="BD7" s="199">
        <v>10.89</v>
      </c>
      <c r="BE7" s="199">
        <v>0</v>
      </c>
      <c r="BF7" s="199">
        <v>0</v>
      </c>
      <c r="BG7" s="199">
        <v>0</v>
      </c>
      <c r="BH7" s="199">
        <v>0</v>
      </c>
      <c r="BI7" s="199">
        <v>0</v>
      </c>
      <c r="BJ7" s="8">
        <f t="shared" si="20"/>
        <v>10.89</v>
      </c>
      <c r="BL7" s="8">
        <f t="shared" si="21"/>
        <v>0</v>
      </c>
      <c r="BM7" s="8">
        <f t="shared" si="22"/>
        <v>0</v>
      </c>
      <c r="BN7" s="8">
        <f t="shared" si="23"/>
        <v>10.89</v>
      </c>
      <c r="BO7" s="8">
        <f t="shared" si="24"/>
        <v>10.89</v>
      </c>
      <c r="BP7" s="139">
        <f t="shared" si="25"/>
        <v>-10.89</v>
      </c>
      <c r="BQ7" s="139">
        <f t="shared" si="26"/>
        <v>-10.89</v>
      </c>
    </row>
    <row r="8" spans="1:69">
      <c r="A8" s="8" t="s">
        <v>50</v>
      </c>
      <c r="B8" s="15">
        <f>'[3]05'!B10</f>
        <v>320</v>
      </c>
      <c r="C8" s="16">
        <f>'[3]05'!C10</f>
        <v>0</v>
      </c>
      <c r="D8" s="16">
        <f>'[3]05'!D10</f>
        <v>0</v>
      </c>
      <c r="E8" s="16">
        <f>'[3]05'!E10</f>
        <v>0</v>
      </c>
      <c r="F8" s="16">
        <f>'[3]05'!F10</f>
        <v>980</v>
      </c>
      <c r="G8" s="16">
        <f>'[3]05'!G10</f>
        <v>0</v>
      </c>
      <c r="H8" s="17">
        <f t="shared" si="27"/>
        <v>1300</v>
      </c>
      <c r="I8" s="15">
        <f>'[3]05'!J10</f>
        <v>270</v>
      </c>
      <c r="J8" s="16">
        <f>'[3]05'!K10</f>
        <v>0</v>
      </c>
      <c r="K8" s="16">
        <f>'[3]05'!L10</f>
        <v>0</v>
      </c>
      <c r="L8" s="16">
        <f>'[3]05'!M10</f>
        <v>0</v>
      </c>
      <c r="M8" s="16">
        <f>'[3]05'!N10</f>
        <v>0</v>
      </c>
      <c r="N8" s="16">
        <f>'[3]05'!O10</f>
        <v>0</v>
      </c>
      <c r="O8" s="17">
        <f t="shared" si="28"/>
        <v>270</v>
      </c>
      <c r="P8" s="18">
        <f>frq!C8</f>
        <v>1</v>
      </c>
      <c r="Q8" s="15">
        <f t="shared" si="29"/>
        <v>270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270</v>
      </c>
      <c r="X8" s="8">
        <f t="shared" si="4"/>
        <v>10.89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10.89</v>
      </c>
      <c r="AE8" s="8">
        <f t="shared" si="11"/>
        <v>10.89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10.89</v>
      </c>
      <c r="AL8" s="8">
        <f t="shared" si="3"/>
        <v>248.22000000000003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248.22000000000003</v>
      </c>
      <c r="AW8" s="199">
        <v>10.89</v>
      </c>
      <c r="AX8" s="199">
        <v>0</v>
      </c>
      <c r="AY8" s="199">
        <v>0</v>
      </c>
      <c r="AZ8" s="199">
        <v>0</v>
      </c>
      <c r="BA8" s="199">
        <v>0</v>
      </c>
      <c r="BB8" s="199">
        <v>0</v>
      </c>
      <c r="BC8" s="8">
        <f t="shared" si="19"/>
        <v>10.89</v>
      </c>
      <c r="BD8" s="199">
        <v>10.89</v>
      </c>
      <c r="BE8" s="199">
        <v>0</v>
      </c>
      <c r="BF8" s="199">
        <v>0</v>
      </c>
      <c r="BG8" s="199">
        <v>0</v>
      </c>
      <c r="BH8" s="199">
        <v>0</v>
      </c>
      <c r="BI8" s="199">
        <v>0</v>
      </c>
      <c r="BJ8" s="8">
        <f t="shared" si="20"/>
        <v>10.89</v>
      </c>
      <c r="BL8" s="8">
        <f t="shared" si="21"/>
        <v>0</v>
      </c>
      <c r="BM8" s="8">
        <f t="shared" si="22"/>
        <v>0</v>
      </c>
      <c r="BN8" s="8">
        <f t="shared" si="23"/>
        <v>10.89</v>
      </c>
      <c r="BO8" s="8">
        <f t="shared" si="24"/>
        <v>10.89</v>
      </c>
      <c r="BP8" s="139">
        <f t="shared" si="25"/>
        <v>-10.89</v>
      </c>
      <c r="BQ8" s="139">
        <f t="shared" si="26"/>
        <v>-10.89</v>
      </c>
    </row>
    <row r="9" spans="1:69">
      <c r="A9" s="8" t="s">
        <v>51</v>
      </c>
      <c r="B9" s="15">
        <f>'[3]05'!B11</f>
        <v>320</v>
      </c>
      <c r="C9" s="16">
        <f>'[3]05'!C11</f>
        <v>0</v>
      </c>
      <c r="D9" s="16">
        <f>'[3]05'!D11</f>
        <v>0</v>
      </c>
      <c r="E9" s="16">
        <f>'[3]05'!E11</f>
        <v>0</v>
      </c>
      <c r="F9" s="16">
        <f>'[3]05'!F11</f>
        <v>980</v>
      </c>
      <c r="G9" s="16">
        <f>'[3]05'!G11</f>
        <v>0</v>
      </c>
      <c r="H9" s="17">
        <f t="shared" si="27"/>
        <v>1300</v>
      </c>
      <c r="I9" s="15">
        <f>'[3]05'!J11</f>
        <v>270</v>
      </c>
      <c r="J9" s="16">
        <f>'[3]05'!K11</f>
        <v>0</v>
      </c>
      <c r="K9" s="16">
        <f>'[3]05'!L11</f>
        <v>0</v>
      </c>
      <c r="L9" s="16">
        <f>'[3]05'!M11</f>
        <v>0</v>
      </c>
      <c r="M9" s="16">
        <f>'[3]05'!N11</f>
        <v>0</v>
      </c>
      <c r="N9" s="16">
        <f>'[3]05'!O11</f>
        <v>0</v>
      </c>
      <c r="O9" s="17">
        <f t="shared" si="28"/>
        <v>270</v>
      </c>
      <c r="P9" s="18">
        <f>frq!C9</f>
        <v>1</v>
      </c>
      <c r="Q9" s="15">
        <f t="shared" si="29"/>
        <v>270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270</v>
      </c>
      <c r="X9" s="8">
        <f t="shared" si="4"/>
        <v>10.89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10.89</v>
      </c>
      <c r="AE9" s="8">
        <f t="shared" si="11"/>
        <v>10.89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10.89</v>
      </c>
      <c r="AL9" s="8">
        <f t="shared" si="3"/>
        <v>248.22000000000003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248.22000000000003</v>
      </c>
      <c r="AW9" s="199">
        <v>10.89</v>
      </c>
      <c r="AX9" s="199">
        <v>0</v>
      </c>
      <c r="AY9" s="199">
        <v>0</v>
      </c>
      <c r="AZ9" s="199">
        <v>0</v>
      </c>
      <c r="BA9" s="199">
        <v>0</v>
      </c>
      <c r="BB9" s="199">
        <v>0</v>
      </c>
      <c r="BC9" s="8">
        <f t="shared" si="19"/>
        <v>10.89</v>
      </c>
      <c r="BD9" s="199">
        <v>10.89</v>
      </c>
      <c r="BE9" s="199">
        <v>0</v>
      </c>
      <c r="BF9" s="199">
        <v>0</v>
      </c>
      <c r="BG9" s="199">
        <v>0</v>
      </c>
      <c r="BH9" s="199">
        <v>0</v>
      </c>
      <c r="BI9" s="199">
        <v>0</v>
      </c>
      <c r="BJ9" s="8">
        <f t="shared" si="20"/>
        <v>10.89</v>
      </c>
      <c r="BL9" s="8">
        <f t="shared" si="21"/>
        <v>0</v>
      </c>
      <c r="BM9" s="8">
        <f t="shared" si="22"/>
        <v>0</v>
      </c>
      <c r="BN9" s="8">
        <f t="shared" si="23"/>
        <v>10.89</v>
      </c>
      <c r="BO9" s="8">
        <f t="shared" si="24"/>
        <v>10.89</v>
      </c>
      <c r="BP9" s="139">
        <f t="shared" si="25"/>
        <v>-10.89</v>
      </c>
      <c r="BQ9" s="139">
        <f t="shared" si="26"/>
        <v>-10.89</v>
      </c>
    </row>
    <row r="10" spans="1:69">
      <c r="A10" s="8" t="s">
        <v>52</v>
      </c>
      <c r="B10" s="15">
        <f>'[3]05'!B12</f>
        <v>320</v>
      </c>
      <c r="C10" s="16">
        <f>'[3]05'!C12</f>
        <v>0</v>
      </c>
      <c r="D10" s="16">
        <f>'[3]05'!D12</f>
        <v>0</v>
      </c>
      <c r="E10" s="16">
        <f>'[3]05'!E12</f>
        <v>0</v>
      </c>
      <c r="F10" s="16">
        <f>'[3]05'!F12</f>
        <v>980</v>
      </c>
      <c r="G10" s="16">
        <f>'[3]05'!G12</f>
        <v>0</v>
      </c>
      <c r="H10" s="17">
        <f t="shared" si="27"/>
        <v>1300</v>
      </c>
      <c r="I10" s="15">
        <f>'[3]05'!J12</f>
        <v>270</v>
      </c>
      <c r="J10" s="16">
        <f>'[3]05'!K12</f>
        <v>0</v>
      </c>
      <c r="K10" s="16">
        <f>'[3]05'!L12</f>
        <v>0</v>
      </c>
      <c r="L10" s="16">
        <f>'[3]05'!M12</f>
        <v>0</v>
      </c>
      <c r="M10" s="16">
        <f>'[3]05'!N12</f>
        <v>0</v>
      </c>
      <c r="N10" s="16">
        <f>'[3]05'!O12</f>
        <v>0</v>
      </c>
      <c r="O10" s="17">
        <f t="shared" si="28"/>
        <v>270</v>
      </c>
      <c r="P10" s="18">
        <f>frq!C10</f>
        <v>1</v>
      </c>
      <c r="Q10" s="15">
        <f t="shared" si="29"/>
        <v>270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270</v>
      </c>
      <c r="X10" s="8">
        <f t="shared" si="4"/>
        <v>10.89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10.89</v>
      </c>
      <c r="AE10" s="8">
        <f t="shared" si="11"/>
        <v>10.89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10.89</v>
      </c>
      <c r="AL10" s="8">
        <f t="shared" si="3"/>
        <v>248.22000000000003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248.22000000000003</v>
      </c>
      <c r="AW10" s="199">
        <v>10.89</v>
      </c>
      <c r="AX10" s="199">
        <v>0</v>
      </c>
      <c r="AY10" s="199">
        <v>0</v>
      </c>
      <c r="AZ10" s="199">
        <v>0</v>
      </c>
      <c r="BA10" s="199">
        <v>0</v>
      </c>
      <c r="BB10" s="199">
        <v>0</v>
      </c>
      <c r="BC10" s="8">
        <f t="shared" si="19"/>
        <v>10.89</v>
      </c>
      <c r="BD10" s="199">
        <v>10.89</v>
      </c>
      <c r="BE10" s="199">
        <v>0</v>
      </c>
      <c r="BF10" s="199">
        <v>0</v>
      </c>
      <c r="BG10" s="199">
        <v>0</v>
      </c>
      <c r="BH10" s="199">
        <v>0</v>
      </c>
      <c r="BI10" s="199">
        <v>0</v>
      </c>
      <c r="BJ10" s="8">
        <f t="shared" si="20"/>
        <v>10.89</v>
      </c>
      <c r="BL10" s="8">
        <f t="shared" si="21"/>
        <v>0</v>
      </c>
      <c r="BM10" s="8">
        <f t="shared" si="22"/>
        <v>0</v>
      </c>
      <c r="BN10" s="8">
        <f t="shared" si="23"/>
        <v>10.89</v>
      </c>
      <c r="BO10" s="8">
        <f t="shared" si="24"/>
        <v>10.89</v>
      </c>
      <c r="BP10" s="139">
        <f t="shared" si="25"/>
        <v>-10.89</v>
      </c>
      <c r="BQ10" s="139">
        <f t="shared" si="26"/>
        <v>-10.89</v>
      </c>
    </row>
    <row r="11" spans="1:69">
      <c r="A11" s="8" t="s">
        <v>53</v>
      </c>
      <c r="B11" s="15">
        <f>'[3]05'!B13</f>
        <v>320</v>
      </c>
      <c r="C11" s="16">
        <f>'[3]05'!C13</f>
        <v>0</v>
      </c>
      <c r="D11" s="16">
        <f>'[3]05'!D13</f>
        <v>0</v>
      </c>
      <c r="E11" s="16">
        <f>'[3]05'!E13</f>
        <v>0</v>
      </c>
      <c r="F11" s="16">
        <f>'[3]05'!F13</f>
        <v>980</v>
      </c>
      <c r="G11" s="16">
        <f>'[3]05'!G13</f>
        <v>0</v>
      </c>
      <c r="H11" s="17">
        <f t="shared" si="27"/>
        <v>1300</v>
      </c>
      <c r="I11" s="15">
        <f>'[3]05'!J13</f>
        <v>270</v>
      </c>
      <c r="J11" s="16">
        <f>'[3]05'!K13</f>
        <v>0</v>
      </c>
      <c r="K11" s="16">
        <f>'[3]05'!L13</f>
        <v>0</v>
      </c>
      <c r="L11" s="16">
        <f>'[3]05'!M13</f>
        <v>0</v>
      </c>
      <c r="M11" s="16">
        <f>'[3]05'!N13</f>
        <v>0</v>
      </c>
      <c r="N11" s="16">
        <f>'[3]05'!O13</f>
        <v>0</v>
      </c>
      <c r="O11" s="17">
        <f t="shared" si="28"/>
        <v>270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270</v>
      </c>
      <c r="X11" s="8">
        <f t="shared" si="4"/>
        <v>21.89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21.89</v>
      </c>
      <c r="AE11" s="8">
        <f t="shared" si="11"/>
        <v>21.89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21.89</v>
      </c>
      <c r="AL11" s="8">
        <f t="shared" si="3"/>
        <v>226.22000000000003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226.22000000000003</v>
      </c>
      <c r="AW11" s="199">
        <v>21.89</v>
      </c>
      <c r="AX11" s="199">
        <v>0</v>
      </c>
      <c r="AY11" s="199">
        <v>0</v>
      </c>
      <c r="AZ11" s="199">
        <v>0</v>
      </c>
      <c r="BA11" s="199">
        <v>0</v>
      </c>
      <c r="BB11" s="199">
        <v>0</v>
      </c>
      <c r="BC11" s="8">
        <f t="shared" si="19"/>
        <v>21.89</v>
      </c>
      <c r="BD11" s="199">
        <v>21.89</v>
      </c>
      <c r="BE11" s="199">
        <v>0</v>
      </c>
      <c r="BF11" s="199">
        <v>0</v>
      </c>
      <c r="BG11" s="199">
        <v>0</v>
      </c>
      <c r="BH11" s="199">
        <v>0</v>
      </c>
      <c r="BI11" s="199">
        <v>0</v>
      </c>
      <c r="BJ11" s="8">
        <f t="shared" si="20"/>
        <v>21.89</v>
      </c>
      <c r="BL11" s="8">
        <f t="shared" si="21"/>
        <v>0</v>
      </c>
      <c r="BM11" s="8">
        <f t="shared" si="22"/>
        <v>0</v>
      </c>
      <c r="BN11" s="8">
        <f t="shared" si="23"/>
        <v>21.89</v>
      </c>
      <c r="BO11" s="8">
        <f t="shared" si="24"/>
        <v>21.89</v>
      </c>
      <c r="BP11" s="139">
        <f t="shared" si="25"/>
        <v>-21.89</v>
      </c>
      <c r="BQ11" s="139">
        <f t="shared" si="26"/>
        <v>-21.89</v>
      </c>
    </row>
    <row r="12" spans="1:69">
      <c r="A12" s="8" t="s">
        <v>54</v>
      </c>
      <c r="B12" s="15">
        <f>'[3]05'!B14</f>
        <v>320</v>
      </c>
      <c r="C12" s="16">
        <f>'[3]05'!C14</f>
        <v>0</v>
      </c>
      <c r="D12" s="16">
        <f>'[3]05'!D14</f>
        <v>0</v>
      </c>
      <c r="E12" s="16">
        <f>'[3]05'!E14</f>
        <v>0</v>
      </c>
      <c r="F12" s="16">
        <f>'[3]05'!F14</f>
        <v>980</v>
      </c>
      <c r="G12" s="16">
        <f>'[3]05'!G14</f>
        <v>0</v>
      </c>
      <c r="H12" s="17">
        <f t="shared" si="27"/>
        <v>1300</v>
      </c>
      <c r="I12" s="15">
        <f>'[3]05'!J14</f>
        <v>270</v>
      </c>
      <c r="J12" s="16">
        <f>'[3]05'!K14</f>
        <v>0</v>
      </c>
      <c r="K12" s="16">
        <f>'[3]05'!L14</f>
        <v>0</v>
      </c>
      <c r="L12" s="16">
        <f>'[3]05'!M14</f>
        <v>0</v>
      </c>
      <c r="M12" s="16">
        <f>'[3]05'!N14</f>
        <v>0</v>
      </c>
      <c r="N12" s="16">
        <f>'[3]05'!O14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21.89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21.89</v>
      </c>
      <c r="AE12" s="8">
        <f t="shared" si="11"/>
        <v>21.89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21.89</v>
      </c>
      <c r="AL12" s="8">
        <f t="shared" si="3"/>
        <v>226.22000000000003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226.22000000000003</v>
      </c>
      <c r="AW12" s="199">
        <v>21.89</v>
      </c>
      <c r="AX12" s="199">
        <v>0</v>
      </c>
      <c r="AY12" s="199">
        <v>0</v>
      </c>
      <c r="AZ12" s="199">
        <v>0</v>
      </c>
      <c r="BA12" s="199">
        <v>0</v>
      </c>
      <c r="BB12" s="199">
        <v>0</v>
      </c>
      <c r="BC12" s="8">
        <f t="shared" si="19"/>
        <v>21.89</v>
      </c>
      <c r="BD12" s="199">
        <v>21.89</v>
      </c>
      <c r="BE12" s="199">
        <v>0</v>
      </c>
      <c r="BF12" s="199">
        <v>0</v>
      </c>
      <c r="BG12" s="199">
        <v>0</v>
      </c>
      <c r="BH12" s="199">
        <v>0</v>
      </c>
      <c r="BI12" s="199">
        <v>0</v>
      </c>
      <c r="BJ12" s="8">
        <f t="shared" si="20"/>
        <v>21.89</v>
      </c>
      <c r="BL12" s="8">
        <f t="shared" si="21"/>
        <v>0</v>
      </c>
      <c r="BM12" s="8">
        <f t="shared" si="22"/>
        <v>0</v>
      </c>
      <c r="BN12" s="8">
        <f t="shared" si="23"/>
        <v>21.89</v>
      </c>
      <c r="BO12" s="8">
        <f t="shared" si="24"/>
        <v>21.89</v>
      </c>
      <c r="BP12" s="139">
        <f t="shared" si="25"/>
        <v>-21.89</v>
      </c>
      <c r="BQ12" s="139">
        <f t="shared" si="26"/>
        <v>-21.89</v>
      </c>
    </row>
    <row r="13" spans="1:69">
      <c r="A13" s="8" t="s">
        <v>55</v>
      </c>
      <c r="B13" s="15">
        <f>'[3]05'!B15</f>
        <v>320</v>
      </c>
      <c r="C13" s="16">
        <f>'[3]05'!C15</f>
        <v>0</v>
      </c>
      <c r="D13" s="16">
        <f>'[3]05'!D15</f>
        <v>0</v>
      </c>
      <c r="E13" s="16">
        <f>'[3]05'!E15</f>
        <v>0</v>
      </c>
      <c r="F13" s="16">
        <f>'[3]05'!F15</f>
        <v>980</v>
      </c>
      <c r="G13" s="16">
        <f>'[3]05'!G15</f>
        <v>0</v>
      </c>
      <c r="H13" s="17">
        <f t="shared" si="27"/>
        <v>1300</v>
      </c>
      <c r="I13" s="15">
        <f>'[3]05'!J15</f>
        <v>270</v>
      </c>
      <c r="J13" s="16">
        <f>'[3]05'!K15</f>
        <v>0</v>
      </c>
      <c r="K13" s="16">
        <f>'[3]05'!L15</f>
        <v>0</v>
      </c>
      <c r="L13" s="16">
        <f>'[3]05'!M15</f>
        <v>0</v>
      </c>
      <c r="M13" s="16">
        <f>'[3]05'!N15</f>
        <v>0</v>
      </c>
      <c r="N13" s="16">
        <f>'[3]05'!O15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20.7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20.7</v>
      </c>
      <c r="AE13" s="8">
        <f t="shared" si="11"/>
        <v>20.7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20.7</v>
      </c>
      <c r="AL13" s="8">
        <f t="shared" si="3"/>
        <v>228.60000000000002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228.60000000000002</v>
      </c>
      <c r="AW13" s="199">
        <v>20.7</v>
      </c>
      <c r="AX13" s="199">
        <v>0</v>
      </c>
      <c r="AY13" s="199">
        <v>0</v>
      </c>
      <c r="AZ13" s="199">
        <v>0</v>
      </c>
      <c r="BA13" s="199">
        <v>0</v>
      </c>
      <c r="BB13" s="199">
        <v>0</v>
      </c>
      <c r="BC13" s="8">
        <f t="shared" si="19"/>
        <v>20.7</v>
      </c>
      <c r="BD13" s="199">
        <v>20.7</v>
      </c>
      <c r="BE13" s="199">
        <v>0</v>
      </c>
      <c r="BF13" s="199">
        <v>0</v>
      </c>
      <c r="BG13" s="199">
        <v>0</v>
      </c>
      <c r="BH13" s="199">
        <v>0</v>
      </c>
      <c r="BI13" s="199">
        <v>0</v>
      </c>
      <c r="BJ13" s="8">
        <f t="shared" si="20"/>
        <v>20.7</v>
      </c>
      <c r="BL13" s="8">
        <f t="shared" si="21"/>
        <v>0</v>
      </c>
      <c r="BM13" s="8">
        <f t="shared" si="22"/>
        <v>0</v>
      </c>
      <c r="BN13" s="8">
        <f t="shared" si="23"/>
        <v>20.7</v>
      </c>
      <c r="BO13" s="8">
        <f t="shared" si="24"/>
        <v>20.7</v>
      </c>
      <c r="BP13" s="139">
        <f t="shared" si="25"/>
        <v>-20.7</v>
      </c>
      <c r="BQ13" s="139">
        <f t="shared" si="26"/>
        <v>-20.7</v>
      </c>
    </row>
    <row r="14" spans="1:69">
      <c r="A14" s="8" t="s">
        <v>56</v>
      </c>
      <c r="B14" s="15">
        <f>'[3]05'!B16</f>
        <v>320</v>
      </c>
      <c r="C14" s="16">
        <f>'[3]05'!C16</f>
        <v>0</v>
      </c>
      <c r="D14" s="16">
        <f>'[3]05'!D16</f>
        <v>0</v>
      </c>
      <c r="E14" s="16">
        <f>'[3]05'!E16</f>
        <v>0</v>
      </c>
      <c r="F14" s="16">
        <f>'[3]05'!F16</f>
        <v>980</v>
      </c>
      <c r="G14" s="16">
        <f>'[3]05'!G16</f>
        <v>0</v>
      </c>
      <c r="H14" s="17">
        <f t="shared" si="27"/>
        <v>1300</v>
      </c>
      <c r="I14" s="15">
        <f>'[3]05'!J16</f>
        <v>270</v>
      </c>
      <c r="J14" s="16">
        <f>'[3]05'!K16</f>
        <v>0</v>
      </c>
      <c r="K14" s="16">
        <f>'[3]05'!L16</f>
        <v>0</v>
      </c>
      <c r="L14" s="16">
        <f>'[3]05'!M16</f>
        <v>0</v>
      </c>
      <c r="M14" s="16">
        <f>'[3]05'!N16</f>
        <v>0</v>
      </c>
      <c r="N14" s="16">
        <f>'[3]05'!O16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20.7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20.7</v>
      </c>
      <c r="AE14" s="8">
        <f t="shared" si="11"/>
        <v>20.7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20.7</v>
      </c>
      <c r="AL14" s="8">
        <f t="shared" si="3"/>
        <v>228.60000000000002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228.60000000000002</v>
      </c>
      <c r="AW14" s="199">
        <v>20.7</v>
      </c>
      <c r="AX14" s="199">
        <v>0</v>
      </c>
      <c r="AY14" s="199">
        <v>0</v>
      </c>
      <c r="AZ14" s="199">
        <v>0</v>
      </c>
      <c r="BA14" s="199">
        <v>0</v>
      </c>
      <c r="BB14" s="199">
        <v>0</v>
      </c>
      <c r="BC14" s="8">
        <f t="shared" si="19"/>
        <v>20.7</v>
      </c>
      <c r="BD14" s="199">
        <v>20.7</v>
      </c>
      <c r="BE14" s="199">
        <v>0</v>
      </c>
      <c r="BF14" s="199">
        <v>0</v>
      </c>
      <c r="BG14" s="199">
        <v>0</v>
      </c>
      <c r="BH14" s="199">
        <v>0</v>
      </c>
      <c r="BI14" s="199">
        <v>0</v>
      </c>
      <c r="BJ14" s="8">
        <f t="shared" si="20"/>
        <v>20.7</v>
      </c>
      <c r="BL14" s="8">
        <f t="shared" si="21"/>
        <v>0</v>
      </c>
      <c r="BM14" s="8">
        <f t="shared" si="22"/>
        <v>0</v>
      </c>
      <c r="BN14" s="8">
        <f t="shared" si="23"/>
        <v>20.7</v>
      </c>
      <c r="BO14" s="8">
        <f t="shared" si="24"/>
        <v>20.7</v>
      </c>
      <c r="BP14" s="139">
        <f t="shared" si="25"/>
        <v>-20.7</v>
      </c>
      <c r="BQ14" s="139">
        <f t="shared" si="26"/>
        <v>-20.7</v>
      </c>
    </row>
    <row r="15" spans="1:69">
      <c r="A15" s="8" t="s">
        <v>57</v>
      </c>
      <c r="B15" s="15">
        <f>'[3]05'!B17</f>
        <v>320</v>
      </c>
      <c r="C15" s="16">
        <f>'[3]05'!C17</f>
        <v>0</v>
      </c>
      <c r="D15" s="16">
        <f>'[3]05'!D17</f>
        <v>0</v>
      </c>
      <c r="E15" s="16">
        <f>'[3]05'!E17</f>
        <v>0</v>
      </c>
      <c r="F15" s="16">
        <f>'[3]05'!F17</f>
        <v>980</v>
      </c>
      <c r="G15" s="16">
        <f>'[3]05'!G17</f>
        <v>0</v>
      </c>
      <c r="H15" s="17">
        <f t="shared" si="27"/>
        <v>1300</v>
      </c>
      <c r="I15" s="15">
        <f>'[3]05'!J17</f>
        <v>270</v>
      </c>
      <c r="J15" s="16">
        <f>'[3]05'!K17</f>
        <v>0</v>
      </c>
      <c r="K15" s="16">
        <f>'[3]05'!L17</f>
        <v>0</v>
      </c>
      <c r="L15" s="16">
        <f>'[3]05'!M17</f>
        <v>0</v>
      </c>
      <c r="M15" s="16">
        <f>'[3]05'!N17</f>
        <v>0</v>
      </c>
      <c r="N15" s="16">
        <f>'[3]05'!O17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20.7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20.7</v>
      </c>
      <c r="AE15" s="8">
        <f t="shared" si="11"/>
        <v>20.7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20.7</v>
      </c>
      <c r="AL15" s="8">
        <f t="shared" si="3"/>
        <v>228.60000000000002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228.60000000000002</v>
      </c>
      <c r="AW15" s="199">
        <v>20.7</v>
      </c>
      <c r="AX15" s="199">
        <v>0</v>
      </c>
      <c r="AY15" s="199">
        <v>0</v>
      </c>
      <c r="AZ15" s="199">
        <v>0</v>
      </c>
      <c r="BA15" s="199">
        <v>0</v>
      </c>
      <c r="BB15" s="199">
        <v>0</v>
      </c>
      <c r="BC15" s="8">
        <f t="shared" si="19"/>
        <v>20.7</v>
      </c>
      <c r="BD15" s="199">
        <v>20.7</v>
      </c>
      <c r="BE15" s="199">
        <v>0</v>
      </c>
      <c r="BF15" s="199">
        <v>0</v>
      </c>
      <c r="BG15" s="199">
        <v>0</v>
      </c>
      <c r="BH15" s="199">
        <v>0</v>
      </c>
      <c r="BI15" s="199">
        <v>0</v>
      </c>
      <c r="BJ15" s="8">
        <f t="shared" si="20"/>
        <v>20.7</v>
      </c>
      <c r="BL15" s="8">
        <f t="shared" si="21"/>
        <v>0</v>
      </c>
      <c r="BM15" s="8">
        <f t="shared" si="22"/>
        <v>0</v>
      </c>
      <c r="BN15" s="8">
        <f t="shared" si="23"/>
        <v>20.7</v>
      </c>
      <c r="BO15" s="8">
        <f t="shared" si="24"/>
        <v>20.7</v>
      </c>
      <c r="BP15" s="139">
        <f t="shared" si="25"/>
        <v>-20.7</v>
      </c>
      <c r="BQ15" s="139">
        <f t="shared" si="26"/>
        <v>-20.7</v>
      </c>
    </row>
    <row r="16" spans="1:69">
      <c r="A16" s="8" t="s">
        <v>58</v>
      </c>
      <c r="B16" s="15">
        <f>'[3]05'!B18</f>
        <v>320</v>
      </c>
      <c r="C16" s="16">
        <f>'[3]05'!C18</f>
        <v>0</v>
      </c>
      <c r="D16" s="16">
        <f>'[3]05'!D18</f>
        <v>0</v>
      </c>
      <c r="E16" s="16">
        <f>'[3]05'!E18</f>
        <v>0</v>
      </c>
      <c r="F16" s="16">
        <f>'[3]05'!F18</f>
        <v>980</v>
      </c>
      <c r="G16" s="16">
        <f>'[3]05'!G18</f>
        <v>0</v>
      </c>
      <c r="H16" s="17">
        <f t="shared" si="27"/>
        <v>1300</v>
      </c>
      <c r="I16" s="15">
        <f>'[3]05'!J18</f>
        <v>270</v>
      </c>
      <c r="J16" s="16">
        <f>'[3]05'!K18</f>
        <v>0</v>
      </c>
      <c r="K16" s="16">
        <f>'[3]05'!L18</f>
        <v>0</v>
      </c>
      <c r="L16" s="16">
        <f>'[3]05'!M18</f>
        <v>0</v>
      </c>
      <c r="M16" s="16">
        <f>'[3]05'!N18</f>
        <v>0</v>
      </c>
      <c r="N16" s="16">
        <f>'[3]05'!O18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20.7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20.7</v>
      </c>
      <c r="AE16" s="8">
        <f t="shared" si="11"/>
        <v>20.7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20.7</v>
      </c>
      <c r="AL16" s="8">
        <f t="shared" si="3"/>
        <v>228.60000000000002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228.60000000000002</v>
      </c>
      <c r="AW16" s="199">
        <v>20.7</v>
      </c>
      <c r="AX16" s="199">
        <v>0</v>
      </c>
      <c r="AY16" s="199">
        <v>0</v>
      </c>
      <c r="AZ16" s="199">
        <v>0</v>
      </c>
      <c r="BA16" s="199">
        <v>0</v>
      </c>
      <c r="BB16" s="199">
        <v>0</v>
      </c>
      <c r="BC16" s="8">
        <f t="shared" si="19"/>
        <v>20.7</v>
      </c>
      <c r="BD16" s="199">
        <v>20.7</v>
      </c>
      <c r="BE16" s="199">
        <v>0</v>
      </c>
      <c r="BF16" s="199">
        <v>0</v>
      </c>
      <c r="BG16" s="199">
        <v>0</v>
      </c>
      <c r="BH16" s="199">
        <v>0</v>
      </c>
      <c r="BI16" s="199">
        <v>0</v>
      </c>
      <c r="BJ16" s="8">
        <f t="shared" si="20"/>
        <v>20.7</v>
      </c>
      <c r="BL16" s="8">
        <f t="shared" si="21"/>
        <v>0</v>
      </c>
      <c r="BM16" s="8">
        <f t="shared" si="22"/>
        <v>0</v>
      </c>
      <c r="BN16" s="8">
        <f t="shared" si="23"/>
        <v>20.7</v>
      </c>
      <c r="BO16" s="8">
        <f t="shared" si="24"/>
        <v>20.7</v>
      </c>
      <c r="BP16" s="139">
        <f t="shared" si="25"/>
        <v>-20.7</v>
      </c>
      <c r="BQ16" s="139">
        <f t="shared" si="26"/>
        <v>-20.7</v>
      </c>
    </row>
    <row r="17" spans="1:69">
      <c r="A17" s="8" t="s">
        <v>59</v>
      </c>
      <c r="B17" s="15">
        <f>'[3]05'!B19</f>
        <v>320</v>
      </c>
      <c r="C17" s="16">
        <f>'[3]05'!C19</f>
        <v>0</v>
      </c>
      <c r="D17" s="16">
        <f>'[3]05'!D19</f>
        <v>0</v>
      </c>
      <c r="E17" s="16">
        <f>'[3]05'!E19</f>
        <v>0</v>
      </c>
      <c r="F17" s="16">
        <f>'[3]05'!F19</f>
        <v>980</v>
      </c>
      <c r="G17" s="16">
        <f>'[3]05'!G19</f>
        <v>0</v>
      </c>
      <c r="H17" s="17">
        <f t="shared" si="27"/>
        <v>1300</v>
      </c>
      <c r="I17" s="15">
        <f>'[3]05'!J19</f>
        <v>270</v>
      </c>
      <c r="J17" s="16">
        <f>'[3]05'!K19</f>
        <v>0</v>
      </c>
      <c r="K17" s="16">
        <f>'[3]05'!L19</f>
        <v>0</v>
      </c>
      <c r="L17" s="16">
        <f>'[3]05'!M19</f>
        <v>0</v>
      </c>
      <c r="M17" s="16">
        <f>'[3]05'!N19</f>
        <v>0</v>
      </c>
      <c r="N17" s="16">
        <f>'[3]05'!O19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20.7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20.7</v>
      </c>
      <c r="AE17" s="8">
        <f t="shared" si="11"/>
        <v>20.7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20.7</v>
      </c>
      <c r="AL17" s="8">
        <f t="shared" si="3"/>
        <v>228.60000000000002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228.60000000000002</v>
      </c>
      <c r="AW17" s="199">
        <v>20.7</v>
      </c>
      <c r="AX17" s="199">
        <v>0</v>
      </c>
      <c r="AY17" s="199">
        <v>0</v>
      </c>
      <c r="AZ17" s="199">
        <v>0</v>
      </c>
      <c r="BA17" s="199">
        <v>0</v>
      </c>
      <c r="BB17" s="199">
        <v>0</v>
      </c>
      <c r="BC17" s="8">
        <f t="shared" si="19"/>
        <v>20.7</v>
      </c>
      <c r="BD17" s="199">
        <v>20.7</v>
      </c>
      <c r="BE17" s="199">
        <v>0</v>
      </c>
      <c r="BF17" s="199">
        <v>0</v>
      </c>
      <c r="BG17" s="199">
        <v>0</v>
      </c>
      <c r="BH17" s="199">
        <v>0</v>
      </c>
      <c r="BI17" s="199">
        <v>0</v>
      </c>
      <c r="BJ17" s="8">
        <f t="shared" si="20"/>
        <v>20.7</v>
      </c>
      <c r="BL17" s="8">
        <f t="shared" si="21"/>
        <v>0</v>
      </c>
      <c r="BM17" s="8">
        <f t="shared" si="22"/>
        <v>0</v>
      </c>
      <c r="BN17" s="8">
        <f t="shared" si="23"/>
        <v>20.7</v>
      </c>
      <c r="BO17" s="8">
        <f t="shared" si="24"/>
        <v>20.7</v>
      </c>
      <c r="BP17" s="139">
        <f t="shared" si="25"/>
        <v>-20.7</v>
      </c>
      <c r="BQ17" s="139">
        <f t="shared" si="26"/>
        <v>-20.7</v>
      </c>
    </row>
    <row r="18" spans="1:69">
      <c r="A18" s="8" t="s">
        <v>60</v>
      </c>
      <c r="B18" s="15">
        <f>'[3]05'!B20</f>
        <v>320</v>
      </c>
      <c r="C18" s="16">
        <f>'[3]05'!C20</f>
        <v>0</v>
      </c>
      <c r="D18" s="16">
        <f>'[3]05'!D20</f>
        <v>0</v>
      </c>
      <c r="E18" s="16">
        <f>'[3]05'!E20</f>
        <v>0</v>
      </c>
      <c r="F18" s="16">
        <f>'[3]05'!F20</f>
        <v>980</v>
      </c>
      <c r="G18" s="16">
        <f>'[3]05'!G20</f>
        <v>0</v>
      </c>
      <c r="H18" s="17">
        <f t="shared" si="27"/>
        <v>1300</v>
      </c>
      <c r="I18" s="15">
        <f>'[3]05'!J20</f>
        <v>270</v>
      </c>
      <c r="J18" s="16">
        <f>'[3]05'!K20</f>
        <v>0</v>
      </c>
      <c r="K18" s="16">
        <f>'[3]05'!L20</f>
        <v>0</v>
      </c>
      <c r="L18" s="16">
        <f>'[3]05'!M20</f>
        <v>0</v>
      </c>
      <c r="M18" s="16">
        <f>'[3]05'!N20</f>
        <v>0</v>
      </c>
      <c r="N18" s="16">
        <f>'[3]05'!O20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20.7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20.7</v>
      </c>
      <c r="AE18" s="8">
        <f t="shared" si="11"/>
        <v>20.7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20.7</v>
      </c>
      <c r="AL18" s="8">
        <f t="shared" si="3"/>
        <v>228.60000000000002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228.60000000000002</v>
      </c>
      <c r="AW18" s="199">
        <v>20.7</v>
      </c>
      <c r="AX18" s="199">
        <v>0</v>
      </c>
      <c r="AY18" s="199">
        <v>0</v>
      </c>
      <c r="AZ18" s="199">
        <v>0</v>
      </c>
      <c r="BA18" s="199">
        <v>0</v>
      </c>
      <c r="BB18" s="199">
        <v>0</v>
      </c>
      <c r="BC18" s="8">
        <f t="shared" si="19"/>
        <v>20.7</v>
      </c>
      <c r="BD18" s="199">
        <v>20.7</v>
      </c>
      <c r="BE18" s="199">
        <v>0</v>
      </c>
      <c r="BF18" s="199">
        <v>0</v>
      </c>
      <c r="BG18" s="199">
        <v>0</v>
      </c>
      <c r="BH18" s="199">
        <v>0</v>
      </c>
      <c r="BI18" s="199">
        <v>0</v>
      </c>
      <c r="BJ18" s="8">
        <f t="shared" si="20"/>
        <v>20.7</v>
      </c>
      <c r="BL18" s="8">
        <f t="shared" si="21"/>
        <v>0</v>
      </c>
      <c r="BM18" s="8">
        <f t="shared" si="22"/>
        <v>0</v>
      </c>
      <c r="BN18" s="8">
        <f t="shared" si="23"/>
        <v>20.7</v>
      </c>
      <c r="BO18" s="8">
        <f t="shared" si="24"/>
        <v>20.7</v>
      </c>
      <c r="BP18" s="139">
        <f t="shared" si="25"/>
        <v>-20.7</v>
      </c>
      <c r="BQ18" s="139">
        <f t="shared" si="26"/>
        <v>-20.7</v>
      </c>
    </row>
    <row r="19" spans="1:69">
      <c r="A19" s="8" t="s">
        <v>61</v>
      </c>
      <c r="B19" s="15">
        <f>'[3]05'!B21</f>
        <v>320</v>
      </c>
      <c r="C19" s="16">
        <f>'[3]05'!C21</f>
        <v>0</v>
      </c>
      <c r="D19" s="16">
        <f>'[3]05'!D21</f>
        <v>0</v>
      </c>
      <c r="E19" s="16">
        <f>'[3]05'!E21</f>
        <v>0</v>
      </c>
      <c r="F19" s="16">
        <f>'[3]05'!F21</f>
        <v>980</v>
      </c>
      <c r="G19" s="16">
        <f>'[3]05'!G21</f>
        <v>0</v>
      </c>
      <c r="H19" s="17">
        <f t="shared" si="27"/>
        <v>1300</v>
      </c>
      <c r="I19" s="15">
        <f>'[3]05'!J21</f>
        <v>270</v>
      </c>
      <c r="J19" s="16">
        <f>'[3]05'!K21</f>
        <v>0</v>
      </c>
      <c r="K19" s="16">
        <f>'[3]05'!L21</f>
        <v>0</v>
      </c>
      <c r="L19" s="16">
        <f>'[3]05'!M21</f>
        <v>0</v>
      </c>
      <c r="M19" s="16">
        <f>'[3]05'!N21</f>
        <v>0</v>
      </c>
      <c r="N19" s="16">
        <f>'[3]05'!O21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9.39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9.39</v>
      </c>
      <c r="AE19" s="8">
        <f t="shared" si="11"/>
        <v>32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32</v>
      </c>
      <c r="AL19" s="8">
        <f t="shared" ref="AL19:AQ61" si="31">Q19-X19-AE19</f>
        <v>228.61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228.61</v>
      </c>
      <c r="AW19" s="199">
        <v>9.39</v>
      </c>
      <c r="AX19" s="199">
        <v>0</v>
      </c>
      <c r="AY19" s="199">
        <v>0</v>
      </c>
      <c r="AZ19" s="199">
        <v>0</v>
      </c>
      <c r="BA19" s="199">
        <v>0</v>
      </c>
      <c r="BB19" s="199">
        <v>0</v>
      </c>
      <c r="BC19" s="8">
        <f t="shared" si="19"/>
        <v>9.39</v>
      </c>
      <c r="BD19" s="199">
        <v>32</v>
      </c>
      <c r="BE19" s="199">
        <v>0</v>
      </c>
      <c r="BF19" s="199">
        <v>0</v>
      </c>
      <c r="BG19" s="199">
        <v>0</v>
      </c>
      <c r="BH19" s="199">
        <v>0</v>
      </c>
      <c r="BI19" s="199">
        <v>0</v>
      </c>
      <c r="BJ19" s="8">
        <f t="shared" si="20"/>
        <v>32</v>
      </c>
      <c r="BL19" s="8">
        <f t="shared" si="21"/>
        <v>0</v>
      </c>
      <c r="BM19" s="8">
        <f t="shared" si="22"/>
        <v>0</v>
      </c>
      <c r="BN19" s="8">
        <f t="shared" si="23"/>
        <v>9.39</v>
      </c>
      <c r="BO19" s="8">
        <f t="shared" si="24"/>
        <v>32</v>
      </c>
      <c r="BP19" s="139">
        <f t="shared" si="25"/>
        <v>-9.39</v>
      </c>
      <c r="BQ19" s="139">
        <f t="shared" si="26"/>
        <v>-32</v>
      </c>
    </row>
    <row r="20" spans="1:69">
      <c r="A20" s="8" t="s">
        <v>62</v>
      </c>
      <c r="B20" s="15">
        <f>'[3]05'!B22</f>
        <v>320</v>
      </c>
      <c r="C20" s="16">
        <f>'[3]05'!C22</f>
        <v>0</v>
      </c>
      <c r="D20" s="16">
        <f>'[3]05'!D22</f>
        <v>0</v>
      </c>
      <c r="E20" s="16">
        <f>'[3]05'!E22</f>
        <v>0</v>
      </c>
      <c r="F20" s="16">
        <f>'[3]05'!F22</f>
        <v>980</v>
      </c>
      <c r="G20" s="16">
        <f>'[3]05'!G22</f>
        <v>0</v>
      </c>
      <c r="H20" s="17">
        <f t="shared" si="27"/>
        <v>1300</v>
      </c>
      <c r="I20" s="15">
        <f>'[3]05'!J22</f>
        <v>270</v>
      </c>
      <c r="J20" s="16">
        <f>'[3]05'!K22</f>
        <v>0</v>
      </c>
      <c r="K20" s="16">
        <f>'[3]05'!L22</f>
        <v>0</v>
      </c>
      <c r="L20" s="16">
        <f>'[3]05'!M22</f>
        <v>0</v>
      </c>
      <c r="M20" s="16">
        <f>'[3]05'!N22</f>
        <v>0</v>
      </c>
      <c r="N20" s="16">
        <f>'[3]05'!O22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9.39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9.39</v>
      </c>
      <c r="AE20" s="8">
        <f t="shared" si="11"/>
        <v>32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32</v>
      </c>
      <c r="AL20" s="8">
        <f t="shared" si="31"/>
        <v>228.61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228.61</v>
      </c>
      <c r="AW20" s="199">
        <v>9.39</v>
      </c>
      <c r="AX20" s="199">
        <v>0</v>
      </c>
      <c r="AY20" s="199">
        <v>0</v>
      </c>
      <c r="AZ20" s="199">
        <v>0</v>
      </c>
      <c r="BA20" s="199">
        <v>0</v>
      </c>
      <c r="BB20" s="199">
        <v>0</v>
      </c>
      <c r="BC20" s="8">
        <f t="shared" si="19"/>
        <v>9.39</v>
      </c>
      <c r="BD20" s="199">
        <v>32</v>
      </c>
      <c r="BE20" s="199">
        <v>0</v>
      </c>
      <c r="BF20" s="199">
        <v>0</v>
      </c>
      <c r="BG20" s="199">
        <v>0</v>
      </c>
      <c r="BH20" s="199">
        <v>0</v>
      </c>
      <c r="BI20" s="199">
        <v>0</v>
      </c>
      <c r="BJ20" s="8">
        <f t="shared" si="20"/>
        <v>32</v>
      </c>
      <c r="BL20" s="8">
        <f t="shared" si="21"/>
        <v>0</v>
      </c>
      <c r="BM20" s="8">
        <f t="shared" si="22"/>
        <v>0</v>
      </c>
      <c r="BN20" s="8">
        <f t="shared" si="23"/>
        <v>9.39</v>
      </c>
      <c r="BO20" s="8">
        <f t="shared" si="24"/>
        <v>32</v>
      </c>
      <c r="BP20" s="139">
        <f t="shared" si="25"/>
        <v>-9.39</v>
      </c>
      <c r="BQ20" s="139">
        <f t="shared" si="26"/>
        <v>-32</v>
      </c>
    </row>
    <row r="21" spans="1:69">
      <c r="A21" s="8" t="s">
        <v>63</v>
      </c>
      <c r="B21" s="15">
        <f>'[3]05'!B23</f>
        <v>320</v>
      </c>
      <c r="C21" s="16">
        <f>'[3]05'!C23</f>
        <v>0</v>
      </c>
      <c r="D21" s="16">
        <f>'[3]05'!D23</f>
        <v>0</v>
      </c>
      <c r="E21" s="16">
        <f>'[3]05'!E23</f>
        <v>0</v>
      </c>
      <c r="F21" s="16">
        <f>'[3]05'!F23</f>
        <v>980</v>
      </c>
      <c r="G21" s="16">
        <f>'[3]05'!G23</f>
        <v>0</v>
      </c>
      <c r="H21" s="17">
        <f t="shared" si="27"/>
        <v>1300</v>
      </c>
      <c r="I21" s="15">
        <f>'[3]05'!J23</f>
        <v>270</v>
      </c>
      <c r="J21" s="16">
        <f>'[3]05'!K23</f>
        <v>0</v>
      </c>
      <c r="K21" s="16">
        <f>'[3]05'!L23</f>
        <v>0</v>
      </c>
      <c r="L21" s="16">
        <f>'[3]05'!M23</f>
        <v>0</v>
      </c>
      <c r="M21" s="16">
        <f>'[3]05'!N23</f>
        <v>0</v>
      </c>
      <c r="N21" s="16">
        <f>'[3]05'!O23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9.39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9.39</v>
      </c>
      <c r="AE21" s="8">
        <f t="shared" si="11"/>
        <v>32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32</v>
      </c>
      <c r="AL21" s="8">
        <f t="shared" si="31"/>
        <v>228.61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228.61</v>
      </c>
      <c r="AW21" s="199">
        <v>9.39</v>
      </c>
      <c r="AX21" s="199">
        <v>0</v>
      </c>
      <c r="AY21" s="199">
        <v>0</v>
      </c>
      <c r="AZ21" s="199">
        <v>0</v>
      </c>
      <c r="BA21" s="199">
        <v>0</v>
      </c>
      <c r="BB21" s="199">
        <v>0</v>
      </c>
      <c r="BC21" s="8">
        <f t="shared" si="19"/>
        <v>9.39</v>
      </c>
      <c r="BD21" s="199">
        <v>32</v>
      </c>
      <c r="BE21" s="199">
        <v>0</v>
      </c>
      <c r="BF21" s="199">
        <v>0</v>
      </c>
      <c r="BG21" s="199">
        <v>0</v>
      </c>
      <c r="BH21" s="199">
        <v>0</v>
      </c>
      <c r="BI21" s="199">
        <v>0</v>
      </c>
      <c r="BJ21" s="8">
        <f t="shared" si="20"/>
        <v>32</v>
      </c>
      <c r="BL21" s="8">
        <f t="shared" si="21"/>
        <v>0</v>
      </c>
      <c r="BM21" s="8">
        <f t="shared" si="22"/>
        <v>0</v>
      </c>
      <c r="BN21" s="8">
        <f t="shared" si="23"/>
        <v>9.39</v>
      </c>
      <c r="BO21" s="8">
        <f t="shared" si="24"/>
        <v>32</v>
      </c>
      <c r="BP21" s="139">
        <f t="shared" si="25"/>
        <v>-9.39</v>
      </c>
      <c r="BQ21" s="139">
        <f t="shared" si="26"/>
        <v>-32</v>
      </c>
    </row>
    <row r="22" spans="1:69">
      <c r="A22" s="8" t="s">
        <v>64</v>
      </c>
      <c r="B22" s="15">
        <f>'[3]05'!B24</f>
        <v>320</v>
      </c>
      <c r="C22" s="16">
        <f>'[3]05'!C24</f>
        <v>0</v>
      </c>
      <c r="D22" s="16">
        <f>'[3]05'!D24</f>
        <v>0</v>
      </c>
      <c r="E22" s="16">
        <f>'[3]05'!E24</f>
        <v>0</v>
      </c>
      <c r="F22" s="16">
        <f>'[3]05'!F24</f>
        <v>980</v>
      </c>
      <c r="G22" s="16">
        <f>'[3]05'!G24</f>
        <v>0</v>
      </c>
      <c r="H22" s="17">
        <f t="shared" si="27"/>
        <v>1300</v>
      </c>
      <c r="I22" s="15">
        <f>'[3]05'!J24</f>
        <v>270</v>
      </c>
      <c r="J22" s="16">
        <f>'[3]05'!K24</f>
        <v>0</v>
      </c>
      <c r="K22" s="16">
        <f>'[3]05'!L24</f>
        <v>0</v>
      </c>
      <c r="L22" s="16">
        <f>'[3]05'!M24</f>
        <v>0</v>
      </c>
      <c r="M22" s="16">
        <f>'[3]05'!N24</f>
        <v>0</v>
      </c>
      <c r="N22" s="16">
        <f>'[3]05'!O24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9.39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9.39</v>
      </c>
      <c r="AE22" s="8">
        <f t="shared" si="11"/>
        <v>32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32</v>
      </c>
      <c r="AL22" s="8">
        <f t="shared" si="31"/>
        <v>228.61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228.61</v>
      </c>
      <c r="AW22" s="199">
        <v>9.39</v>
      </c>
      <c r="AX22" s="199">
        <v>0</v>
      </c>
      <c r="AY22" s="199">
        <v>0</v>
      </c>
      <c r="AZ22" s="199">
        <v>0</v>
      </c>
      <c r="BA22" s="199">
        <v>0</v>
      </c>
      <c r="BB22" s="199">
        <v>0</v>
      </c>
      <c r="BC22" s="8">
        <f t="shared" si="19"/>
        <v>9.39</v>
      </c>
      <c r="BD22" s="199">
        <v>32</v>
      </c>
      <c r="BE22" s="199">
        <v>0</v>
      </c>
      <c r="BF22" s="199">
        <v>0</v>
      </c>
      <c r="BG22" s="199">
        <v>0</v>
      </c>
      <c r="BH22" s="199">
        <v>0</v>
      </c>
      <c r="BI22" s="199">
        <v>0</v>
      </c>
      <c r="BJ22" s="8">
        <f t="shared" si="20"/>
        <v>32</v>
      </c>
      <c r="BL22" s="8">
        <f t="shared" si="21"/>
        <v>0</v>
      </c>
      <c r="BM22" s="8">
        <f t="shared" si="22"/>
        <v>0</v>
      </c>
      <c r="BN22" s="8">
        <f t="shared" si="23"/>
        <v>9.39</v>
      </c>
      <c r="BO22" s="8">
        <f t="shared" si="24"/>
        <v>32</v>
      </c>
      <c r="BP22" s="139">
        <f t="shared" si="25"/>
        <v>-9.39</v>
      </c>
      <c r="BQ22" s="139">
        <f t="shared" si="26"/>
        <v>-32</v>
      </c>
    </row>
    <row r="23" spans="1:69">
      <c r="A23" s="8" t="s">
        <v>65</v>
      </c>
      <c r="B23" s="15">
        <f>'[3]05'!B25</f>
        <v>320</v>
      </c>
      <c r="C23" s="16">
        <f>'[3]05'!C25</f>
        <v>0</v>
      </c>
      <c r="D23" s="16">
        <f>'[3]05'!D25</f>
        <v>0</v>
      </c>
      <c r="E23" s="16">
        <f>'[3]05'!E25</f>
        <v>0</v>
      </c>
      <c r="F23" s="16">
        <f>'[3]05'!F25</f>
        <v>980</v>
      </c>
      <c r="G23" s="16">
        <f>'[3]05'!G25</f>
        <v>0</v>
      </c>
      <c r="H23" s="17">
        <f t="shared" si="27"/>
        <v>1300</v>
      </c>
      <c r="I23" s="15">
        <f>'[3]05'!J25</f>
        <v>270</v>
      </c>
      <c r="J23" s="16">
        <f>'[3]05'!K25</f>
        <v>0</v>
      </c>
      <c r="K23" s="16">
        <f>'[3]05'!L25</f>
        <v>0</v>
      </c>
      <c r="L23" s="16">
        <f>'[3]05'!M25</f>
        <v>0</v>
      </c>
      <c r="M23" s="16">
        <f>'[3]05'!N25</f>
        <v>0</v>
      </c>
      <c r="N23" s="16">
        <f>'[3]05'!O25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9.39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9.39</v>
      </c>
      <c r="AE23" s="8">
        <f t="shared" si="11"/>
        <v>32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32</v>
      </c>
      <c r="AL23" s="8">
        <f t="shared" si="31"/>
        <v>228.61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228.61</v>
      </c>
      <c r="AW23" s="199">
        <v>9.39</v>
      </c>
      <c r="AX23" s="199">
        <v>0</v>
      </c>
      <c r="AY23" s="199">
        <v>0</v>
      </c>
      <c r="AZ23" s="199">
        <v>0</v>
      </c>
      <c r="BA23" s="199">
        <v>0</v>
      </c>
      <c r="BB23" s="199">
        <v>0</v>
      </c>
      <c r="BC23" s="8">
        <f t="shared" si="19"/>
        <v>9.39</v>
      </c>
      <c r="BD23" s="199">
        <v>32</v>
      </c>
      <c r="BE23" s="199">
        <v>0</v>
      </c>
      <c r="BF23" s="199">
        <v>0</v>
      </c>
      <c r="BG23" s="199">
        <v>0</v>
      </c>
      <c r="BH23" s="199">
        <v>0</v>
      </c>
      <c r="BI23" s="199">
        <v>0</v>
      </c>
      <c r="BJ23" s="8">
        <f t="shared" si="20"/>
        <v>32</v>
      </c>
      <c r="BL23" s="8">
        <f t="shared" si="21"/>
        <v>0</v>
      </c>
      <c r="BM23" s="8">
        <f t="shared" si="22"/>
        <v>0</v>
      </c>
      <c r="BN23" s="8">
        <f t="shared" si="23"/>
        <v>9.39</v>
      </c>
      <c r="BO23" s="8">
        <f t="shared" si="24"/>
        <v>32</v>
      </c>
      <c r="BP23" s="139">
        <f t="shared" si="25"/>
        <v>-9.39</v>
      </c>
      <c r="BQ23" s="139">
        <f t="shared" si="26"/>
        <v>-32</v>
      </c>
    </row>
    <row r="24" spans="1:69">
      <c r="A24" s="8" t="s">
        <v>66</v>
      </c>
      <c r="B24" s="15">
        <f>'[3]05'!B26</f>
        <v>320</v>
      </c>
      <c r="C24" s="16">
        <f>'[3]05'!C26</f>
        <v>0</v>
      </c>
      <c r="D24" s="16">
        <f>'[3]05'!D26</f>
        <v>0</v>
      </c>
      <c r="E24" s="16">
        <f>'[3]05'!E26</f>
        <v>0</v>
      </c>
      <c r="F24" s="16">
        <f>'[3]05'!F26</f>
        <v>980</v>
      </c>
      <c r="G24" s="16">
        <f>'[3]05'!G26</f>
        <v>0</v>
      </c>
      <c r="H24" s="17">
        <f t="shared" si="27"/>
        <v>1300</v>
      </c>
      <c r="I24" s="15">
        <f>'[3]05'!J26</f>
        <v>270</v>
      </c>
      <c r="J24" s="16">
        <f>'[3]05'!K26</f>
        <v>0</v>
      </c>
      <c r="K24" s="16">
        <f>'[3]05'!L26</f>
        <v>0</v>
      </c>
      <c r="L24" s="16">
        <f>'[3]05'!M26</f>
        <v>0</v>
      </c>
      <c r="M24" s="16">
        <f>'[3]05'!N26</f>
        <v>0</v>
      </c>
      <c r="N24" s="16">
        <f>'[3]05'!O26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9.39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9.39</v>
      </c>
      <c r="AE24" s="8">
        <f t="shared" si="11"/>
        <v>32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32</v>
      </c>
      <c r="AL24" s="8">
        <f t="shared" si="31"/>
        <v>228.61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228.61</v>
      </c>
      <c r="AW24" s="199">
        <v>9.39</v>
      </c>
      <c r="AX24" s="199">
        <v>0</v>
      </c>
      <c r="AY24" s="199">
        <v>0</v>
      </c>
      <c r="AZ24" s="199">
        <v>0</v>
      </c>
      <c r="BA24" s="199">
        <v>0</v>
      </c>
      <c r="BB24" s="199">
        <v>0</v>
      </c>
      <c r="BC24" s="8">
        <f t="shared" si="19"/>
        <v>9.39</v>
      </c>
      <c r="BD24" s="199">
        <v>32</v>
      </c>
      <c r="BE24" s="199">
        <v>0</v>
      </c>
      <c r="BF24" s="199">
        <v>0</v>
      </c>
      <c r="BG24" s="199">
        <v>0</v>
      </c>
      <c r="BH24" s="199">
        <v>0</v>
      </c>
      <c r="BI24" s="199">
        <v>0</v>
      </c>
      <c r="BJ24" s="8">
        <f t="shared" si="20"/>
        <v>32</v>
      </c>
      <c r="BL24" s="8">
        <f t="shared" si="21"/>
        <v>0</v>
      </c>
      <c r="BM24" s="8">
        <f t="shared" si="22"/>
        <v>0</v>
      </c>
      <c r="BN24" s="8">
        <f t="shared" si="23"/>
        <v>9.39</v>
      </c>
      <c r="BO24" s="8">
        <f t="shared" si="24"/>
        <v>32</v>
      </c>
      <c r="BP24" s="139">
        <f t="shared" si="25"/>
        <v>-9.39</v>
      </c>
      <c r="BQ24" s="139">
        <f t="shared" si="26"/>
        <v>-32</v>
      </c>
    </row>
    <row r="25" spans="1:69">
      <c r="A25" s="8" t="s">
        <v>67</v>
      </c>
      <c r="B25" s="15">
        <f>'[3]05'!B27</f>
        <v>320</v>
      </c>
      <c r="C25" s="16">
        <f>'[3]05'!C27</f>
        <v>0</v>
      </c>
      <c r="D25" s="16">
        <f>'[3]05'!D27</f>
        <v>0</v>
      </c>
      <c r="E25" s="16">
        <f>'[3]05'!E27</f>
        <v>0</v>
      </c>
      <c r="F25" s="16">
        <f>'[3]05'!F27</f>
        <v>980</v>
      </c>
      <c r="G25" s="16">
        <f>'[3]05'!G27</f>
        <v>0</v>
      </c>
      <c r="H25" s="17">
        <f t="shared" si="27"/>
        <v>1300</v>
      </c>
      <c r="I25" s="15">
        <f>'[3]05'!J27</f>
        <v>270</v>
      </c>
      <c r="J25" s="16">
        <f>'[3]05'!K27</f>
        <v>0</v>
      </c>
      <c r="K25" s="16">
        <f>'[3]05'!L27</f>
        <v>0</v>
      </c>
      <c r="L25" s="16">
        <f>'[3]05'!M27</f>
        <v>0</v>
      </c>
      <c r="M25" s="16">
        <f>'[3]05'!N27</f>
        <v>0</v>
      </c>
      <c r="N25" s="16">
        <f>'[3]05'!O27</f>
        <v>0</v>
      </c>
      <c r="O25" s="17">
        <f t="shared" si="28"/>
        <v>270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</v>
      </c>
      <c r="X25" s="8">
        <f t="shared" si="4"/>
        <v>9.39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9.39</v>
      </c>
      <c r="AE25" s="8">
        <f t="shared" si="11"/>
        <v>32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32</v>
      </c>
      <c r="AL25" s="8">
        <f t="shared" si="31"/>
        <v>228.61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228.61</v>
      </c>
      <c r="AW25" s="199">
        <v>9.39</v>
      </c>
      <c r="AX25" s="199">
        <v>0</v>
      </c>
      <c r="AY25" s="199">
        <v>0</v>
      </c>
      <c r="AZ25" s="199">
        <v>0</v>
      </c>
      <c r="BA25" s="199">
        <v>0</v>
      </c>
      <c r="BB25" s="199">
        <v>0</v>
      </c>
      <c r="BC25" s="8">
        <f t="shared" si="19"/>
        <v>9.39</v>
      </c>
      <c r="BD25" s="199">
        <v>32</v>
      </c>
      <c r="BE25" s="199">
        <v>0</v>
      </c>
      <c r="BF25" s="199">
        <v>0</v>
      </c>
      <c r="BG25" s="199">
        <v>0</v>
      </c>
      <c r="BH25" s="199">
        <v>0</v>
      </c>
      <c r="BI25" s="199">
        <v>0</v>
      </c>
      <c r="BJ25" s="8">
        <f t="shared" si="20"/>
        <v>32</v>
      </c>
      <c r="BL25" s="8">
        <f t="shared" si="21"/>
        <v>0</v>
      </c>
      <c r="BM25" s="8">
        <f t="shared" si="22"/>
        <v>0</v>
      </c>
      <c r="BN25" s="8">
        <f t="shared" si="23"/>
        <v>9.39</v>
      </c>
      <c r="BO25" s="8">
        <f t="shared" si="24"/>
        <v>32</v>
      </c>
      <c r="BP25" s="139">
        <f t="shared" si="25"/>
        <v>-9.39</v>
      </c>
      <c r="BQ25" s="139">
        <f t="shared" si="26"/>
        <v>-32</v>
      </c>
    </row>
    <row r="26" spans="1:69">
      <c r="A26" s="8" t="s">
        <v>68</v>
      </c>
      <c r="B26" s="15">
        <f>'[3]05'!B28</f>
        <v>320</v>
      </c>
      <c r="C26" s="16">
        <f>'[3]05'!C28</f>
        <v>0</v>
      </c>
      <c r="D26" s="16">
        <f>'[3]05'!D28</f>
        <v>0</v>
      </c>
      <c r="E26" s="16">
        <f>'[3]05'!E28</f>
        <v>0</v>
      </c>
      <c r="F26" s="16">
        <f>'[3]05'!F28</f>
        <v>980</v>
      </c>
      <c r="G26" s="16">
        <f>'[3]05'!G28</f>
        <v>0</v>
      </c>
      <c r="H26" s="17">
        <f t="shared" si="27"/>
        <v>1300</v>
      </c>
      <c r="I26" s="15">
        <f>'[3]05'!J28</f>
        <v>270</v>
      </c>
      <c r="J26" s="16">
        <f>'[3]05'!K28</f>
        <v>0</v>
      </c>
      <c r="K26" s="16">
        <f>'[3]05'!L28</f>
        <v>0</v>
      </c>
      <c r="L26" s="16">
        <f>'[3]05'!M28</f>
        <v>0</v>
      </c>
      <c r="M26" s="16">
        <f>'[3]05'!N28</f>
        <v>0</v>
      </c>
      <c r="N26" s="16">
        <f>'[3]05'!O28</f>
        <v>0</v>
      </c>
      <c r="O26" s="17">
        <f t="shared" si="28"/>
        <v>270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270</v>
      </c>
      <c r="X26" s="8">
        <f t="shared" si="4"/>
        <v>9.39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9.39</v>
      </c>
      <c r="AE26" s="8">
        <f t="shared" si="11"/>
        <v>32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32</v>
      </c>
      <c r="AL26" s="8">
        <f t="shared" si="31"/>
        <v>228.61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228.61</v>
      </c>
      <c r="AW26" s="199">
        <v>9.39</v>
      </c>
      <c r="AX26" s="199">
        <v>0</v>
      </c>
      <c r="AY26" s="199">
        <v>0</v>
      </c>
      <c r="AZ26" s="199">
        <v>0</v>
      </c>
      <c r="BA26" s="199">
        <v>0</v>
      </c>
      <c r="BB26" s="199">
        <v>0</v>
      </c>
      <c r="BC26" s="8">
        <f t="shared" si="19"/>
        <v>9.39</v>
      </c>
      <c r="BD26" s="199">
        <v>32</v>
      </c>
      <c r="BE26" s="199">
        <v>0</v>
      </c>
      <c r="BF26" s="199">
        <v>0</v>
      </c>
      <c r="BG26" s="199">
        <v>0</v>
      </c>
      <c r="BH26" s="199">
        <v>0</v>
      </c>
      <c r="BI26" s="199">
        <v>0</v>
      </c>
      <c r="BJ26" s="8">
        <f t="shared" si="20"/>
        <v>32</v>
      </c>
      <c r="BL26" s="8">
        <f t="shared" si="21"/>
        <v>0</v>
      </c>
      <c r="BM26" s="8">
        <f t="shared" si="22"/>
        <v>0</v>
      </c>
      <c r="BN26" s="8">
        <f t="shared" si="23"/>
        <v>9.39</v>
      </c>
      <c r="BO26" s="8">
        <f t="shared" si="24"/>
        <v>32</v>
      </c>
      <c r="BP26" s="139">
        <f t="shared" si="25"/>
        <v>-9.39</v>
      </c>
      <c r="BQ26" s="139">
        <f t="shared" si="26"/>
        <v>-32</v>
      </c>
    </row>
    <row r="27" spans="1:69">
      <c r="A27" s="8" t="s">
        <v>69</v>
      </c>
      <c r="B27" s="15">
        <f>'[3]05'!B29</f>
        <v>320</v>
      </c>
      <c r="C27" s="16">
        <f>'[3]05'!C29</f>
        <v>0</v>
      </c>
      <c r="D27" s="16">
        <f>'[3]05'!D29</f>
        <v>0</v>
      </c>
      <c r="E27" s="16">
        <f>'[3]05'!E29</f>
        <v>0</v>
      </c>
      <c r="F27" s="16">
        <f>'[3]05'!F29</f>
        <v>980</v>
      </c>
      <c r="G27" s="16">
        <f>'[3]05'!G29</f>
        <v>0</v>
      </c>
      <c r="H27" s="17">
        <f t="shared" si="27"/>
        <v>1300</v>
      </c>
      <c r="I27" s="15">
        <f>'[3]05'!J29</f>
        <v>270</v>
      </c>
      <c r="J27" s="16">
        <f>'[3]05'!K29</f>
        <v>0</v>
      </c>
      <c r="K27" s="16">
        <f>'[3]05'!L29</f>
        <v>0</v>
      </c>
      <c r="L27" s="16">
        <f>'[3]05'!M29</f>
        <v>0</v>
      </c>
      <c r="M27" s="16">
        <f>'[3]05'!N29</f>
        <v>0</v>
      </c>
      <c r="N27" s="16">
        <f>'[3]05'!O29</f>
        <v>0</v>
      </c>
      <c r="O27" s="17">
        <f t="shared" si="28"/>
        <v>270</v>
      </c>
      <c r="P27" s="18">
        <f>frq!C27</f>
        <v>1</v>
      </c>
      <c r="Q27" s="15">
        <f t="shared" si="29"/>
        <v>270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270</v>
      </c>
      <c r="X27" s="8">
        <f t="shared" si="4"/>
        <v>9.39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9.39</v>
      </c>
      <c r="AE27" s="8">
        <f t="shared" si="11"/>
        <v>32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32</v>
      </c>
      <c r="AL27" s="8">
        <f t="shared" si="31"/>
        <v>228.61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228.61</v>
      </c>
      <c r="AW27" s="199">
        <v>9.39</v>
      </c>
      <c r="AX27" s="199">
        <v>0</v>
      </c>
      <c r="AY27" s="199">
        <v>0</v>
      </c>
      <c r="AZ27" s="199">
        <v>0</v>
      </c>
      <c r="BA27" s="199">
        <v>0</v>
      </c>
      <c r="BB27" s="199">
        <v>0</v>
      </c>
      <c r="BC27" s="8">
        <f t="shared" si="19"/>
        <v>9.39</v>
      </c>
      <c r="BD27" s="199">
        <v>32</v>
      </c>
      <c r="BE27" s="199">
        <v>0</v>
      </c>
      <c r="BF27" s="199">
        <v>0</v>
      </c>
      <c r="BG27" s="199">
        <v>0</v>
      </c>
      <c r="BH27" s="199">
        <v>0</v>
      </c>
      <c r="BI27" s="199">
        <v>0</v>
      </c>
      <c r="BJ27" s="8">
        <f t="shared" si="20"/>
        <v>32</v>
      </c>
      <c r="BL27" s="8">
        <f t="shared" si="21"/>
        <v>0</v>
      </c>
      <c r="BM27" s="8">
        <f t="shared" si="22"/>
        <v>0</v>
      </c>
      <c r="BN27" s="8">
        <f t="shared" si="23"/>
        <v>9.39</v>
      </c>
      <c r="BO27" s="8">
        <f t="shared" si="24"/>
        <v>32</v>
      </c>
      <c r="BP27" s="139">
        <f t="shared" si="25"/>
        <v>-9.39</v>
      </c>
      <c r="BQ27" s="139">
        <f t="shared" si="26"/>
        <v>-32</v>
      </c>
    </row>
    <row r="28" spans="1:69">
      <c r="A28" s="8" t="s">
        <v>70</v>
      </c>
      <c r="B28" s="15">
        <f>'[3]05'!B30</f>
        <v>320</v>
      </c>
      <c r="C28" s="16">
        <f>'[3]05'!C30</f>
        <v>0</v>
      </c>
      <c r="D28" s="16">
        <f>'[3]05'!D30</f>
        <v>0</v>
      </c>
      <c r="E28" s="16">
        <f>'[3]05'!E30</f>
        <v>0</v>
      </c>
      <c r="F28" s="16">
        <f>'[3]05'!F30</f>
        <v>980</v>
      </c>
      <c r="G28" s="16">
        <f>'[3]05'!G30</f>
        <v>0</v>
      </c>
      <c r="H28" s="17">
        <f t="shared" si="27"/>
        <v>1300</v>
      </c>
      <c r="I28" s="15">
        <f>'[3]05'!J30</f>
        <v>270</v>
      </c>
      <c r="J28" s="16">
        <f>'[3]05'!K30</f>
        <v>0</v>
      </c>
      <c r="K28" s="16">
        <f>'[3]05'!L30</f>
        <v>0</v>
      </c>
      <c r="L28" s="16">
        <f>'[3]05'!M30</f>
        <v>0</v>
      </c>
      <c r="M28" s="16">
        <f>'[3]05'!N30</f>
        <v>0</v>
      </c>
      <c r="N28" s="16">
        <f>'[3]05'!O30</f>
        <v>0</v>
      </c>
      <c r="O28" s="17">
        <f t="shared" si="28"/>
        <v>270</v>
      </c>
      <c r="P28" s="18">
        <f>frq!C28</f>
        <v>1</v>
      </c>
      <c r="Q28" s="15">
        <f t="shared" si="29"/>
        <v>270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270</v>
      </c>
      <c r="X28" s="8">
        <f t="shared" si="4"/>
        <v>9.39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9.39</v>
      </c>
      <c r="AE28" s="8">
        <f t="shared" si="11"/>
        <v>32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32</v>
      </c>
      <c r="AL28" s="8">
        <f t="shared" si="31"/>
        <v>228.61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228.61</v>
      </c>
      <c r="AW28" s="199">
        <v>9.39</v>
      </c>
      <c r="AX28" s="199">
        <v>0</v>
      </c>
      <c r="AY28" s="199">
        <v>0</v>
      </c>
      <c r="AZ28" s="199">
        <v>0</v>
      </c>
      <c r="BA28" s="199">
        <v>0</v>
      </c>
      <c r="BB28" s="199">
        <v>0</v>
      </c>
      <c r="BC28" s="8">
        <f t="shared" si="19"/>
        <v>9.39</v>
      </c>
      <c r="BD28" s="199">
        <v>32</v>
      </c>
      <c r="BE28" s="199">
        <v>0</v>
      </c>
      <c r="BF28" s="199">
        <v>0</v>
      </c>
      <c r="BG28" s="199">
        <v>0</v>
      </c>
      <c r="BH28" s="199">
        <v>0</v>
      </c>
      <c r="BI28" s="199">
        <v>0</v>
      </c>
      <c r="BJ28" s="8">
        <f t="shared" si="20"/>
        <v>32</v>
      </c>
      <c r="BL28" s="8">
        <f t="shared" si="21"/>
        <v>0</v>
      </c>
      <c r="BM28" s="8">
        <f t="shared" si="22"/>
        <v>0</v>
      </c>
      <c r="BN28" s="8">
        <f t="shared" si="23"/>
        <v>9.39</v>
      </c>
      <c r="BO28" s="8">
        <f t="shared" si="24"/>
        <v>32</v>
      </c>
      <c r="BP28" s="139">
        <f t="shared" si="25"/>
        <v>-9.39</v>
      </c>
      <c r="BQ28" s="139">
        <f t="shared" si="26"/>
        <v>-32</v>
      </c>
    </row>
    <row r="29" spans="1:69">
      <c r="A29" s="8" t="s">
        <v>71</v>
      </c>
      <c r="B29" s="15">
        <f>'[3]05'!B31</f>
        <v>320</v>
      </c>
      <c r="C29" s="16">
        <f>'[3]05'!C31</f>
        <v>0</v>
      </c>
      <c r="D29" s="16">
        <f>'[3]05'!D31</f>
        <v>0</v>
      </c>
      <c r="E29" s="16">
        <f>'[3]05'!E31</f>
        <v>0</v>
      </c>
      <c r="F29" s="16">
        <f>'[3]05'!F31</f>
        <v>980</v>
      </c>
      <c r="G29" s="16">
        <f>'[3]05'!G31</f>
        <v>0</v>
      </c>
      <c r="H29" s="17">
        <f t="shared" si="27"/>
        <v>1300</v>
      </c>
      <c r="I29" s="15">
        <f>'[3]05'!J31</f>
        <v>270</v>
      </c>
      <c r="J29" s="16">
        <f>'[3]05'!K31</f>
        <v>0</v>
      </c>
      <c r="K29" s="16">
        <f>'[3]05'!L31</f>
        <v>0</v>
      </c>
      <c r="L29" s="16">
        <f>'[3]05'!M31</f>
        <v>0</v>
      </c>
      <c r="M29" s="16">
        <f>'[3]05'!N31</f>
        <v>0</v>
      </c>
      <c r="N29" s="16">
        <f>'[3]05'!O31</f>
        <v>0</v>
      </c>
      <c r="O29" s="17">
        <f t="shared" si="28"/>
        <v>270</v>
      </c>
      <c r="P29" s="18">
        <f>frq!C29</f>
        <v>1</v>
      </c>
      <c r="Q29" s="15">
        <f t="shared" si="29"/>
        <v>270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270</v>
      </c>
      <c r="X29" s="8">
        <f t="shared" si="4"/>
        <v>9.39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9.39</v>
      </c>
      <c r="AE29" s="8">
        <f t="shared" si="11"/>
        <v>32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32</v>
      </c>
      <c r="AL29" s="8">
        <f t="shared" si="31"/>
        <v>228.61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228.61</v>
      </c>
      <c r="AW29" s="199">
        <v>9.39</v>
      </c>
      <c r="AX29" s="199">
        <v>0</v>
      </c>
      <c r="AY29" s="199">
        <v>0</v>
      </c>
      <c r="AZ29" s="199">
        <v>0</v>
      </c>
      <c r="BA29" s="199">
        <v>0</v>
      </c>
      <c r="BB29" s="199">
        <v>0</v>
      </c>
      <c r="BC29" s="8">
        <f t="shared" si="19"/>
        <v>9.39</v>
      </c>
      <c r="BD29" s="199">
        <v>32</v>
      </c>
      <c r="BE29" s="199">
        <v>0</v>
      </c>
      <c r="BF29" s="199">
        <v>0</v>
      </c>
      <c r="BG29" s="199">
        <v>0</v>
      </c>
      <c r="BH29" s="199">
        <v>0</v>
      </c>
      <c r="BI29" s="199">
        <v>0</v>
      </c>
      <c r="BJ29" s="8">
        <f t="shared" si="20"/>
        <v>32</v>
      </c>
      <c r="BL29" s="8">
        <f t="shared" si="21"/>
        <v>0</v>
      </c>
      <c r="BM29" s="8">
        <f t="shared" si="22"/>
        <v>0</v>
      </c>
      <c r="BN29" s="8">
        <f t="shared" si="23"/>
        <v>9.39</v>
      </c>
      <c r="BO29" s="8">
        <f t="shared" si="24"/>
        <v>32</v>
      </c>
      <c r="BP29" s="139">
        <f t="shared" si="25"/>
        <v>-9.39</v>
      </c>
      <c r="BQ29" s="139">
        <f t="shared" si="26"/>
        <v>-32</v>
      </c>
    </row>
    <row r="30" spans="1:69">
      <c r="A30" s="8" t="s">
        <v>72</v>
      </c>
      <c r="B30" s="15">
        <f>'[3]05'!B32</f>
        <v>320</v>
      </c>
      <c r="C30" s="16">
        <f>'[3]05'!C32</f>
        <v>0</v>
      </c>
      <c r="D30" s="16">
        <f>'[3]05'!D32</f>
        <v>0</v>
      </c>
      <c r="E30" s="16">
        <f>'[3]05'!E32</f>
        <v>0</v>
      </c>
      <c r="F30" s="16">
        <f>'[3]05'!F32</f>
        <v>980</v>
      </c>
      <c r="G30" s="16">
        <f>'[3]05'!G32</f>
        <v>0</v>
      </c>
      <c r="H30" s="17">
        <f t="shared" si="27"/>
        <v>1300</v>
      </c>
      <c r="I30" s="15">
        <f>'[3]05'!J32</f>
        <v>270</v>
      </c>
      <c r="J30" s="16">
        <f>'[3]05'!K32</f>
        <v>0</v>
      </c>
      <c r="K30" s="16">
        <f>'[3]05'!L32</f>
        <v>0</v>
      </c>
      <c r="L30" s="16">
        <f>'[3]05'!M32</f>
        <v>0</v>
      </c>
      <c r="M30" s="16">
        <f>'[3]05'!N32</f>
        <v>0</v>
      </c>
      <c r="N30" s="16">
        <f>'[3]05'!O32</f>
        <v>0</v>
      </c>
      <c r="O30" s="17">
        <f t="shared" si="28"/>
        <v>270</v>
      </c>
      <c r="P30" s="18">
        <f>frq!C30</f>
        <v>1</v>
      </c>
      <c r="Q30" s="15">
        <f t="shared" si="29"/>
        <v>270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270</v>
      </c>
      <c r="X30" s="8">
        <f t="shared" si="4"/>
        <v>9.39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9.39</v>
      </c>
      <c r="AE30" s="8">
        <f t="shared" si="11"/>
        <v>32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32</v>
      </c>
      <c r="AL30" s="8">
        <f t="shared" si="31"/>
        <v>228.61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228.61</v>
      </c>
      <c r="AW30" s="199">
        <v>9.39</v>
      </c>
      <c r="AX30" s="199">
        <v>0</v>
      </c>
      <c r="AY30" s="199">
        <v>0</v>
      </c>
      <c r="AZ30" s="199">
        <v>0</v>
      </c>
      <c r="BA30" s="199">
        <v>0</v>
      </c>
      <c r="BB30" s="199">
        <v>0</v>
      </c>
      <c r="BC30" s="8">
        <f t="shared" si="19"/>
        <v>9.39</v>
      </c>
      <c r="BD30" s="199">
        <v>32</v>
      </c>
      <c r="BE30" s="199">
        <v>0</v>
      </c>
      <c r="BF30" s="199">
        <v>0</v>
      </c>
      <c r="BG30" s="199">
        <v>0</v>
      </c>
      <c r="BH30" s="199">
        <v>0</v>
      </c>
      <c r="BI30" s="199">
        <v>0</v>
      </c>
      <c r="BJ30" s="8">
        <f t="shared" si="20"/>
        <v>32</v>
      </c>
      <c r="BL30" s="8">
        <f t="shared" si="21"/>
        <v>0</v>
      </c>
      <c r="BM30" s="8">
        <f t="shared" si="22"/>
        <v>0</v>
      </c>
      <c r="BN30" s="8">
        <f t="shared" si="23"/>
        <v>9.39</v>
      </c>
      <c r="BO30" s="8">
        <f t="shared" si="24"/>
        <v>32</v>
      </c>
      <c r="BP30" s="139">
        <f t="shared" si="25"/>
        <v>-9.39</v>
      </c>
      <c r="BQ30" s="139">
        <f t="shared" si="26"/>
        <v>-32</v>
      </c>
    </row>
    <row r="31" spans="1:69">
      <c r="A31" s="8" t="s">
        <v>73</v>
      </c>
      <c r="B31" s="15">
        <f>'[3]05'!B33</f>
        <v>320</v>
      </c>
      <c r="C31" s="16">
        <f>'[3]05'!C33</f>
        <v>0</v>
      </c>
      <c r="D31" s="16">
        <f>'[3]05'!D33</f>
        <v>0</v>
      </c>
      <c r="E31" s="16">
        <f>'[3]05'!E33</f>
        <v>0</v>
      </c>
      <c r="F31" s="16">
        <f>'[3]05'!F33</f>
        <v>980</v>
      </c>
      <c r="G31" s="16">
        <f>'[3]05'!G33</f>
        <v>0</v>
      </c>
      <c r="H31" s="17">
        <f t="shared" si="27"/>
        <v>1300</v>
      </c>
      <c r="I31" s="15">
        <f>'[3]05'!J33</f>
        <v>270</v>
      </c>
      <c r="J31" s="16">
        <f>'[3]05'!K33</f>
        <v>0</v>
      </c>
      <c r="K31" s="16">
        <f>'[3]05'!L33</f>
        <v>0</v>
      </c>
      <c r="L31" s="16">
        <f>'[3]05'!M33</f>
        <v>0</v>
      </c>
      <c r="M31" s="16">
        <f>'[3]05'!N33</f>
        <v>0</v>
      </c>
      <c r="N31" s="16">
        <f>'[3]05'!O33</f>
        <v>0</v>
      </c>
      <c r="O31" s="17">
        <f t="shared" si="28"/>
        <v>270</v>
      </c>
      <c r="P31" s="18">
        <f>frq!C31</f>
        <v>1</v>
      </c>
      <c r="Q31" s="15">
        <f t="shared" si="29"/>
        <v>270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270</v>
      </c>
      <c r="X31" s="8">
        <f t="shared" si="4"/>
        <v>9.39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9.39</v>
      </c>
      <c r="AE31" s="8">
        <f t="shared" si="11"/>
        <v>32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32</v>
      </c>
      <c r="AL31" s="8">
        <f t="shared" si="31"/>
        <v>228.61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228.61</v>
      </c>
      <c r="AW31" s="199">
        <v>9.39</v>
      </c>
      <c r="AX31" s="199">
        <v>0</v>
      </c>
      <c r="AY31" s="199">
        <v>0</v>
      </c>
      <c r="AZ31" s="199">
        <v>0</v>
      </c>
      <c r="BA31" s="199">
        <v>0</v>
      </c>
      <c r="BB31" s="199">
        <v>0</v>
      </c>
      <c r="BC31" s="8">
        <f t="shared" si="19"/>
        <v>9.39</v>
      </c>
      <c r="BD31" s="199">
        <v>32</v>
      </c>
      <c r="BE31" s="199">
        <v>0</v>
      </c>
      <c r="BF31" s="199">
        <v>0</v>
      </c>
      <c r="BG31" s="199">
        <v>0</v>
      </c>
      <c r="BH31" s="199">
        <v>0</v>
      </c>
      <c r="BI31" s="199">
        <v>0</v>
      </c>
      <c r="BJ31" s="8">
        <f t="shared" si="20"/>
        <v>32</v>
      </c>
      <c r="BL31" s="8">
        <f t="shared" si="21"/>
        <v>0</v>
      </c>
      <c r="BM31" s="8">
        <f t="shared" si="22"/>
        <v>0</v>
      </c>
      <c r="BN31" s="8">
        <f t="shared" si="23"/>
        <v>9.39</v>
      </c>
      <c r="BO31" s="8">
        <f t="shared" si="24"/>
        <v>32</v>
      </c>
      <c r="BP31" s="139">
        <f t="shared" si="25"/>
        <v>-9.39</v>
      </c>
      <c r="BQ31" s="139">
        <f t="shared" si="26"/>
        <v>-32</v>
      </c>
    </row>
    <row r="32" spans="1:69">
      <c r="A32" s="8" t="s">
        <v>74</v>
      </c>
      <c r="B32" s="15">
        <f>'[3]05'!B34</f>
        <v>320</v>
      </c>
      <c r="C32" s="16">
        <f>'[3]05'!C34</f>
        <v>0</v>
      </c>
      <c r="D32" s="16">
        <f>'[3]05'!D34</f>
        <v>0</v>
      </c>
      <c r="E32" s="16">
        <f>'[3]05'!E34</f>
        <v>0</v>
      </c>
      <c r="F32" s="16">
        <f>'[3]05'!F34</f>
        <v>980</v>
      </c>
      <c r="G32" s="16">
        <f>'[3]05'!G34</f>
        <v>0</v>
      </c>
      <c r="H32" s="17">
        <f t="shared" si="27"/>
        <v>1300</v>
      </c>
      <c r="I32" s="15">
        <f>'[3]05'!J34</f>
        <v>270</v>
      </c>
      <c r="J32" s="16">
        <f>'[3]05'!K34</f>
        <v>0</v>
      </c>
      <c r="K32" s="16">
        <f>'[3]05'!L34</f>
        <v>0</v>
      </c>
      <c r="L32" s="16">
        <f>'[3]05'!M34</f>
        <v>0</v>
      </c>
      <c r="M32" s="16">
        <f>'[3]05'!N34</f>
        <v>0</v>
      </c>
      <c r="N32" s="16">
        <f>'[3]05'!O34</f>
        <v>0</v>
      </c>
      <c r="O32" s="17">
        <f t="shared" si="28"/>
        <v>270</v>
      </c>
      <c r="P32" s="18">
        <f>frq!C32</f>
        <v>1</v>
      </c>
      <c r="Q32" s="15">
        <f t="shared" si="29"/>
        <v>270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270</v>
      </c>
      <c r="X32" s="8">
        <f t="shared" si="4"/>
        <v>9.39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9.39</v>
      </c>
      <c r="AE32" s="8">
        <f t="shared" si="11"/>
        <v>32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32</v>
      </c>
      <c r="AL32" s="8">
        <f t="shared" si="31"/>
        <v>228.61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228.61</v>
      </c>
      <c r="AW32" s="199">
        <v>9.39</v>
      </c>
      <c r="AX32" s="199">
        <v>0</v>
      </c>
      <c r="AY32" s="199">
        <v>0</v>
      </c>
      <c r="AZ32" s="199">
        <v>0</v>
      </c>
      <c r="BA32" s="199">
        <v>0</v>
      </c>
      <c r="BB32" s="199">
        <v>0</v>
      </c>
      <c r="BC32" s="8">
        <f t="shared" si="19"/>
        <v>9.39</v>
      </c>
      <c r="BD32" s="199">
        <v>32</v>
      </c>
      <c r="BE32" s="199">
        <v>0</v>
      </c>
      <c r="BF32" s="199">
        <v>0</v>
      </c>
      <c r="BG32" s="199">
        <v>0</v>
      </c>
      <c r="BH32" s="199">
        <v>0</v>
      </c>
      <c r="BI32" s="199">
        <v>0</v>
      </c>
      <c r="BJ32" s="8">
        <f t="shared" si="20"/>
        <v>32</v>
      </c>
      <c r="BL32" s="8">
        <f t="shared" si="21"/>
        <v>0</v>
      </c>
      <c r="BM32" s="8">
        <f t="shared" si="22"/>
        <v>0</v>
      </c>
      <c r="BN32" s="8">
        <f t="shared" si="23"/>
        <v>9.39</v>
      </c>
      <c r="BO32" s="8">
        <f t="shared" si="24"/>
        <v>32</v>
      </c>
      <c r="BP32" s="139">
        <f t="shared" si="25"/>
        <v>-9.39</v>
      </c>
      <c r="BQ32" s="139">
        <f t="shared" si="26"/>
        <v>-32</v>
      </c>
    </row>
    <row r="33" spans="1:69">
      <c r="A33" s="8" t="s">
        <v>75</v>
      </c>
      <c r="B33" s="15">
        <f>'[3]05'!B35</f>
        <v>320</v>
      </c>
      <c r="C33" s="16">
        <f>'[3]05'!C35</f>
        <v>0</v>
      </c>
      <c r="D33" s="16">
        <f>'[3]05'!D35</f>
        <v>0</v>
      </c>
      <c r="E33" s="16">
        <f>'[3]05'!E35</f>
        <v>0</v>
      </c>
      <c r="F33" s="16">
        <f>'[3]05'!F35</f>
        <v>980</v>
      </c>
      <c r="G33" s="16">
        <f>'[3]05'!G35</f>
        <v>0</v>
      </c>
      <c r="H33" s="17">
        <f t="shared" si="27"/>
        <v>1300</v>
      </c>
      <c r="I33" s="15">
        <f>'[3]05'!J35</f>
        <v>270</v>
      </c>
      <c r="J33" s="16">
        <f>'[3]05'!K35</f>
        <v>0</v>
      </c>
      <c r="K33" s="16">
        <f>'[3]05'!L35</f>
        <v>0</v>
      </c>
      <c r="L33" s="16">
        <f>'[3]05'!M35</f>
        <v>0</v>
      </c>
      <c r="M33" s="16">
        <f>'[3]05'!N35</f>
        <v>0</v>
      </c>
      <c r="N33" s="16">
        <f>'[3]05'!O35</f>
        <v>0</v>
      </c>
      <c r="O33" s="17">
        <f t="shared" si="28"/>
        <v>270</v>
      </c>
      <c r="P33" s="18">
        <f>frq!C33</f>
        <v>1</v>
      </c>
      <c r="Q33" s="15">
        <f t="shared" si="29"/>
        <v>270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270</v>
      </c>
      <c r="X33" s="8">
        <f t="shared" si="4"/>
        <v>9.39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9.39</v>
      </c>
      <c r="AE33" s="8">
        <f t="shared" si="11"/>
        <v>32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32</v>
      </c>
      <c r="AL33" s="8">
        <f t="shared" si="31"/>
        <v>228.61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228.61</v>
      </c>
      <c r="AW33" s="199">
        <v>9.39</v>
      </c>
      <c r="AX33" s="199">
        <v>0</v>
      </c>
      <c r="AY33" s="199">
        <v>0</v>
      </c>
      <c r="AZ33" s="199">
        <v>0</v>
      </c>
      <c r="BA33" s="199">
        <v>0</v>
      </c>
      <c r="BB33" s="199">
        <v>0</v>
      </c>
      <c r="BC33" s="8">
        <f t="shared" si="19"/>
        <v>9.39</v>
      </c>
      <c r="BD33" s="199">
        <v>32</v>
      </c>
      <c r="BE33" s="199">
        <v>0</v>
      </c>
      <c r="BF33" s="199">
        <v>0</v>
      </c>
      <c r="BG33" s="199">
        <v>0</v>
      </c>
      <c r="BH33" s="199">
        <v>0</v>
      </c>
      <c r="BI33" s="199">
        <v>0</v>
      </c>
      <c r="BJ33" s="8">
        <f t="shared" si="20"/>
        <v>32</v>
      </c>
      <c r="BL33" s="8">
        <f t="shared" si="21"/>
        <v>0</v>
      </c>
      <c r="BM33" s="8">
        <f t="shared" si="22"/>
        <v>0</v>
      </c>
      <c r="BN33" s="8">
        <f t="shared" si="23"/>
        <v>9.39</v>
      </c>
      <c r="BO33" s="8">
        <f t="shared" si="24"/>
        <v>32</v>
      </c>
      <c r="BP33" s="139">
        <f t="shared" si="25"/>
        <v>-9.39</v>
      </c>
      <c r="BQ33" s="139">
        <f t="shared" si="26"/>
        <v>-32</v>
      </c>
    </row>
    <row r="34" spans="1:69">
      <c r="A34" s="8" t="s">
        <v>76</v>
      </c>
      <c r="B34" s="15">
        <f>'[3]05'!B36</f>
        <v>320</v>
      </c>
      <c r="C34" s="16">
        <f>'[3]05'!C36</f>
        <v>0</v>
      </c>
      <c r="D34" s="16">
        <f>'[3]05'!D36</f>
        <v>0</v>
      </c>
      <c r="E34" s="16">
        <f>'[3]05'!E36</f>
        <v>0</v>
      </c>
      <c r="F34" s="16">
        <f>'[3]05'!F36</f>
        <v>980</v>
      </c>
      <c r="G34" s="16">
        <f>'[3]05'!G36</f>
        <v>0</v>
      </c>
      <c r="H34" s="17">
        <f t="shared" si="27"/>
        <v>1300</v>
      </c>
      <c r="I34" s="15">
        <f>'[3]05'!J36</f>
        <v>270</v>
      </c>
      <c r="J34" s="16">
        <f>'[3]05'!K36</f>
        <v>0</v>
      </c>
      <c r="K34" s="16">
        <f>'[3]05'!L36</f>
        <v>0</v>
      </c>
      <c r="L34" s="16">
        <f>'[3]05'!M36</f>
        <v>0</v>
      </c>
      <c r="M34" s="16">
        <f>'[3]05'!N36</f>
        <v>0</v>
      </c>
      <c r="N34" s="16">
        <f>'[3]05'!O36</f>
        <v>0</v>
      </c>
      <c r="O34" s="17">
        <f t="shared" si="28"/>
        <v>270</v>
      </c>
      <c r="P34" s="18">
        <f>frq!C34</f>
        <v>1</v>
      </c>
      <c r="Q34" s="15">
        <f t="shared" si="29"/>
        <v>270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270</v>
      </c>
      <c r="X34" s="8">
        <f t="shared" si="4"/>
        <v>9.39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9.39</v>
      </c>
      <c r="AE34" s="8">
        <f t="shared" si="11"/>
        <v>32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32</v>
      </c>
      <c r="AL34" s="8">
        <f t="shared" si="31"/>
        <v>228.61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228.61</v>
      </c>
      <c r="AW34" s="199">
        <v>9.39</v>
      </c>
      <c r="AX34" s="199">
        <v>0</v>
      </c>
      <c r="AY34" s="199">
        <v>0</v>
      </c>
      <c r="AZ34" s="199">
        <v>0</v>
      </c>
      <c r="BA34" s="199">
        <v>0</v>
      </c>
      <c r="BB34" s="199">
        <v>0</v>
      </c>
      <c r="BC34" s="8">
        <f t="shared" si="19"/>
        <v>9.39</v>
      </c>
      <c r="BD34" s="199">
        <v>32</v>
      </c>
      <c r="BE34" s="199">
        <v>0</v>
      </c>
      <c r="BF34" s="199">
        <v>0</v>
      </c>
      <c r="BG34" s="199">
        <v>0</v>
      </c>
      <c r="BH34" s="199">
        <v>0</v>
      </c>
      <c r="BI34" s="199">
        <v>0</v>
      </c>
      <c r="BJ34" s="8">
        <f t="shared" si="20"/>
        <v>32</v>
      </c>
      <c r="BL34" s="8">
        <f t="shared" si="21"/>
        <v>0</v>
      </c>
      <c r="BM34" s="8">
        <f t="shared" si="22"/>
        <v>0</v>
      </c>
      <c r="BN34" s="8">
        <f t="shared" si="23"/>
        <v>9.39</v>
      </c>
      <c r="BO34" s="8">
        <f t="shared" si="24"/>
        <v>32</v>
      </c>
      <c r="BP34" s="139">
        <f t="shared" si="25"/>
        <v>-9.39</v>
      </c>
      <c r="BQ34" s="139">
        <f t="shared" si="26"/>
        <v>-32</v>
      </c>
    </row>
    <row r="35" spans="1:69">
      <c r="A35" s="8" t="s">
        <v>77</v>
      </c>
      <c r="B35" s="15">
        <f>'[3]05'!B37</f>
        <v>320</v>
      </c>
      <c r="C35" s="16">
        <f>'[3]05'!C37</f>
        <v>0</v>
      </c>
      <c r="D35" s="16">
        <f>'[3]05'!D37</f>
        <v>0</v>
      </c>
      <c r="E35" s="16">
        <f>'[3]05'!E37</f>
        <v>0</v>
      </c>
      <c r="F35" s="16">
        <f>'[3]05'!F37</f>
        <v>980</v>
      </c>
      <c r="G35" s="16">
        <f>'[3]05'!G37</f>
        <v>0</v>
      </c>
      <c r="H35" s="17">
        <f t="shared" si="27"/>
        <v>1300</v>
      </c>
      <c r="I35" s="15">
        <f>'[3]05'!J37</f>
        <v>270</v>
      </c>
      <c r="J35" s="16">
        <f>'[3]05'!K37</f>
        <v>0</v>
      </c>
      <c r="K35" s="16">
        <f>'[3]05'!L37</f>
        <v>0</v>
      </c>
      <c r="L35" s="16">
        <f>'[3]05'!M37</f>
        <v>0</v>
      </c>
      <c r="M35" s="16">
        <f>'[3]05'!N37</f>
        <v>0</v>
      </c>
      <c r="N35" s="16">
        <f>'[3]05'!O37</f>
        <v>0</v>
      </c>
      <c r="O35" s="17">
        <f t="shared" si="28"/>
        <v>270</v>
      </c>
      <c r="P35" s="18">
        <f>frq!C35</f>
        <v>1</v>
      </c>
      <c r="Q35" s="15">
        <f t="shared" si="29"/>
        <v>270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270</v>
      </c>
      <c r="X35" s="8">
        <f t="shared" si="4"/>
        <v>25.29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25.29</v>
      </c>
      <c r="AE35" s="8">
        <f t="shared" si="11"/>
        <v>32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32</v>
      </c>
      <c r="AL35" s="8">
        <f t="shared" si="31"/>
        <v>212.71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212.71</v>
      </c>
      <c r="AW35" s="199">
        <v>25.29</v>
      </c>
      <c r="AX35" s="199">
        <v>0</v>
      </c>
      <c r="AY35" s="199">
        <v>0</v>
      </c>
      <c r="AZ35" s="199">
        <v>0</v>
      </c>
      <c r="BA35" s="199">
        <v>0</v>
      </c>
      <c r="BB35" s="199">
        <v>0</v>
      </c>
      <c r="BC35" s="8">
        <f t="shared" si="19"/>
        <v>25.29</v>
      </c>
      <c r="BD35" s="199">
        <v>32</v>
      </c>
      <c r="BE35" s="199">
        <v>0</v>
      </c>
      <c r="BF35" s="199">
        <v>0</v>
      </c>
      <c r="BG35" s="199">
        <v>0</v>
      </c>
      <c r="BH35" s="199">
        <v>0</v>
      </c>
      <c r="BI35" s="199">
        <v>0</v>
      </c>
      <c r="BJ35" s="8">
        <f t="shared" si="20"/>
        <v>32</v>
      </c>
      <c r="BL35" s="8">
        <f t="shared" si="21"/>
        <v>0</v>
      </c>
      <c r="BM35" s="8">
        <f t="shared" si="22"/>
        <v>0</v>
      </c>
      <c r="BN35" s="8">
        <f t="shared" si="23"/>
        <v>25.29</v>
      </c>
      <c r="BO35" s="8">
        <f t="shared" si="24"/>
        <v>32</v>
      </c>
      <c r="BP35" s="139">
        <f t="shared" si="25"/>
        <v>-25.29</v>
      </c>
      <c r="BQ35" s="139">
        <f t="shared" si="26"/>
        <v>-32</v>
      </c>
    </row>
    <row r="36" spans="1:69">
      <c r="A36" s="8" t="s">
        <v>78</v>
      </c>
      <c r="B36" s="15">
        <f>'[3]05'!B38</f>
        <v>320</v>
      </c>
      <c r="C36" s="16">
        <f>'[3]05'!C38</f>
        <v>0</v>
      </c>
      <c r="D36" s="16">
        <f>'[3]05'!D38</f>
        <v>0</v>
      </c>
      <c r="E36" s="16">
        <f>'[3]05'!E38</f>
        <v>0</v>
      </c>
      <c r="F36" s="16">
        <f>'[3]05'!F38</f>
        <v>980</v>
      </c>
      <c r="G36" s="16">
        <f>'[3]05'!G38</f>
        <v>0</v>
      </c>
      <c r="H36" s="17">
        <f t="shared" si="27"/>
        <v>1300</v>
      </c>
      <c r="I36" s="15">
        <f>'[3]05'!J38</f>
        <v>270</v>
      </c>
      <c r="J36" s="16">
        <f>'[3]05'!K38</f>
        <v>0</v>
      </c>
      <c r="K36" s="16">
        <f>'[3]05'!L38</f>
        <v>0</v>
      </c>
      <c r="L36" s="16">
        <f>'[3]05'!M38</f>
        <v>0</v>
      </c>
      <c r="M36" s="16">
        <f>'[3]05'!N38</f>
        <v>0</v>
      </c>
      <c r="N36" s="16">
        <f>'[3]05'!O38</f>
        <v>0</v>
      </c>
      <c r="O36" s="17">
        <f t="shared" si="28"/>
        <v>270</v>
      </c>
      <c r="P36" s="18">
        <f>frq!C36</f>
        <v>1</v>
      </c>
      <c r="Q36" s="15">
        <f t="shared" si="29"/>
        <v>270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270</v>
      </c>
      <c r="X36" s="8">
        <f t="shared" si="4"/>
        <v>26.42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26.42</v>
      </c>
      <c r="AE36" s="8">
        <f t="shared" si="11"/>
        <v>32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32</v>
      </c>
      <c r="AL36" s="8">
        <f t="shared" si="31"/>
        <v>211.57999999999998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211.57999999999998</v>
      </c>
      <c r="AW36" s="199">
        <v>26.42</v>
      </c>
      <c r="AX36" s="199">
        <v>0</v>
      </c>
      <c r="AY36" s="199">
        <v>0</v>
      </c>
      <c r="AZ36" s="199">
        <v>0</v>
      </c>
      <c r="BA36" s="199">
        <v>0</v>
      </c>
      <c r="BB36" s="199">
        <v>0</v>
      </c>
      <c r="BC36" s="8">
        <f t="shared" si="19"/>
        <v>26.42</v>
      </c>
      <c r="BD36" s="199">
        <v>32</v>
      </c>
      <c r="BE36" s="199">
        <v>0</v>
      </c>
      <c r="BF36" s="199">
        <v>0</v>
      </c>
      <c r="BG36" s="199">
        <v>0</v>
      </c>
      <c r="BH36" s="199">
        <v>0</v>
      </c>
      <c r="BI36" s="199">
        <v>0</v>
      </c>
      <c r="BJ36" s="8">
        <f t="shared" si="20"/>
        <v>32</v>
      </c>
      <c r="BL36" s="8">
        <f t="shared" si="21"/>
        <v>0</v>
      </c>
      <c r="BM36" s="8">
        <f t="shared" si="22"/>
        <v>0</v>
      </c>
      <c r="BN36" s="8">
        <f t="shared" si="23"/>
        <v>26.42</v>
      </c>
      <c r="BO36" s="8">
        <f t="shared" si="24"/>
        <v>32</v>
      </c>
      <c r="BP36" s="139">
        <f t="shared" si="25"/>
        <v>-26.42</v>
      </c>
      <c r="BQ36" s="139">
        <f t="shared" si="26"/>
        <v>-32</v>
      </c>
    </row>
    <row r="37" spans="1:69">
      <c r="A37" s="8" t="s">
        <v>79</v>
      </c>
      <c r="B37" s="15">
        <f>'[3]05'!B39</f>
        <v>320</v>
      </c>
      <c r="C37" s="16">
        <f>'[3]05'!C39</f>
        <v>0</v>
      </c>
      <c r="D37" s="16">
        <f>'[3]05'!D39</f>
        <v>0</v>
      </c>
      <c r="E37" s="16">
        <f>'[3]05'!E39</f>
        <v>0</v>
      </c>
      <c r="F37" s="16">
        <f>'[3]05'!F39</f>
        <v>980</v>
      </c>
      <c r="G37" s="16">
        <f>'[3]05'!G39</f>
        <v>0</v>
      </c>
      <c r="H37" s="17">
        <f t="shared" si="27"/>
        <v>1300</v>
      </c>
      <c r="I37" s="15">
        <f>'[3]05'!J39</f>
        <v>270</v>
      </c>
      <c r="J37" s="16">
        <f>'[3]05'!K39</f>
        <v>0</v>
      </c>
      <c r="K37" s="16">
        <f>'[3]05'!L39</f>
        <v>0</v>
      </c>
      <c r="L37" s="16">
        <f>'[3]05'!M39</f>
        <v>0</v>
      </c>
      <c r="M37" s="16">
        <f>'[3]05'!N39</f>
        <v>0</v>
      </c>
      <c r="N37" s="16">
        <f>'[3]05'!O39</f>
        <v>0</v>
      </c>
      <c r="O37" s="17">
        <f t="shared" si="28"/>
        <v>270</v>
      </c>
      <c r="P37" s="18">
        <f>frq!C37</f>
        <v>1</v>
      </c>
      <c r="Q37" s="15">
        <f t="shared" si="29"/>
        <v>270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270</v>
      </c>
      <c r="X37" s="8">
        <f t="shared" si="4"/>
        <v>26.42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26.42</v>
      </c>
      <c r="AE37" s="8">
        <f t="shared" si="11"/>
        <v>32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32</v>
      </c>
      <c r="AL37" s="8">
        <f t="shared" si="31"/>
        <v>211.57999999999998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211.57999999999998</v>
      </c>
      <c r="AW37" s="199">
        <v>26.42</v>
      </c>
      <c r="AX37" s="199">
        <v>0</v>
      </c>
      <c r="AY37" s="199">
        <v>0</v>
      </c>
      <c r="AZ37" s="199">
        <v>0</v>
      </c>
      <c r="BA37" s="199">
        <v>0</v>
      </c>
      <c r="BB37" s="199">
        <v>0</v>
      </c>
      <c r="BC37" s="8">
        <f t="shared" si="19"/>
        <v>26.42</v>
      </c>
      <c r="BD37" s="199">
        <v>32</v>
      </c>
      <c r="BE37" s="199">
        <v>0</v>
      </c>
      <c r="BF37" s="199">
        <v>0</v>
      </c>
      <c r="BG37" s="199">
        <v>0</v>
      </c>
      <c r="BH37" s="199">
        <v>0</v>
      </c>
      <c r="BI37" s="199">
        <v>0</v>
      </c>
      <c r="BJ37" s="8">
        <f t="shared" si="20"/>
        <v>32</v>
      </c>
      <c r="BL37" s="8">
        <f t="shared" si="21"/>
        <v>0</v>
      </c>
      <c r="BM37" s="8">
        <f t="shared" si="22"/>
        <v>0</v>
      </c>
      <c r="BN37" s="8">
        <f t="shared" si="23"/>
        <v>26.42</v>
      </c>
      <c r="BO37" s="8">
        <f t="shared" si="24"/>
        <v>32</v>
      </c>
      <c r="BP37" s="139">
        <f t="shared" si="25"/>
        <v>-26.42</v>
      </c>
      <c r="BQ37" s="139">
        <f t="shared" si="26"/>
        <v>-32</v>
      </c>
    </row>
    <row r="38" spans="1:69">
      <c r="A38" s="8" t="s">
        <v>80</v>
      </c>
      <c r="B38" s="15">
        <f>'[3]05'!B40</f>
        <v>320</v>
      </c>
      <c r="C38" s="16">
        <f>'[3]05'!C40</f>
        <v>0</v>
      </c>
      <c r="D38" s="16">
        <f>'[3]05'!D40</f>
        <v>0</v>
      </c>
      <c r="E38" s="16">
        <f>'[3]05'!E40</f>
        <v>0</v>
      </c>
      <c r="F38" s="16">
        <f>'[3]05'!F40</f>
        <v>980</v>
      </c>
      <c r="G38" s="16">
        <f>'[3]05'!G40</f>
        <v>0</v>
      </c>
      <c r="H38" s="17">
        <f t="shared" si="27"/>
        <v>1300</v>
      </c>
      <c r="I38" s="15">
        <f>'[3]05'!J40</f>
        <v>270</v>
      </c>
      <c r="J38" s="16">
        <f>'[3]05'!K40</f>
        <v>0</v>
      </c>
      <c r="K38" s="16">
        <f>'[3]05'!L40</f>
        <v>0</v>
      </c>
      <c r="L38" s="16">
        <f>'[3]05'!M40</f>
        <v>0</v>
      </c>
      <c r="M38" s="16">
        <f>'[3]05'!N40</f>
        <v>0</v>
      </c>
      <c r="N38" s="16">
        <f>'[3]05'!O40</f>
        <v>0</v>
      </c>
      <c r="O38" s="17">
        <f t="shared" si="28"/>
        <v>270</v>
      </c>
      <c r="P38" s="18">
        <f>frq!C38</f>
        <v>1</v>
      </c>
      <c r="Q38" s="15">
        <f t="shared" si="29"/>
        <v>270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270</v>
      </c>
      <c r="X38" s="8">
        <f t="shared" si="4"/>
        <v>26.42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26.42</v>
      </c>
      <c r="AE38" s="8">
        <f t="shared" si="11"/>
        <v>32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32</v>
      </c>
      <c r="AL38" s="8">
        <f t="shared" si="31"/>
        <v>211.57999999999998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211.57999999999998</v>
      </c>
      <c r="AW38" s="199">
        <v>26.42</v>
      </c>
      <c r="AX38" s="199">
        <v>0</v>
      </c>
      <c r="AY38" s="199">
        <v>0</v>
      </c>
      <c r="AZ38" s="199">
        <v>0</v>
      </c>
      <c r="BA38" s="199">
        <v>0</v>
      </c>
      <c r="BB38" s="199">
        <v>0</v>
      </c>
      <c r="BC38" s="8">
        <f t="shared" si="19"/>
        <v>26.42</v>
      </c>
      <c r="BD38" s="199">
        <v>32</v>
      </c>
      <c r="BE38" s="199">
        <v>0</v>
      </c>
      <c r="BF38" s="199">
        <v>0</v>
      </c>
      <c r="BG38" s="199">
        <v>0</v>
      </c>
      <c r="BH38" s="199">
        <v>0</v>
      </c>
      <c r="BI38" s="199">
        <v>0</v>
      </c>
      <c r="BJ38" s="8">
        <f t="shared" si="20"/>
        <v>32</v>
      </c>
      <c r="BL38" s="8">
        <f t="shared" si="21"/>
        <v>0</v>
      </c>
      <c r="BM38" s="8">
        <f t="shared" si="22"/>
        <v>0</v>
      </c>
      <c r="BN38" s="8">
        <f t="shared" si="23"/>
        <v>26.42</v>
      </c>
      <c r="BO38" s="8">
        <f t="shared" si="24"/>
        <v>32</v>
      </c>
      <c r="BP38" s="139">
        <f t="shared" si="25"/>
        <v>-26.42</v>
      </c>
      <c r="BQ38" s="139">
        <f t="shared" si="26"/>
        <v>-32</v>
      </c>
    </row>
    <row r="39" spans="1:69">
      <c r="A39" s="8" t="s">
        <v>81</v>
      </c>
      <c r="B39" s="15">
        <f>'[3]05'!B41</f>
        <v>320</v>
      </c>
      <c r="C39" s="16">
        <f>'[3]05'!C41</f>
        <v>0</v>
      </c>
      <c r="D39" s="16">
        <f>'[3]05'!D41</f>
        <v>0</v>
      </c>
      <c r="E39" s="16">
        <f>'[3]05'!E41</f>
        <v>0</v>
      </c>
      <c r="F39" s="16">
        <f>'[3]05'!F41</f>
        <v>980</v>
      </c>
      <c r="G39" s="16">
        <f>'[3]05'!G41</f>
        <v>0</v>
      </c>
      <c r="H39" s="17">
        <f t="shared" si="27"/>
        <v>1300</v>
      </c>
      <c r="I39" s="15">
        <f>'[3]05'!J41</f>
        <v>270</v>
      </c>
      <c r="J39" s="16">
        <f>'[3]05'!K41</f>
        <v>0</v>
      </c>
      <c r="K39" s="16">
        <f>'[3]05'!L41</f>
        <v>0</v>
      </c>
      <c r="L39" s="16">
        <f>'[3]05'!M41</f>
        <v>0</v>
      </c>
      <c r="M39" s="16">
        <f>'[3]05'!N41</f>
        <v>0</v>
      </c>
      <c r="N39" s="16">
        <f>'[3]05'!O41</f>
        <v>0</v>
      </c>
      <c r="O39" s="17">
        <f t="shared" si="28"/>
        <v>270</v>
      </c>
      <c r="P39" s="18">
        <f>frq!C39</f>
        <v>1</v>
      </c>
      <c r="Q39" s="15">
        <f t="shared" si="29"/>
        <v>270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270</v>
      </c>
      <c r="X39" s="8">
        <f t="shared" si="4"/>
        <v>26.42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26.42</v>
      </c>
      <c r="AE39" s="8">
        <f t="shared" si="11"/>
        <v>32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32</v>
      </c>
      <c r="AL39" s="8">
        <f t="shared" si="31"/>
        <v>211.57999999999998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211.57999999999998</v>
      </c>
      <c r="AW39" s="199">
        <v>26.42</v>
      </c>
      <c r="AX39" s="199">
        <v>0</v>
      </c>
      <c r="AY39" s="199">
        <v>0</v>
      </c>
      <c r="AZ39" s="199">
        <v>0</v>
      </c>
      <c r="BA39" s="199">
        <v>0</v>
      </c>
      <c r="BB39" s="199">
        <v>0</v>
      </c>
      <c r="BC39" s="8">
        <f t="shared" si="19"/>
        <v>26.42</v>
      </c>
      <c r="BD39" s="199">
        <v>32</v>
      </c>
      <c r="BE39" s="199">
        <v>0</v>
      </c>
      <c r="BF39" s="199">
        <v>0</v>
      </c>
      <c r="BG39" s="199">
        <v>0</v>
      </c>
      <c r="BH39" s="199">
        <v>0</v>
      </c>
      <c r="BI39" s="199">
        <v>0</v>
      </c>
      <c r="BJ39" s="8">
        <f t="shared" si="20"/>
        <v>32</v>
      </c>
      <c r="BL39" s="8">
        <f t="shared" si="21"/>
        <v>0</v>
      </c>
      <c r="BM39" s="8">
        <f t="shared" si="22"/>
        <v>0</v>
      </c>
      <c r="BN39" s="8">
        <f t="shared" si="23"/>
        <v>26.42</v>
      </c>
      <c r="BO39" s="8">
        <f t="shared" si="24"/>
        <v>32</v>
      </c>
      <c r="BP39" s="139">
        <f t="shared" si="25"/>
        <v>-26.42</v>
      </c>
      <c r="BQ39" s="139">
        <f t="shared" si="26"/>
        <v>-32</v>
      </c>
    </row>
    <row r="40" spans="1:69">
      <c r="A40" s="8" t="s">
        <v>82</v>
      </c>
      <c r="B40" s="15">
        <f>'[3]05'!B42</f>
        <v>320</v>
      </c>
      <c r="C40" s="16">
        <f>'[3]05'!C42</f>
        <v>0</v>
      </c>
      <c r="D40" s="16">
        <f>'[3]05'!D42</f>
        <v>0</v>
      </c>
      <c r="E40" s="16">
        <f>'[3]05'!E42</f>
        <v>0</v>
      </c>
      <c r="F40" s="16">
        <f>'[3]05'!F42</f>
        <v>980</v>
      </c>
      <c r="G40" s="16">
        <f>'[3]05'!G42</f>
        <v>0</v>
      </c>
      <c r="H40" s="17">
        <f t="shared" si="27"/>
        <v>1300</v>
      </c>
      <c r="I40" s="15">
        <f>'[3]05'!J42</f>
        <v>270</v>
      </c>
      <c r="J40" s="16">
        <f>'[3]05'!K42</f>
        <v>0</v>
      </c>
      <c r="K40" s="16">
        <f>'[3]05'!L42</f>
        <v>0</v>
      </c>
      <c r="L40" s="16">
        <f>'[3]05'!M42</f>
        <v>0</v>
      </c>
      <c r="M40" s="16">
        <f>'[3]05'!N42</f>
        <v>0</v>
      </c>
      <c r="N40" s="16">
        <f>'[3]05'!O42</f>
        <v>0</v>
      </c>
      <c r="O40" s="17">
        <f t="shared" si="28"/>
        <v>270</v>
      </c>
      <c r="P40" s="18">
        <f>frq!C40</f>
        <v>1</v>
      </c>
      <c r="Q40" s="15">
        <f t="shared" si="29"/>
        <v>270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270</v>
      </c>
      <c r="X40" s="8">
        <f t="shared" si="4"/>
        <v>26.42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26.42</v>
      </c>
      <c r="AE40" s="8">
        <f t="shared" si="11"/>
        <v>32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32</v>
      </c>
      <c r="AL40" s="8">
        <f t="shared" si="31"/>
        <v>211.57999999999998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211.57999999999998</v>
      </c>
      <c r="AW40" s="199">
        <v>26.42</v>
      </c>
      <c r="AX40" s="199">
        <v>0</v>
      </c>
      <c r="AY40" s="199">
        <v>0</v>
      </c>
      <c r="AZ40" s="199">
        <v>0</v>
      </c>
      <c r="BA40" s="199">
        <v>0</v>
      </c>
      <c r="BB40" s="199">
        <v>0</v>
      </c>
      <c r="BC40" s="8">
        <f t="shared" si="19"/>
        <v>26.42</v>
      </c>
      <c r="BD40" s="199">
        <v>32</v>
      </c>
      <c r="BE40" s="199">
        <v>0</v>
      </c>
      <c r="BF40" s="199">
        <v>0</v>
      </c>
      <c r="BG40" s="199">
        <v>0</v>
      </c>
      <c r="BH40" s="199">
        <v>0</v>
      </c>
      <c r="BI40" s="199">
        <v>0</v>
      </c>
      <c r="BJ40" s="8">
        <f t="shared" si="20"/>
        <v>32</v>
      </c>
      <c r="BL40" s="8">
        <f t="shared" si="21"/>
        <v>0</v>
      </c>
      <c r="BM40" s="8">
        <f t="shared" si="22"/>
        <v>0</v>
      </c>
      <c r="BN40" s="8">
        <f t="shared" si="23"/>
        <v>26.42</v>
      </c>
      <c r="BO40" s="8">
        <f t="shared" si="24"/>
        <v>32</v>
      </c>
      <c r="BP40" s="139">
        <f t="shared" si="25"/>
        <v>-26.42</v>
      </c>
      <c r="BQ40" s="139">
        <f t="shared" si="26"/>
        <v>-32</v>
      </c>
    </row>
    <row r="41" spans="1:69">
      <c r="A41" s="8" t="s">
        <v>83</v>
      </c>
      <c r="B41" s="15">
        <f>'[3]05'!B43</f>
        <v>320</v>
      </c>
      <c r="C41" s="16">
        <f>'[3]05'!C43</f>
        <v>0</v>
      </c>
      <c r="D41" s="16">
        <f>'[3]05'!D43</f>
        <v>0</v>
      </c>
      <c r="E41" s="16">
        <f>'[3]05'!E43</f>
        <v>0</v>
      </c>
      <c r="F41" s="16">
        <f>'[3]05'!F43</f>
        <v>980</v>
      </c>
      <c r="G41" s="16">
        <f>'[3]05'!G43</f>
        <v>0</v>
      </c>
      <c r="H41" s="17">
        <f t="shared" si="27"/>
        <v>1300</v>
      </c>
      <c r="I41" s="15">
        <f>'[3]05'!J43</f>
        <v>270</v>
      </c>
      <c r="J41" s="16">
        <f>'[3]05'!K43</f>
        <v>0</v>
      </c>
      <c r="K41" s="16">
        <f>'[3]05'!L43</f>
        <v>0</v>
      </c>
      <c r="L41" s="16">
        <f>'[3]05'!M43</f>
        <v>0</v>
      </c>
      <c r="M41" s="16">
        <f>'[3]05'!N43</f>
        <v>0</v>
      </c>
      <c r="N41" s="16">
        <f>'[3]05'!O43</f>
        <v>0</v>
      </c>
      <c r="O41" s="17">
        <f t="shared" si="28"/>
        <v>270</v>
      </c>
      <c r="P41" s="18">
        <f>frq!C41</f>
        <v>1</v>
      </c>
      <c r="Q41" s="15">
        <f t="shared" si="29"/>
        <v>270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270</v>
      </c>
      <c r="X41" s="8">
        <f t="shared" si="4"/>
        <v>26.42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26.42</v>
      </c>
      <c r="AE41" s="8">
        <f t="shared" si="11"/>
        <v>32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32</v>
      </c>
      <c r="AL41" s="8">
        <f t="shared" si="31"/>
        <v>211.57999999999998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211.57999999999998</v>
      </c>
      <c r="AW41" s="199">
        <v>26.42</v>
      </c>
      <c r="AX41" s="199">
        <v>0</v>
      </c>
      <c r="AY41" s="199">
        <v>0</v>
      </c>
      <c r="AZ41" s="199">
        <v>0</v>
      </c>
      <c r="BA41" s="199">
        <v>0</v>
      </c>
      <c r="BB41" s="199">
        <v>0</v>
      </c>
      <c r="BC41" s="8">
        <f t="shared" si="19"/>
        <v>26.42</v>
      </c>
      <c r="BD41" s="199">
        <v>32</v>
      </c>
      <c r="BE41" s="199">
        <v>0</v>
      </c>
      <c r="BF41" s="199">
        <v>0</v>
      </c>
      <c r="BG41" s="199">
        <v>0</v>
      </c>
      <c r="BH41" s="199">
        <v>0</v>
      </c>
      <c r="BI41" s="199">
        <v>0</v>
      </c>
      <c r="BJ41" s="8">
        <f t="shared" si="20"/>
        <v>32</v>
      </c>
      <c r="BL41" s="8">
        <f t="shared" si="21"/>
        <v>0</v>
      </c>
      <c r="BM41" s="8">
        <f t="shared" si="22"/>
        <v>0</v>
      </c>
      <c r="BN41" s="8">
        <f t="shared" si="23"/>
        <v>26.42</v>
      </c>
      <c r="BO41" s="8">
        <f t="shared" si="24"/>
        <v>32</v>
      </c>
      <c r="BP41" s="139">
        <f t="shared" si="25"/>
        <v>-26.42</v>
      </c>
      <c r="BQ41" s="139">
        <f t="shared" si="26"/>
        <v>-32</v>
      </c>
    </row>
    <row r="42" spans="1:69">
      <c r="A42" s="8" t="s">
        <v>84</v>
      </c>
      <c r="B42" s="15">
        <f>'[3]05'!B44</f>
        <v>320</v>
      </c>
      <c r="C42" s="16">
        <f>'[3]05'!C44</f>
        <v>0</v>
      </c>
      <c r="D42" s="16">
        <f>'[3]05'!D44</f>
        <v>0</v>
      </c>
      <c r="E42" s="16">
        <f>'[3]05'!E44</f>
        <v>0</v>
      </c>
      <c r="F42" s="16">
        <f>'[3]05'!F44</f>
        <v>980</v>
      </c>
      <c r="G42" s="16">
        <f>'[3]05'!G44</f>
        <v>0</v>
      </c>
      <c r="H42" s="17">
        <f t="shared" si="27"/>
        <v>1300</v>
      </c>
      <c r="I42" s="15">
        <f>'[3]05'!J44</f>
        <v>270</v>
      </c>
      <c r="J42" s="16">
        <f>'[3]05'!K44</f>
        <v>0</v>
      </c>
      <c r="K42" s="16">
        <f>'[3]05'!L44</f>
        <v>0</v>
      </c>
      <c r="L42" s="16">
        <f>'[3]05'!M44</f>
        <v>0</v>
      </c>
      <c r="M42" s="16">
        <f>'[3]05'!N44</f>
        <v>0</v>
      </c>
      <c r="N42" s="16">
        <f>'[3]05'!O44</f>
        <v>0</v>
      </c>
      <c r="O42" s="17">
        <f t="shared" si="28"/>
        <v>270</v>
      </c>
      <c r="P42" s="18">
        <f>frq!C42</f>
        <v>1</v>
      </c>
      <c r="Q42" s="15">
        <f t="shared" si="29"/>
        <v>270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270</v>
      </c>
      <c r="X42" s="8">
        <f t="shared" si="4"/>
        <v>26.42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26.42</v>
      </c>
      <c r="AE42" s="8">
        <f t="shared" si="11"/>
        <v>32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32</v>
      </c>
      <c r="AL42" s="8">
        <f t="shared" si="31"/>
        <v>211.57999999999998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211.57999999999998</v>
      </c>
      <c r="AW42" s="199">
        <v>26.42</v>
      </c>
      <c r="AX42" s="199">
        <v>0</v>
      </c>
      <c r="AY42" s="199">
        <v>0</v>
      </c>
      <c r="AZ42" s="199">
        <v>0</v>
      </c>
      <c r="BA42" s="199">
        <v>0</v>
      </c>
      <c r="BB42" s="199">
        <v>0</v>
      </c>
      <c r="BC42" s="8">
        <f t="shared" si="19"/>
        <v>26.42</v>
      </c>
      <c r="BD42" s="199">
        <v>32</v>
      </c>
      <c r="BE42" s="199">
        <v>0</v>
      </c>
      <c r="BF42" s="199">
        <v>0</v>
      </c>
      <c r="BG42" s="199">
        <v>0</v>
      </c>
      <c r="BH42" s="199">
        <v>0</v>
      </c>
      <c r="BI42" s="199">
        <v>0</v>
      </c>
      <c r="BJ42" s="8">
        <f t="shared" si="20"/>
        <v>32</v>
      </c>
      <c r="BL42" s="8">
        <f t="shared" si="21"/>
        <v>0</v>
      </c>
      <c r="BM42" s="8">
        <f t="shared" si="22"/>
        <v>0</v>
      </c>
      <c r="BN42" s="8">
        <f t="shared" si="23"/>
        <v>26.42</v>
      </c>
      <c r="BO42" s="8">
        <f t="shared" si="24"/>
        <v>32</v>
      </c>
      <c r="BP42" s="139">
        <f t="shared" si="25"/>
        <v>-26.42</v>
      </c>
      <c r="BQ42" s="139">
        <f t="shared" si="26"/>
        <v>-32</v>
      </c>
    </row>
    <row r="43" spans="1:69">
      <c r="A43" s="8" t="s">
        <v>85</v>
      </c>
      <c r="B43" s="15">
        <f>'[3]05'!B45</f>
        <v>320</v>
      </c>
      <c r="C43" s="16">
        <f>'[3]05'!C45</f>
        <v>0</v>
      </c>
      <c r="D43" s="16">
        <f>'[3]05'!D45</f>
        <v>0</v>
      </c>
      <c r="E43" s="16">
        <f>'[3]05'!E45</f>
        <v>0</v>
      </c>
      <c r="F43" s="16">
        <f>'[3]05'!F45</f>
        <v>960</v>
      </c>
      <c r="G43" s="16">
        <f>'[3]05'!G45</f>
        <v>0</v>
      </c>
      <c r="H43" s="17">
        <f t="shared" si="27"/>
        <v>1280</v>
      </c>
      <c r="I43" s="15">
        <f>'[3]05'!J45</f>
        <v>270</v>
      </c>
      <c r="J43" s="16">
        <f>'[3]05'!K45</f>
        <v>0</v>
      </c>
      <c r="K43" s="16">
        <f>'[3]05'!L45</f>
        <v>0</v>
      </c>
      <c r="L43" s="16">
        <f>'[3]05'!M45</f>
        <v>0</v>
      </c>
      <c r="M43" s="16">
        <f>'[3]05'!N45</f>
        <v>0</v>
      </c>
      <c r="N43" s="16">
        <f>'[3]05'!O45</f>
        <v>0</v>
      </c>
      <c r="O43" s="17">
        <f t="shared" si="28"/>
        <v>270</v>
      </c>
      <c r="P43" s="18">
        <f>frq!C43</f>
        <v>1</v>
      </c>
      <c r="Q43" s="15">
        <f t="shared" si="29"/>
        <v>270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270</v>
      </c>
      <c r="X43" s="8">
        <f t="shared" si="4"/>
        <v>26.42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26.42</v>
      </c>
      <c r="AE43" s="8">
        <f t="shared" si="11"/>
        <v>32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32</v>
      </c>
      <c r="AL43" s="8">
        <f t="shared" si="31"/>
        <v>211.57999999999998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211.57999999999998</v>
      </c>
      <c r="AW43" s="199">
        <v>26.42</v>
      </c>
      <c r="AX43" s="199">
        <v>0</v>
      </c>
      <c r="AY43" s="199">
        <v>0</v>
      </c>
      <c r="AZ43" s="199">
        <v>0</v>
      </c>
      <c r="BA43" s="199">
        <v>0</v>
      </c>
      <c r="BB43" s="199">
        <v>0</v>
      </c>
      <c r="BC43" s="8">
        <f t="shared" si="19"/>
        <v>26.42</v>
      </c>
      <c r="BD43" s="199">
        <v>32</v>
      </c>
      <c r="BE43" s="199">
        <v>0</v>
      </c>
      <c r="BF43" s="199">
        <v>0</v>
      </c>
      <c r="BG43" s="199">
        <v>0</v>
      </c>
      <c r="BH43" s="199">
        <v>0</v>
      </c>
      <c r="BI43" s="199">
        <v>0</v>
      </c>
      <c r="BJ43" s="8">
        <f t="shared" si="20"/>
        <v>32</v>
      </c>
      <c r="BL43" s="8">
        <f t="shared" si="21"/>
        <v>0</v>
      </c>
      <c r="BM43" s="8">
        <f t="shared" si="22"/>
        <v>0</v>
      </c>
      <c r="BN43" s="8">
        <f t="shared" si="23"/>
        <v>26.42</v>
      </c>
      <c r="BO43" s="8">
        <f t="shared" si="24"/>
        <v>32</v>
      </c>
      <c r="BP43" s="139">
        <f t="shared" si="25"/>
        <v>-26.42</v>
      </c>
      <c r="BQ43" s="139">
        <f t="shared" si="26"/>
        <v>-32</v>
      </c>
    </row>
    <row r="44" spans="1:69">
      <c r="A44" s="8" t="s">
        <v>86</v>
      </c>
      <c r="B44" s="15">
        <f>'[3]05'!B46</f>
        <v>320</v>
      </c>
      <c r="C44" s="16">
        <f>'[3]05'!C46</f>
        <v>0</v>
      </c>
      <c r="D44" s="16">
        <f>'[3]05'!D46</f>
        <v>0</v>
      </c>
      <c r="E44" s="16">
        <f>'[3]05'!E46</f>
        <v>0</v>
      </c>
      <c r="F44" s="16">
        <f>'[3]05'!F46</f>
        <v>960</v>
      </c>
      <c r="G44" s="16">
        <f>'[3]05'!G46</f>
        <v>0</v>
      </c>
      <c r="H44" s="17">
        <f t="shared" si="27"/>
        <v>1280</v>
      </c>
      <c r="I44" s="15">
        <f>'[3]05'!J46</f>
        <v>270</v>
      </c>
      <c r="J44" s="16">
        <f>'[3]05'!K46</f>
        <v>0</v>
      </c>
      <c r="K44" s="16">
        <f>'[3]05'!L46</f>
        <v>0</v>
      </c>
      <c r="L44" s="16">
        <f>'[3]05'!M46</f>
        <v>0</v>
      </c>
      <c r="M44" s="16">
        <f>'[3]05'!N46</f>
        <v>0</v>
      </c>
      <c r="N44" s="16">
        <f>'[3]05'!O46</f>
        <v>0</v>
      </c>
      <c r="O44" s="17">
        <f t="shared" si="28"/>
        <v>270</v>
      </c>
      <c r="P44" s="18">
        <f>frq!C44</f>
        <v>1</v>
      </c>
      <c r="Q44" s="15">
        <f t="shared" si="29"/>
        <v>270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270</v>
      </c>
      <c r="X44" s="8">
        <f t="shared" si="4"/>
        <v>26.42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26.42</v>
      </c>
      <c r="AE44" s="8">
        <f t="shared" si="11"/>
        <v>32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32</v>
      </c>
      <c r="AL44" s="8">
        <f t="shared" si="31"/>
        <v>211.57999999999998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211.57999999999998</v>
      </c>
      <c r="AW44" s="199">
        <v>26.42</v>
      </c>
      <c r="AX44" s="199">
        <v>0</v>
      </c>
      <c r="AY44" s="199">
        <v>0</v>
      </c>
      <c r="AZ44" s="199">
        <v>0</v>
      </c>
      <c r="BA44" s="199">
        <v>0</v>
      </c>
      <c r="BB44" s="199">
        <v>0</v>
      </c>
      <c r="BC44" s="8">
        <f t="shared" si="19"/>
        <v>26.42</v>
      </c>
      <c r="BD44" s="199">
        <v>32</v>
      </c>
      <c r="BE44" s="199">
        <v>0</v>
      </c>
      <c r="BF44" s="199">
        <v>0</v>
      </c>
      <c r="BG44" s="199">
        <v>0</v>
      </c>
      <c r="BH44" s="199">
        <v>0</v>
      </c>
      <c r="BI44" s="199">
        <v>0</v>
      </c>
      <c r="BJ44" s="8">
        <f t="shared" si="20"/>
        <v>32</v>
      </c>
      <c r="BL44" s="8">
        <f t="shared" si="21"/>
        <v>0</v>
      </c>
      <c r="BM44" s="8">
        <f t="shared" si="22"/>
        <v>0</v>
      </c>
      <c r="BN44" s="8">
        <f t="shared" si="23"/>
        <v>26.42</v>
      </c>
      <c r="BO44" s="8">
        <f t="shared" si="24"/>
        <v>32</v>
      </c>
      <c r="BP44" s="139">
        <f t="shared" si="25"/>
        <v>-26.42</v>
      </c>
      <c r="BQ44" s="139">
        <f t="shared" si="26"/>
        <v>-32</v>
      </c>
    </row>
    <row r="45" spans="1:69">
      <c r="A45" s="8" t="s">
        <v>87</v>
      </c>
      <c r="B45" s="15">
        <f>'[3]05'!B47</f>
        <v>320</v>
      </c>
      <c r="C45" s="16">
        <f>'[3]05'!C47</f>
        <v>0</v>
      </c>
      <c r="D45" s="16">
        <f>'[3]05'!D47</f>
        <v>0</v>
      </c>
      <c r="E45" s="16">
        <f>'[3]05'!E47</f>
        <v>0</v>
      </c>
      <c r="F45" s="16">
        <f>'[3]05'!F47</f>
        <v>960</v>
      </c>
      <c r="G45" s="16">
        <f>'[3]05'!G47</f>
        <v>0</v>
      </c>
      <c r="H45" s="17">
        <f t="shared" si="27"/>
        <v>1280</v>
      </c>
      <c r="I45" s="15">
        <f>'[3]05'!J47</f>
        <v>270</v>
      </c>
      <c r="J45" s="16">
        <f>'[3]05'!K47</f>
        <v>0</v>
      </c>
      <c r="K45" s="16">
        <f>'[3]05'!L47</f>
        <v>0</v>
      </c>
      <c r="L45" s="16">
        <f>'[3]05'!M47</f>
        <v>0</v>
      </c>
      <c r="M45" s="16">
        <f>'[3]05'!N47</f>
        <v>0</v>
      </c>
      <c r="N45" s="16">
        <f>'[3]05'!O47</f>
        <v>0</v>
      </c>
      <c r="O45" s="17">
        <f t="shared" si="28"/>
        <v>270</v>
      </c>
      <c r="P45" s="18">
        <f>frq!C45</f>
        <v>1</v>
      </c>
      <c r="Q45" s="15">
        <f t="shared" si="29"/>
        <v>270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270</v>
      </c>
      <c r="X45" s="8">
        <f t="shared" si="4"/>
        <v>26.42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26.42</v>
      </c>
      <c r="AE45" s="8">
        <f t="shared" si="11"/>
        <v>32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32</v>
      </c>
      <c r="AL45" s="8">
        <f t="shared" si="31"/>
        <v>211.57999999999998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211.57999999999998</v>
      </c>
      <c r="AW45" s="199">
        <v>26.42</v>
      </c>
      <c r="AX45" s="199">
        <v>0</v>
      </c>
      <c r="AY45" s="199">
        <v>0</v>
      </c>
      <c r="AZ45" s="199">
        <v>0</v>
      </c>
      <c r="BA45" s="199">
        <v>0</v>
      </c>
      <c r="BB45" s="199">
        <v>0</v>
      </c>
      <c r="BC45" s="8">
        <f t="shared" si="19"/>
        <v>26.42</v>
      </c>
      <c r="BD45" s="199">
        <v>32</v>
      </c>
      <c r="BE45" s="199">
        <v>0</v>
      </c>
      <c r="BF45" s="199">
        <v>0</v>
      </c>
      <c r="BG45" s="199">
        <v>0</v>
      </c>
      <c r="BH45" s="199">
        <v>0</v>
      </c>
      <c r="BI45" s="199">
        <v>0</v>
      </c>
      <c r="BJ45" s="8">
        <f t="shared" si="20"/>
        <v>32</v>
      </c>
      <c r="BL45" s="8">
        <f t="shared" si="21"/>
        <v>0</v>
      </c>
      <c r="BM45" s="8">
        <f t="shared" si="22"/>
        <v>0</v>
      </c>
      <c r="BN45" s="8">
        <f t="shared" si="23"/>
        <v>26.42</v>
      </c>
      <c r="BO45" s="8">
        <f t="shared" si="24"/>
        <v>32</v>
      </c>
      <c r="BP45" s="139">
        <f t="shared" si="25"/>
        <v>-26.42</v>
      </c>
      <c r="BQ45" s="139">
        <f t="shared" si="26"/>
        <v>-32</v>
      </c>
    </row>
    <row r="46" spans="1:69">
      <c r="A46" s="8" t="s">
        <v>88</v>
      </c>
      <c r="B46" s="15">
        <f>'[3]05'!B48</f>
        <v>320</v>
      </c>
      <c r="C46" s="16">
        <f>'[3]05'!C48</f>
        <v>0</v>
      </c>
      <c r="D46" s="16">
        <f>'[3]05'!D48</f>
        <v>0</v>
      </c>
      <c r="E46" s="16">
        <f>'[3]05'!E48</f>
        <v>0</v>
      </c>
      <c r="F46" s="16">
        <f>'[3]05'!F48</f>
        <v>960</v>
      </c>
      <c r="G46" s="16">
        <f>'[3]05'!G48</f>
        <v>0</v>
      </c>
      <c r="H46" s="17">
        <f t="shared" si="27"/>
        <v>1280</v>
      </c>
      <c r="I46" s="15">
        <f>'[3]05'!J48</f>
        <v>270</v>
      </c>
      <c r="J46" s="16">
        <f>'[3]05'!K48</f>
        <v>0</v>
      </c>
      <c r="K46" s="16">
        <f>'[3]05'!L48</f>
        <v>0</v>
      </c>
      <c r="L46" s="16">
        <f>'[3]05'!M48</f>
        <v>0</v>
      </c>
      <c r="M46" s="16">
        <f>'[3]05'!N48</f>
        <v>0</v>
      </c>
      <c r="N46" s="16">
        <f>'[3]05'!O48</f>
        <v>0</v>
      </c>
      <c r="O46" s="17">
        <f t="shared" si="28"/>
        <v>270</v>
      </c>
      <c r="P46" s="18">
        <f>frq!C46</f>
        <v>1</v>
      </c>
      <c r="Q46" s="15">
        <f t="shared" si="29"/>
        <v>270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270</v>
      </c>
      <c r="X46" s="8">
        <f t="shared" si="4"/>
        <v>26.42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26.42</v>
      </c>
      <c r="AE46" s="8">
        <f t="shared" si="11"/>
        <v>32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32</v>
      </c>
      <c r="AL46" s="8">
        <f t="shared" si="31"/>
        <v>211.57999999999998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211.57999999999998</v>
      </c>
      <c r="AW46" s="199">
        <v>26.42</v>
      </c>
      <c r="AX46" s="199">
        <v>0</v>
      </c>
      <c r="AY46" s="199">
        <v>0</v>
      </c>
      <c r="AZ46" s="199">
        <v>0</v>
      </c>
      <c r="BA46" s="199">
        <v>0</v>
      </c>
      <c r="BB46" s="199">
        <v>0</v>
      </c>
      <c r="BC46" s="8">
        <f t="shared" si="19"/>
        <v>26.42</v>
      </c>
      <c r="BD46" s="199">
        <v>32</v>
      </c>
      <c r="BE46" s="199">
        <v>0</v>
      </c>
      <c r="BF46" s="199">
        <v>0</v>
      </c>
      <c r="BG46" s="199">
        <v>0</v>
      </c>
      <c r="BH46" s="199">
        <v>0</v>
      </c>
      <c r="BI46" s="199">
        <v>0</v>
      </c>
      <c r="BJ46" s="8">
        <f t="shared" si="20"/>
        <v>32</v>
      </c>
      <c r="BL46" s="8">
        <f t="shared" si="21"/>
        <v>0</v>
      </c>
      <c r="BM46" s="8">
        <f t="shared" si="22"/>
        <v>0</v>
      </c>
      <c r="BN46" s="8">
        <f t="shared" si="23"/>
        <v>26.42</v>
      </c>
      <c r="BO46" s="8">
        <f t="shared" si="24"/>
        <v>32</v>
      </c>
      <c r="BP46" s="139">
        <f t="shared" si="25"/>
        <v>-26.42</v>
      </c>
      <c r="BQ46" s="139">
        <f t="shared" si="26"/>
        <v>-32</v>
      </c>
    </row>
    <row r="47" spans="1:69">
      <c r="A47" s="8" t="s">
        <v>89</v>
      </c>
      <c r="B47" s="15">
        <f>'[3]05'!B49</f>
        <v>320</v>
      </c>
      <c r="C47" s="16">
        <f>'[3]05'!C49</f>
        <v>0</v>
      </c>
      <c r="D47" s="16">
        <f>'[3]05'!D49</f>
        <v>0</v>
      </c>
      <c r="E47" s="16">
        <f>'[3]05'!E49</f>
        <v>0</v>
      </c>
      <c r="F47" s="16">
        <f>'[3]05'!F49</f>
        <v>960</v>
      </c>
      <c r="G47" s="16">
        <f>'[3]05'!G49</f>
        <v>0</v>
      </c>
      <c r="H47" s="17">
        <f t="shared" si="27"/>
        <v>1280</v>
      </c>
      <c r="I47" s="15">
        <f>'[3]05'!J49</f>
        <v>270</v>
      </c>
      <c r="J47" s="16">
        <f>'[3]05'!K49</f>
        <v>0</v>
      </c>
      <c r="K47" s="16">
        <f>'[3]05'!L49</f>
        <v>0</v>
      </c>
      <c r="L47" s="16">
        <f>'[3]05'!M49</f>
        <v>0</v>
      </c>
      <c r="M47" s="16">
        <f>'[3]05'!N49</f>
        <v>0</v>
      </c>
      <c r="N47" s="16">
        <f>'[3]05'!O49</f>
        <v>0</v>
      </c>
      <c r="O47" s="17">
        <f t="shared" si="28"/>
        <v>270</v>
      </c>
      <c r="P47" s="18">
        <f>frq!C47</f>
        <v>1</v>
      </c>
      <c r="Q47" s="15">
        <f t="shared" si="29"/>
        <v>270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270</v>
      </c>
      <c r="X47" s="8">
        <f t="shared" si="4"/>
        <v>26.42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26.42</v>
      </c>
      <c r="AE47" s="8">
        <f t="shared" si="11"/>
        <v>32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32</v>
      </c>
      <c r="AL47" s="8">
        <f t="shared" si="31"/>
        <v>211.57999999999998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211.57999999999998</v>
      </c>
      <c r="AW47" s="199">
        <v>26.42</v>
      </c>
      <c r="AX47" s="199">
        <v>0</v>
      </c>
      <c r="AY47" s="199">
        <v>0</v>
      </c>
      <c r="AZ47" s="199">
        <v>0</v>
      </c>
      <c r="BA47" s="199">
        <v>0</v>
      </c>
      <c r="BB47" s="199">
        <v>0</v>
      </c>
      <c r="BC47" s="8">
        <f t="shared" si="19"/>
        <v>26.42</v>
      </c>
      <c r="BD47" s="199">
        <v>32</v>
      </c>
      <c r="BE47" s="199">
        <v>0</v>
      </c>
      <c r="BF47" s="199">
        <v>0</v>
      </c>
      <c r="BG47" s="199">
        <v>0</v>
      </c>
      <c r="BH47" s="199">
        <v>0</v>
      </c>
      <c r="BI47" s="199">
        <v>0</v>
      </c>
      <c r="BJ47" s="8">
        <f t="shared" si="20"/>
        <v>32</v>
      </c>
      <c r="BL47" s="8">
        <f t="shared" si="21"/>
        <v>0</v>
      </c>
      <c r="BM47" s="8">
        <f t="shared" si="22"/>
        <v>0</v>
      </c>
      <c r="BN47" s="8">
        <f t="shared" si="23"/>
        <v>26.42</v>
      </c>
      <c r="BO47" s="8">
        <f t="shared" si="24"/>
        <v>32</v>
      </c>
      <c r="BP47" s="139">
        <f t="shared" si="25"/>
        <v>-26.42</v>
      </c>
      <c r="BQ47" s="139">
        <f t="shared" si="26"/>
        <v>-32</v>
      </c>
    </row>
    <row r="48" spans="1:69">
      <c r="A48" s="8" t="s">
        <v>90</v>
      </c>
      <c r="B48" s="15">
        <f>'[3]05'!B50</f>
        <v>320</v>
      </c>
      <c r="C48" s="16">
        <f>'[3]05'!C50</f>
        <v>0</v>
      </c>
      <c r="D48" s="16">
        <f>'[3]05'!D50</f>
        <v>0</v>
      </c>
      <c r="E48" s="16">
        <f>'[3]05'!E50</f>
        <v>0</v>
      </c>
      <c r="F48" s="16">
        <f>'[3]05'!F50</f>
        <v>960</v>
      </c>
      <c r="G48" s="16">
        <f>'[3]05'!G50</f>
        <v>0</v>
      </c>
      <c r="H48" s="17">
        <f t="shared" si="27"/>
        <v>1280</v>
      </c>
      <c r="I48" s="15">
        <f>'[3]05'!J50</f>
        <v>270</v>
      </c>
      <c r="J48" s="16">
        <f>'[3]05'!K50</f>
        <v>0</v>
      </c>
      <c r="K48" s="16">
        <f>'[3]05'!L50</f>
        <v>0</v>
      </c>
      <c r="L48" s="16">
        <f>'[3]05'!M50</f>
        <v>0</v>
      </c>
      <c r="M48" s="16">
        <f>'[3]05'!N50</f>
        <v>0</v>
      </c>
      <c r="N48" s="16">
        <f>'[3]05'!O50</f>
        <v>0</v>
      </c>
      <c r="O48" s="17">
        <f t="shared" si="28"/>
        <v>270</v>
      </c>
      <c r="P48" s="18">
        <f>frq!C48</f>
        <v>1</v>
      </c>
      <c r="Q48" s="15">
        <f t="shared" si="29"/>
        <v>270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270</v>
      </c>
      <c r="X48" s="8">
        <f t="shared" si="4"/>
        <v>26.42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26.42</v>
      </c>
      <c r="AE48" s="8">
        <f t="shared" si="11"/>
        <v>32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32</v>
      </c>
      <c r="AL48" s="8">
        <f t="shared" si="31"/>
        <v>211.57999999999998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211.57999999999998</v>
      </c>
      <c r="AW48" s="199">
        <v>26.42</v>
      </c>
      <c r="AX48" s="199">
        <v>0</v>
      </c>
      <c r="AY48" s="199">
        <v>0</v>
      </c>
      <c r="AZ48" s="199">
        <v>0</v>
      </c>
      <c r="BA48" s="199">
        <v>0</v>
      </c>
      <c r="BB48" s="199">
        <v>0</v>
      </c>
      <c r="BC48" s="8">
        <f t="shared" si="19"/>
        <v>26.42</v>
      </c>
      <c r="BD48" s="199">
        <v>32</v>
      </c>
      <c r="BE48" s="199">
        <v>0</v>
      </c>
      <c r="BF48" s="199">
        <v>0</v>
      </c>
      <c r="BG48" s="199">
        <v>0</v>
      </c>
      <c r="BH48" s="199">
        <v>0</v>
      </c>
      <c r="BI48" s="199">
        <v>0</v>
      </c>
      <c r="BJ48" s="8">
        <f t="shared" si="20"/>
        <v>32</v>
      </c>
      <c r="BL48" s="8">
        <f t="shared" si="21"/>
        <v>0</v>
      </c>
      <c r="BM48" s="8">
        <f t="shared" si="22"/>
        <v>0</v>
      </c>
      <c r="BN48" s="8">
        <f t="shared" si="23"/>
        <v>26.42</v>
      </c>
      <c r="BO48" s="8">
        <f t="shared" si="24"/>
        <v>32</v>
      </c>
      <c r="BP48" s="139">
        <f t="shared" si="25"/>
        <v>-26.42</v>
      </c>
      <c r="BQ48" s="139">
        <f t="shared" si="26"/>
        <v>-32</v>
      </c>
    </row>
    <row r="49" spans="1:69">
      <c r="A49" s="8" t="s">
        <v>91</v>
      </c>
      <c r="B49" s="15">
        <f>'[3]05'!B51</f>
        <v>320</v>
      </c>
      <c r="C49" s="16">
        <f>'[3]05'!C51</f>
        <v>0</v>
      </c>
      <c r="D49" s="16">
        <f>'[3]05'!D51</f>
        <v>0</v>
      </c>
      <c r="E49" s="16">
        <f>'[3]05'!E51</f>
        <v>0</v>
      </c>
      <c r="F49" s="16">
        <f>'[3]05'!F51</f>
        <v>960</v>
      </c>
      <c r="G49" s="16">
        <f>'[3]05'!G51</f>
        <v>0</v>
      </c>
      <c r="H49" s="17">
        <f t="shared" si="27"/>
        <v>1280</v>
      </c>
      <c r="I49" s="15">
        <f>'[3]05'!J51</f>
        <v>270</v>
      </c>
      <c r="J49" s="16">
        <f>'[3]05'!K51</f>
        <v>0</v>
      </c>
      <c r="K49" s="16">
        <f>'[3]05'!L51</f>
        <v>0</v>
      </c>
      <c r="L49" s="16">
        <f>'[3]05'!M51</f>
        <v>0</v>
      </c>
      <c r="M49" s="16">
        <f>'[3]05'!N51</f>
        <v>0</v>
      </c>
      <c r="N49" s="16">
        <f>'[3]05'!O51</f>
        <v>0</v>
      </c>
      <c r="O49" s="17">
        <f t="shared" si="28"/>
        <v>270</v>
      </c>
      <c r="P49" s="18">
        <f>frq!C49</f>
        <v>1</v>
      </c>
      <c r="Q49" s="15">
        <f t="shared" si="29"/>
        <v>270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270</v>
      </c>
      <c r="X49" s="8">
        <f t="shared" si="4"/>
        <v>26.42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26.42</v>
      </c>
      <c r="AE49" s="8">
        <f t="shared" si="11"/>
        <v>32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32</v>
      </c>
      <c r="AL49" s="8">
        <f t="shared" si="31"/>
        <v>211.57999999999998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211.57999999999998</v>
      </c>
      <c r="AW49" s="199">
        <v>26.42</v>
      </c>
      <c r="AX49" s="199">
        <v>0</v>
      </c>
      <c r="AY49" s="199">
        <v>0</v>
      </c>
      <c r="AZ49" s="199">
        <v>0</v>
      </c>
      <c r="BA49" s="199">
        <v>0</v>
      </c>
      <c r="BB49" s="199">
        <v>0</v>
      </c>
      <c r="BC49" s="8">
        <f t="shared" si="19"/>
        <v>26.42</v>
      </c>
      <c r="BD49" s="199">
        <v>32</v>
      </c>
      <c r="BE49" s="199">
        <v>0</v>
      </c>
      <c r="BF49" s="199">
        <v>0</v>
      </c>
      <c r="BG49" s="199">
        <v>0</v>
      </c>
      <c r="BH49" s="199">
        <v>0</v>
      </c>
      <c r="BI49" s="199">
        <v>0</v>
      </c>
      <c r="BJ49" s="8">
        <f t="shared" si="20"/>
        <v>32</v>
      </c>
      <c r="BL49" s="8">
        <f t="shared" si="21"/>
        <v>0</v>
      </c>
      <c r="BM49" s="8">
        <f t="shared" si="22"/>
        <v>0</v>
      </c>
      <c r="BN49" s="8">
        <f t="shared" si="23"/>
        <v>26.42</v>
      </c>
      <c r="BO49" s="8">
        <f t="shared" si="24"/>
        <v>32</v>
      </c>
      <c r="BP49" s="139">
        <f t="shared" si="25"/>
        <v>-26.42</v>
      </c>
      <c r="BQ49" s="139">
        <f t="shared" si="26"/>
        <v>-32</v>
      </c>
    </row>
    <row r="50" spans="1:69">
      <c r="A50" s="8" t="s">
        <v>92</v>
      </c>
      <c r="B50" s="15">
        <f>'[3]05'!B52</f>
        <v>320</v>
      </c>
      <c r="C50" s="16">
        <f>'[3]05'!C52</f>
        <v>0</v>
      </c>
      <c r="D50" s="16">
        <f>'[3]05'!D52</f>
        <v>0</v>
      </c>
      <c r="E50" s="16">
        <f>'[3]05'!E52</f>
        <v>0</v>
      </c>
      <c r="F50" s="16">
        <f>'[3]05'!F52</f>
        <v>960</v>
      </c>
      <c r="G50" s="16">
        <f>'[3]05'!G52</f>
        <v>0</v>
      </c>
      <c r="H50" s="17">
        <f t="shared" si="27"/>
        <v>1280</v>
      </c>
      <c r="I50" s="15">
        <f>'[3]05'!J52</f>
        <v>270</v>
      </c>
      <c r="J50" s="16">
        <f>'[3]05'!K52</f>
        <v>0</v>
      </c>
      <c r="K50" s="16">
        <f>'[3]05'!L52</f>
        <v>0</v>
      </c>
      <c r="L50" s="16">
        <f>'[3]05'!M52</f>
        <v>0</v>
      </c>
      <c r="M50" s="16">
        <f>'[3]05'!N52</f>
        <v>0</v>
      </c>
      <c r="N50" s="16">
        <f>'[3]05'!O52</f>
        <v>0</v>
      </c>
      <c r="O50" s="17">
        <f t="shared" si="28"/>
        <v>270</v>
      </c>
      <c r="P50" s="18">
        <f>frq!C50</f>
        <v>1</v>
      </c>
      <c r="Q50" s="15">
        <f t="shared" si="29"/>
        <v>270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270</v>
      </c>
      <c r="X50" s="8">
        <f t="shared" si="4"/>
        <v>26.42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26.42</v>
      </c>
      <c r="AE50" s="8">
        <f t="shared" si="11"/>
        <v>32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32</v>
      </c>
      <c r="AL50" s="8">
        <f t="shared" si="31"/>
        <v>211.57999999999998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211.57999999999998</v>
      </c>
      <c r="AW50" s="199">
        <v>26.42</v>
      </c>
      <c r="AX50" s="199">
        <v>0</v>
      </c>
      <c r="AY50" s="199">
        <v>0</v>
      </c>
      <c r="AZ50" s="199">
        <v>0</v>
      </c>
      <c r="BA50" s="199">
        <v>0</v>
      </c>
      <c r="BB50" s="199">
        <v>0</v>
      </c>
      <c r="BC50" s="8">
        <f t="shared" si="19"/>
        <v>26.42</v>
      </c>
      <c r="BD50" s="199">
        <v>32</v>
      </c>
      <c r="BE50" s="199">
        <v>0</v>
      </c>
      <c r="BF50" s="199">
        <v>0</v>
      </c>
      <c r="BG50" s="199">
        <v>0</v>
      </c>
      <c r="BH50" s="199">
        <v>0</v>
      </c>
      <c r="BI50" s="199">
        <v>0</v>
      </c>
      <c r="BJ50" s="8">
        <f t="shared" si="20"/>
        <v>32</v>
      </c>
      <c r="BL50" s="8">
        <f t="shared" si="21"/>
        <v>0</v>
      </c>
      <c r="BM50" s="8">
        <f t="shared" si="22"/>
        <v>0</v>
      </c>
      <c r="BN50" s="8">
        <f t="shared" si="23"/>
        <v>26.42</v>
      </c>
      <c r="BO50" s="8">
        <f t="shared" si="24"/>
        <v>32</v>
      </c>
      <c r="BP50" s="139">
        <f t="shared" si="25"/>
        <v>-26.42</v>
      </c>
      <c r="BQ50" s="139">
        <f t="shared" si="26"/>
        <v>-32</v>
      </c>
    </row>
    <row r="51" spans="1:69">
      <c r="A51" s="8" t="s">
        <v>93</v>
      </c>
      <c r="B51" s="15">
        <f>'[3]05'!B53</f>
        <v>320</v>
      </c>
      <c r="C51" s="16">
        <f>'[3]05'!C53</f>
        <v>0</v>
      </c>
      <c r="D51" s="16">
        <f>'[3]05'!D53</f>
        <v>0</v>
      </c>
      <c r="E51" s="16">
        <f>'[3]05'!E53</f>
        <v>0</v>
      </c>
      <c r="F51" s="16">
        <f>'[3]05'!F53</f>
        <v>960</v>
      </c>
      <c r="G51" s="16">
        <f>'[3]05'!G53</f>
        <v>0</v>
      </c>
      <c r="H51" s="17">
        <f t="shared" si="27"/>
        <v>1280</v>
      </c>
      <c r="I51" s="15">
        <f>'[3]05'!J53</f>
        <v>270</v>
      </c>
      <c r="J51" s="16">
        <f>'[3]05'!K53</f>
        <v>0</v>
      </c>
      <c r="K51" s="16">
        <f>'[3]05'!L53</f>
        <v>0</v>
      </c>
      <c r="L51" s="16">
        <f>'[3]05'!M53</f>
        <v>0</v>
      </c>
      <c r="M51" s="16">
        <f>'[3]05'!N53</f>
        <v>0</v>
      </c>
      <c r="N51" s="16">
        <f>'[3]05'!O53</f>
        <v>0</v>
      </c>
      <c r="O51" s="17">
        <f t="shared" si="28"/>
        <v>270</v>
      </c>
      <c r="P51" s="18">
        <f>frq!C51</f>
        <v>1</v>
      </c>
      <c r="Q51" s="15">
        <f t="shared" si="29"/>
        <v>270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270</v>
      </c>
      <c r="X51" s="8">
        <f t="shared" si="4"/>
        <v>32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32</v>
      </c>
      <c r="AE51" s="8">
        <f t="shared" si="11"/>
        <v>32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32</v>
      </c>
      <c r="AL51" s="8">
        <f t="shared" si="31"/>
        <v>206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206</v>
      </c>
      <c r="AW51" s="199">
        <v>32</v>
      </c>
      <c r="AX51" s="199">
        <v>0</v>
      </c>
      <c r="AY51" s="199">
        <v>0</v>
      </c>
      <c r="AZ51" s="199">
        <v>0</v>
      </c>
      <c r="BA51" s="199">
        <v>0</v>
      </c>
      <c r="BB51" s="199">
        <v>0</v>
      </c>
      <c r="BC51" s="8">
        <f t="shared" si="19"/>
        <v>32</v>
      </c>
      <c r="BD51" s="199">
        <v>32</v>
      </c>
      <c r="BE51" s="199">
        <v>0</v>
      </c>
      <c r="BF51" s="199">
        <v>0</v>
      </c>
      <c r="BG51" s="199">
        <v>0</v>
      </c>
      <c r="BH51" s="199">
        <v>0</v>
      </c>
      <c r="BI51" s="199">
        <v>0</v>
      </c>
      <c r="BJ51" s="8">
        <f t="shared" si="20"/>
        <v>32</v>
      </c>
      <c r="BL51" s="8">
        <f t="shared" si="21"/>
        <v>0</v>
      </c>
      <c r="BM51" s="8">
        <f t="shared" si="22"/>
        <v>0</v>
      </c>
      <c r="BN51" s="8">
        <f t="shared" si="23"/>
        <v>32</v>
      </c>
      <c r="BO51" s="8">
        <f t="shared" si="24"/>
        <v>32</v>
      </c>
      <c r="BP51" s="139">
        <f t="shared" si="25"/>
        <v>-32</v>
      </c>
      <c r="BQ51" s="139">
        <f t="shared" si="26"/>
        <v>-32</v>
      </c>
    </row>
    <row r="52" spans="1:69">
      <c r="A52" s="8" t="s">
        <v>94</v>
      </c>
      <c r="B52" s="15">
        <f>'[3]05'!B54</f>
        <v>320</v>
      </c>
      <c r="C52" s="16">
        <f>'[3]05'!C54</f>
        <v>0</v>
      </c>
      <c r="D52" s="16">
        <f>'[3]05'!D54</f>
        <v>0</v>
      </c>
      <c r="E52" s="16">
        <f>'[3]05'!E54</f>
        <v>0</v>
      </c>
      <c r="F52" s="16">
        <f>'[3]05'!F54</f>
        <v>960</v>
      </c>
      <c r="G52" s="16">
        <f>'[3]05'!G54</f>
        <v>0</v>
      </c>
      <c r="H52" s="17">
        <f t="shared" si="27"/>
        <v>1280</v>
      </c>
      <c r="I52" s="15">
        <f>'[3]05'!J54</f>
        <v>270</v>
      </c>
      <c r="J52" s="16">
        <f>'[3]05'!K54</f>
        <v>0</v>
      </c>
      <c r="K52" s="16">
        <f>'[3]05'!L54</f>
        <v>0</v>
      </c>
      <c r="L52" s="16">
        <f>'[3]05'!M54</f>
        <v>0</v>
      </c>
      <c r="M52" s="16">
        <f>'[3]05'!N54</f>
        <v>0</v>
      </c>
      <c r="N52" s="16">
        <f>'[3]05'!O54</f>
        <v>0</v>
      </c>
      <c r="O52" s="17">
        <f t="shared" si="28"/>
        <v>270</v>
      </c>
      <c r="P52" s="18">
        <f>frq!C52</f>
        <v>1</v>
      </c>
      <c r="Q52" s="15">
        <f t="shared" si="29"/>
        <v>270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270</v>
      </c>
      <c r="X52" s="8">
        <f t="shared" si="4"/>
        <v>32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32</v>
      </c>
      <c r="AE52" s="8">
        <f t="shared" si="11"/>
        <v>32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32</v>
      </c>
      <c r="AL52" s="8">
        <f t="shared" si="31"/>
        <v>206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206</v>
      </c>
      <c r="AW52" s="199">
        <v>32</v>
      </c>
      <c r="AX52" s="199">
        <v>0</v>
      </c>
      <c r="AY52" s="199">
        <v>0</v>
      </c>
      <c r="AZ52" s="199">
        <v>0</v>
      </c>
      <c r="BA52" s="199">
        <v>0</v>
      </c>
      <c r="BB52" s="199">
        <v>0</v>
      </c>
      <c r="BC52" s="8">
        <f t="shared" si="19"/>
        <v>32</v>
      </c>
      <c r="BD52" s="199">
        <v>32</v>
      </c>
      <c r="BE52" s="199">
        <v>0</v>
      </c>
      <c r="BF52" s="199">
        <v>0</v>
      </c>
      <c r="BG52" s="199">
        <v>0</v>
      </c>
      <c r="BH52" s="199">
        <v>0</v>
      </c>
      <c r="BI52" s="199">
        <v>0</v>
      </c>
      <c r="BJ52" s="8">
        <f t="shared" si="20"/>
        <v>32</v>
      </c>
      <c r="BL52" s="8">
        <f t="shared" si="21"/>
        <v>0</v>
      </c>
      <c r="BM52" s="8">
        <f t="shared" si="22"/>
        <v>0</v>
      </c>
      <c r="BN52" s="8">
        <f t="shared" si="23"/>
        <v>32</v>
      </c>
      <c r="BO52" s="8">
        <f t="shared" si="24"/>
        <v>32</v>
      </c>
      <c r="BP52" s="139">
        <f t="shared" si="25"/>
        <v>-32</v>
      </c>
      <c r="BQ52" s="139">
        <f t="shared" si="26"/>
        <v>-32</v>
      </c>
    </row>
    <row r="53" spans="1:69">
      <c r="A53" s="8" t="s">
        <v>95</v>
      </c>
      <c r="B53" s="15">
        <f>'[3]05'!B55</f>
        <v>320</v>
      </c>
      <c r="C53" s="16">
        <f>'[3]05'!C55</f>
        <v>0</v>
      </c>
      <c r="D53" s="16">
        <f>'[3]05'!D55</f>
        <v>0</v>
      </c>
      <c r="E53" s="16">
        <f>'[3]05'!E55</f>
        <v>0</v>
      </c>
      <c r="F53" s="16">
        <f>'[3]05'!F55</f>
        <v>960</v>
      </c>
      <c r="G53" s="16">
        <f>'[3]05'!G55</f>
        <v>0</v>
      </c>
      <c r="H53" s="17">
        <f t="shared" si="27"/>
        <v>1280</v>
      </c>
      <c r="I53" s="15">
        <f>'[3]05'!J55</f>
        <v>270</v>
      </c>
      <c r="J53" s="16">
        <f>'[3]05'!K55</f>
        <v>0</v>
      </c>
      <c r="K53" s="16">
        <f>'[3]05'!L55</f>
        <v>0</v>
      </c>
      <c r="L53" s="16">
        <f>'[3]05'!M55</f>
        <v>0</v>
      </c>
      <c r="M53" s="16">
        <f>'[3]05'!N55</f>
        <v>0</v>
      </c>
      <c r="N53" s="16">
        <f>'[3]05'!O55</f>
        <v>0</v>
      </c>
      <c r="O53" s="17">
        <f t="shared" si="28"/>
        <v>270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</v>
      </c>
      <c r="X53" s="8">
        <f t="shared" si="4"/>
        <v>32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32</v>
      </c>
      <c r="AE53" s="8">
        <f t="shared" si="11"/>
        <v>32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32</v>
      </c>
      <c r="AL53" s="8">
        <f t="shared" si="31"/>
        <v>206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206</v>
      </c>
      <c r="AW53" s="199">
        <v>32</v>
      </c>
      <c r="AX53" s="199">
        <v>0</v>
      </c>
      <c r="AY53" s="199">
        <v>0</v>
      </c>
      <c r="AZ53" s="199">
        <v>0</v>
      </c>
      <c r="BA53" s="199">
        <v>0</v>
      </c>
      <c r="BB53" s="199">
        <v>0</v>
      </c>
      <c r="BC53" s="8">
        <f t="shared" si="19"/>
        <v>32</v>
      </c>
      <c r="BD53" s="199">
        <v>32</v>
      </c>
      <c r="BE53" s="199">
        <v>0</v>
      </c>
      <c r="BF53" s="199">
        <v>0</v>
      </c>
      <c r="BG53" s="199">
        <v>0</v>
      </c>
      <c r="BH53" s="199">
        <v>0</v>
      </c>
      <c r="BI53" s="199">
        <v>0</v>
      </c>
      <c r="BJ53" s="8">
        <f t="shared" si="20"/>
        <v>32</v>
      </c>
      <c r="BL53" s="8">
        <f t="shared" si="21"/>
        <v>0</v>
      </c>
      <c r="BM53" s="8">
        <f t="shared" si="22"/>
        <v>0</v>
      </c>
      <c r="BN53" s="8">
        <f t="shared" si="23"/>
        <v>32</v>
      </c>
      <c r="BO53" s="8">
        <f t="shared" si="24"/>
        <v>32</v>
      </c>
      <c r="BP53" s="139">
        <f t="shared" si="25"/>
        <v>-32</v>
      </c>
      <c r="BQ53" s="139">
        <f t="shared" si="26"/>
        <v>-32</v>
      </c>
    </row>
    <row r="54" spans="1:69">
      <c r="A54" s="8" t="s">
        <v>96</v>
      </c>
      <c r="B54" s="15">
        <f>'[3]05'!B56</f>
        <v>320</v>
      </c>
      <c r="C54" s="16">
        <f>'[3]05'!C56</f>
        <v>0</v>
      </c>
      <c r="D54" s="16">
        <f>'[3]05'!D56</f>
        <v>0</v>
      </c>
      <c r="E54" s="16">
        <f>'[3]05'!E56</f>
        <v>0</v>
      </c>
      <c r="F54" s="16">
        <f>'[3]05'!F56</f>
        <v>960</v>
      </c>
      <c r="G54" s="16">
        <f>'[3]05'!G56</f>
        <v>0</v>
      </c>
      <c r="H54" s="17">
        <f t="shared" si="27"/>
        <v>1280</v>
      </c>
      <c r="I54" s="15">
        <f>'[3]05'!J56</f>
        <v>270</v>
      </c>
      <c r="J54" s="16">
        <f>'[3]05'!K56</f>
        <v>0</v>
      </c>
      <c r="K54" s="16">
        <f>'[3]05'!L56</f>
        <v>0</v>
      </c>
      <c r="L54" s="16">
        <f>'[3]05'!M56</f>
        <v>0</v>
      </c>
      <c r="M54" s="16">
        <f>'[3]05'!N56</f>
        <v>0</v>
      </c>
      <c r="N54" s="16">
        <f>'[3]05'!O56</f>
        <v>0</v>
      </c>
      <c r="O54" s="17">
        <f t="shared" si="28"/>
        <v>270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</v>
      </c>
      <c r="X54" s="8">
        <f t="shared" si="4"/>
        <v>32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32</v>
      </c>
      <c r="AE54" s="8">
        <f t="shared" si="11"/>
        <v>32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32</v>
      </c>
      <c r="AL54" s="8">
        <f t="shared" si="31"/>
        <v>206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206</v>
      </c>
      <c r="AW54" s="199">
        <v>32</v>
      </c>
      <c r="AX54" s="199">
        <v>0</v>
      </c>
      <c r="AY54" s="199">
        <v>0</v>
      </c>
      <c r="AZ54" s="199">
        <v>0</v>
      </c>
      <c r="BA54" s="199">
        <v>0</v>
      </c>
      <c r="BB54" s="199">
        <v>0</v>
      </c>
      <c r="BC54" s="8">
        <f t="shared" si="19"/>
        <v>32</v>
      </c>
      <c r="BD54" s="199">
        <v>32</v>
      </c>
      <c r="BE54" s="199">
        <v>0</v>
      </c>
      <c r="BF54" s="199">
        <v>0</v>
      </c>
      <c r="BG54" s="199">
        <v>0</v>
      </c>
      <c r="BH54" s="199">
        <v>0</v>
      </c>
      <c r="BI54" s="199">
        <v>0</v>
      </c>
      <c r="BJ54" s="8">
        <f t="shared" si="20"/>
        <v>32</v>
      </c>
      <c r="BL54" s="8">
        <f t="shared" si="21"/>
        <v>0</v>
      </c>
      <c r="BM54" s="8">
        <f t="shared" si="22"/>
        <v>0</v>
      </c>
      <c r="BN54" s="8">
        <f t="shared" si="23"/>
        <v>32</v>
      </c>
      <c r="BO54" s="8">
        <f t="shared" si="24"/>
        <v>32</v>
      </c>
      <c r="BP54" s="139">
        <f t="shared" si="25"/>
        <v>-32</v>
      </c>
      <c r="BQ54" s="139">
        <f t="shared" si="26"/>
        <v>-32</v>
      </c>
    </row>
    <row r="55" spans="1:69">
      <c r="A55" s="8" t="s">
        <v>97</v>
      </c>
      <c r="B55" s="15">
        <f>'[3]05'!B57</f>
        <v>320</v>
      </c>
      <c r="C55" s="16">
        <f>'[3]05'!C57</f>
        <v>0</v>
      </c>
      <c r="D55" s="16">
        <f>'[3]05'!D57</f>
        <v>0</v>
      </c>
      <c r="E55" s="16">
        <f>'[3]05'!E57</f>
        <v>0</v>
      </c>
      <c r="F55" s="16">
        <f>'[3]05'!F57</f>
        <v>960</v>
      </c>
      <c r="G55" s="16">
        <f>'[3]05'!G57</f>
        <v>0</v>
      </c>
      <c r="H55" s="17">
        <f t="shared" si="27"/>
        <v>1280</v>
      </c>
      <c r="I55" s="15">
        <f>'[3]05'!J57</f>
        <v>270</v>
      </c>
      <c r="J55" s="16">
        <f>'[3]05'!K57</f>
        <v>0</v>
      </c>
      <c r="K55" s="16">
        <f>'[3]05'!L57</f>
        <v>0</v>
      </c>
      <c r="L55" s="16">
        <f>'[3]05'!M57</f>
        <v>0</v>
      </c>
      <c r="M55" s="16">
        <f>'[3]05'!N57</f>
        <v>0</v>
      </c>
      <c r="N55" s="16">
        <f>'[3]05'!O57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26.42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26.42</v>
      </c>
      <c r="AE55" s="8">
        <f t="shared" si="11"/>
        <v>32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32</v>
      </c>
      <c r="AL55" s="8">
        <f t="shared" si="31"/>
        <v>211.57999999999998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211.57999999999998</v>
      </c>
      <c r="AW55" s="199">
        <v>26.42</v>
      </c>
      <c r="AX55" s="199">
        <v>0</v>
      </c>
      <c r="AY55" s="199">
        <v>0</v>
      </c>
      <c r="AZ55" s="199">
        <v>0</v>
      </c>
      <c r="BA55" s="199">
        <v>0</v>
      </c>
      <c r="BB55" s="199">
        <v>0</v>
      </c>
      <c r="BC55" s="8">
        <f t="shared" si="19"/>
        <v>26.42</v>
      </c>
      <c r="BD55" s="199">
        <v>32</v>
      </c>
      <c r="BE55" s="199">
        <v>0</v>
      </c>
      <c r="BF55" s="199">
        <v>0</v>
      </c>
      <c r="BG55" s="199">
        <v>0</v>
      </c>
      <c r="BH55" s="199">
        <v>0</v>
      </c>
      <c r="BI55" s="199">
        <v>0</v>
      </c>
      <c r="BJ55" s="8">
        <f t="shared" si="20"/>
        <v>32</v>
      </c>
      <c r="BL55" s="8">
        <f t="shared" si="21"/>
        <v>0</v>
      </c>
      <c r="BM55" s="8">
        <f t="shared" si="22"/>
        <v>0</v>
      </c>
      <c r="BN55" s="8">
        <f t="shared" si="23"/>
        <v>26.42</v>
      </c>
      <c r="BO55" s="8">
        <f t="shared" si="24"/>
        <v>32</v>
      </c>
      <c r="BP55" s="139">
        <f t="shared" si="25"/>
        <v>-26.42</v>
      </c>
      <c r="BQ55" s="139">
        <f t="shared" si="26"/>
        <v>-32</v>
      </c>
    </row>
    <row r="56" spans="1:69">
      <c r="A56" s="8" t="s">
        <v>98</v>
      </c>
      <c r="B56" s="15">
        <f>'[3]05'!B58</f>
        <v>320</v>
      </c>
      <c r="C56" s="16">
        <f>'[3]05'!C58</f>
        <v>0</v>
      </c>
      <c r="D56" s="16">
        <f>'[3]05'!D58</f>
        <v>0</v>
      </c>
      <c r="E56" s="16">
        <f>'[3]05'!E58</f>
        <v>0</v>
      </c>
      <c r="F56" s="16">
        <f>'[3]05'!F58</f>
        <v>960</v>
      </c>
      <c r="G56" s="16">
        <f>'[3]05'!G58</f>
        <v>0</v>
      </c>
      <c r="H56" s="17">
        <f t="shared" si="27"/>
        <v>1280</v>
      </c>
      <c r="I56" s="15">
        <f>'[3]05'!J58</f>
        <v>270</v>
      </c>
      <c r="J56" s="16">
        <f>'[3]05'!K58</f>
        <v>0</v>
      </c>
      <c r="K56" s="16">
        <f>'[3]05'!L58</f>
        <v>0</v>
      </c>
      <c r="L56" s="16">
        <f>'[3]05'!M58</f>
        <v>0</v>
      </c>
      <c r="M56" s="16">
        <f>'[3]05'!N58</f>
        <v>0</v>
      </c>
      <c r="N56" s="16">
        <f>'[3]05'!O58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26.42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26.42</v>
      </c>
      <c r="AE56" s="8">
        <f t="shared" si="11"/>
        <v>32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32</v>
      </c>
      <c r="AL56" s="8">
        <f t="shared" si="31"/>
        <v>211.57999999999998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211.57999999999998</v>
      </c>
      <c r="AW56" s="199">
        <v>26.42</v>
      </c>
      <c r="AX56" s="199">
        <v>0</v>
      </c>
      <c r="AY56" s="199">
        <v>0</v>
      </c>
      <c r="AZ56" s="199">
        <v>0</v>
      </c>
      <c r="BA56" s="199">
        <v>0</v>
      </c>
      <c r="BB56" s="199">
        <v>0</v>
      </c>
      <c r="BC56" s="8">
        <f t="shared" si="19"/>
        <v>26.42</v>
      </c>
      <c r="BD56" s="199">
        <v>32</v>
      </c>
      <c r="BE56" s="199">
        <v>0</v>
      </c>
      <c r="BF56" s="199">
        <v>0</v>
      </c>
      <c r="BG56" s="199">
        <v>0</v>
      </c>
      <c r="BH56" s="199">
        <v>0</v>
      </c>
      <c r="BI56" s="199">
        <v>0</v>
      </c>
      <c r="BJ56" s="8">
        <f t="shared" si="20"/>
        <v>32</v>
      </c>
      <c r="BL56" s="8">
        <f t="shared" si="21"/>
        <v>0</v>
      </c>
      <c r="BM56" s="8">
        <f t="shared" si="22"/>
        <v>0</v>
      </c>
      <c r="BN56" s="8">
        <f t="shared" si="23"/>
        <v>26.42</v>
      </c>
      <c r="BO56" s="8">
        <f t="shared" si="24"/>
        <v>32</v>
      </c>
      <c r="BP56" s="139">
        <f t="shared" si="25"/>
        <v>-26.42</v>
      </c>
      <c r="BQ56" s="139">
        <f t="shared" si="26"/>
        <v>-32</v>
      </c>
    </row>
    <row r="57" spans="1:69">
      <c r="A57" s="8" t="s">
        <v>99</v>
      </c>
      <c r="B57" s="15">
        <f>'[3]05'!B59</f>
        <v>320</v>
      </c>
      <c r="C57" s="16">
        <f>'[3]05'!C59</f>
        <v>0</v>
      </c>
      <c r="D57" s="16">
        <f>'[3]05'!D59</f>
        <v>0</v>
      </c>
      <c r="E57" s="16">
        <f>'[3]05'!E59</f>
        <v>0</v>
      </c>
      <c r="F57" s="16">
        <f>'[3]05'!F59</f>
        <v>960</v>
      </c>
      <c r="G57" s="16">
        <f>'[3]05'!G59</f>
        <v>0</v>
      </c>
      <c r="H57" s="17">
        <f t="shared" si="27"/>
        <v>1280</v>
      </c>
      <c r="I57" s="15">
        <f>'[3]05'!J59</f>
        <v>270</v>
      </c>
      <c r="J57" s="16">
        <f>'[3]05'!K59</f>
        <v>0</v>
      </c>
      <c r="K57" s="16">
        <f>'[3]05'!L59</f>
        <v>0</v>
      </c>
      <c r="L57" s="16">
        <f>'[3]05'!M59</f>
        <v>0</v>
      </c>
      <c r="M57" s="16">
        <f>'[3]05'!N59</f>
        <v>0</v>
      </c>
      <c r="N57" s="16">
        <f>'[3]05'!O59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26.42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26.42</v>
      </c>
      <c r="AE57" s="8">
        <f t="shared" si="11"/>
        <v>32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32</v>
      </c>
      <c r="AL57" s="8">
        <f t="shared" si="31"/>
        <v>211.57999999999998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211.57999999999998</v>
      </c>
      <c r="AW57" s="199">
        <v>26.42</v>
      </c>
      <c r="AX57" s="199">
        <v>0</v>
      </c>
      <c r="AY57" s="199">
        <v>0</v>
      </c>
      <c r="AZ57" s="199">
        <v>0</v>
      </c>
      <c r="BA57" s="199">
        <v>0</v>
      </c>
      <c r="BB57" s="199">
        <v>0</v>
      </c>
      <c r="BC57" s="8">
        <f t="shared" si="19"/>
        <v>26.42</v>
      </c>
      <c r="BD57" s="199">
        <v>32</v>
      </c>
      <c r="BE57" s="199">
        <v>0</v>
      </c>
      <c r="BF57" s="199">
        <v>0</v>
      </c>
      <c r="BG57" s="199">
        <v>0</v>
      </c>
      <c r="BH57" s="199">
        <v>0</v>
      </c>
      <c r="BI57" s="199">
        <v>0</v>
      </c>
      <c r="BJ57" s="8">
        <f t="shared" si="20"/>
        <v>32</v>
      </c>
      <c r="BL57" s="8">
        <f t="shared" si="21"/>
        <v>0</v>
      </c>
      <c r="BM57" s="8">
        <f t="shared" si="22"/>
        <v>0</v>
      </c>
      <c r="BN57" s="8">
        <f t="shared" si="23"/>
        <v>26.42</v>
      </c>
      <c r="BO57" s="8">
        <f t="shared" si="24"/>
        <v>32</v>
      </c>
      <c r="BP57" s="139">
        <f t="shared" si="25"/>
        <v>-26.42</v>
      </c>
      <c r="BQ57" s="139">
        <f t="shared" si="26"/>
        <v>-32</v>
      </c>
    </row>
    <row r="58" spans="1:69">
      <c r="A58" s="8" t="s">
        <v>100</v>
      </c>
      <c r="B58" s="15">
        <f>'[3]05'!B60</f>
        <v>320</v>
      </c>
      <c r="C58" s="16">
        <f>'[3]05'!C60</f>
        <v>0</v>
      </c>
      <c r="D58" s="16">
        <f>'[3]05'!D60</f>
        <v>0</v>
      </c>
      <c r="E58" s="16">
        <f>'[3]05'!E60</f>
        <v>0</v>
      </c>
      <c r="F58" s="16">
        <f>'[3]05'!F60</f>
        <v>960</v>
      </c>
      <c r="G58" s="16">
        <f>'[3]05'!G60</f>
        <v>0</v>
      </c>
      <c r="H58" s="17">
        <f t="shared" si="27"/>
        <v>1280</v>
      </c>
      <c r="I58" s="15">
        <f>'[3]05'!J60</f>
        <v>270</v>
      </c>
      <c r="J58" s="16">
        <f>'[3]05'!K60</f>
        <v>0</v>
      </c>
      <c r="K58" s="16">
        <f>'[3]05'!L60</f>
        <v>0</v>
      </c>
      <c r="L58" s="16">
        <f>'[3]05'!M60</f>
        <v>0</v>
      </c>
      <c r="M58" s="16">
        <f>'[3]05'!N60</f>
        <v>0</v>
      </c>
      <c r="N58" s="16">
        <f>'[3]05'!O60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26.42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26.42</v>
      </c>
      <c r="AE58" s="8">
        <f t="shared" si="11"/>
        <v>32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32</v>
      </c>
      <c r="AL58" s="8">
        <f t="shared" si="31"/>
        <v>211.57999999999998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211.57999999999998</v>
      </c>
      <c r="AW58" s="199">
        <v>26.42</v>
      </c>
      <c r="AX58" s="199">
        <v>0</v>
      </c>
      <c r="AY58" s="199">
        <v>0</v>
      </c>
      <c r="AZ58" s="199">
        <v>0</v>
      </c>
      <c r="BA58" s="199">
        <v>0</v>
      </c>
      <c r="BB58" s="199">
        <v>0</v>
      </c>
      <c r="BC58" s="8">
        <f t="shared" si="19"/>
        <v>26.42</v>
      </c>
      <c r="BD58" s="199">
        <v>32</v>
      </c>
      <c r="BE58" s="199">
        <v>0</v>
      </c>
      <c r="BF58" s="199">
        <v>0</v>
      </c>
      <c r="BG58" s="199">
        <v>0</v>
      </c>
      <c r="BH58" s="199">
        <v>0</v>
      </c>
      <c r="BI58" s="199">
        <v>0</v>
      </c>
      <c r="BJ58" s="8">
        <f t="shared" si="20"/>
        <v>32</v>
      </c>
      <c r="BL58" s="8">
        <f t="shared" si="21"/>
        <v>0</v>
      </c>
      <c r="BM58" s="8">
        <f t="shared" si="22"/>
        <v>0</v>
      </c>
      <c r="BN58" s="8">
        <f t="shared" si="23"/>
        <v>26.42</v>
      </c>
      <c r="BO58" s="8">
        <f t="shared" si="24"/>
        <v>32</v>
      </c>
      <c r="BP58" s="139">
        <f t="shared" si="25"/>
        <v>-26.42</v>
      </c>
      <c r="BQ58" s="139">
        <f t="shared" si="26"/>
        <v>-32</v>
      </c>
    </row>
    <row r="59" spans="1:69">
      <c r="A59" s="8" t="s">
        <v>101</v>
      </c>
      <c r="B59" s="15">
        <f>'[3]05'!B61</f>
        <v>320</v>
      </c>
      <c r="C59" s="16">
        <f>'[3]05'!C61</f>
        <v>0</v>
      </c>
      <c r="D59" s="16">
        <f>'[3]05'!D61</f>
        <v>0</v>
      </c>
      <c r="E59" s="16">
        <f>'[3]05'!E61</f>
        <v>0</v>
      </c>
      <c r="F59" s="16">
        <f>'[3]05'!F61</f>
        <v>960</v>
      </c>
      <c r="G59" s="16">
        <f>'[3]05'!G61</f>
        <v>0</v>
      </c>
      <c r="H59" s="17">
        <f t="shared" si="27"/>
        <v>1280</v>
      </c>
      <c r="I59" s="15">
        <f>'[3]05'!J61</f>
        <v>277.61</v>
      </c>
      <c r="J59" s="16">
        <f>'[3]05'!K61</f>
        <v>0</v>
      </c>
      <c r="K59" s="16">
        <f>'[3]05'!L61</f>
        <v>0</v>
      </c>
      <c r="L59" s="16">
        <f>'[3]05'!M61</f>
        <v>0</v>
      </c>
      <c r="M59" s="16">
        <f>'[3]05'!N61</f>
        <v>0</v>
      </c>
      <c r="N59" s="16">
        <f>'[3]05'!O61</f>
        <v>0</v>
      </c>
      <c r="O59" s="17">
        <f t="shared" si="28"/>
        <v>277.61</v>
      </c>
      <c r="P59" s="18">
        <f>frq!C59</f>
        <v>1</v>
      </c>
      <c r="Q59" s="15">
        <f t="shared" si="33"/>
        <v>277.61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277.61</v>
      </c>
      <c r="X59" s="8">
        <f t="shared" si="4"/>
        <v>32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32</v>
      </c>
      <c r="AE59" s="8">
        <f t="shared" si="11"/>
        <v>32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32</v>
      </c>
      <c r="AL59" s="8">
        <f t="shared" si="31"/>
        <v>213.61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213.61</v>
      </c>
      <c r="AW59" s="199">
        <v>32</v>
      </c>
      <c r="AX59" s="199">
        <v>0</v>
      </c>
      <c r="AY59" s="199">
        <v>0</v>
      </c>
      <c r="AZ59" s="199">
        <v>0</v>
      </c>
      <c r="BA59" s="199">
        <v>0</v>
      </c>
      <c r="BB59" s="199">
        <v>0</v>
      </c>
      <c r="BC59" s="8">
        <f t="shared" si="19"/>
        <v>32</v>
      </c>
      <c r="BD59" s="199">
        <v>32</v>
      </c>
      <c r="BE59" s="199">
        <v>0</v>
      </c>
      <c r="BF59" s="199">
        <v>0</v>
      </c>
      <c r="BG59" s="199">
        <v>0</v>
      </c>
      <c r="BH59" s="199">
        <v>0</v>
      </c>
      <c r="BI59" s="199">
        <v>0</v>
      </c>
      <c r="BJ59" s="8">
        <f t="shared" si="20"/>
        <v>32</v>
      </c>
      <c r="BL59" s="8">
        <f t="shared" si="21"/>
        <v>0</v>
      </c>
      <c r="BM59" s="8">
        <f t="shared" si="22"/>
        <v>0</v>
      </c>
      <c r="BN59" s="8">
        <f t="shared" si="23"/>
        <v>32</v>
      </c>
      <c r="BO59" s="8">
        <f t="shared" si="24"/>
        <v>32</v>
      </c>
      <c r="BP59" s="139">
        <f t="shared" si="25"/>
        <v>-32</v>
      </c>
      <c r="BQ59" s="139">
        <f t="shared" si="26"/>
        <v>-32</v>
      </c>
    </row>
    <row r="60" spans="1:69">
      <c r="A60" s="8" t="s">
        <v>102</v>
      </c>
      <c r="B60" s="15">
        <f>'[3]05'!B62</f>
        <v>320</v>
      </c>
      <c r="C60" s="16">
        <f>'[3]05'!C62</f>
        <v>0</v>
      </c>
      <c r="D60" s="16">
        <f>'[3]05'!D62</f>
        <v>0</v>
      </c>
      <c r="E60" s="16">
        <f>'[3]05'!E62</f>
        <v>0</v>
      </c>
      <c r="F60" s="16">
        <f>'[3]05'!F62</f>
        <v>960</v>
      </c>
      <c r="G60" s="16">
        <f>'[3]05'!G62</f>
        <v>0</v>
      </c>
      <c r="H60" s="17">
        <f t="shared" si="27"/>
        <v>1280</v>
      </c>
      <c r="I60" s="15">
        <f>'[3]05'!J62</f>
        <v>277.61</v>
      </c>
      <c r="J60" s="16">
        <f>'[3]05'!K62</f>
        <v>0</v>
      </c>
      <c r="K60" s="16">
        <f>'[3]05'!L62</f>
        <v>0</v>
      </c>
      <c r="L60" s="16">
        <f>'[3]05'!M62</f>
        <v>0</v>
      </c>
      <c r="M60" s="16">
        <f>'[3]05'!N62</f>
        <v>0</v>
      </c>
      <c r="N60" s="16">
        <f>'[3]05'!O62</f>
        <v>0</v>
      </c>
      <c r="O60" s="17">
        <f t="shared" si="28"/>
        <v>277.61</v>
      </c>
      <c r="P60" s="18">
        <f>frq!C60</f>
        <v>1</v>
      </c>
      <c r="Q60" s="15">
        <f t="shared" si="33"/>
        <v>277.61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277.61</v>
      </c>
      <c r="X60" s="8">
        <f t="shared" si="4"/>
        <v>32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32</v>
      </c>
      <c r="AE60" s="8">
        <f t="shared" si="11"/>
        <v>32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32</v>
      </c>
      <c r="AL60" s="8">
        <f t="shared" si="31"/>
        <v>213.61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213.61</v>
      </c>
      <c r="AW60" s="199">
        <v>32</v>
      </c>
      <c r="AX60" s="199">
        <v>0</v>
      </c>
      <c r="AY60" s="199">
        <v>0</v>
      </c>
      <c r="AZ60" s="199">
        <v>0</v>
      </c>
      <c r="BA60" s="199">
        <v>0</v>
      </c>
      <c r="BB60" s="199">
        <v>0</v>
      </c>
      <c r="BC60" s="8">
        <f t="shared" si="19"/>
        <v>32</v>
      </c>
      <c r="BD60" s="199">
        <v>32</v>
      </c>
      <c r="BE60" s="199">
        <v>0</v>
      </c>
      <c r="BF60" s="199">
        <v>0</v>
      </c>
      <c r="BG60" s="199">
        <v>0</v>
      </c>
      <c r="BH60" s="199">
        <v>0</v>
      </c>
      <c r="BI60" s="199">
        <v>0</v>
      </c>
      <c r="BJ60" s="8">
        <f t="shared" si="20"/>
        <v>32</v>
      </c>
      <c r="BL60" s="8">
        <f t="shared" si="21"/>
        <v>0</v>
      </c>
      <c r="BM60" s="8">
        <f t="shared" si="22"/>
        <v>0</v>
      </c>
      <c r="BN60" s="8">
        <f t="shared" si="23"/>
        <v>32</v>
      </c>
      <c r="BO60" s="8">
        <f t="shared" si="24"/>
        <v>32</v>
      </c>
      <c r="BP60" s="139">
        <f t="shared" si="25"/>
        <v>-32</v>
      </c>
      <c r="BQ60" s="139">
        <f t="shared" si="26"/>
        <v>-32</v>
      </c>
    </row>
    <row r="61" spans="1:69">
      <c r="A61" s="8" t="s">
        <v>103</v>
      </c>
      <c r="B61" s="15">
        <f>'[3]05'!B63</f>
        <v>320</v>
      </c>
      <c r="C61" s="16">
        <f>'[3]05'!C63</f>
        <v>0</v>
      </c>
      <c r="D61" s="16">
        <f>'[3]05'!D63</f>
        <v>0</v>
      </c>
      <c r="E61" s="16">
        <f>'[3]05'!E63</f>
        <v>0</v>
      </c>
      <c r="F61" s="16">
        <f>'[3]05'!F63</f>
        <v>960</v>
      </c>
      <c r="G61" s="16">
        <f>'[3]05'!G63</f>
        <v>0</v>
      </c>
      <c r="H61" s="17">
        <f t="shared" si="27"/>
        <v>1280</v>
      </c>
      <c r="I61" s="15">
        <f>'[3]05'!J63</f>
        <v>277.61</v>
      </c>
      <c r="J61" s="16">
        <f>'[3]05'!K63</f>
        <v>0</v>
      </c>
      <c r="K61" s="16">
        <f>'[3]05'!L63</f>
        <v>0</v>
      </c>
      <c r="L61" s="16">
        <f>'[3]05'!M63</f>
        <v>0</v>
      </c>
      <c r="M61" s="16">
        <f>'[3]05'!N63</f>
        <v>0</v>
      </c>
      <c r="N61" s="16">
        <f>'[3]05'!O63</f>
        <v>0</v>
      </c>
      <c r="O61" s="17">
        <f t="shared" si="28"/>
        <v>277.61</v>
      </c>
      <c r="P61" s="18">
        <f>frq!C61</f>
        <v>1</v>
      </c>
      <c r="Q61" s="15">
        <f t="shared" si="33"/>
        <v>277.61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277.61</v>
      </c>
      <c r="X61" s="8">
        <f t="shared" si="4"/>
        <v>32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32</v>
      </c>
      <c r="AE61" s="8">
        <f t="shared" si="11"/>
        <v>32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32</v>
      </c>
      <c r="AL61" s="8">
        <f t="shared" si="31"/>
        <v>213.61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213.61</v>
      </c>
      <c r="AW61" s="199">
        <v>32</v>
      </c>
      <c r="AX61" s="199">
        <v>0</v>
      </c>
      <c r="AY61" s="199">
        <v>0</v>
      </c>
      <c r="AZ61" s="199">
        <v>0</v>
      </c>
      <c r="BA61" s="199">
        <v>0</v>
      </c>
      <c r="BB61" s="199">
        <v>0</v>
      </c>
      <c r="BC61" s="8">
        <f t="shared" si="19"/>
        <v>32</v>
      </c>
      <c r="BD61" s="199">
        <v>32</v>
      </c>
      <c r="BE61" s="199">
        <v>0</v>
      </c>
      <c r="BF61" s="199">
        <v>0</v>
      </c>
      <c r="BG61" s="199">
        <v>0</v>
      </c>
      <c r="BH61" s="199">
        <v>0</v>
      </c>
      <c r="BI61" s="199">
        <v>0</v>
      </c>
      <c r="BJ61" s="8">
        <f t="shared" si="20"/>
        <v>32</v>
      </c>
      <c r="BL61" s="8">
        <f t="shared" si="21"/>
        <v>0</v>
      </c>
      <c r="BM61" s="8">
        <f t="shared" si="22"/>
        <v>0</v>
      </c>
      <c r="BN61" s="8">
        <f t="shared" si="23"/>
        <v>32</v>
      </c>
      <c r="BO61" s="8">
        <f t="shared" si="24"/>
        <v>32</v>
      </c>
      <c r="BP61" s="139">
        <f t="shared" si="25"/>
        <v>-32</v>
      </c>
      <c r="BQ61" s="139">
        <f t="shared" si="26"/>
        <v>-32</v>
      </c>
    </row>
    <row r="62" spans="1:69">
      <c r="A62" s="8" t="s">
        <v>104</v>
      </c>
      <c r="B62" s="15">
        <f>'[3]05'!B64</f>
        <v>320</v>
      </c>
      <c r="C62" s="16">
        <f>'[3]05'!C64</f>
        <v>0</v>
      </c>
      <c r="D62" s="16">
        <f>'[3]05'!D64</f>
        <v>0</v>
      </c>
      <c r="E62" s="16">
        <f>'[3]05'!E64</f>
        <v>0</v>
      </c>
      <c r="F62" s="16">
        <f>'[3]05'!F64</f>
        <v>960</v>
      </c>
      <c r="G62" s="16">
        <f>'[3]05'!G64</f>
        <v>0</v>
      </c>
      <c r="H62" s="17">
        <f t="shared" si="27"/>
        <v>1280</v>
      </c>
      <c r="I62" s="15">
        <f>'[3]05'!J64</f>
        <v>277.61</v>
      </c>
      <c r="J62" s="16">
        <f>'[3]05'!K64</f>
        <v>0</v>
      </c>
      <c r="K62" s="16">
        <f>'[3]05'!L64</f>
        <v>0</v>
      </c>
      <c r="L62" s="16">
        <f>'[3]05'!M64</f>
        <v>0</v>
      </c>
      <c r="M62" s="16">
        <f>'[3]05'!N64</f>
        <v>0</v>
      </c>
      <c r="N62" s="16">
        <f>'[3]05'!O64</f>
        <v>0</v>
      </c>
      <c r="O62" s="17">
        <f t="shared" si="28"/>
        <v>277.61</v>
      </c>
      <c r="P62" s="18">
        <f>frq!C62</f>
        <v>1</v>
      </c>
      <c r="Q62" s="15">
        <f t="shared" si="33"/>
        <v>277.61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277.61</v>
      </c>
      <c r="X62" s="8">
        <f t="shared" si="4"/>
        <v>32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32</v>
      </c>
      <c r="AE62" s="8">
        <f t="shared" si="11"/>
        <v>32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32</v>
      </c>
      <c r="AL62" s="8">
        <f t="shared" ref="AL62:AN98" si="35">Q62-X62-AE62</f>
        <v>213.61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213.61</v>
      </c>
      <c r="AW62" s="199">
        <v>32</v>
      </c>
      <c r="AX62" s="199">
        <v>0</v>
      </c>
      <c r="AY62" s="199">
        <v>0</v>
      </c>
      <c r="AZ62" s="199">
        <v>0</v>
      </c>
      <c r="BA62" s="199">
        <v>0</v>
      </c>
      <c r="BB62" s="199">
        <v>0</v>
      </c>
      <c r="BC62" s="8">
        <f t="shared" si="19"/>
        <v>32</v>
      </c>
      <c r="BD62" s="199">
        <v>32</v>
      </c>
      <c r="BE62" s="199">
        <v>0</v>
      </c>
      <c r="BF62" s="199">
        <v>0</v>
      </c>
      <c r="BG62" s="199">
        <v>0</v>
      </c>
      <c r="BH62" s="199">
        <v>0</v>
      </c>
      <c r="BI62" s="199">
        <v>0</v>
      </c>
      <c r="BJ62" s="8">
        <f t="shared" si="20"/>
        <v>32</v>
      </c>
      <c r="BL62" s="8">
        <f t="shared" si="21"/>
        <v>0</v>
      </c>
      <c r="BM62" s="8">
        <f t="shared" si="22"/>
        <v>0</v>
      </c>
      <c r="BN62" s="8">
        <f t="shared" si="23"/>
        <v>32</v>
      </c>
      <c r="BO62" s="8">
        <f t="shared" si="24"/>
        <v>32</v>
      </c>
      <c r="BP62" s="139">
        <f t="shared" si="25"/>
        <v>-32</v>
      </c>
      <c r="BQ62" s="139">
        <f t="shared" si="26"/>
        <v>-32</v>
      </c>
    </row>
    <row r="63" spans="1:69">
      <c r="A63" s="8" t="s">
        <v>105</v>
      </c>
      <c r="B63" s="15">
        <f>'[3]05'!B65</f>
        <v>320</v>
      </c>
      <c r="C63" s="16">
        <f>'[3]05'!C65</f>
        <v>0</v>
      </c>
      <c r="D63" s="16">
        <f>'[3]05'!D65</f>
        <v>0</v>
      </c>
      <c r="E63" s="16">
        <f>'[3]05'!E65</f>
        <v>0</v>
      </c>
      <c r="F63" s="16">
        <f>'[3]05'!F65</f>
        <v>960</v>
      </c>
      <c r="G63" s="16">
        <f>'[3]05'!G65</f>
        <v>0</v>
      </c>
      <c r="H63" s="17">
        <f t="shared" si="27"/>
        <v>1280</v>
      </c>
      <c r="I63" s="15">
        <f>'[3]05'!J65</f>
        <v>270</v>
      </c>
      <c r="J63" s="16">
        <f>'[3]05'!K65</f>
        <v>0</v>
      </c>
      <c r="K63" s="16">
        <f>'[3]05'!L65</f>
        <v>0</v>
      </c>
      <c r="L63" s="16">
        <f>'[3]05'!M65</f>
        <v>0</v>
      </c>
      <c r="M63" s="16">
        <f>'[3]05'!N65</f>
        <v>0</v>
      </c>
      <c r="N63" s="16">
        <f>'[3]05'!O65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14.39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14.39</v>
      </c>
      <c r="AE63" s="8">
        <f t="shared" si="11"/>
        <v>32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32</v>
      </c>
      <c r="AL63" s="8">
        <f t="shared" si="35"/>
        <v>223.61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223.61</v>
      </c>
      <c r="AW63" s="199">
        <v>14.39</v>
      </c>
      <c r="AX63" s="199">
        <v>0</v>
      </c>
      <c r="AY63" s="199">
        <v>0</v>
      </c>
      <c r="AZ63" s="199">
        <v>0</v>
      </c>
      <c r="BA63" s="199">
        <v>0</v>
      </c>
      <c r="BB63" s="199">
        <v>0</v>
      </c>
      <c r="BC63" s="8">
        <f t="shared" si="19"/>
        <v>14.39</v>
      </c>
      <c r="BD63" s="199">
        <v>32</v>
      </c>
      <c r="BE63" s="199">
        <v>0</v>
      </c>
      <c r="BF63" s="199">
        <v>0</v>
      </c>
      <c r="BG63" s="199">
        <v>0</v>
      </c>
      <c r="BH63" s="199">
        <v>0</v>
      </c>
      <c r="BI63" s="199">
        <v>0</v>
      </c>
      <c r="BJ63" s="8">
        <f t="shared" si="20"/>
        <v>32</v>
      </c>
      <c r="BL63" s="8">
        <f t="shared" si="21"/>
        <v>0</v>
      </c>
      <c r="BM63" s="8">
        <f t="shared" si="22"/>
        <v>0</v>
      </c>
      <c r="BN63" s="8">
        <f t="shared" si="23"/>
        <v>14.39</v>
      </c>
      <c r="BO63" s="8">
        <f t="shared" si="24"/>
        <v>32</v>
      </c>
      <c r="BP63" s="139">
        <f t="shared" si="25"/>
        <v>-14.39</v>
      </c>
      <c r="BQ63" s="139">
        <f t="shared" si="26"/>
        <v>-32</v>
      </c>
    </row>
    <row r="64" spans="1:69">
      <c r="A64" s="8" t="s">
        <v>106</v>
      </c>
      <c r="B64" s="15">
        <f>'[3]05'!B66</f>
        <v>320</v>
      </c>
      <c r="C64" s="16">
        <f>'[3]05'!C66</f>
        <v>0</v>
      </c>
      <c r="D64" s="16">
        <f>'[3]05'!D66</f>
        <v>0</v>
      </c>
      <c r="E64" s="16">
        <f>'[3]05'!E66</f>
        <v>0</v>
      </c>
      <c r="F64" s="16">
        <f>'[3]05'!F66</f>
        <v>960</v>
      </c>
      <c r="G64" s="16">
        <f>'[3]05'!G66</f>
        <v>0</v>
      </c>
      <c r="H64" s="17">
        <f t="shared" si="27"/>
        <v>1280</v>
      </c>
      <c r="I64" s="15">
        <f>'[3]05'!J66</f>
        <v>270</v>
      </c>
      <c r="J64" s="16">
        <f>'[3]05'!K66</f>
        <v>0</v>
      </c>
      <c r="K64" s="16">
        <f>'[3]05'!L66</f>
        <v>0</v>
      </c>
      <c r="L64" s="16">
        <f>'[3]05'!M66</f>
        <v>0</v>
      </c>
      <c r="M64" s="16">
        <f>'[3]05'!N66</f>
        <v>0</v>
      </c>
      <c r="N64" s="16">
        <f>'[3]05'!O66</f>
        <v>0</v>
      </c>
      <c r="O64" s="17">
        <f t="shared" si="28"/>
        <v>270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14.39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14.39</v>
      </c>
      <c r="AE64" s="8">
        <f t="shared" si="11"/>
        <v>32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32</v>
      </c>
      <c r="AL64" s="8">
        <f t="shared" si="35"/>
        <v>223.61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223.61</v>
      </c>
      <c r="AW64" s="199">
        <v>14.39</v>
      </c>
      <c r="AX64" s="199">
        <v>0</v>
      </c>
      <c r="AY64" s="199">
        <v>0</v>
      </c>
      <c r="AZ64" s="199">
        <v>0</v>
      </c>
      <c r="BA64" s="199">
        <v>0</v>
      </c>
      <c r="BB64" s="199">
        <v>0</v>
      </c>
      <c r="BC64" s="8">
        <f t="shared" si="19"/>
        <v>14.39</v>
      </c>
      <c r="BD64" s="199">
        <v>32</v>
      </c>
      <c r="BE64" s="199">
        <v>0</v>
      </c>
      <c r="BF64" s="199">
        <v>0</v>
      </c>
      <c r="BG64" s="199">
        <v>0</v>
      </c>
      <c r="BH64" s="199">
        <v>0</v>
      </c>
      <c r="BI64" s="199">
        <v>0</v>
      </c>
      <c r="BJ64" s="8">
        <f t="shared" si="20"/>
        <v>32</v>
      </c>
      <c r="BL64" s="8">
        <f t="shared" si="21"/>
        <v>0</v>
      </c>
      <c r="BM64" s="8">
        <f t="shared" si="22"/>
        <v>0</v>
      </c>
      <c r="BN64" s="8">
        <f t="shared" si="23"/>
        <v>14.39</v>
      </c>
      <c r="BO64" s="8">
        <f t="shared" si="24"/>
        <v>32</v>
      </c>
      <c r="BP64" s="139">
        <f t="shared" si="25"/>
        <v>-14.39</v>
      </c>
      <c r="BQ64" s="139">
        <f t="shared" si="26"/>
        <v>-32</v>
      </c>
    </row>
    <row r="65" spans="1:69">
      <c r="A65" s="8" t="s">
        <v>107</v>
      </c>
      <c r="B65" s="15">
        <f>'[3]05'!B67</f>
        <v>320</v>
      </c>
      <c r="C65" s="16">
        <f>'[3]05'!C67</f>
        <v>0</v>
      </c>
      <c r="D65" s="16">
        <f>'[3]05'!D67</f>
        <v>0</v>
      </c>
      <c r="E65" s="16">
        <f>'[3]05'!E67</f>
        <v>0</v>
      </c>
      <c r="F65" s="16">
        <f>'[3]05'!F67</f>
        <v>960</v>
      </c>
      <c r="G65" s="16">
        <f>'[3]05'!G67</f>
        <v>0</v>
      </c>
      <c r="H65" s="17">
        <f t="shared" si="27"/>
        <v>1280</v>
      </c>
      <c r="I65" s="15">
        <f>'[3]05'!J67</f>
        <v>270</v>
      </c>
      <c r="J65" s="16">
        <f>'[3]05'!K67</f>
        <v>0</v>
      </c>
      <c r="K65" s="16">
        <f>'[3]05'!L67</f>
        <v>0</v>
      </c>
      <c r="L65" s="16">
        <f>'[3]05'!M67</f>
        <v>0</v>
      </c>
      <c r="M65" s="16">
        <f>'[3]05'!N67</f>
        <v>0</v>
      </c>
      <c r="N65" s="16">
        <f>'[3]05'!O67</f>
        <v>0</v>
      </c>
      <c r="O65" s="17">
        <f t="shared" si="28"/>
        <v>270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270</v>
      </c>
      <c r="X65" s="8">
        <f t="shared" si="4"/>
        <v>14.39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14.39</v>
      </c>
      <c r="AE65" s="8">
        <f t="shared" si="11"/>
        <v>32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32</v>
      </c>
      <c r="AL65" s="8">
        <f t="shared" si="35"/>
        <v>223.61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223.61</v>
      </c>
      <c r="AW65" s="199">
        <v>14.39</v>
      </c>
      <c r="AX65" s="199">
        <v>0</v>
      </c>
      <c r="AY65" s="199">
        <v>0</v>
      </c>
      <c r="AZ65" s="199">
        <v>0</v>
      </c>
      <c r="BA65" s="199">
        <v>0</v>
      </c>
      <c r="BB65" s="199">
        <v>0</v>
      </c>
      <c r="BC65" s="8">
        <f t="shared" si="19"/>
        <v>14.39</v>
      </c>
      <c r="BD65" s="199">
        <v>32</v>
      </c>
      <c r="BE65" s="199">
        <v>0</v>
      </c>
      <c r="BF65" s="199">
        <v>0</v>
      </c>
      <c r="BG65" s="199">
        <v>0</v>
      </c>
      <c r="BH65" s="199">
        <v>0</v>
      </c>
      <c r="BI65" s="199">
        <v>0</v>
      </c>
      <c r="BJ65" s="8">
        <f t="shared" si="20"/>
        <v>32</v>
      </c>
      <c r="BL65" s="8">
        <f t="shared" si="21"/>
        <v>0</v>
      </c>
      <c r="BM65" s="8">
        <f t="shared" si="22"/>
        <v>0</v>
      </c>
      <c r="BN65" s="8">
        <f t="shared" si="23"/>
        <v>14.39</v>
      </c>
      <c r="BO65" s="8">
        <f t="shared" si="24"/>
        <v>32</v>
      </c>
      <c r="BP65" s="139">
        <f t="shared" si="25"/>
        <v>-14.39</v>
      </c>
      <c r="BQ65" s="139">
        <f t="shared" si="26"/>
        <v>-32</v>
      </c>
    </row>
    <row r="66" spans="1:69">
      <c r="A66" s="8" t="s">
        <v>108</v>
      </c>
      <c r="B66" s="15">
        <f>'[3]05'!B68</f>
        <v>320</v>
      </c>
      <c r="C66" s="16">
        <f>'[3]05'!C68</f>
        <v>0</v>
      </c>
      <c r="D66" s="16">
        <f>'[3]05'!D68</f>
        <v>0</v>
      </c>
      <c r="E66" s="16">
        <f>'[3]05'!E68</f>
        <v>0</v>
      </c>
      <c r="F66" s="16">
        <f>'[3]05'!F68</f>
        <v>960</v>
      </c>
      <c r="G66" s="16">
        <f>'[3]05'!G68</f>
        <v>0</v>
      </c>
      <c r="H66" s="17">
        <f t="shared" si="27"/>
        <v>1280</v>
      </c>
      <c r="I66" s="15">
        <f>'[3]05'!J68</f>
        <v>270</v>
      </c>
      <c r="J66" s="16">
        <f>'[3]05'!K68</f>
        <v>0</v>
      </c>
      <c r="K66" s="16">
        <f>'[3]05'!L68</f>
        <v>0</v>
      </c>
      <c r="L66" s="16">
        <f>'[3]05'!M68</f>
        <v>0</v>
      </c>
      <c r="M66" s="16">
        <f>'[3]05'!N68</f>
        <v>0</v>
      </c>
      <c r="N66" s="16">
        <f>'[3]05'!O68</f>
        <v>0</v>
      </c>
      <c r="O66" s="17">
        <f t="shared" si="28"/>
        <v>270</v>
      </c>
      <c r="P66" s="18">
        <f>frq!C66</f>
        <v>1</v>
      </c>
      <c r="Q66" s="15">
        <f t="shared" si="33"/>
        <v>270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270</v>
      </c>
      <c r="X66" s="8">
        <f t="shared" si="4"/>
        <v>14.39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14.39</v>
      </c>
      <c r="AE66" s="8">
        <f t="shared" si="11"/>
        <v>32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32</v>
      </c>
      <c r="AL66" s="8">
        <f t="shared" si="35"/>
        <v>223.61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223.61</v>
      </c>
      <c r="AW66" s="199">
        <v>14.39</v>
      </c>
      <c r="AX66" s="199">
        <v>0</v>
      </c>
      <c r="AY66" s="199">
        <v>0</v>
      </c>
      <c r="AZ66" s="199">
        <v>0</v>
      </c>
      <c r="BA66" s="199">
        <v>0</v>
      </c>
      <c r="BB66" s="199">
        <v>0</v>
      </c>
      <c r="BC66" s="8">
        <f t="shared" si="19"/>
        <v>14.39</v>
      </c>
      <c r="BD66" s="199">
        <v>32</v>
      </c>
      <c r="BE66" s="199">
        <v>0</v>
      </c>
      <c r="BF66" s="199">
        <v>0</v>
      </c>
      <c r="BG66" s="199">
        <v>0</v>
      </c>
      <c r="BH66" s="199">
        <v>0</v>
      </c>
      <c r="BI66" s="199">
        <v>0</v>
      </c>
      <c r="BJ66" s="8">
        <f t="shared" si="20"/>
        <v>32</v>
      </c>
      <c r="BL66" s="8">
        <f t="shared" si="21"/>
        <v>0</v>
      </c>
      <c r="BM66" s="8">
        <f t="shared" si="22"/>
        <v>0</v>
      </c>
      <c r="BN66" s="8">
        <f t="shared" si="23"/>
        <v>14.39</v>
      </c>
      <c r="BO66" s="8">
        <f t="shared" si="24"/>
        <v>32</v>
      </c>
      <c r="BP66" s="139">
        <f t="shared" si="25"/>
        <v>-14.39</v>
      </c>
      <c r="BQ66" s="139">
        <f t="shared" si="26"/>
        <v>-32</v>
      </c>
    </row>
    <row r="67" spans="1:69">
      <c r="A67" s="8" t="s">
        <v>109</v>
      </c>
      <c r="B67" s="15">
        <f>'[3]05'!B69</f>
        <v>320</v>
      </c>
      <c r="C67" s="16">
        <f>'[3]05'!C69</f>
        <v>0</v>
      </c>
      <c r="D67" s="16">
        <f>'[3]05'!D69</f>
        <v>0</v>
      </c>
      <c r="E67" s="16">
        <f>'[3]05'!E69</f>
        <v>0</v>
      </c>
      <c r="F67" s="16">
        <f>'[3]05'!F69</f>
        <v>960</v>
      </c>
      <c r="G67" s="16">
        <f>'[3]05'!G69</f>
        <v>0</v>
      </c>
      <c r="H67" s="17">
        <f t="shared" si="27"/>
        <v>1280</v>
      </c>
      <c r="I67" s="15">
        <f>'[3]05'!J69</f>
        <v>280.22000000000003</v>
      </c>
      <c r="J67" s="16">
        <f>'[3]05'!K69</f>
        <v>0</v>
      </c>
      <c r="K67" s="16">
        <f>'[3]05'!L69</f>
        <v>0</v>
      </c>
      <c r="L67" s="16">
        <f>'[3]05'!M69</f>
        <v>0</v>
      </c>
      <c r="M67" s="16">
        <f>'[3]05'!N69</f>
        <v>0</v>
      </c>
      <c r="N67" s="16">
        <f>'[3]05'!O69</f>
        <v>0</v>
      </c>
      <c r="O67" s="17">
        <f t="shared" si="28"/>
        <v>280.22000000000003</v>
      </c>
      <c r="P67" s="18">
        <f>frq!C67</f>
        <v>1</v>
      </c>
      <c r="Q67" s="15">
        <f t="shared" si="33"/>
        <v>280.22000000000003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280.22000000000003</v>
      </c>
      <c r="X67" s="8">
        <f t="shared" si="4"/>
        <v>0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0</v>
      </c>
      <c r="AE67" s="8">
        <f t="shared" si="11"/>
        <v>32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32</v>
      </c>
      <c r="AL67" s="8">
        <f t="shared" si="35"/>
        <v>248.22000000000003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248.22000000000003</v>
      </c>
      <c r="AW67" s="199">
        <v>0</v>
      </c>
      <c r="AX67" s="199">
        <v>0</v>
      </c>
      <c r="AY67" s="199">
        <v>0</v>
      </c>
      <c r="AZ67" s="199">
        <v>0</v>
      </c>
      <c r="BA67" s="199">
        <v>0</v>
      </c>
      <c r="BB67" s="199">
        <v>0</v>
      </c>
      <c r="BC67" s="8">
        <f t="shared" si="19"/>
        <v>0</v>
      </c>
      <c r="BD67" s="199">
        <v>32</v>
      </c>
      <c r="BE67" s="199">
        <v>0</v>
      </c>
      <c r="BF67" s="199">
        <v>0</v>
      </c>
      <c r="BG67" s="199">
        <v>0</v>
      </c>
      <c r="BH67" s="199">
        <v>0</v>
      </c>
      <c r="BI67" s="199">
        <v>0</v>
      </c>
      <c r="BJ67" s="8">
        <f t="shared" si="20"/>
        <v>32</v>
      </c>
      <c r="BL67" s="8">
        <f t="shared" si="21"/>
        <v>0</v>
      </c>
      <c r="BM67" s="8">
        <f t="shared" si="22"/>
        <v>0</v>
      </c>
      <c r="BN67" s="8">
        <f t="shared" si="23"/>
        <v>0</v>
      </c>
      <c r="BO67" s="8">
        <f t="shared" si="24"/>
        <v>32</v>
      </c>
      <c r="BP67" s="139">
        <f t="shared" si="25"/>
        <v>0</v>
      </c>
      <c r="BQ67" s="139">
        <f t="shared" si="26"/>
        <v>-32</v>
      </c>
    </row>
    <row r="68" spans="1:69">
      <c r="A68" s="8" t="s">
        <v>110</v>
      </c>
      <c r="B68" s="15">
        <f>'[3]05'!B70</f>
        <v>320</v>
      </c>
      <c r="C68" s="16">
        <f>'[3]05'!C70</f>
        <v>0</v>
      </c>
      <c r="D68" s="16">
        <f>'[3]05'!D70</f>
        <v>0</v>
      </c>
      <c r="E68" s="16">
        <f>'[3]05'!E70</f>
        <v>0</v>
      </c>
      <c r="F68" s="16">
        <f>'[3]05'!F70</f>
        <v>960</v>
      </c>
      <c r="G68" s="16">
        <f>'[3]05'!G70</f>
        <v>0</v>
      </c>
      <c r="H68" s="17">
        <f t="shared" si="27"/>
        <v>1280</v>
      </c>
      <c r="I68" s="15">
        <f>'[3]05'!J70</f>
        <v>280.22000000000003</v>
      </c>
      <c r="J68" s="16">
        <f>'[3]05'!K70</f>
        <v>0</v>
      </c>
      <c r="K68" s="16">
        <f>'[3]05'!L70</f>
        <v>0</v>
      </c>
      <c r="L68" s="16">
        <f>'[3]05'!M70</f>
        <v>0</v>
      </c>
      <c r="M68" s="16">
        <f>'[3]05'!N70</f>
        <v>0</v>
      </c>
      <c r="N68" s="16">
        <f>'[3]05'!O70</f>
        <v>0</v>
      </c>
      <c r="O68" s="17">
        <f t="shared" si="28"/>
        <v>280.22000000000003</v>
      </c>
      <c r="P68" s="18">
        <f>frq!C68</f>
        <v>1</v>
      </c>
      <c r="Q68" s="15">
        <f t="shared" si="33"/>
        <v>280.22000000000003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280.22000000000003</v>
      </c>
      <c r="X68" s="8">
        <f t="shared" ref="X68:X98" si="36">AW68</f>
        <v>0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0</v>
      </c>
      <c r="AE68" s="8">
        <f t="shared" ref="AE68:AE98" si="43">BD68</f>
        <v>32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32</v>
      </c>
      <c r="AL68" s="8">
        <f t="shared" si="35"/>
        <v>248.22000000000003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248.22000000000003</v>
      </c>
      <c r="AW68" s="199">
        <v>0</v>
      </c>
      <c r="AX68" s="199">
        <v>0</v>
      </c>
      <c r="AY68" s="199">
        <v>0</v>
      </c>
      <c r="AZ68" s="199">
        <v>0</v>
      </c>
      <c r="BA68" s="199">
        <v>0</v>
      </c>
      <c r="BB68" s="199">
        <v>0</v>
      </c>
      <c r="BC68" s="8">
        <f t="shared" ref="BC68:BC98" si="51">SUM(AW68:BB68)</f>
        <v>0</v>
      </c>
      <c r="BD68" s="199">
        <v>32</v>
      </c>
      <c r="BE68" s="199">
        <v>0</v>
      </c>
      <c r="BF68" s="199">
        <v>0</v>
      </c>
      <c r="BG68" s="199">
        <v>0</v>
      </c>
      <c r="BH68" s="199">
        <v>0</v>
      </c>
      <c r="BI68" s="199">
        <v>0</v>
      </c>
      <c r="BJ68" s="8">
        <f t="shared" ref="BJ68:BJ98" si="52">SUM(BD68:BI68)</f>
        <v>32</v>
      </c>
      <c r="BL68" s="8">
        <f t="shared" ref="BL68:BL98" si="53">AT68</f>
        <v>0</v>
      </c>
      <c r="BM68" s="8">
        <f t="shared" ref="BM68:BM98" si="54">AU68</f>
        <v>0</v>
      </c>
      <c r="BN68" s="8">
        <f t="shared" ref="BN68:BN98" si="55">BC68</f>
        <v>0</v>
      </c>
      <c r="BO68" s="8">
        <f t="shared" ref="BO68:BO98" si="56">BJ68</f>
        <v>32</v>
      </c>
      <c r="BP68" s="139">
        <f t="shared" ref="BP68:BP98" si="57">BL68-BN68</f>
        <v>0</v>
      </c>
      <c r="BQ68" s="139">
        <f t="shared" ref="BQ68:BQ98" si="58">BM68-BO68</f>
        <v>-32</v>
      </c>
    </row>
    <row r="69" spans="1:69">
      <c r="A69" s="8" t="s">
        <v>111</v>
      </c>
      <c r="B69" s="15">
        <f>'[3]05'!B71</f>
        <v>320</v>
      </c>
      <c r="C69" s="16">
        <f>'[3]05'!C71</f>
        <v>0</v>
      </c>
      <c r="D69" s="16">
        <f>'[3]05'!D71</f>
        <v>0</v>
      </c>
      <c r="E69" s="16">
        <f>'[3]05'!E71</f>
        <v>0</v>
      </c>
      <c r="F69" s="16">
        <f>'[3]05'!F71</f>
        <v>960</v>
      </c>
      <c r="G69" s="16">
        <f>'[3]05'!G71</f>
        <v>0</v>
      </c>
      <c r="H69" s="17">
        <f t="shared" ref="H69:H98" si="59">SUM(B69:G69)</f>
        <v>1280</v>
      </c>
      <c r="I69" s="15">
        <f>'[3]05'!J71</f>
        <v>305</v>
      </c>
      <c r="J69" s="16">
        <f>'[3]05'!K71</f>
        <v>0</v>
      </c>
      <c r="K69" s="16">
        <f>'[3]05'!L71</f>
        <v>0</v>
      </c>
      <c r="L69" s="16">
        <f>'[3]05'!M71</f>
        <v>0</v>
      </c>
      <c r="M69" s="16">
        <f>'[3]05'!N71</f>
        <v>0</v>
      </c>
      <c r="N69" s="16">
        <f>'[3]05'!O71</f>
        <v>0</v>
      </c>
      <c r="O69" s="17">
        <f t="shared" ref="O69:O98" si="60">SUM(I69:N69)</f>
        <v>305</v>
      </c>
      <c r="P69" s="18">
        <f>frq!C69</f>
        <v>1</v>
      </c>
      <c r="Q69" s="15">
        <f t="shared" si="33"/>
        <v>305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305</v>
      </c>
      <c r="X69" s="8">
        <f t="shared" si="36"/>
        <v>30.5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30.5</v>
      </c>
      <c r="AE69" s="8">
        <f t="shared" si="43"/>
        <v>30.5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30.5</v>
      </c>
      <c r="AL69" s="8">
        <f t="shared" si="35"/>
        <v>244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244</v>
      </c>
      <c r="AW69" s="199">
        <v>30.5</v>
      </c>
      <c r="AX69" s="199">
        <v>0</v>
      </c>
      <c r="AY69" s="199">
        <v>0</v>
      </c>
      <c r="AZ69" s="199">
        <v>0</v>
      </c>
      <c r="BA69" s="199">
        <v>0</v>
      </c>
      <c r="BB69" s="199">
        <v>0</v>
      </c>
      <c r="BC69" s="8">
        <f t="shared" si="51"/>
        <v>30.5</v>
      </c>
      <c r="BD69" s="199">
        <v>30.5</v>
      </c>
      <c r="BE69" s="199">
        <v>0</v>
      </c>
      <c r="BF69" s="199">
        <v>0</v>
      </c>
      <c r="BG69" s="199">
        <v>0</v>
      </c>
      <c r="BH69" s="199">
        <v>0</v>
      </c>
      <c r="BI69" s="199">
        <v>0</v>
      </c>
      <c r="BJ69" s="8">
        <f t="shared" si="52"/>
        <v>30.5</v>
      </c>
      <c r="BL69" s="8">
        <f t="shared" si="53"/>
        <v>0</v>
      </c>
      <c r="BM69" s="8">
        <f t="shared" si="54"/>
        <v>0</v>
      </c>
      <c r="BN69" s="8">
        <f t="shared" si="55"/>
        <v>30.5</v>
      </c>
      <c r="BO69" s="8">
        <f t="shared" si="56"/>
        <v>30.5</v>
      </c>
      <c r="BP69" s="139">
        <f t="shared" si="57"/>
        <v>-30.5</v>
      </c>
      <c r="BQ69" s="139">
        <f t="shared" si="58"/>
        <v>-30.5</v>
      </c>
    </row>
    <row r="70" spans="1:69">
      <c r="A70" s="8" t="s">
        <v>112</v>
      </c>
      <c r="B70" s="15">
        <f>'[3]05'!B72</f>
        <v>320</v>
      </c>
      <c r="C70" s="16">
        <f>'[3]05'!C72</f>
        <v>0</v>
      </c>
      <c r="D70" s="16">
        <f>'[3]05'!D72</f>
        <v>0</v>
      </c>
      <c r="E70" s="16">
        <f>'[3]05'!E72</f>
        <v>0</v>
      </c>
      <c r="F70" s="16">
        <f>'[3]05'!F72</f>
        <v>960</v>
      </c>
      <c r="G70" s="16">
        <f>'[3]05'!G72</f>
        <v>0</v>
      </c>
      <c r="H70" s="17">
        <f t="shared" si="59"/>
        <v>1280</v>
      </c>
      <c r="I70" s="15">
        <f>'[3]05'!J72</f>
        <v>305</v>
      </c>
      <c r="J70" s="16">
        <f>'[3]05'!K72</f>
        <v>0</v>
      </c>
      <c r="K70" s="16">
        <f>'[3]05'!L72</f>
        <v>0</v>
      </c>
      <c r="L70" s="16">
        <f>'[3]05'!M72</f>
        <v>0</v>
      </c>
      <c r="M70" s="16">
        <f>'[3]05'!N72</f>
        <v>0</v>
      </c>
      <c r="N70" s="16">
        <f>'[3]05'!O72</f>
        <v>0</v>
      </c>
      <c r="O70" s="17">
        <f t="shared" si="60"/>
        <v>305</v>
      </c>
      <c r="P70" s="18">
        <f>frq!C70</f>
        <v>1</v>
      </c>
      <c r="Q70" s="15">
        <f t="shared" si="33"/>
        <v>305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305</v>
      </c>
      <c r="X70" s="8">
        <f t="shared" si="36"/>
        <v>30.5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30.5</v>
      </c>
      <c r="AE70" s="8">
        <f t="shared" si="43"/>
        <v>30.5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30.5</v>
      </c>
      <c r="AL70" s="8">
        <f t="shared" si="35"/>
        <v>244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244</v>
      </c>
      <c r="AW70" s="199">
        <v>30.5</v>
      </c>
      <c r="AX70" s="199">
        <v>0</v>
      </c>
      <c r="AY70" s="199">
        <v>0</v>
      </c>
      <c r="AZ70" s="199">
        <v>0</v>
      </c>
      <c r="BA70" s="199">
        <v>0</v>
      </c>
      <c r="BB70" s="199">
        <v>0</v>
      </c>
      <c r="BC70" s="8">
        <f t="shared" si="51"/>
        <v>30.5</v>
      </c>
      <c r="BD70" s="199">
        <v>30.5</v>
      </c>
      <c r="BE70" s="199">
        <v>0</v>
      </c>
      <c r="BF70" s="199">
        <v>0</v>
      </c>
      <c r="BG70" s="199">
        <v>0</v>
      </c>
      <c r="BH70" s="199">
        <v>0</v>
      </c>
      <c r="BI70" s="199">
        <v>0</v>
      </c>
      <c r="BJ70" s="8">
        <f t="shared" si="52"/>
        <v>30.5</v>
      </c>
      <c r="BL70" s="8">
        <f t="shared" si="53"/>
        <v>0</v>
      </c>
      <c r="BM70" s="8">
        <f t="shared" si="54"/>
        <v>0</v>
      </c>
      <c r="BN70" s="8">
        <f t="shared" si="55"/>
        <v>30.5</v>
      </c>
      <c r="BO70" s="8">
        <f t="shared" si="56"/>
        <v>30.5</v>
      </c>
      <c r="BP70" s="139">
        <f t="shared" si="57"/>
        <v>-30.5</v>
      </c>
      <c r="BQ70" s="139">
        <f t="shared" si="58"/>
        <v>-30.5</v>
      </c>
    </row>
    <row r="71" spans="1:69">
      <c r="A71" s="8" t="s">
        <v>113</v>
      </c>
      <c r="B71" s="15">
        <f>'[3]05'!B73</f>
        <v>320</v>
      </c>
      <c r="C71" s="16">
        <f>'[3]05'!C73</f>
        <v>0</v>
      </c>
      <c r="D71" s="16">
        <f>'[3]05'!D73</f>
        <v>0</v>
      </c>
      <c r="E71" s="16">
        <f>'[3]05'!E73</f>
        <v>0</v>
      </c>
      <c r="F71" s="16">
        <f>'[3]05'!F73</f>
        <v>960</v>
      </c>
      <c r="G71" s="16">
        <f>'[3]05'!G73</f>
        <v>0</v>
      </c>
      <c r="H71" s="17">
        <f t="shared" si="59"/>
        <v>1280</v>
      </c>
      <c r="I71" s="15">
        <f>'[3]05'!J73</f>
        <v>305</v>
      </c>
      <c r="J71" s="16">
        <f>'[3]05'!K73</f>
        <v>0</v>
      </c>
      <c r="K71" s="16">
        <f>'[3]05'!L73</f>
        <v>0</v>
      </c>
      <c r="L71" s="16">
        <f>'[3]05'!M73</f>
        <v>0</v>
      </c>
      <c r="M71" s="16">
        <f>'[3]05'!N73</f>
        <v>0</v>
      </c>
      <c r="N71" s="16">
        <f>'[3]05'!O73</f>
        <v>0</v>
      </c>
      <c r="O71" s="17">
        <f t="shared" si="60"/>
        <v>305</v>
      </c>
      <c r="P71" s="18">
        <f>frq!C71</f>
        <v>1</v>
      </c>
      <c r="Q71" s="15">
        <f t="shared" si="33"/>
        <v>305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305</v>
      </c>
      <c r="X71" s="8">
        <f t="shared" si="36"/>
        <v>30.5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30.5</v>
      </c>
      <c r="AE71" s="8">
        <f t="shared" si="43"/>
        <v>30.5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30.5</v>
      </c>
      <c r="AL71" s="8">
        <f t="shared" si="35"/>
        <v>244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244</v>
      </c>
      <c r="AW71" s="199">
        <v>30.5</v>
      </c>
      <c r="AX71" s="199">
        <v>0</v>
      </c>
      <c r="AY71" s="199">
        <v>0</v>
      </c>
      <c r="AZ71" s="199">
        <v>0</v>
      </c>
      <c r="BA71" s="199">
        <v>0</v>
      </c>
      <c r="BB71" s="199">
        <v>0</v>
      </c>
      <c r="BC71" s="8">
        <f t="shared" si="51"/>
        <v>30.5</v>
      </c>
      <c r="BD71" s="199">
        <v>30.5</v>
      </c>
      <c r="BE71" s="199">
        <v>0</v>
      </c>
      <c r="BF71" s="199">
        <v>0</v>
      </c>
      <c r="BG71" s="199">
        <v>0</v>
      </c>
      <c r="BH71" s="199">
        <v>0</v>
      </c>
      <c r="BI71" s="199">
        <v>0</v>
      </c>
      <c r="BJ71" s="8">
        <f t="shared" si="52"/>
        <v>30.5</v>
      </c>
      <c r="BL71" s="8">
        <f t="shared" si="53"/>
        <v>0</v>
      </c>
      <c r="BM71" s="8">
        <f t="shared" si="54"/>
        <v>0</v>
      </c>
      <c r="BN71" s="8">
        <f t="shared" si="55"/>
        <v>30.5</v>
      </c>
      <c r="BO71" s="8">
        <f t="shared" si="56"/>
        <v>30.5</v>
      </c>
      <c r="BP71" s="139">
        <f t="shared" si="57"/>
        <v>-30.5</v>
      </c>
      <c r="BQ71" s="139">
        <f t="shared" si="58"/>
        <v>-30.5</v>
      </c>
    </row>
    <row r="72" spans="1:69">
      <c r="A72" s="8" t="s">
        <v>114</v>
      </c>
      <c r="B72" s="15">
        <f>'[3]05'!B74</f>
        <v>320</v>
      </c>
      <c r="C72" s="16">
        <f>'[3]05'!C74</f>
        <v>0</v>
      </c>
      <c r="D72" s="16">
        <f>'[3]05'!D74</f>
        <v>0</v>
      </c>
      <c r="E72" s="16">
        <f>'[3]05'!E74</f>
        <v>0</v>
      </c>
      <c r="F72" s="16">
        <f>'[3]05'!F74</f>
        <v>960</v>
      </c>
      <c r="G72" s="16">
        <f>'[3]05'!G74</f>
        <v>0</v>
      </c>
      <c r="H72" s="17">
        <f t="shared" si="59"/>
        <v>1280</v>
      </c>
      <c r="I72" s="15">
        <f>'[3]05'!J74</f>
        <v>305</v>
      </c>
      <c r="J72" s="16">
        <f>'[3]05'!K74</f>
        <v>0</v>
      </c>
      <c r="K72" s="16">
        <f>'[3]05'!L74</f>
        <v>0</v>
      </c>
      <c r="L72" s="16">
        <f>'[3]05'!M74</f>
        <v>0</v>
      </c>
      <c r="M72" s="16">
        <f>'[3]05'!N74</f>
        <v>0</v>
      </c>
      <c r="N72" s="16">
        <f>'[3]05'!O74</f>
        <v>0</v>
      </c>
      <c r="O72" s="17">
        <f t="shared" si="60"/>
        <v>305</v>
      </c>
      <c r="P72" s="18">
        <f>frq!C72</f>
        <v>1</v>
      </c>
      <c r="Q72" s="15">
        <f t="shared" si="33"/>
        <v>305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305</v>
      </c>
      <c r="X72" s="8">
        <f t="shared" si="36"/>
        <v>30.5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30.5</v>
      </c>
      <c r="AE72" s="8">
        <f t="shared" si="43"/>
        <v>30.5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30.5</v>
      </c>
      <c r="AL72" s="8">
        <f t="shared" si="35"/>
        <v>244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244</v>
      </c>
      <c r="AW72" s="199">
        <v>30.5</v>
      </c>
      <c r="AX72" s="199">
        <v>0</v>
      </c>
      <c r="AY72" s="199">
        <v>0</v>
      </c>
      <c r="AZ72" s="199">
        <v>0</v>
      </c>
      <c r="BA72" s="199">
        <v>0</v>
      </c>
      <c r="BB72" s="199">
        <v>0</v>
      </c>
      <c r="BC72" s="8">
        <f t="shared" si="51"/>
        <v>30.5</v>
      </c>
      <c r="BD72" s="199">
        <v>30.5</v>
      </c>
      <c r="BE72" s="199">
        <v>0</v>
      </c>
      <c r="BF72" s="199">
        <v>0</v>
      </c>
      <c r="BG72" s="199">
        <v>0</v>
      </c>
      <c r="BH72" s="199">
        <v>0</v>
      </c>
      <c r="BI72" s="199">
        <v>0</v>
      </c>
      <c r="BJ72" s="8">
        <f t="shared" si="52"/>
        <v>30.5</v>
      </c>
      <c r="BL72" s="8">
        <f t="shared" si="53"/>
        <v>0</v>
      </c>
      <c r="BM72" s="8">
        <f t="shared" si="54"/>
        <v>0</v>
      </c>
      <c r="BN72" s="8">
        <f t="shared" si="55"/>
        <v>30.5</v>
      </c>
      <c r="BO72" s="8">
        <f t="shared" si="56"/>
        <v>30.5</v>
      </c>
      <c r="BP72" s="139">
        <f t="shared" si="57"/>
        <v>-30.5</v>
      </c>
      <c r="BQ72" s="139">
        <f t="shared" si="58"/>
        <v>-30.5</v>
      </c>
    </row>
    <row r="73" spans="1:69">
      <c r="A73" s="8" t="s">
        <v>115</v>
      </c>
      <c r="B73" s="15">
        <f>'[3]05'!B75</f>
        <v>320</v>
      </c>
      <c r="C73" s="16">
        <f>'[3]05'!C75</f>
        <v>0</v>
      </c>
      <c r="D73" s="16">
        <f>'[3]05'!D75</f>
        <v>0</v>
      </c>
      <c r="E73" s="16">
        <f>'[3]05'!E75</f>
        <v>0</v>
      </c>
      <c r="F73" s="16">
        <f>'[3]05'!F75</f>
        <v>960</v>
      </c>
      <c r="G73" s="16">
        <f>'[3]05'!G75</f>
        <v>0</v>
      </c>
      <c r="H73" s="17">
        <f t="shared" si="59"/>
        <v>1280</v>
      </c>
      <c r="I73" s="15">
        <f>'[3]05'!J75</f>
        <v>305</v>
      </c>
      <c r="J73" s="16">
        <f>'[3]05'!K75</f>
        <v>0</v>
      </c>
      <c r="K73" s="16">
        <f>'[3]05'!L75</f>
        <v>0</v>
      </c>
      <c r="L73" s="16">
        <f>'[3]05'!M75</f>
        <v>0</v>
      </c>
      <c r="M73" s="16">
        <f>'[3]05'!N75</f>
        <v>0</v>
      </c>
      <c r="N73" s="16">
        <f>'[3]05'!O75</f>
        <v>0</v>
      </c>
      <c r="O73" s="17">
        <f t="shared" si="60"/>
        <v>305</v>
      </c>
      <c r="P73" s="18">
        <f>frq!C73</f>
        <v>1</v>
      </c>
      <c r="Q73" s="15">
        <f t="shared" si="33"/>
        <v>305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305</v>
      </c>
      <c r="X73" s="8">
        <f t="shared" si="36"/>
        <v>30.5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30.5</v>
      </c>
      <c r="AE73" s="8">
        <f t="shared" si="43"/>
        <v>30.5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30.5</v>
      </c>
      <c r="AL73" s="8">
        <f t="shared" si="35"/>
        <v>244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244</v>
      </c>
      <c r="AW73" s="199">
        <v>30.5</v>
      </c>
      <c r="AX73" s="199">
        <v>0</v>
      </c>
      <c r="AY73" s="199">
        <v>0</v>
      </c>
      <c r="AZ73" s="199">
        <v>0</v>
      </c>
      <c r="BA73" s="199">
        <v>0</v>
      </c>
      <c r="BB73" s="199">
        <v>0</v>
      </c>
      <c r="BC73" s="8">
        <f t="shared" si="51"/>
        <v>30.5</v>
      </c>
      <c r="BD73" s="199">
        <v>30.5</v>
      </c>
      <c r="BE73" s="199">
        <v>0</v>
      </c>
      <c r="BF73" s="199">
        <v>0</v>
      </c>
      <c r="BG73" s="199">
        <v>0</v>
      </c>
      <c r="BH73" s="199">
        <v>0</v>
      </c>
      <c r="BI73" s="199">
        <v>0</v>
      </c>
      <c r="BJ73" s="8">
        <f t="shared" si="52"/>
        <v>30.5</v>
      </c>
      <c r="BL73" s="8">
        <f t="shared" si="53"/>
        <v>0</v>
      </c>
      <c r="BM73" s="8">
        <f t="shared" si="54"/>
        <v>0</v>
      </c>
      <c r="BN73" s="8">
        <f t="shared" si="55"/>
        <v>30.5</v>
      </c>
      <c r="BO73" s="8">
        <f t="shared" si="56"/>
        <v>30.5</v>
      </c>
      <c r="BP73" s="139">
        <f t="shared" si="57"/>
        <v>-30.5</v>
      </c>
      <c r="BQ73" s="139">
        <f t="shared" si="58"/>
        <v>-30.5</v>
      </c>
    </row>
    <row r="74" spans="1:69">
      <c r="A74" s="8" t="s">
        <v>116</v>
      </c>
      <c r="B74" s="15">
        <f>'[3]05'!B76</f>
        <v>320</v>
      </c>
      <c r="C74" s="16">
        <f>'[3]05'!C76</f>
        <v>0</v>
      </c>
      <c r="D74" s="16">
        <f>'[3]05'!D76</f>
        <v>0</v>
      </c>
      <c r="E74" s="16">
        <f>'[3]05'!E76</f>
        <v>0</v>
      </c>
      <c r="F74" s="16">
        <f>'[3]05'!F76</f>
        <v>960</v>
      </c>
      <c r="G74" s="16">
        <f>'[3]05'!G76</f>
        <v>0</v>
      </c>
      <c r="H74" s="17">
        <f t="shared" si="59"/>
        <v>1280</v>
      </c>
      <c r="I74" s="15">
        <f>'[3]05'!J76</f>
        <v>305</v>
      </c>
      <c r="J74" s="16">
        <f>'[3]05'!K76</f>
        <v>0</v>
      </c>
      <c r="K74" s="16">
        <f>'[3]05'!L76</f>
        <v>0</v>
      </c>
      <c r="L74" s="16">
        <f>'[3]05'!M76</f>
        <v>0</v>
      </c>
      <c r="M74" s="16">
        <f>'[3]05'!N76</f>
        <v>0</v>
      </c>
      <c r="N74" s="16">
        <f>'[3]05'!O76</f>
        <v>0</v>
      </c>
      <c r="O74" s="17">
        <f t="shared" si="60"/>
        <v>305</v>
      </c>
      <c r="P74" s="18">
        <f>frq!C74</f>
        <v>1</v>
      </c>
      <c r="Q74" s="15">
        <f t="shared" si="33"/>
        <v>305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305</v>
      </c>
      <c r="X74" s="8">
        <f t="shared" si="36"/>
        <v>30.5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30.5</v>
      </c>
      <c r="AE74" s="8">
        <f t="shared" si="43"/>
        <v>30.5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30.5</v>
      </c>
      <c r="AL74" s="8">
        <f t="shared" si="35"/>
        <v>244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244</v>
      </c>
      <c r="AW74" s="199">
        <v>30.5</v>
      </c>
      <c r="AX74" s="199">
        <v>0</v>
      </c>
      <c r="AY74" s="199">
        <v>0</v>
      </c>
      <c r="AZ74" s="199">
        <v>0</v>
      </c>
      <c r="BA74" s="199">
        <v>0</v>
      </c>
      <c r="BB74" s="199">
        <v>0</v>
      </c>
      <c r="BC74" s="8">
        <f t="shared" si="51"/>
        <v>30.5</v>
      </c>
      <c r="BD74" s="199">
        <v>30.5</v>
      </c>
      <c r="BE74" s="199">
        <v>0</v>
      </c>
      <c r="BF74" s="199">
        <v>0</v>
      </c>
      <c r="BG74" s="199">
        <v>0</v>
      </c>
      <c r="BH74" s="199">
        <v>0</v>
      </c>
      <c r="BI74" s="199">
        <v>0</v>
      </c>
      <c r="BJ74" s="8">
        <f t="shared" si="52"/>
        <v>30.5</v>
      </c>
      <c r="BL74" s="8">
        <f t="shared" si="53"/>
        <v>0</v>
      </c>
      <c r="BM74" s="8">
        <f t="shared" si="54"/>
        <v>0</v>
      </c>
      <c r="BN74" s="8">
        <f t="shared" si="55"/>
        <v>30.5</v>
      </c>
      <c r="BO74" s="8">
        <f t="shared" si="56"/>
        <v>30.5</v>
      </c>
      <c r="BP74" s="139">
        <f t="shared" si="57"/>
        <v>-30.5</v>
      </c>
      <c r="BQ74" s="139">
        <f t="shared" si="58"/>
        <v>-30.5</v>
      </c>
    </row>
    <row r="75" spans="1:69">
      <c r="A75" s="8" t="s">
        <v>117</v>
      </c>
      <c r="B75" s="15">
        <f>'[3]05'!B77</f>
        <v>320</v>
      </c>
      <c r="C75" s="16">
        <f>'[3]05'!C77</f>
        <v>0</v>
      </c>
      <c r="D75" s="16">
        <f>'[3]05'!D77</f>
        <v>0</v>
      </c>
      <c r="E75" s="16">
        <f>'[3]05'!E77</f>
        <v>0</v>
      </c>
      <c r="F75" s="16">
        <f>'[3]05'!F77</f>
        <v>980</v>
      </c>
      <c r="G75" s="16">
        <f>'[3]05'!G77</f>
        <v>0</v>
      </c>
      <c r="H75" s="17">
        <f t="shared" si="59"/>
        <v>1300</v>
      </c>
      <c r="I75" s="15">
        <f>'[3]05'!J77</f>
        <v>305</v>
      </c>
      <c r="J75" s="16">
        <f>'[3]05'!K77</f>
        <v>0</v>
      </c>
      <c r="K75" s="16">
        <f>'[3]05'!L77</f>
        <v>0</v>
      </c>
      <c r="L75" s="16">
        <f>'[3]05'!M77</f>
        <v>0</v>
      </c>
      <c r="M75" s="16">
        <f>'[3]05'!N77</f>
        <v>0</v>
      </c>
      <c r="N75" s="16">
        <f>'[3]05'!O77</f>
        <v>0</v>
      </c>
      <c r="O75" s="17">
        <f t="shared" si="60"/>
        <v>305</v>
      </c>
      <c r="P75" s="18">
        <f>frq!C75</f>
        <v>1</v>
      </c>
      <c r="Q75" s="15">
        <f t="shared" si="33"/>
        <v>305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305</v>
      </c>
      <c r="X75" s="8">
        <f t="shared" si="36"/>
        <v>30.5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30.5</v>
      </c>
      <c r="AE75" s="8">
        <f t="shared" si="43"/>
        <v>30.5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30.5</v>
      </c>
      <c r="AL75" s="8">
        <f t="shared" si="35"/>
        <v>244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244</v>
      </c>
      <c r="AW75" s="199">
        <v>30.5</v>
      </c>
      <c r="AX75" s="199">
        <v>0</v>
      </c>
      <c r="AY75" s="199">
        <v>0</v>
      </c>
      <c r="AZ75" s="199">
        <v>0</v>
      </c>
      <c r="BA75" s="199">
        <v>0</v>
      </c>
      <c r="BB75" s="199">
        <v>0</v>
      </c>
      <c r="BC75" s="8">
        <f t="shared" si="51"/>
        <v>30.5</v>
      </c>
      <c r="BD75" s="199">
        <v>30.5</v>
      </c>
      <c r="BE75" s="199">
        <v>0</v>
      </c>
      <c r="BF75" s="199">
        <v>0</v>
      </c>
      <c r="BG75" s="199">
        <v>0</v>
      </c>
      <c r="BH75" s="199">
        <v>0</v>
      </c>
      <c r="BI75" s="199">
        <v>0</v>
      </c>
      <c r="BJ75" s="8">
        <f t="shared" si="52"/>
        <v>30.5</v>
      </c>
      <c r="BL75" s="8">
        <f t="shared" si="53"/>
        <v>0</v>
      </c>
      <c r="BM75" s="8">
        <f t="shared" si="54"/>
        <v>0</v>
      </c>
      <c r="BN75" s="8">
        <f t="shared" si="55"/>
        <v>30.5</v>
      </c>
      <c r="BO75" s="8">
        <f t="shared" si="56"/>
        <v>30.5</v>
      </c>
      <c r="BP75" s="139">
        <f t="shared" si="57"/>
        <v>-30.5</v>
      </c>
      <c r="BQ75" s="139">
        <f t="shared" si="58"/>
        <v>-30.5</v>
      </c>
    </row>
    <row r="76" spans="1:69">
      <c r="A76" s="8" t="s">
        <v>118</v>
      </c>
      <c r="B76" s="15">
        <f>'[3]05'!B78</f>
        <v>320</v>
      </c>
      <c r="C76" s="16">
        <f>'[3]05'!C78</f>
        <v>0</v>
      </c>
      <c r="D76" s="16">
        <f>'[3]05'!D78</f>
        <v>0</v>
      </c>
      <c r="E76" s="16">
        <f>'[3]05'!E78</f>
        <v>0</v>
      </c>
      <c r="F76" s="16">
        <f>'[3]05'!F78</f>
        <v>980</v>
      </c>
      <c r="G76" s="16">
        <f>'[3]05'!G78</f>
        <v>0</v>
      </c>
      <c r="H76" s="17">
        <f t="shared" si="59"/>
        <v>1300</v>
      </c>
      <c r="I76" s="15">
        <f>'[3]05'!J78</f>
        <v>305</v>
      </c>
      <c r="J76" s="16">
        <f>'[3]05'!K78</f>
        <v>0</v>
      </c>
      <c r="K76" s="16">
        <f>'[3]05'!L78</f>
        <v>0</v>
      </c>
      <c r="L76" s="16">
        <f>'[3]05'!M78</f>
        <v>0</v>
      </c>
      <c r="M76" s="16">
        <f>'[3]05'!N78</f>
        <v>0</v>
      </c>
      <c r="N76" s="16">
        <f>'[3]05'!O78</f>
        <v>0</v>
      </c>
      <c r="O76" s="17">
        <f t="shared" si="60"/>
        <v>305</v>
      </c>
      <c r="P76" s="18">
        <f>frq!C76</f>
        <v>1</v>
      </c>
      <c r="Q76" s="15">
        <f t="shared" si="33"/>
        <v>305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305</v>
      </c>
      <c r="X76" s="8">
        <f t="shared" si="36"/>
        <v>30.5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30.5</v>
      </c>
      <c r="AE76" s="8">
        <f t="shared" si="43"/>
        <v>30.5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30.5</v>
      </c>
      <c r="AL76" s="8">
        <f t="shared" si="35"/>
        <v>244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244</v>
      </c>
      <c r="AW76" s="199">
        <v>30.5</v>
      </c>
      <c r="AX76" s="199">
        <v>0</v>
      </c>
      <c r="AY76" s="199">
        <v>0</v>
      </c>
      <c r="AZ76" s="199">
        <v>0</v>
      </c>
      <c r="BA76" s="199">
        <v>0</v>
      </c>
      <c r="BB76" s="199">
        <v>0</v>
      </c>
      <c r="BC76" s="8">
        <f t="shared" si="51"/>
        <v>30.5</v>
      </c>
      <c r="BD76" s="199">
        <v>30.5</v>
      </c>
      <c r="BE76" s="199">
        <v>0</v>
      </c>
      <c r="BF76" s="199">
        <v>0</v>
      </c>
      <c r="BG76" s="199">
        <v>0</v>
      </c>
      <c r="BH76" s="199">
        <v>0</v>
      </c>
      <c r="BI76" s="199">
        <v>0</v>
      </c>
      <c r="BJ76" s="8">
        <f t="shared" si="52"/>
        <v>30.5</v>
      </c>
      <c r="BL76" s="8">
        <f t="shared" si="53"/>
        <v>0</v>
      </c>
      <c r="BM76" s="8">
        <f t="shared" si="54"/>
        <v>0</v>
      </c>
      <c r="BN76" s="8">
        <f t="shared" si="55"/>
        <v>30.5</v>
      </c>
      <c r="BO76" s="8">
        <f t="shared" si="56"/>
        <v>30.5</v>
      </c>
      <c r="BP76" s="139">
        <f t="shared" si="57"/>
        <v>-30.5</v>
      </c>
      <c r="BQ76" s="139">
        <f t="shared" si="58"/>
        <v>-30.5</v>
      </c>
    </row>
    <row r="77" spans="1:69">
      <c r="A77" s="8" t="s">
        <v>119</v>
      </c>
      <c r="B77" s="15">
        <f>'[3]05'!B79</f>
        <v>320</v>
      </c>
      <c r="C77" s="16">
        <f>'[3]05'!C79</f>
        <v>0</v>
      </c>
      <c r="D77" s="16">
        <f>'[3]05'!D79</f>
        <v>0</v>
      </c>
      <c r="E77" s="16">
        <f>'[3]05'!E79</f>
        <v>0</v>
      </c>
      <c r="F77" s="16">
        <f>'[3]05'!F79</f>
        <v>980</v>
      </c>
      <c r="G77" s="16">
        <f>'[3]05'!G79</f>
        <v>0</v>
      </c>
      <c r="H77" s="17">
        <f t="shared" si="59"/>
        <v>1300</v>
      </c>
      <c r="I77" s="15">
        <f>'[3]05'!J79</f>
        <v>310</v>
      </c>
      <c r="J77" s="16">
        <f>'[3]05'!K79</f>
        <v>0</v>
      </c>
      <c r="K77" s="16">
        <f>'[3]05'!L79</f>
        <v>0</v>
      </c>
      <c r="L77" s="16">
        <f>'[3]05'!M79</f>
        <v>0</v>
      </c>
      <c r="M77" s="16">
        <f>'[3]05'!N79</f>
        <v>0</v>
      </c>
      <c r="N77" s="16">
        <f>'[3]05'!O79</f>
        <v>0</v>
      </c>
      <c r="O77" s="17">
        <f t="shared" si="60"/>
        <v>310</v>
      </c>
      <c r="P77" s="18">
        <f>frq!C77</f>
        <v>1</v>
      </c>
      <c r="Q77" s="15">
        <f t="shared" si="33"/>
        <v>310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310</v>
      </c>
      <c r="X77" s="8">
        <f t="shared" si="36"/>
        <v>31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31</v>
      </c>
      <c r="AE77" s="8">
        <f t="shared" si="43"/>
        <v>31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31</v>
      </c>
      <c r="AL77" s="8">
        <f t="shared" si="35"/>
        <v>248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248</v>
      </c>
      <c r="AW77" s="199">
        <v>31</v>
      </c>
      <c r="AX77" s="199">
        <v>0</v>
      </c>
      <c r="AY77" s="199">
        <v>0</v>
      </c>
      <c r="AZ77" s="199">
        <v>0</v>
      </c>
      <c r="BA77" s="199">
        <v>0</v>
      </c>
      <c r="BB77" s="199">
        <v>0</v>
      </c>
      <c r="BC77" s="8">
        <f t="shared" si="51"/>
        <v>31</v>
      </c>
      <c r="BD77" s="199">
        <v>31</v>
      </c>
      <c r="BE77" s="199">
        <v>0</v>
      </c>
      <c r="BF77" s="199">
        <v>0</v>
      </c>
      <c r="BG77" s="199">
        <v>0</v>
      </c>
      <c r="BH77" s="199">
        <v>0</v>
      </c>
      <c r="BI77" s="199">
        <v>0</v>
      </c>
      <c r="BJ77" s="8">
        <f t="shared" si="52"/>
        <v>31</v>
      </c>
      <c r="BL77" s="8">
        <f t="shared" si="53"/>
        <v>0</v>
      </c>
      <c r="BM77" s="8">
        <f t="shared" si="54"/>
        <v>0</v>
      </c>
      <c r="BN77" s="8">
        <f t="shared" si="55"/>
        <v>31</v>
      </c>
      <c r="BO77" s="8">
        <f t="shared" si="56"/>
        <v>31</v>
      </c>
      <c r="BP77" s="139">
        <f t="shared" si="57"/>
        <v>-31</v>
      </c>
      <c r="BQ77" s="139">
        <f t="shared" si="58"/>
        <v>-31</v>
      </c>
    </row>
    <row r="78" spans="1:69">
      <c r="A78" s="8" t="s">
        <v>120</v>
      </c>
      <c r="B78" s="15">
        <f>'[3]05'!B80</f>
        <v>320</v>
      </c>
      <c r="C78" s="16">
        <f>'[3]05'!C80</f>
        <v>0</v>
      </c>
      <c r="D78" s="16">
        <f>'[3]05'!D80</f>
        <v>0</v>
      </c>
      <c r="E78" s="16">
        <f>'[3]05'!E80</f>
        <v>0</v>
      </c>
      <c r="F78" s="16">
        <f>'[3]05'!F80</f>
        <v>980</v>
      </c>
      <c r="G78" s="16">
        <f>'[3]05'!G80</f>
        <v>0</v>
      </c>
      <c r="H78" s="17">
        <f t="shared" si="59"/>
        <v>1300</v>
      </c>
      <c r="I78" s="15">
        <f>'[3]05'!J80</f>
        <v>310</v>
      </c>
      <c r="J78" s="16">
        <f>'[3]05'!K80</f>
        <v>0</v>
      </c>
      <c r="K78" s="16">
        <f>'[3]05'!L80</f>
        <v>0</v>
      </c>
      <c r="L78" s="16">
        <f>'[3]05'!M80</f>
        <v>0</v>
      </c>
      <c r="M78" s="16">
        <f>'[3]05'!N80</f>
        <v>0</v>
      </c>
      <c r="N78" s="16">
        <f>'[3]05'!O80</f>
        <v>0</v>
      </c>
      <c r="O78" s="17">
        <f t="shared" si="60"/>
        <v>310</v>
      </c>
      <c r="P78" s="18">
        <f>frq!C78</f>
        <v>1</v>
      </c>
      <c r="Q78" s="15">
        <f t="shared" si="33"/>
        <v>310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310</v>
      </c>
      <c r="X78" s="8">
        <f t="shared" si="36"/>
        <v>31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31</v>
      </c>
      <c r="AE78" s="8">
        <f t="shared" si="43"/>
        <v>31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31</v>
      </c>
      <c r="AL78" s="8">
        <f t="shared" si="35"/>
        <v>248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248</v>
      </c>
      <c r="AW78" s="199">
        <v>31</v>
      </c>
      <c r="AX78" s="199">
        <v>0</v>
      </c>
      <c r="AY78" s="199">
        <v>0</v>
      </c>
      <c r="AZ78" s="199">
        <v>0</v>
      </c>
      <c r="BA78" s="199">
        <v>0</v>
      </c>
      <c r="BB78" s="199">
        <v>0</v>
      </c>
      <c r="BC78" s="8">
        <f t="shared" si="51"/>
        <v>31</v>
      </c>
      <c r="BD78" s="199">
        <v>31</v>
      </c>
      <c r="BE78" s="199">
        <v>0</v>
      </c>
      <c r="BF78" s="199">
        <v>0</v>
      </c>
      <c r="BG78" s="199">
        <v>0</v>
      </c>
      <c r="BH78" s="199">
        <v>0</v>
      </c>
      <c r="BI78" s="199">
        <v>0</v>
      </c>
      <c r="BJ78" s="8">
        <f t="shared" si="52"/>
        <v>31</v>
      </c>
      <c r="BL78" s="8">
        <f t="shared" si="53"/>
        <v>0</v>
      </c>
      <c r="BM78" s="8">
        <f t="shared" si="54"/>
        <v>0</v>
      </c>
      <c r="BN78" s="8">
        <f t="shared" si="55"/>
        <v>31</v>
      </c>
      <c r="BO78" s="8">
        <f t="shared" si="56"/>
        <v>31</v>
      </c>
      <c r="BP78" s="139">
        <f t="shared" si="57"/>
        <v>-31</v>
      </c>
      <c r="BQ78" s="139">
        <f t="shared" si="58"/>
        <v>-31</v>
      </c>
    </row>
    <row r="79" spans="1:69">
      <c r="A79" s="8" t="s">
        <v>121</v>
      </c>
      <c r="B79" s="15">
        <f>'[3]05'!B81</f>
        <v>320</v>
      </c>
      <c r="C79" s="16">
        <f>'[3]05'!C81</f>
        <v>0</v>
      </c>
      <c r="D79" s="16">
        <f>'[3]05'!D81</f>
        <v>0</v>
      </c>
      <c r="E79" s="16">
        <f>'[3]05'!E81</f>
        <v>0</v>
      </c>
      <c r="F79" s="16">
        <f>'[3]05'!F81</f>
        <v>980</v>
      </c>
      <c r="G79" s="16">
        <f>'[3]05'!G81</f>
        <v>0</v>
      </c>
      <c r="H79" s="17">
        <f t="shared" si="59"/>
        <v>1300</v>
      </c>
      <c r="I79" s="15">
        <f>'[3]05'!J81</f>
        <v>310</v>
      </c>
      <c r="J79" s="16">
        <f>'[3]05'!K81</f>
        <v>0</v>
      </c>
      <c r="K79" s="16">
        <f>'[3]05'!L81</f>
        <v>0</v>
      </c>
      <c r="L79" s="16">
        <f>'[3]05'!M81</f>
        <v>0</v>
      </c>
      <c r="M79" s="16">
        <f>'[3]05'!N81</f>
        <v>0</v>
      </c>
      <c r="N79" s="16">
        <f>'[3]05'!O81</f>
        <v>0</v>
      </c>
      <c r="O79" s="17">
        <f t="shared" si="60"/>
        <v>310</v>
      </c>
      <c r="P79" s="18">
        <f>frq!C79</f>
        <v>1</v>
      </c>
      <c r="Q79" s="15">
        <f t="shared" si="33"/>
        <v>310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310</v>
      </c>
      <c r="X79" s="8">
        <f t="shared" si="36"/>
        <v>31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31</v>
      </c>
      <c r="AE79" s="8">
        <f t="shared" si="43"/>
        <v>31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31</v>
      </c>
      <c r="AL79" s="8">
        <f t="shared" si="35"/>
        <v>248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248</v>
      </c>
      <c r="AW79" s="199">
        <v>31</v>
      </c>
      <c r="AX79" s="199">
        <v>0</v>
      </c>
      <c r="AY79" s="199">
        <v>0</v>
      </c>
      <c r="AZ79" s="199">
        <v>0</v>
      </c>
      <c r="BA79" s="199">
        <v>0</v>
      </c>
      <c r="BB79" s="199">
        <v>0</v>
      </c>
      <c r="BC79" s="8">
        <f t="shared" si="51"/>
        <v>31</v>
      </c>
      <c r="BD79" s="199">
        <v>31</v>
      </c>
      <c r="BE79" s="199">
        <v>0</v>
      </c>
      <c r="BF79" s="199">
        <v>0</v>
      </c>
      <c r="BG79" s="199">
        <v>0</v>
      </c>
      <c r="BH79" s="199">
        <v>0</v>
      </c>
      <c r="BI79" s="199">
        <v>0</v>
      </c>
      <c r="BJ79" s="8">
        <f t="shared" si="52"/>
        <v>31</v>
      </c>
      <c r="BL79" s="8">
        <f t="shared" si="53"/>
        <v>0</v>
      </c>
      <c r="BM79" s="8">
        <f t="shared" si="54"/>
        <v>0</v>
      </c>
      <c r="BN79" s="8">
        <f t="shared" si="55"/>
        <v>31</v>
      </c>
      <c r="BO79" s="8">
        <f t="shared" si="56"/>
        <v>31</v>
      </c>
      <c r="BP79" s="139">
        <f t="shared" si="57"/>
        <v>-31</v>
      </c>
      <c r="BQ79" s="139">
        <f t="shared" si="58"/>
        <v>-31</v>
      </c>
    </row>
    <row r="80" spans="1:69">
      <c r="A80" s="8" t="s">
        <v>122</v>
      </c>
      <c r="B80" s="15">
        <f>'[3]05'!B82</f>
        <v>320</v>
      </c>
      <c r="C80" s="16">
        <f>'[3]05'!C82</f>
        <v>0</v>
      </c>
      <c r="D80" s="16">
        <f>'[3]05'!D82</f>
        <v>0</v>
      </c>
      <c r="E80" s="16">
        <f>'[3]05'!E82</f>
        <v>0</v>
      </c>
      <c r="F80" s="16">
        <f>'[3]05'!F82</f>
        <v>980</v>
      </c>
      <c r="G80" s="16">
        <f>'[3]05'!G82</f>
        <v>0</v>
      </c>
      <c r="H80" s="17">
        <f t="shared" si="59"/>
        <v>1300</v>
      </c>
      <c r="I80" s="15">
        <f>'[3]05'!J82</f>
        <v>310</v>
      </c>
      <c r="J80" s="16">
        <f>'[3]05'!K82</f>
        <v>0</v>
      </c>
      <c r="K80" s="16">
        <f>'[3]05'!L82</f>
        <v>0</v>
      </c>
      <c r="L80" s="16">
        <f>'[3]05'!M82</f>
        <v>0</v>
      </c>
      <c r="M80" s="16">
        <f>'[3]05'!N82</f>
        <v>0</v>
      </c>
      <c r="N80" s="16">
        <f>'[3]05'!O82</f>
        <v>0</v>
      </c>
      <c r="O80" s="17">
        <f t="shared" si="60"/>
        <v>310</v>
      </c>
      <c r="P80" s="18">
        <f>frq!C80</f>
        <v>1</v>
      </c>
      <c r="Q80" s="15">
        <f t="shared" si="33"/>
        <v>310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310</v>
      </c>
      <c r="X80" s="8">
        <f t="shared" si="36"/>
        <v>31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31</v>
      </c>
      <c r="AE80" s="8">
        <f t="shared" si="43"/>
        <v>31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31</v>
      </c>
      <c r="AL80" s="8">
        <f t="shared" si="35"/>
        <v>248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248</v>
      </c>
      <c r="AW80" s="199">
        <v>31</v>
      </c>
      <c r="AX80" s="199">
        <v>0</v>
      </c>
      <c r="AY80" s="199">
        <v>0</v>
      </c>
      <c r="AZ80" s="199">
        <v>0</v>
      </c>
      <c r="BA80" s="199">
        <v>0</v>
      </c>
      <c r="BB80" s="199">
        <v>0</v>
      </c>
      <c r="BC80" s="8">
        <f t="shared" si="51"/>
        <v>31</v>
      </c>
      <c r="BD80" s="199">
        <v>31</v>
      </c>
      <c r="BE80" s="199">
        <v>0</v>
      </c>
      <c r="BF80" s="199">
        <v>0</v>
      </c>
      <c r="BG80" s="199">
        <v>0</v>
      </c>
      <c r="BH80" s="199">
        <v>0</v>
      </c>
      <c r="BI80" s="199">
        <v>0</v>
      </c>
      <c r="BJ80" s="8">
        <f t="shared" si="52"/>
        <v>31</v>
      </c>
      <c r="BL80" s="8">
        <f t="shared" si="53"/>
        <v>0</v>
      </c>
      <c r="BM80" s="8">
        <f t="shared" si="54"/>
        <v>0</v>
      </c>
      <c r="BN80" s="8">
        <f t="shared" si="55"/>
        <v>31</v>
      </c>
      <c r="BO80" s="8">
        <f t="shared" si="56"/>
        <v>31</v>
      </c>
      <c r="BP80" s="139">
        <f t="shared" si="57"/>
        <v>-31</v>
      </c>
      <c r="BQ80" s="139">
        <f t="shared" si="58"/>
        <v>-31</v>
      </c>
    </row>
    <row r="81" spans="1:69">
      <c r="A81" s="8" t="s">
        <v>123</v>
      </c>
      <c r="B81" s="15">
        <f>'[3]05'!B83</f>
        <v>320</v>
      </c>
      <c r="C81" s="16">
        <f>'[3]05'!C83</f>
        <v>0</v>
      </c>
      <c r="D81" s="16">
        <f>'[3]05'!D83</f>
        <v>0</v>
      </c>
      <c r="E81" s="16">
        <f>'[3]05'!E83</f>
        <v>0</v>
      </c>
      <c r="F81" s="16">
        <f>'[3]05'!F83</f>
        <v>980</v>
      </c>
      <c r="G81" s="16">
        <f>'[3]05'!G83</f>
        <v>0</v>
      </c>
      <c r="H81" s="17">
        <f t="shared" si="59"/>
        <v>1300</v>
      </c>
      <c r="I81" s="15">
        <f>'[3]05'!J83</f>
        <v>310</v>
      </c>
      <c r="J81" s="16">
        <f>'[3]05'!K83</f>
        <v>0</v>
      </c>
      <c r="K81" s="16">
        <f>'[3]05'!L83</f>
        <v>0</v>
      </c>
      <c r="L81" s="16">
        <f>'[3]05'!M83</f>
        <v>0</v>
      </c>
      <c r="M81" s="16">
        <f>'[3]05'!N83</f>
        <v>0</v>
      </c>
      <c r="N81" s="16">
        <f>'[3]05'!O83</f>
        <v>0</v>
      </c>
      <c r="O81" s="17">
        <f t="shared" si="60"/>
        <v>310</v>
      </c>
      <c r="P81" s="18">
        <f>frq!C81</f>
        <v>1</v>
      </c>
      <c r="Q81" s="15">
        <f t="shared" si="33"/>
        <v>310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310</v>
      </c>
      <c r="X81" s="8">
        <f t="shared" si="36"/>
        <v>31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31</v>
      </c>
      <c r="AE81" s="8">
        <f t="shared" si="43"/>
        <v>31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31</v>
      </c>
      <c r="AL81" s="8">
        <f t="shared" si="35"/>
        <v>248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248</v>
      </c>
      <c r="AW81" s="199">
        <v>31</v>
      </c>
      <c r="AX81" s="199">
        <v>0</v>
      </c>
      <c r="AY81" s="199">
        <v>0</v>
      </c>
      <c r="AZ81" s="199">
        <v>0</v>
      </c>
      <c r="BA81" s="199">
        <v>0</v>
      </c>
      <c r="BB81" s="199">
        <v>0</v>
      </c>
      <c r="BC81" s="8">
        <f t="shared" si="51"/>
        <v>31</v>
      </c>
      <c r="BD81" s="199">
        <v>31</v>
      </c>
      <c r="BE81" s="199">
        <v>0</v>
      </c>
      <c r="BF81" s="199">
        <v>0</v>
      </c>
      <c r="BG81" s="199">
        <v>0</v>
      </c>
      <c r="BH81" s="199">
        <v>0</v>
      </c>
      <c r="BI81" s="199">
        <v>0</v>
      </c>
      <c r="BJ81" s="8">
        <f t="shared" si="52"/>
        <v>31</v>
      </c>
      <c r="BL81" s="8">
        <f t="shared" si="53"/>
        <v>0</v>
      </c>
      <c r="BM81" s="8">
        <f t="shared" si="54"/>
        <v>0</v>
      </c>
      <c r="BN81" s="8">
        <f t="shared" si="55"/>
        <v>31</v>
      </c>
      <c r="BO81" s="8">
        <f t="shared" si="56"/>
        <v>31</v>
      </c>
      <c r="BP81" s="139">
        <f t="shared" si="57"/>
        <v>-31</v>
      </c>
      <c r="BQ81" s="139">
        <f t="shared" si="58"/>
        <v>-31</v>
      </c>
    </row>
    <row r="82" spans="1:69">
      <c r="A82" s="8" t="s">
        <v>124</v>
      </c>
      <c r="B82" s="15">
        <f>'[3]05'!B84</f>
        <v>320</v>
      </c>
      <c r="C82" s="16">
        <f>'[3]05'!C84</f>
        <v>0</v>
      </c>
      <c r="D82" s="16">
        <f>'[3]05'!D84</f>
        <v>0</v>
      </c>
      <c r="E82" s="16">
        <f>'[3]05'!E84</f>
        <v>0</v>
      </c>
      <c r="F82" s="16">
        <f>'[3]05'!F84</f>
        <v>980</v>
      </c>
      <c r="G82" s="16">
        <f>'[3]05'!G84</f>
        <v>0</v>
      </c>
      <c r="H82" s="17">
        <f t="shared" si="59"/>
        <v>1300</v>
      </c>
      <c r="I82" s="15">
        <f>'[3]05'!J84</f>
        <v>310</v>
      </c>
      <c r="J82" s="16">
        <f>'[3]05'!K84</f>
        <v>0</v>
      </c>
      <c r="K82" s="16">
        <f>'[3]05'!L84</f>
        <v>0</v>
      </c>
      <c r="L82" s="16">
        <f>'[3]05'!M84</f>
        <v>0</v>
      </c>
      <c r="M82" s="16">
        <f>'[3]05'!N84</f>
        <v>0</v>
      </c>
      <c r="N82" s="16">
        <f>'[3]05'!O84</f>
        <v>0</v>
      </c>
      <c r="O82" s="17">
        <f t="shared" si="60"/>
        <v>310</v>
      </c>
      <c r="P82" s="18">
        <f>frq!C82</f>
        <v>1</v>
      </c>
      <c r="Q82" s="15">
        <f t="shared" si="33"/>
        <v>310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310</v>
      </c>
      <c r="X82" s="8">
        <f t="shared" si="36"/>
        <v>31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31</v>
      </c>
      <c r="AE82" s="8">
        <f t="shared" si="43"/>
        <v>31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31</v>
      </c>
      <c r="AL82" s="8">
        <f t="shared" si="35"/>
        <v>248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248</v>
      </c>
      <c r="AW82" s="199">
        <v>31</v>
      </c>
      <c r="AX82" s="199">
        <v>0</v>
      </c>
      <c r="AY82" s="199">
        <v>0</v>
      </c>
      <c r="AZ82" s="199">
        <v>0</v>
      </c>
      <c r="BA82" s="199">
        <v>0</v>
      </c>
      <c r="BB82" s="199">
        <v>0</v>
      </c>
      <c r="BC82" s="8">
        <f t="shared" si="51"/>
        <v>31</v>
      </c>
      <c r="BD82" s="199">
        <v>31</v>
      </c>
      <c r="BE82" s="199">
        <v>0</v>
      </c>
      <c r="BF82" s="199">
        <v>0</v>
      </c>
      <c r="BG82" s="199">
        <v>0</v>
      </c>
      <c r="BH82" s="199">
        <v>0</v>
      </c>
      <c r="BI82" s="199">
        <v>0</v>
      </c>
      <c r="BJ82" s="8">
        <f t="shared" si="52"/>
        <v>31</v>
      </c>
      <c r="BL82" s="8">
        <f t="shared" si="53"/>
        <v>0</v>
      </c>
      <c r="BM82" s="8">
        <f t="shared" si="54"/>
        <v>0</v>
      </c>
      <c r="BN82" s="8">
        <f t="shared" si="55"/>
        <v>31</v>
      </c>
      <c r="BO82" s="8">
        <f t="shared" si="56"/>
        <v>31</v>
      </c>
      <c r="BP82" s="139">
        <f t="shared" si="57"/>
        <v>-31</v>
      </c>
      <c r="BQ82" s="139">
        <f t="shared" si="58"/>
        <v>-31</v>
      </c>
    </row>
    <row r="83" spans="1:69">
      <c r="A83" s="8" t="s">
        <v>125</v>
      </c>
      <c r="B83" s="15">
        <f>'[3]05'!B85</f>
        <v>320</v>
      </c>
      <c r="C83" s="16">
        <f>'[3]05'!C85</f>
        <v>0</v>
      </c>
      <c r="D83" s="16">
        <f>'[3]05'!D85</f>
        <v>0</v>
      </c>
      <c r="E83" s="16">
        <f>'[3]05'!E85</f>
        <v>0</v>
      </c>
      <c r="F83" s="16">
        <f>'[3]05'!F85</f>
        <v>980</v>
      </c>
      <c r="G83" s="16">
        <f>'[3]05'!G85</f>
        <v>0</v>
      </c>
      <c r="H83" s="17">
        <f t="shared" si="59"/>
        <v>1300</v>
      </c>
      <c r="I83" s="15">
        <f>'[3]05'!J85</f>
        <v>310</v>
      </c>
      <c r="J83" s="16">
        <f>'[3]05'!K85</f>
        <v>0</v>
      </c>
      <c r="K83" s="16">
        <f>'[3]05'!L85</f>
        <v>0</v>
      </c>
      <c r="L83" s="16">
        <f>'[3]05'!M85</f>
        <v>0</v>
      </c>
      <c r="M83" s="16">
        <f>'[3]05'!N85</f>
        <v>0</v>
      </c>
      <c r="N83" s="16">
        <f>'[3]05'!O85</f>
        <v>0</v>
      </c>
      <c r="O83" s="17">
        <f t="shared" si="60"/>
        <v>310</v>
      </c>
      <c r="P83" s="18">
        <f>frq!C83</f>
        <v>1</v>
      </c>
      <c r="Q83" s="15">
        <f t="shared" si="33"/>
        <v>310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310</v>
      </c>
      <c r="X83" s="8">
        <f t="shared" si="36"/>
        <v>31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31</v>
      </c>
      <c r="AE83" s="8">
        <f t="shared" si="43"/>
        <v>31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31</v>
      </c>
      <c r="AL83" s="8">
        <f t="shared" si="35"/>
        <v>248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248</v>
      </c>
      <c r="AW83" s="199">
        <v>31</v>
      </c>
      <c r="AX83" s="199">
        <v>0</v>
      </c>
      <c r="AY83" s="199">
        <v>0</v>
      </c>
      <c r="AZ83" s="199">
        <v>0</v>
      </c>
      <c r="BA83" s="199">
        <v>0</v>
      </c>
      <c r="BB83" s="199">
        <v>0</v>
      </c>
      <c r="BC83" s="8">
        <f t="shared" si="51"/>
        <v>31</v>
      </c>
      <c r="BD83" s="199">
        <v>31</v>
      </c>
      <c r="BE83" s="199">
        <v>0</v>
      </c>
      <c r="BF83" s="199">
        <v>0</v>
      </c>
      <c r="BG83" s="199">
        <v>0</v>
      </c>
      <c r="BH83" s="199">
        <v>0</v>
      </c>
      <c r="BI83" s="199">
        <v>0</v>
      </c>
      <c r="BJ83" s="8">
        <f t="shared" si="52"/>
        <v>31</v>
      </c>
      <c r="BL83" s="8">
        <f t="shared" si="53"/>
        <v>0</v>
      </c>
      <c r="BM83" s="8">
        <f t="shared" si="54"/>
        <v>0</v>
      </c>
      <c r="BN83" s="8">
        <f t="shared" si="55"/>
        <v>31</v>
      </c>
      <c r="BO83" s="8">
        <f t="shared" si="56"/>
        <v>31</v>
      </c>
      <c r="BP83" s="139">
        <f t="shared" si="57"/>
        <v>-31</v>
      </c>
      <c r="BQ83" s="139">
        <f t="shared" si="58"/>
        <v>-31</v>
      </c>
    </row>
    <row r="84" spans="1:69">
      <c r="A84" s="8" t="s">
        <v>126</v>
      </c>
      <c r="B84" s="15">
        <f>'[3]05'!B86</f>
        <v>320</v>
      </c>
      <c r="C84" s="16">
        <f>'[3]05'!C86</f>
        <v>0</v>
      </c>
      <c r="D84" s="16">
        <f>'[3]05'!D86</f>
        <v>0</v>
      </c>
      <c r="E84" s="16">
        <f>'[3]05'!E86</f>
        <v>0</v>
      </c>
      <c r="F84" s="16">
        <f>'[3]05'!F86</f>
        <v>980</v>
      </c>
      <c r="G84" s="16">
        <f>'[3]05'!G86</f>
        <v>0</v>
      </c>
      <c r="H84" s="17">
        <f t="shared" si="59"/>
        <v>1300</v>
      </c>
      <c r="I84" s="15">
        <f>'[3]05'!J86</f>
        <v>310</v>
      </c>
      <c r="J84" s="16">
        <f>'[3]05'!K86</f>
        <v>0</v>
      </c>
      <c r="K84" s="16">
        <f>'[3]05'!L86</f>
        <v>0</v>
      </c>
      <c r="L84" s="16">
        <f>'[3]05'!M86</f>
        <v>0</v>
      </c>
      <c r="M84" s="16">
        <f>'[3]05'!N86</f>
        <v>0</v>
      </c>
      <c r="N84" s="16">
        <f>'[3]05'!O86</f>
        <v>0</v>
      </c>
      <c r="O84" s="17">
        <f t="shared" si="60"/>
        <v>310</v>
      </c>
      <c r="P84" s="18">
        <f>frq!C84</f>
        <v>1</v>
      </c>
      <c r="Q84" s="15">
        <f t="shared" si="33"/>
        <v>310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310</v>
      </c>
      <c r="X84" s="8">
        <f t="shared" si="36"/>
        <v>31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31</v>
      </c>
      <c r="AE84" s="8">
        <f t="shared" si="43"/>
        <v>31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31</v>
      </c>
      <c r="AL84" s="8">
        <f t="shared" si="35"/>
        <v>248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248</v>
      </c>
      <c r="AW84" s="199">
        <v>31</v>
      </c>
      <c r="AX84" s="199">
        <v>0</v>
      </c>
      <c r="AY84" s="199">
        <v>0</v>
      </c>
      <c r="AZ84" s="199">
        <v>0</v>
      </c>
      <c r="BA84" s="199">
        <v>0</v>
      </c>
      <c r="BB84" s="199">
        <v>0</v>
      </c>
      <c r="BC84" s="8">
        <f t="shared" si="51"/>
        <v>31</v>
      </c>
      <c r="BD84" s="199">
        <v>31</v>
      </c>
      <c r="BE84" s="199">
        <v>0</v>
      </c>
      <c r="BF84" s="199">
        <v>0</v>
      </c>
      <c r="BG84" s="199">
        <v>0</v>
      </c>
      <c r="BH84" s="199">
        <v>0</v>
      </c>
      <c r="BI84" s="199">
        <v>0</v>
      </c>
      <c r="BJ84" s="8">
        <f t="shared" si="52"/>
        <v>31</v>
      </c>
      <c r="BL84" s="8">
        <f t="shared" si="53"/>
        <v>0</v>
      </c>
      <c r="BM84" s="8">
        <f t="shared" si="54"/>
        <v>0</v>
      </c>
      <c r="BN84" s="8">
        <f t="shared" si="55"/>
        <v>31</v>
      </c>
      <c r="BO84" s="8">
        <f t="shared" si="56"/>
        <v>31</v>
      </c>
      <c r="BP84" s="139">
        <f t="shared" si="57"/>
        <v>-31</v>
      </c>
      <c r="BQ84" s="139">
        <f t="shared" si="58"/>
        <v>-31</v>
      </c>
    </row>
    <row r="85" spans="1:69">
      <c r="A85" s="8" t="s">
        <v>127</v>
      </c>
      <c r="B85" s="15">
        <f>'[3]05'!B87</f>
        <v>320</v>
      </c>
      <c r="C85" s="16">
        <f>'[3]05'!C87</f>
        <v>0</v>
      </c>
      <c r="D85" s="16">
        <f>'[3]05'!D87</f>
        <v>0</v>
      </c>
      <c r="E85" s="16">
        <f>'[3]05'!E87</f>
        <v>0</v>
      </c>
      <c r="F85" s="16">
        <f>'[3]05'!F87</f>
        <v>980</v>
      </c>
      <c r="G85" s="16">
        <f>'[3]05'!G87</f>
        <v>0</v>
      </c>
      <c r="H85" s="17">
        <f t="shared" si="59"/>
        <v>1300</v>
      </c>
      <c r="I85" s="15">
        <f>'[3]05'!J87</f>
        <v>310</v>
      </c>
      <c r="J85" s="16">
        <f>'[3]05'!K87</f>
        <v>0</v>
      </c>
      <c r="K85" s="16">
        <f>'[3]05'!L87</f>
        <v>0</v>
      </c>
      <c r="L85" s="16">
        <f>'[3]05'!M87</f>
        <v>0</v>
      </c>
      <c r="M85" s="16">
        <f>'[3]05'!N87</f>
        <v>0</v>
      </c>
      <c r="N85" s="16">
        <f>'[3]05'!O87</f>
        <v>0</v>
      </c>
      <c r="O85" s="17">
        <f t="shared" si="60"/>
        <v>310</v>
      </c>
      <c r="P85" s="18">
        <f>frq!C85</f>
        <v>1</v>
      </c>
      <c r="Q85" s="15">
        <f t="shared" si="33"/>
        <v>310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310</v>
      </c>
      <c r="X85" s="8">
        <f t="shared" si="36"/>
        <v>31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31</v>
      </c>
      <c r="AE85" s="8">
        <f t="shared" si="43"/>
        <v>31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31</v>
      </c>
      <c r="AL85" s="8">
        <f t="shared" si="35"/>
        <v>248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248</v>
      </c>
      <c r="AW85" s="199">
        <v>31</v>
      </c>
      <c r="AX85" s="199">
        <v>0</v>
      </c>
      <c r="AY85" s="199">
        <v>0</v>
      </c>
      <c r="AZ85" s="199">
        <v>0</v>
      </c>
      <c r="BA85" s="199">
        <v>0</v>
      </c>
      <c r="BB85" s="199">
        <v>0</v>
      </c>
      <c r="BC85" s="8">
        <f t="shared" si="51"/>
        <v>31</v>
      </c>
      <c r="BD85" s="199">
        <v>31</v>
      </c>
      <c r="BE85" s="199">
        <v>0</v>
      </c>
      <c r="BF85" s="199">
        <v>0</v>
      </c>
      <c r="BG85" s="199">
        <v>0</v>
      </c>
      <c r="BH85" s="199">
        <v>0</v>
      </c>
      <c r="BI85" s="199">
        <v>0</v>
      </c>
      <c r="BJ85" s="8">
        <f t="shared" si="52"/>
        <v>31</v>
      </c>
      <c r="BL85" s="8">
        <f t="shared" si="53"/>
        <v>0</v>
      </c>
      <c r="BM85" s="8">
        <f t="shared" si="54"/>
        <v>0</v>
      </c>
      <c r="BN85" s="8">
        <f t="shared" si="55"/>
        <v>31</v>
      </c>
      <c r="BO85" s="8">
        <f t="shared" si="56"/>
        <v>31</v>
      </c>
      <c r="BP85" s="139">
        <f t="shared" si="57"/>
        <v>-31</v>
      </c>
      <c r="BQ85" s="139">
        <f t="shared" si="58"/>
        <v>-31</v>
      </c>
    </row>
    <row r="86" spans="1:69">
      <c r="A86" s="8" t="s">
        <v>128</v>
      </c>
      <c r="B86" s="15">
        <f>'[3]05'!B88</f>
        <v>320</v>
      </c>
      <c r="C86" s="16">
        <f>'[3]05'!C88</f>
        <v>0</v>
      </c>
      <c r="D86" s="16">
        <f>'[3]05'!D88</f>
        <v>0</v>
      </c>
      <c r="E86" s="16">
        <f>'[3]05'!E88</f>
        <v>0</v>
      </c>
      <c r="F86" s="16">
        <f>'[3]05'!F88</f>
        <v>980</v>
      </c>
      <c r="G86" s="16">
        <f>'[3]05'!G88</f>
        <v>0</v>
      </c>
      <c r="H86" s="17">
        <f t="shared" si="59"/>
        <v>1300</v>
      </c>
      <c r="I86" s="15">
        <f>'[3]05'!J88</f>
        <v>310</v>
      </c>
      <c r="J86" s="16">
        <f>'[3]05'!K88</f>
        <v>0</v>
      </c>
      <c r="K86" s="16">
        <f>'[3]05'!L88</f>
        <v>0</v>
      </c>
      <c r="L86" s="16">
        <f>'[3]05'!M88</f>
        <v>0</v>
      </c>
      <c r="M86" s="16">
        <f>'[3]05'!N88</f>
        <v>0</v>
      </c>
      <c r="N86" s="16">
        <f>'[3]05'!O88</f>
        <v>0</v>
      </c>
      <c r="O86" s="17">
        <f t="shared" si="60"/>
        <v>310</v>
      </c>
      <c r="P86" s="18">
        <f>frq!C86</f>
        <v>1</v>
      </c>
      <c r="Q86" s="15">
        <f t="shared" si="33"/>
        <v>310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310</v>
      </c>
      <c r="X86" s="8">
        <f t="shared" si="36"/>
        <v>31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31</v>
      </c>
      <c r="AE86" s="8">
        <f t="shared" si="43"/>
        <v>31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31</v>
      </c>
      <c r="AL86" s="8">
        <f t="shared" si="35"/>
        <v>248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248</v>
      </c>
      <c r="AW86" s="199">
        <v>31</v>
      </c>
      <c r="AX86" s="199">
        <v>0</v>
      </c>
      <c r="AY86" s="199">
        <v>0</v>
      </c>
      <c r="AZ86" s="199">
        <v>0</v>
      </c>
      <c r="BA86" s="199">
        <v>0</v>
      </c>
      <c r="BB86" s="199">
        <v>0</v>
      </c>
      <c r="BC86" s="8">
        <f t="shared" si="51"/>
        <v>31</v>
      </c>
      <c r="BD86" s="199">
        <v>31</v>
      </c>
      <c r="BE86" s="199">
        <v>0</v>
      </c>
      <c r="BF86" s="199">
        <v>0</v>
      </c>
      <c r="BG86" s="199">
        <v>0</v>
      </c>
      <c r="BH86" s="199">
        <v>0</v>
      </c>
      <c r="BI86" s="199">
        <v>0</v>
      </c>
      <c r="BJ86" s="8">
        <f t="shared" si="52"/>
        <v>31</v>
      </c>
      <c r="BL86" s="8">
        <f t="shared" si="53"/>
        <v>0</v>
      </c>
      <c r="BM86" s="8">
        <f t="shared" si="54"/>
        <v>0</v>
      </c>
      <c r="BN86" s="8">
        <f t="shared" si="55"/>
        <v>31</v>
      </c>
      <c r="BO86" s="8">
        <f t="shared" si="56"/>
        <v>31</v>
      </c>
      <c r="BP86" s="139">
        <f t="shared" si="57"/>
        <v>-31</v>
      </c>
      <c r="BQ86" s="139">
        <f t="shared" si="58"/>
        <v>-31</v>
      </c>
    </row>
    <row r="87" spans="1:69">
      <c r="A87" s="8" t="s">
        <v>129</v>
      </c>
      <c r="B87" s="15">
        <f>'[3]05'!B89</f>
        <v>320</v>
      </c>
      <c r="C87" s="16">
        <f>'[3]05'!C89</f>
        <v>0</v>
      </c>
      <c r="D87" s="16">
        <f>'[3]05'!D89</f>
        <v>0</v>
      </c>
      <c r="E87" s="16">
        <f>'[3]05'!E89</f>
        <v>0</v>
      </c>
      <c r="F87" s="16">
        <f>'[3]05'!F89</f>
        <v>980</v>
      </c>
      <c r="G87" s="16">
        <f>'[3]05'!G89</f>
        <v>0</v>
      </c>
      <c r="H87" s="17">
        <f t="shared" si="59"/>
        <v>1300</v>
      </c>
      <c r="I87" s="15">
        <f>'[3]05'!J89</f>
        <v>315</v>
      </c>
      <c r="J87" s="16">
        <f>'[3]05'!K89</f>
        <v>0</v>
      </c>
      <c r="K87" s="16">
        <f>'[3]05'!L89</f>
        <v>0</v>
      </c>
      <c r="L87" s="16">
        <f>'[3]05'!M89</f>
        <v>0</v>
      </c>
      <c r="M87" s="16">
        <f>'[3]05'!N89</f>
        <v>0</v>
      </c>
      <c r="N87" s="16">
        <f>'[3]05'!O89</f>
        <v>0</v>
      </c>
      <c r="O87" s="17">
        <f t="shared" si="60"/>
        <v>315</v>
      </c>
      <c r="P87" s="18">
        <f>frq!C87</f>
        <v>1</v>
      </c>
      <c r="Q87" s="15">
        <f t="shared" si="33"/>
        <v>315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315</v>
      </c>
      <c r="X87" s="8">
        <f t="shared" si="36"/>
        <v>31.5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31.5</v>
      </c>
      <c r="AE87" s="8">
        <f t="shared" si="43"/>
        <v>31.5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31.5</v>
      </c>
      <c r="AL87" s="8">
        <f t="shared" si="35"/>
        <v>252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252</v>
      </c>
      <c r="AW87" s="199">
        <v>31.5</v>
      </c>
      <c r="AX87" s="199">
        <v>0</v>
      </c>
      <c r="AY87" s="199">
        <v>0</v>
      </c>
      <c r="AZ87" s="199">
        <v>0</v>
      </c>
      <c r="BA87" s="199">
        <v>0</v>
      </c>
      <c r="BB87" s="199">
        <v>0</v>
      </c>
      <c r="BC87" s="8">
        <f t="shared" si="51"/>
        <v>31.5</v>
      </c>
      <c r="BD87" s="199">
        <v>31.5</v>
      </c>
      <c r="BE87" s="199">
        <v>0</v>
      </c>
      <c r="BF87" s="199">
        <v>0</v>
      </c>
      <c r="BG87" s="199">
        <v>0</v>
      </c>
      <c r="BH87" s="199">
        <v>0</v>
      </c>
      <c r="BI87" s="199">
        <v>0</v>
      </c>
      <c r="BJ87" s="8">
        <f t="shared" si="52"/>
        <v>31.5</v>
      </c>
      <c r="BL87" s="8">
        <f t="shared" si="53"/>
        <v>0</v>
      </c>
      <c r="BM87" s="8">
        <f t="shared" si="54"/>
        <v>0</v>
      </c>
      <c r="BN87" s="8">
        <f t="shared" si="55"/>
        <v>31.5</v>
      </c>
      <c r="BO87" s="8">
        <f t="shared" si="56"/>
        <v>31.5</v>
      </c>
      <c r="BP87" s="139">
        <f t="shared" si="57"/>
        <v>-31.5</v>
      </c>
      <c r="BQ87" s="139">
        <f t="shared" si="58"/>
        <v>-31.5</v>
      </c>
    </row>
    <row r="88" spans="1:69">
      <c r="A88" s="8" t="s">
        <v>130</v>
      </c>
      <c r="B88" s="15">
        <f>'[3]05'!B90</f>
        <v>320</v>
      </c>
      <c r="C88" s="16">
        <f>'[3]05'!C90</f>
        <v>0</v>
      </c>
      <c r="D88" s="16">
        <f>'[3]05'!D90</f>
        <v>0</v>
      </c>
      <c r="E88" s="16">
        <f>'[3]05'!E90</f>
        <v>0</v>
      </c>
      <c r="F88" s="16">
        <f>'[3]05'!F90</f>
        <v>980</v>
      </c>
      <c r="G88" s="16">
        <f>'[3]05'!G90</f>
        <v>0</v>
      </c>
      <c r="H88" s="17">
        <f t="shared" si="59"/>
        <v>1300</v>
      </c>
      <c r="I88" s="15">
        <f>'[3]05'!J90</f>
        <v>315</v>
      </c>
      <c r="J88" s="16">
        <f>'[3]05'!K90</f>
        <v>0</v>
      </c>
      <c r="K88" s="16">
        <f>'[3]05'!L90</f>
        <v>0</v>
      </c>
      <c r="L88" s="16">
        <f>'[3]05'!M90</f>
        <v>0</v>
      </c>
      <c r="M88" s="16">
        <f>'[3]05'!N90</f>
        <v>0</v>
      </c>
      <c r="N88" s="16">
        <f>'[3]05'!O90</f>
        <v>0</v>
      </c>
      <c r="O88" s="17">
        <f t="shared" si="60"/>
        <v>315</v>
      </c>
      <c r="P88" s="18">
        <f>frq!C88</f>
        <v>1</v>
      </c>
      <c r="Q88" s="15">
        <f t="shared" si="33"/>
        <v>315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315</v>
      </c>
      <c r="X88" s="8">
        <f t="shared" si="36"/>
        <v>31.5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31.5</v>
      </c>
      <c r="AE88" s="8">
        <f t="shared" si="43"/>
        <v>31.5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31.5</v>
      </c>
      <c r="AL88" s="8">
        <f t="shared" si="35"/>
        <v>252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252</v>
      </c>
      <c r="AW88" s="199">
        <v>31.5</v>
      </c>
      <c r="AX88" s="199">
        <v>0</v>
      </c>
      <c r="AY88" s="199">
        <v>0</v>
      </c>
      <c r="AZ88" s="199">
        <v>0</v>
      </c>
      <c r="BA88" s="199">
        <v>0</v>
      </c>
      <c r="BB88" s="199">
        <v>0</v>
      </c>
      <c r="BC88" s="8">
        <f t="shared" si="51"/>
        <v>31.5</v>
      </c>
      <c r="BD88" s="199">
        <v>31.5</v>
      </c>
      <c r="BE88" s="199">
        <v>0</v>
      </c>
      <c r="BF88" s="199">
        <v>0</v>
      </c>
      <c r="BG88" s="199">
        <v>0</v>
      </c>
      <c r="BH88" s="199">
        <v>0</v>
      </c>
      <c r="BI88" s="199">
        <v>0</v>
      </c>
      <c r="BJ88" s="8">
        <f t="shared" si="52"/>
        <v>31.5</v>
      </c>
      <c r="BL88" s="8">
        <f t="shared" si="53"/>
        <v>0</v>
      </c>
      <c r="BM88" s="8">
        <f t="shared" si="54"/>
        <v>0</v>
      </c>
      <c r="BN88" s="8">
        <f t="shared" si="55"/>
        <v>31.5</v>
      </c>
      <c r="BO88" s="8">
        <f t="shared" si="56"/>
        <v>31.5</v>
      </c>
      <c r="BP88" s="139">
        <f t="shared" si="57"/>
        <v>-31.5</v>
      </c>
      <c r="BQ88" s="139">
        <f t="shared" si="58"/>
        <v>-31.5</v>
      </c>
    </row>
    <row r="89" spans="1:69">
      <c r="A89" s="8" t="s">
        <v>131</v>
      </c>
      <c r="B89" s="15">
        <f>'[3]05'!B91</f>
        <v>320</v>
      </c>
      <c r="C89" s="16">
        <f>'[3]05'!C91</f>
        <v>0</v>
      </c>
      <c r="D89" s="16">
        <f>'[3]05'!D91</f>
        <v>0</v>
      </c>
      <c r="E89" s="16">
        <f>'[3]05'!E91</f>
        <v>0</v>
      </c>
      <c r="F89" s="16">
        <f>'[3]05'!F91</f>
        <v>980</v>
      </c>
      <c r="G89" s="16">
        <f>'[3]05'!G91</f>
        <v>0</v>
      </c>
      <c r="H89" s="17">
        <f t="shared" si="59"/>
        <v>1300</v>
      </c>
      <c r="I89" s="15">
        <f>'[3]05'!J91</f>
        <v>315</v>
      </c>
      <c r="J89" s="16">
        <f>'[3]05'!K91</f>
        <v>0</v>
      </c>
      <c r="K89" s="16">
        <f>'[3]05'!L91</f>
        <v>0</v>
      </c>
      <c r="L89" s="16">
        <f>'[3]05'!M91</f>
        <v>0</v>
      </c>
      <c r="M89" s="16">
        <f>'[3]05'!N91</f>
        <v>0</v>
      </c>
      <c r="N89" s="16">
        <f>'[3]05'!O91</f>
        <v>0</v>
      </c>
      <c r="O89" s="17">
        <f t="shared" si="60"/>
        <v>315</v>
      </c>
      <c r="P89" s="18">
        <f>frq!C89</f>
        <v>1</v>
      </c>
      <c r="Q89" s="15">
        <f t="shared" si="33"/>
        <v>315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315</v>
      </c>
      <c r="X89" s="8">
        <f t="shared" si="36"/>
        <v>31.5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31.5</v>
      </c>
      <c r="AE89" s="8">
        <f t="shared" si="43"/>
        <v>31.5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31.5</v>
      </c>
      <c r="AL89" s="8">
        <f t="shared" si="35"/>
        <v>252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252</v>
      </c>
      <c r="AW89" s="199">
        <v>31.5</v>
      </c>
      <c r="AX89" s="199">
        <v>0</v>
      </c>
      <c r="AY89" s="199">
        <v>0</v>
      </c>
      <c r="AZ89" s="199">
        <v>0</v>
      </c>
      <c r="BA89" s="199">
        <v>0</v>
      </c>
      <c r="BB89" s="199">
        <v>0</v>
      </c>
      <c r="BC89" s="8">
        <f t="shared" si="51"/>
        <v>31.5</v>
      </c>
      <c r="BD89" s="199">
        <v>31.5</v>
      </c>
      <c r="BE89" s="199">
        <v>0</v>
      </c>
      <c r="BF89" s="199">
        <v>0</v>
      </c>
      <c r="BG89" s="199">
        <v>0</v>
      </c>
      <c r="BH89" s="199">
        <v>0</v>
      </c>
      <c r="BI89" s="199">
        <v>0</v>
      </c>
      <c r="BJ89" s="8">
        <f t="shared" si="52"/>
        <v>31.5</v>
      </c>
      <c r="BL89" s="8">
        <f t="shared" si="53"/>
        <v>0</v>
      </c>
      <c r="BM89" s="8">
        <f t="shared" si="54"/>
        <v>0</v>
      </c>
      <c r="BN89" s="8">
        <f t="shared" si="55"/>
        <v>31.5</v>
      </c>
      <c r="BO89" s="8">
        <f t="shared" si="56"/>
        <v>31.5</v>
      </c>
      <c r="BP89" s="139">
        <f t="shared" si="57"/>
        <v>-31.5</v>
      </c>
      <c r="BQ89" s="139">
        <f t="shared" si="58"/>
        <v>-31.5</v>
      </c>
    </row>
    <row r="90" spans="1:69">
      <c r="A90" s="8" t="s">
        <v>132</v>
      </c>
      <c r="B90" s="15">
        <f>'[3]05'!B92</f>
        <v>320</v>
      </c>
      <c r="C90" s="16">
        <f>'[3]05'!C92</f>
        <v>0</v>
      </c>
      <c r="D90" s="16">
        <f>'[3]05'!D92</f>
        <v>0</v>
      </c>
      <c r="E90" s="16">
        <f>'[3]05'!E92</f>
        <v>0</v>
      </c>
      <c r="F90" s="16">
        <f>'[3]05'!F92</f>
        <v>980</v>
      </c>
      <c r="G90" s="16">
        <f>'[3]05'!G92</f>
        <v>0</v>
      </c>
      <c r="H90" s="17">
        <f t="shared" si="59"/>
        <v>1300</v>
      </c>
      <c r="I90" s="15">
        <f>'[3]05'!J92</f>
        <v>315</v>
      </c>
      <c r="J90" s="16">
        <f>'[3]05'!K92</f>
        <v>0</v>
      </c>
      <c r="K90" s="16">
        <f>'[3]05'!L92</f>
        <v>0</v>
      </c>
      <c r="L90" s="16">
        <f>'[3]05'!M92</f>
        <v>0</v>
      </c>
      <c r="M90" s="16">
        <f>'[3]05'!N92</f>
        <v>0</v>
      </c>
      <c r="N90" s="16">
        <f>'[3]05'!O92</f>
        <v>0</v>
      </c>
      <c r="O90" s="17">
        <f t="shared" si="60"/>
        <v>315</v>
      </c>
      <c r="P90" s="18">
        <f>frq!C90</f>
        <v>1</v>
      </c>
      <c r="Q90" s="15">
        <f t="shared" si="33"/>
        <v>315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315</v>
      </c>
      <c r="X90" s="8">
        <f t="shared" si="36"/>
        <v>31.5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31.5</v>
      </c>
      <c r="AE90" s="8">
        <f t="shared" si="43"/>
        <v>31.5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31.5</v>
      </c>
      <c r="AL90" s="8">
        <f t="shared" si="35"/>
        <v>252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252</v>
      </c>
      <c r="AW90" s="199">
        <v>31.5</v>
      </c>
      <c r="AX90" s="199">
        <v>0</v>
      </c>
      <c r="AY90" s="199">
        <v>0</v>
      </c>
      <c r="AZ90" s="199">
        <v>0</v>
      </c>
      <c r="BA90" s="199">
        <v>0</v>
      </c>
      <c r="BB90" s="199">
        <v>0</v>
      </c>
      <c r="BC90" s="8">
        <f t="shared" si="51"/>
        <v>31.5</v>
      </c>
      <c r="BD90" s="199">
        <v>31.5</v>
      </c>
      <c r="BE90" s="199">
        <v>0</v>
      </c>
      <c r="BF90" s="199">
        <v>0</v>
      </c>
      <c r="BG90" s="199">
        <v>0</v>
      </c>
      <c r="BH90" s="199">
        <v>0</v>
      </c>
      <c r="BI90" s="199">
        <v>0</v>
      </c>
      <c r="BJ90" s="8">
        <f t="shared" si="52"/>
        <v>31.5</v>
      </c>
      <c r="BL90" s="8">
        <f t="shared" si="53"/>
        <v>0</v>
      </c>
      <c r="BM90" s="8">
        <f t="shared" si="54"/>
        <v>0</v>
      </c>
      <c r="BN90" s="8">
        <f t="shared" si="55"/>
        <v>31.5</v>
      </c>
      <c r="BO90" s="8">
        <f t="shared" si="56"/>
        <v>31.5</v>
      </c>
      <c r="BP90" s="139">
        <f t="shared" si="57"/>
        <v>-31.5</v>
      </c>
      <c r="BQ90" s="139">
        <f t="shared" si="58"/>
        <v>-31.5</v>
      </c>
    </row>
    <row r="91" spans="1:69">
      <c r="A91" s="8" t="s">
        <v>133</v>
      </c>
      <c r="B91" s="15">
        <f>'[3]05'!B93</f>
        <v>320</v>
      </c>
      <c r="C91" s="16">
        <f>'[3]05'!C93</f>
        <v>0</v>
      </c>
      <c r="D91" s="16">
        <f>'[3]05'!D93</f>
        <v>0</v>
      </c>
      <c r="E91" s="16">
        <f>'[3]05'!E93</f>
        <v>0</v>
      </c>
      <c r="F91" s="16">
        <f>'[3]05'!F93</f>
        <v>980</v>
      </c>
      <c r="G91" s="16">
        <f>'[3]05'!G93</f>
        <v>0</v>
      </c>
      <c r="H91" s="17">
        <f t="shared" si="59"/>
        <v>1300</v>
      </c>
      <c r="I91" s="15">
        <f>'[3]05'!J93</f>
        <v>315</v>
      </c>
      <c r="J91" s="16">
        <f>'[3]05'!K93</f>
        <v>0</v>
      </c>
      <c r="K91" s="16">
        <f>'[3]05'!L93</f>
        <v>0</v>
      </c>
      <c r="L91" s="16">
        <f>'[3]05'!M93</f>
        <v>0</v>
      </c>
      <c r="M91" s="16">
        <f>'[3]05'!N93</f>
        <v>0</v>
      </c>
      <c r="N91" s="16">
        <f>'[3]05'!O93</f>
        <v>0</v>
      </c>
      <c r="O91" s="17">
        <f t="shared" si="60"/>
        <v>315</v>
      </c>
      <c r="P91" s="18">
        <f>frq!C91</f>
        <v>1</v>
      </c>
      <c r="Q91" s="15">
        <f t="shared" si="33"/>
        <v>315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315</v>
      </c>
      <c r="X91" s="8">
        <f t="shared" si="36"/>
        <v>0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0</v>
      </c>
      <c r="AE91" s="8">
        <f t="shared" si="43"/>
        <v>31.5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31.5</v>
      </c>
      <c r="AL91" s="8">
        <f t="shared" si="35"/>
        <v>283.5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283.5</v>
      </c>
      <c r="AW91" s="199">
        <v>0</v>
      </c>
      <c r="AX91" s="199">
        <v>0</v>
      </c>
      <c r="AY91" s="199">
        <v>0</v>
      </c>
      <c r="AZ91" s="199">
        <v>0</v>
      </c>
      <c r="BA91" s="199">
        <v>0</v>
      </c>
      <c r="BB91" s="199">
        <v>0</v>
      </c>
      <c r="BC91" s="8">
        <f t="shared" si="51"/>
        <v>0</v>
      </c>
      <c r="BD91" s="199">
        <v>31.5</v>
      </c>
      <c r="BE91" s="199">
        <v>0</v>
      </c>
      <c r="BF91" s="199">
        <v>0</v>
      </c>
      <c r="BG91" s="199">
        <v>0</v>
      </c>
      <c r="BH91" s="199">
        <v>0</v>
      </c>
      <c r="BI91" s="199">
        <v>0</v>
      </c>
      <c r="BJ91" s="8">
        <f t="shared" si="52"/>
        <v>31.5</v>
      </c>
      <c r="BL91" s="8">
        <f t="shared" si="53"/>
        <v>0</v>
      </c>
      <c r="BM91" s="8">
        <f t="shared" si="54"/>
        <v>0</v>
      </c>
      <c r="BN91" s="8">
        <f t="shared" si="55"/>
        <v>0</v>
      </c>
      <c r="BO91" s="8">
        <f t="shared" si="56"/>
        <v>31.5</v>
      </c>
      <c r="BP91" s="139">
        <f t="shared" si="57"/>
        <v>0</v>
      </c>
      <c r="BQ91" s="139">
        <f t="shared" si="58"/>
        <v>-31.5</v>
      </c>
    </row>
    <row r="92" spans="1:69">
      <c r="A92" s="8" t="s">
        <v>134</v>
      </c>
      <c r="B92" s="15">
        <f>'[3]05'!B94</f>
        <v>320</v>
      </c>
      <c r="C92" s="16">
        <f>'[3]05'!C94</f>
        <v>0</v>
      </c>
      <c r="D92" s="16">
        <f>'[3]05'!D94</f>
        <v>0</v>
      </c>
      <c r="E92" s="16">
        <f>'[3]05'!E94</f>
        <v>0</v>
      </c>
      <c r="F92" s="16">
        <f>'[3]05'!F94</f>
        <v>980</v>
      </c>
      <c r="G92" s="16">
        <f>'[3]05'!G94</f>
        <v>0</v>
      </c>
      <c r="H92" s="17">
        <f t="shared" si="59"/>
        <v>1300</v>
      </c>
      <c r="I92" s="15">
        <f>'[3]05'!J94</f>
        <v>315</v>
      </c>
      <c r="J92" s="16">
        <f>'[3]05'!K94</f>
        <v>0</v>
      </c>
      <c r="K92" s="16">
        <f>'[3]05'!L94</f>
        <v>0</v>
      </c>
      <c r="L92" s="16">
        <f>'[3]05'!M94</f>
        <v>0</v>
      </c>
      <c r="M92" s="16">
        <f>'[3]05'!N94</f>
        <v>0</v>
      </c>
      <c r="N92" s="16">
        <f>'[3]05'!O94</f>
        <v>0</v>
      </c>
      <c r="O92" s="17">
        <f t="shared" si="60"/>
        <v>315</v>
      </c>
      <c r="P92" s="18">
        <f>frq!C92</f>
        <v>1</v>
      </c>
      <c r="Q92" s="15">
        <f t="shared" si="33"/>
        <v>315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315</v>
      </c>
      <c r="X92" s="8">
        <f t="shared" si="36"/>
        <v>0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0</v>
      </c>
      <c r="AE92" s="8">
        <f t="shared" si="43"/>
        <v>31.5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31.5</v>
      </c>
      <c r="AL92" s="8">
        <f t="shared" si="35"/>
        <v>283.5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283.5</v>
      </c>
      <c r="AW92" s="199">
        <v>0</v>
      </c>
      <c r="AX92" s="199">
        <v>0</v>
      </c>
      <c r="AY92" s="199">
        <v>0</v>
      </c>
      <c r="AZ92" s="199">
        <v>0</v>
      </c>
      <c r="BA92" s="199">
        <v>0</v>
      </c>
      <c r="BB92" s="199">
        <v>0</v>
      </c>
      <c r="BC92" s="8">
        <f t="shared" si="51"/>
        <v>0</v>
      </c>
      <c r="BD92" s="199">
        <v>31.5</v>
      </c>
      <c r="BE92" s="199">
        <v>0</v>
      </c>
      <c r="BF92" s="199">
        <v>0</v>
      </c>
      <c r="BG92" s="199">
        <v>0</v>
      </c>
      <c r="BH92" s="199">
        <v>0</v>
      </c>
      <c r="BI92" s="199">
        <v>0</v>
      </c>
      <c r="BJ92" s="8">
        <f t="shared" si="52"/>
        <v>31.5</v>
      </c>
      <c r="BL92" s="8">
        <f t="shared" si="53"/>
        <v>0</v>
      </c>
      <c r="BM92" s="8">
        <f t="shared" si="54"/>
        <v>0</v>
      </c>
      <c r="BN92" s="8">
        <f t="shared" si="55"/>
        <v>0</v>
      </c>
      <c r="BO92" s="8">
        <f t="shared" si="56"/>
        <v>31.5</v>
      </c>
      <c r="BP92" s="139">
        <f t="shared" si="57"/>
        <v>0</v>
      </c>
      <c r="BQ92" s="139">
        <f t="shared" si="58"/>
        <v>-31.5</v>
      </c>
    </row>
    <row r="93" spans="1:69">
      <c r="A93" s="8" t="s">
        <v>135</v>
      </c>
      <c r="B93" s="15">
        <f>'[3]05'!B95</f>
        <v>320</v>
      </c>
      <c r="C93" s="16">
        <f>'[3]05'!C95</f>
        <v>0</v>
      </c>
      <c r="D93" s="16">
        <f>'[3]05'!D95</f>
        <v>0</v>
      </c>
      <c r="E93" s="16">
        <f>'[3]05'!E95</f>
        <v>0</v>
      </c>
      <c r="F93" s="16">
        <f>'[3]05'!F95</f>
        <v>980</v>
      </c>
      <c r="G93" s="16">
        <f>'[3]05'!G95</f>
        <v>0</v>
      </c>
      <c r="H93" s="17">
        <f t="shared" si="59"/>
        <v>1300</v>
      </c>
      <c r="I93" s="15">
        <f>'[3]05'!J95</f>
        <v>282.22000000000003</v>
      </c>
      <c r="J93" s="16">
        <f>'[3]05'!K95</f>
        <v>0</v>
      </c>
      <c r="K93" s="16">
        <f>'[3]05'!L95</f>
        <v>0</v>
      </c>
      <c r="L93" s="16">
        <f>'[3]05'!M95</f>
        <v>0</v>
      </c>
      <c r="M93" s="16">
        <f>'[3]05'!N95</f>
        <v>0</v>
      </c>
      <c r="N93" s="16">
        <f>'[3]05'!O95</f>
        <v>0</v>
      </c>
      <c r="O93" s="17">
        <f t="shared" si="60"/>
        <v>282.22000000000003</v>
      </c>
      <c r="P93" s="18">
        <f>frq!C93</f>
        <v>1</v>
      </c>
      <c r="Q93" s="15">
        <f t="shared" si="33"/>
        <v>282.22000000000003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282.22000000000003</v>
      </c>
      <c r="X93" s="8">
        <f t="shared" si="36"/>
        <v>0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0</v>
      </c>
      <c r="AE93" s="8">
        <f t="shared" si="43"/>
        <v>32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32</v>
      </c>
      <c r="AL93" s="8">
        <f t="shared" si="35"/>
        <v>250.22000000000003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250.22000000000003</v>
      </c>
      <c r="AW93" s="199">
        <v>0</v>
      </c>
      <c r="AX93" s="199">
        <v>0</v>
      </c>
      <c r="AY93" s="199">
        <v>0</v>
      </c>
      <c r="AZ93" s="199">
        <v>0</v>
      </c>
      <c r="BA93" s="199">
        <v>0</v>
      </c>
      <c r="BB93" s="199">
        <v>0</v>
      </c>
      <c r="BC93" s="8">
        <f t="shared" si="51"/>
        <v>0</v>
      </c>
      <c r="BD93" s="199">
        <v>32</v>
      </c>
      <c r="BE93" s="199">
        <v>0</v>
      </c>
      <c r="BF93" s="199">
        <v>0</v>
      </c>
      <c r="BG93" s="199">
        <v>0</v>
      </c>
      <c r="BH93" s="199">
        <v>0</v>
      </c>
      <c r="BI93" s="199">
        <v>0</v>
      </c>
      <c r="BJ93" s="8">
        <f t="shared" si="52"/>
        <v>32</v>
      </c>
      <c r="BL93" s="8">
        <f t="shared" si="53"/>
        <v>0</v>
      </c>
      <c r="BM93" s="8">
        <f t="shared" si="54"/>
        <v>0</v>
      </c>
      <c r="BN93" s="8">
        <f t="shared" si="55"/>
        <v>0</v>
      </c>
      <c r="BO93" s="8">
        <f t="shared" si="56"/>
        <v>32</v>
      </c>
      <c r="BP93" s="139">
        <f t="shared" si="57"/>
        <v>0</v>
      </c>
      <c r="BQ93" s="139">
        <f t="shared" si="58"/>
        <v>-32</v>
      </c>
    </row>
    <row r="94" spans="1:69">
      <c r="A94" s="8" t="s">
        <v>136</v>
      </c>
      <c r="B94" s="15">
        <f>'[3]05'!B96</f>
        <v>320</v>
      </c>
      <c r="C94" s="16">
        <f>'[3]05'!C96</f>
        <v>0</v>
      </c>
      <c r="D94" s="16">
        <f>'[3]05'!D96</f>
        <v>0</v>
      </c>
      <c r="E94" s="16">
        <f>'[3]05'!E96</f>
        <v>0</v>
      </c>
      <c r="F94" s="16">
        <f>'[3]05'!F96</f>
        <v>980</v>
      </c>
      <c r="G94" s="16">
        <f>'[3]05'!G96</f>
        <v>0</v>
      </c>
      <c r="H94" s="17">
        <f t="shared" si="59"/>
        <v>1300</v>
      </c>
      <c r="I94" s="15">
        <f>'[3]05'!J96</f>
        <v>282.22000000000003</v>
      </c>
      <c r="J94" s="16">
        <f>'[3]05'!K96</f>
        <v>0</v>
      </c>
      <c r="K94" s="16">
        <f>'[3]05'!L96</f>
        <v>0</v>
      </c>
      <c r="L94" s="16">
        <f>'[3]05'!M96</f>
        <v>0</v>
      </c>
      <c r="M94" s="16">
        <f>'[3]05'!N96</f>
        <v>0</v>
      </c>
      <c r="N94" s="16">
        <f>'[3]05'!O96</f>
        <v>0</v>
      </c>
      <c r="O94" s="17">
        <f t="shared" si="60"/>
        <v>282.22000000000003</v>
      </c>
      <c r="P94" s="18">
        <f>frq!C94</f>
        <v>1</v>
      </c>
      <c r="Q94" s="15">
        <f t="shared" si="33"/>
        <v>282.22000000000003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282.22000000000003</v>
      </c>
      <c r="X94" s="8">
        <f t="shared" si="36"/>
        <v>0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0</v>
      </c>
      <c r="AE94" s="8">
        <f t="shared" si="43"/>
        <v>32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32</v>
      </c>
      <c r="AL94" s="8">
        <f t="shared" si="35"/>
        <v>250.22000000000003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250.22000000000003</v>
      </c>
      <c r="AW94" s="199">
        <v>0</v>
      </c>
      <c r="AX94" s="199">
        <v>0</v>
      </c>
      <c r="AY94" s="199">
        <v>0</v>
      </c>
      <c r="AZ94" s="199">
        <v>0</v>
      </c>
      <c r="BA94" s="199">
        <v>0</v>
      </c>
      <c r="BB94" s="199">
        <v>0</v>
      </c>
      <c r="BC94" s="8">
        <f t="shared" si="51"/>
        <v>0</v>
      </c>
      <c r="BD94" s="199">
        <v>32</v>
      </c>
      <c r="BE94" s="199">
        <v>0</v>
      </c>
      <c r="BF94" s="199">
        <v>0</v>
      </c>
      <c r="BG94" s="199">
        <v>0</v>
      </c>
      <c r="BH94" s="199">
        <v>0</v>
      </c>
      <c r="BI94" s="199">
        <v>0</v>
      </c>
      <c r="BJ94" s="8">
        <f t="shared" si="52"/>
        <v>32</v>
      </c>
      <c r="BL94" s="8">
        <f t="shared" si="53"/>
        <v>0</v>
      </c>
      <c r="BM94" s="8">
        <f t="shared" si="54"/>
        <v>0</v>
      </c>
      <c r="BN94" s="8">
        <f t="shared" si="55"/>
        <v>0</v>
      </c>
      <c r="BO94" s="8">
        <f t="shared" si="56"/>
        <v>32</v>
      </c>
      <c r="BP94" s="139">
        <f t="shared" si="57"/>
        <v>0</v>
      </c>
      <c r="BQ94" s="139">
        <f t="shared" si="58"/>
        <v>-32</v>
      </c>
    </row>
    <row r="95" spans="1:69">
      <c r="A95" s="8" t="s">
        <v>137</v>
      </c>
      <c r="B95" s="15">
        <f>'[3]05'!B97</f>
        <v>320</v>
      </c>
      <c r="C95" s="16">
        <f>'[3]05'!C97</f>
        <v>0</v>
      </c>
      <c r="D95" s="16">
        <f>'[3]05'!D97</f>
        <v>0</v>
      </c>
      <c r="E95" s="16">
        <f>'[3]05'!E97</f>
        <v>0</v>
      </c>
      <c r="F95" s="16">
        <f>'[3]05'!F97</f>
        <v>980</v>
      </c>
      <c r="G95" s="16">
        <f>'[3]05'!G97</f>
        <v>0</v>
      </c>
      <c r="H95" s="17">
        <f t="shared" si="59"/>
        <v>1300</v>
      </c>
      <c r="I95" s="15">
        <f>'[3]05'!J97</f>
        <v>281.22000000000003</v>
      </c>
      <c r="J95" s="16">
        <f>'[3]05'!K97</f>
        <v>0</v>
      </c>
      <c r="K95" s="16">
        <f>'[3]05'!L97</f>
        <v>0</v>
      </c>
      <c r="L95" s="16">
        <f>'[3]05'!M97</f>
        <v>0</v>
      </c>
      <c r="M95" s="16">
        <f>'[3]05'!N97</f>
        <v>0</v>
      </c>
      <c r="N95" s="16">
        <f>'[3]05'!O97</f>
        <v>0</v>
      </c>
      <c r="O95" s="17">
        <f t="shared" si="60"/>
        <v>281.22000000000003</v>
      </c>
      <c r="P95" s="18">
        <f>frq!C95</f>
        <v>1</v>
      </c>
      <c r="Q95" s="15">
        <f t="shared" si="33"/>
        <v>281.22000000000003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281.22000000000003</v>
      </c>
      <c r="X95" s="8">
        <f t="shared" si="36"/>
        <v>0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0</v>
      </c>
      <c r="AE95" s="8">
        <f t="shared" si="43"/>
        <v>32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32</v>
      </c>
      <c r="AL95" s="8">
        <f t="shared" si="35"/>
        <v>249.22000000000003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249.22000000000003</v>
      </c>
      <c r="AW95" s="199">
        <v>0</v>
      </c>
      <c r="AX95" s="199">
        <v>0</v>
      </c>
      <c r="AY95" s="199">
        <v>0</v>
      </c>
      <c r="AZ95" s="199">
        <v>0</v>
      </c>
      <c r="BA95" s="199">
        <v>0</v>
      </c>
      <c r="BB95" s="199">
        <v>0</v>
      </c>
      <c r="BC95" s="8">
        <f t="shared" si="51"/>
        <v>0</v>
      </c>
      <c r="BD95" s="199">
        <v>32</v>
      </c>
      <c r="BE95" s="199">
        <v>0</v>
      </c>
      <c r="BF95" s="199">
        <v>0</v>
      </c>
      <c r="BG95" s="199">
        <v>0</v>
      </c>
      <c r="BH95" s="199">
        <v>0</v>
      </c>
      <c r="BI95" s="199">
        <v>0</v>
      </c>
      <c r="BJ95" s="8">
        <f t="shared" si="52"/>
        <v>32</v>
      </c>
      <c r="BL95" s="8">
        <f t="shared" si="53"/>
        <v>0</v>
      </c>
      <c r="BM95" s="8">
        <f t="shared" si="54"/>
        <v>0</v>
      </c>
      <c r="BN95" s="8">
        <f t="shared" si="55"/>
        <v>0</v>
      </c>
      <c r="BO95" s="8">
        <f t="shared" si="56"/>
        <v>32</v>
      </c>
      <c r="BP95" s="139">
        <f t="shared" si="57"/>
        <v>0</v>
      </c>
      <c r="BQ95" s="139">
        <f t="shared" si="58"/>
        <v>-32</v>
      </c>
    </row>
    <row r="96" spans="1:69">
      <c r="A96" s="8" t="s">
        <v>138</v>
      </c>
      <c r="B96" s="15">
        <f>'[3]05'!B98</f>
        <v>320</v>
      </c>
      <c r="C96" s="16">
        <f>'[3]05'!C98</f>
        <v>0</v>
      </c>
      <c r="D96" s="16">
        <f>'[3]05'!D98</f>
        <v>0</v>
      </c>
      <c r="E96" s="16">
        <f>'[3]05'!E98</f>
        <v>0</v>
      </c>
      <c r="F96" s="16">
        <f>'[3]05'!F98</f>
        <v>980</v>
      </c>
      <c r="G96" s="16">
        <f>'[3]05'!G98</f>
        <v>0</v>
      </c>
      <c r="H96" s="17">
        <f t="shared" si="59"/>
        <v>1300</v>
      </c>
      <c r="I96" s="15">
        <f>'[3]05'!J98</f>
        <v>281.22000000000003</v>
      </c>
      <c r="J96" s="16">
        <f>'[3]05'!K98</f>
        <v>0</v>
      </c>
      <c r="K96" s="16">
        <f>'[3]05'!L98</f>
        <v>0</v>
      </c>
      <c r="L96" s="16">
        <f>'[3]05'!M98</f>
        <v>0</v>
      </c>
      <c r="M96" s="16">
        <f>'[3]05'!N98</f>
        <v>0</v>
      </c>
      <c r="N96" s="16">
        <f>'[3]05'!O98</f>
        <v>0</v>
      </c>
      <c r="O96" s="17">
        <f t="shared" si="60"/>
        <v>281.22000000000003</v>
      </c>
      <c r="P96" s="18">
        <f>frq!C96</f>
        <v>1</v>
      </c>
      <c r="Q96" s="15">
        <f t="shared" si="33"/>
        <v>281.22000000000003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281.22000000000003</v>
      </c>
      <c r="X96" s="8">
        <f t="shared" si="36"/>
        <v>0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0</v>
      </c>
      <c r="AE96" s="8">
        <f t="shared" si="43"/>
        <v>32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32</v>
      </c>
      <c r="AL96" s="8">
        <f t="shared" si="35"/>
        <v>249.22000000000003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249.22000000000003</v>
      </c>
      <c r="AW96" s="199">
        <v>0</v>
      </c>
      <c r="AX96" s="199">
        <v>0</v>
      </c>
      <c r="AY96" s="199">
        <v>0</v>
      </c>
      <c r="AZ96" s="199">
        <v>0</v>
      </c>
      <c r="BA96" s="199">
        <v>0</v>
      </c>
      <c r="BB96" s="199">
        <v>0</v>
      </c>
      <c r="BC96" s="8">
        <f t="shared" si="51"/>
        <v>0</v>
      </c>
      <c r="BD96" s="199">
        <v>32</v>
      </c>
      <c r="BE96" s="199">
        <v>0</v>
      </c>
      <c r="BF96" s="199">
        <v>0</v>
      </c>
      <c r="BG96" s="199">
        <v>0</v>
      </c>
      <c r="BH96" s="199">
        <v>0</v>
      </c>
      <c r="BI96" s="199">
        <v>0</v>
      </c>
      <c r="BJ96" s="8">
        <f t="shared" si="52"/>
        <v>32</v>
      </c>
      <c r="BL96" s="8">
        <f t="shared" si="53"/>
        <v>0</v>
      </c>
      <c r="BM96" s="8">
        <f t="shared" si="54"/>
        <v>0</v>
      </c>
      <c r="BN96" s="8">
        <f t="shared" si="55"/>
        <v>0</v>
      </c>
      <c r="BO96" s="8">
        <f t="shared" si="56"/>
        <v>32</v>
      </c>
      <c r="BP96" s="139">
        <f t="shared" si="57"/>
        <v>0</v>
      </c>
      <c r="BQ96" s="139">
        <f t="shared" si="58"/>
        <v>-32</v>
      </c>
    </row>
    <row r="97" spans="1:69">
      <c r="A97" s="8" t="s">
        <v>139</v>
      </c>
      <c r="B97" s="15">
        <f>'[3]05'!B99</f>
        <v>320</v>
      </c>
      <c r="C97" s="16">
        <f>'[3]05'!C99</f>
        <v>0</v>
      </c>
      <c r="D97" s="16">
        <f>'[3]05'!D99</f>
        <v>0</v>
      </c>
      <c r="E97" s="16">
        <f>'[3]05'!E99</f>
        <v>0</v>
      </c>
      <c r="F97" s="16">
        <f>'[3]05'!F99</f>
        <v>980</v>
      </c>
      <c r="G97" s="16">
        <f>'[3]05'!G99</f>
        <v>0</v>
      </c>
      <c r="H97" s="17">
        <f t="shared" si="59"/>
        <v>1300</v>
      </c>
      <c r="I97" s="15">
        <f>'[3]05'!J99</f>
        <v>280.22000000000003</v>
      </c>
      <c r="J97" s="16">
        <f>'[3]05'!K99</f>
        <v>0</v>
      </c>
      <c r="K97" s="16">
        <f>'[3]05'!L99</f>
        <v>0</v>
      </c>
      <c r="L97" s="16">
        <f>'[3]05'!M99</f>
        <v>0</v>
      </c>
      <c r="M97" s="16">
        <f>'[3]05'!N99</f>
        <v>0</v>
      </c>
      <c r="N97" s="16">
        <f>'[3]05'!O99</f>
        <v>0</v>
      </c>
      <c r="O97" s="17">
        <f t="shared" si="60"/>
        <v>280.22000000000003</v>
      </c>
      <c r="P97" s="18">
        <f>frq!C97</f>
        <v>1</v>
      </c>
      <c r="Q97" s="15">
        <f t="shared" si="33"/>
        <v>280.22000000000003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280.22000000000003</v>
      </c>
      <c r="X97" s="8">
        <f t="shared" si="36"/>
        <v>0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0</v>
      </c>
      <c r="AE97" s="8">
        <f t="shared" si="43"/>
        <v>32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32</v>
      </c>
      <c r="AL97" s="8">
        <f t="shared" si="35"/>
        <v>248.22000000000003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248.22000000000003</v>
      </c>
      <c r="AW97" s="199">
        <v>0</v>
      </c>
      <c r="AX97" s="199">
        <v>0</v>
      </c>
      <c r="AY97" s="199">
        <v>0</v>
      </c>
      <c r="AZ97" s="199">
        <v>0</v>
      </c>
      <c r="BA97" s="199">
        <v>0</v>
      </c>
      <c r="BB97" s="199">
        <v>0</v>
      </c>
      <c r="BC97" s="8">
        <f t="shared" si="51"/>
        <v>0</v>
      </c>
      <c r="BD97" s="199">
        <v>32</v>
      </c>
      <c r="BE97" s="199">
        <v>0</v>
      </c>
      <c r="BF97" s="199">
        <v>0</v>
      </c>
      <c r="BG97" s="199">
        <v>0</v>
      </c>
      <c r="BH97" s="199">
        <v>0</v>
      </c>
      <c r="BI97" s="199">
        <v>0</v>
      </c>
      <c r="BJ97" s="8">
        <f t="shared" si="52"/>
        <v>32</v>
      </c>
      <c r="BL97" s="8">
        <f t="shared" si="53"/>
        <v>0</v>
      </c>
      <c r="BM97" s="8">
        <f t="shared" si="54"/>
        <v>0</v>
      </c>
      <c r="BN97" s="8">
        <f t="shared" si="55"/>
        <v>0</v>
      </c>
      <c r="BO97" s="8">
        <f t="shared" si="56"/>
        <v>32</v>
      </c>
      <c r="BP97" s="139">
        <f t="shared" si="57"/>
        <v>0</v>
      </c>
      <c r="BQ97" s="139">
        <f t="shared" si="58"/>
        <v>-32</v>
      </c>
    </row>
    <row r="98" spans="1:69">
      <c r="A98" s="8" t="s">
        <v>140</v>
      </c>
      <c r="B98" s="15">
        <f>'[3]05'!B100</f>
        <v>320</v>
      </c>
      <c r="C98" s="16">
        <f>'[3]05'!C100</f>
        <v>0</v>
      </c>
      <c r="D98" s="16">
        <f>'[3]05'!D100</f>
        <v>0</v>
      </c>
      <c r="E98" s="16">
        <f>'[3]05'!E100</f>
        <v>0</v>
      </c>
      <c r="F98" s="16">
        <f>'[3]05'!F100</f>
        <v>980</v>
      </c>
      <c r="G98" s="16">
        <f>'[3]05'!G100</f>
        <v>0</v>
      </c>
      <c r="H98" s="17">
        <f t="shared" si="59"/>
        <v>1300</v>
      </c>
      <c r="I98" s="15">
        <f>'[3]05'!J100</f>
        <v>280.22000000000003</v>
      </c>
      <c r="J98" s="16">
        <f>'[3]05'!K100</f>
        <v>0</v>
      </c>
      <c r="K98" s="16">
        <f>'[3]05'!L100</f>
        <v>0</v>
      </c>
      <c r="L98" s="16">
        <f>'[3]05'!M100</f>
        <v>0</v>
      </c>
      <c r="M98" s="16">
        <f>'[3]05'!N100</f>
        <v>0</v>
      </c>
      <c r="N98" s="16">
        <f>'[3]05'!O100</f>
        <v>0</v>
      </c>
      <c r="O98" s="17">
        <f t="shared" si="60"/>
        <v>280.22000000000003</v>
      </c>
      <c r="P98" s="18">
        <f>frq!C98</f>
        <v>1</v>
      </c>
      <c r="Q98" s="15">
        <f t="shared" si="33"/>
        <v>280.22000000000003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280.22000000000003</v>
      </c>
      <c r="X98" s="8">
        <f t="shared" si="36"/>
        <v>0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0</v>
      </c>
      <c r="AE98" s="8">
        <f t="shared" si="43"/>
        <v>32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32</v>
      </c>
      <c r="AL98" s="8">
        <f t="shared" si="35"/>
        <v>248.22000000000003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248.22000000000003</v>
      </c>
      <c r="AW98" s="199">
        <v>0</v>
      </c>
      <c r="AX98" s="199">
        <v>0</v>
      </c>
      <c r="AY98" s="199">
        <v>0</v>
      </c>
      <c r="AZ98" s="199">
        <v>0</v>
      </c>
      <c r="BA98" s="199">
        <v>0</v>
      </c>
      <c r="BB98" s="199">
        <v>0</v>
      </c>
      <c r="BC98" s="8">
        <f t="shared" si="51"/>
        <v>0</v>
      </c>
      <c r="BD98" s="199">
        <v>32</v>
      </c>
      <c r="BE98" s="199">
        <v>0</v>
      </c>
      <c r="BF98" s="199">
        <v>0</v>
      </c>
      <c r="BG98" s="199">
        <v>0</v>
      </c>
      <c r="BH98" s="199">
        <v>0</v>
      </c>
      <c r="BI98" s="199">
        <v>0</v>
      </c>
      <c r="BJ98" s="8">
        <f t="shared" si="52"/>
        <v>32</v>
      </c>
      <c r="BL98" s="8">
        <f t="shared" si="53"/>
        <v>0</v>
      </c>
      <c r="BM98" s="8">
        <f t="shared" si="54"/>
        <v>0</v>
      </c>
      <c r="BN98" s="8">
        <f t="shared" si="55"/>
        <v>0</v>
      </c>
      <c r="BO98" s="8">
        <f t="shared" si="56"/>
        <v>32</v>
      </c>
      <c r="BP98" s="139">
        <f t="shared" si="57"/>
        <v>0</v>
      </c>
      <c r="BQ98" s="139">
        <f t="shared" si="58"/>
        <v>-32</v>
      </c>
    </row>
    <row r="99" spans="1:69">
      <c r="A99" s="8" t="s">
        <v>171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23.36</v>
      </c>
      <c r="G99" s="15">
        <f t="shared" si="62"/>
        <v>0</v>
      </c>
      <c r="H99" s="15">
        <f t="shared" si="62"/>
        <v>31.04</v>
      </c>
      <c r="I99" s="15">
        <f t="shared" si="62"/>
        <v>6.7572700000000028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6.7572700000000028</v>
      </c>
      <c r="P99" s="15">
        <f t="shared" si="62"/>
        <v>2.4E-2</v>
      </c>
      <c r="Q99" s="15">
        <f t="shared" si="62"/>
        <v>6.7572700000000028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6.7572700000000028</v>
      </c>
      <c r="X99" s="15">
        <f t="shared" si="62"/>
        <v>0.47065249999999992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0.47065249999999992</v>
      </c>
      <c r="AE99" s="15">
        <f t="shared" si="62"/>
        <v>0.71863500000000002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0.71863500000000002</v>
      </c>
      <c r="AL99" s="15">
        <f t="shared" si="62"/>
        <v>5.5679825000000021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5.5679825000000021</v>
      </c>
      <c r="AS99" s="15">
        <f t="shared" si="62"/>
        <v>0</v>
      </c>
      <c r="AT99" s="15">
        <f t="shared" si="62"/>
        <v>0</v>
      </c>
      <c r="AU99" s="15">
        <f t="shared" si="62"/>
        <v>0</v>
      </c>
      <c r="AV99" s="15">
        <f t="shared" si="62"/>
        <v>0</v>
      </c>
      <c r="AW99" s="15">
        <f t="shared" si="62"/>
        <v>0.47065249999999992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0.47065249999999992</v>
      </c>
      <c r="BD99" s="15">
        <f t="shared" si="62"/>
        <v>0.71863500000000002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0.71863500000000002</v>
      </c>
      <c r="BK99" s="15"/>
      <c r="BL99" s="15">
        <f t="shared" si="63"/>
        <v>0</v>
      </c>
      <c r="BM99" s="15">
        <f t="shared" si="63"/>
        <v>0</v>
      </c>
      <c r="BN99" s="15">
        <f t="shared" si="63"/>
        <v>0.47065249999999992</v>
      </c>
      <c r="BO99" s="15">
        <f t="shared" si="63"/>
        <v>0.71863500000000002</v>
      </c>
      <c r="BP99" s="15">
        <f t="shared" si="63"/>
        <v>-0.47065249999999992</v>
      </c>
      <c r="BQ99" s="15">
        <f t="shared" si="63"/>
        <v>-0.71863500000000002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45204</v>
      </c>
      <c r="B1" s="3" t="s">
        <v>150</v>
      </c>
      <c r="C1" s="4" t="s">
        <v>150</v>
      </c>
      <c r="D1" s="4" t="s">
        <v>150</v>
      </c>
      <c r="E1" s="5" t="s">
        <v>150</v>
      </c>
    </row>
    <row r="2" spans="1:5" s="9" customFormat="1" ht="25.5">
      <c r="A2" s="9" t="s">
        <v>160</v>
      </c>
      <c r="B2" s="10" t="s">
        <v>179</v>
      </c>
      <c r="C2" s="11" t="s">
        <v>180</v>
      </c>
      <c r="D2" s="11" t="s">
        <v>181</v>
      </c>
      <c r="E2" s="12" t="s">
        <v>182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171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1" customWidth="1"/>
    <col min="3" max="3" width="13.42578125" style="131" bestFit="1" customWidth="1"/>
    <col min="4" max="4" width="15.42578125" style="131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45204</v>
      </c>
      <c r="B1" s="38" t="s">
        <v>341</v>
      </c>
      <c r="C1" s="38" t="s">
        <v>341</v>
      </c>
      <c r="D1" s="38" t="s">
        <v>341</v>
      </c>
      <c r="E1" s="130"/>
      <c r="F1" s="130"/>
      <c r="G1" s="130"/>
      <c r="H1" s="131"/>
    </row>
    <row r="2" spans="1:8">
      <c r="A2" s="8" t="s">
        <v>160</v>
      </c>
      <c r="B2" s="131" t="s">
        <v>342</v>
      </c>
      <c r="C2" s="131" t="s">
        <v>343</v>
      </c>
      <c r="D2" s="131" t="s">
        <v>344</v>
      </c>
    </row>
    <row r="3" spans="1:8">
      <c r="A3" s="8" t="s">
        <v>45</v>
      </c>
      <c r="B3" s="127">
        <v>0</v>
      </c>
      <c r="C3" s="127">
        <v>0</v>
      </c>
      <c r="D3" s="127">
        <v>0</v>
      </c>
    </row>
    <row r="4" spans="1:8">
      <c r="A4" s="8" t="s">
        <v>46</v>
      </c>
      <c r="B4" s="127">
        <v>0</v>
      </c>
      <c r="C4" s="127">
        <v>0</v>
      </c>
      <c r="D4" s="127">
        <v>0</v>
      </c>
    </row>
    <row r="5" spans="1:8">
      <c r="A5" s="8" t="s">
        <v>47</v>
      </c>
      <c r="B5" s="127">
        <v>0</v>
      </c>
      <c r="C5" s="127">
        <v>0</v>
      </c>
      <c r="D5" s="127">
        <v>0</v>
      </c>
    </row>
    <row r="6" spans="1:8">
      <c r="A6" s="8" t="s">
        <v>48</v>
      </c>
      <c r="B6" s="127">
        <v>0</v>
      </c>
      <c r="C6" s="127">
        <v>0</v>
      </c>
      <c r="D6" s="127">
        <v>0</v>
      </c>
    </row>
    <row r="7" spans="1:8">
      <c r="A7" s="8" t="s">
        <v>49</v>
      </c>
      <c r="B7" s="127">
        <v>0</v>
      </c>
      <c r="C7" s="127">
        <v>0</v>
      </c>
      <c r="D7" s="127">
        <v>0</v>
      </c>
    </row>
    <row r="8" spans="1:8">
      <c r="A8" s="8" t="s">
        <v>50</v>
      </c>
      <c r="B8" s="127">
        <v>0</v>
      </c>
      <c r="C8" s="127">
        <v>0</v>
      </c>
      <c r="D8" s="127">
        <v>0</v>
      </c>
    </row>
    <row r="9" spans="1:8">
      <c r="A9" s="8" t="s">
        <v>51</v>
      </c>
      <c r="B9" s="127">
        <v>0</v>
      </c>
      <c r="C9" s="127">
        <v>0</v>
      </c>
      <c r="D9" s="127">
        <v>0</v>
      </c>
    </row>
    <row r="10" spans="1:8">
      <c r="A10" s="8" t="s">
        <v>52</v>
      </c>
      <c r="B10" s="127">
        <v>0</v>
      </c>
      <c r="C10" s="127">
        <v>0</v>
      </c>
      <c r="D10" s="127">
        <v>0</v>
      </c>
    </row>
    <row r="11" spans="1:8">
      <c r="A11" s="8" t="s">
        <v>53</v>
      </c>
      <c r="B11" s="127">
        <v>0</v>
      </c>
      <c r="C11" s="127">
        <v>0</v>
      </c>
      <c r="D11" s="127">
        <v>0</v>
      </c>
    </row>
    <row r="12" spans="1:8">
      <c r="A12" s="8" t="s">
        <v>54</v>
      </c>
      <c r="B12" s="127">
        <v>0</v>
      </c>
      <c r="C12" s="127">
        <v>0</v>
      </c>
      <c r="D12" s="127">
        <v>0</v>
      </c>
    </row>
    <row r="13" spans="1:8">
      <c r="A13" s="8" t="s">
        <v>55</v>
      </c>
      <c r="B13" s="127">
        <v>0</v>
      </c>
      <c r="C13" s="127">
        <v>0</v>
      </c>
      <c r="D13" s="127">
        <v>0</v>
      </c>
    </row>
    <row r="14" spans="1:8">
      <c r="A14" s="8" t="s">
        <v>56</v>
      </c>
      <c r="B14" s="127">
        <v>0</v>
      </c>
      <c r="C14" s="127">
        <v>0</v>
      </c>
      <c r="D14" s="127">
        <v>0</v>
      </c>
    </row>
    <row r="15" spans="1:8">
      <c r="A15" s="8" t="s">
        <v>57</v>
      </c>
      <c r="B15" s="127">
        <v>0</v>
      </c>
      <c r="C15" s="127">
        <v>0</v>
      </c>
      <c r="D15" s="127">
        <v>0</v>
      </c>
    </row>
    <row r="16" spans="1:8">
      <c r="A16" s="8" t="s">
        <v>58</v>
      </c>
      <c r="B16" s="127">
        <v>0</v>
      </c>
      <c r="C16" s="127">
        <v>0</v>
      </c>
      <c r="D16" s="127">
        <v>0</v>
      </c>
    </row>
    <row r="17" spans="1:4">
      <c r="A17" s="8" t="s">
        <v>59</v>
      </c>
      <c r="B17" s="127">
        <v>0</v>
      </c>
      <c r="C17" s="127">
        <v>0</v>
      </c>
      <c r="D17" s="127">
        <v>0</v>
      </c>
    </row>
    <row r="18" spans="1:4">
      <c r="A18" s="8" t="s">
        <v>60</v>
      </c>
      <c r="B18" s="127">
        <v>0</v>
      </c>
      <c r="C18" s="127">
        <v>0</v>
      </c>
      <c r="D18" s="127">
        <v>0</v>
      </c>
    </row>
    <row r="19" spans="1:4">
      <c r="A19" s="8" t="s">
        <v>61</v>
      </c>
      <c r="B19" s="127">
        <v>0</v>
      </c>
      <c r="C19" s="127">
        <v>0</v>
      </c>
      <c r="D19" s="127">
        <v>0</v>
      </c>
    </row>
    <row r="20" spans="1:4">
      <c r="A20" s="8" t="s">
        <v>62</v>
      </c>
      <c r="B20" s="127">
        <v>0</v>
      </c>
      <c r="C20" s="127">
        <v>0</v>
      </c>
      <c r="D20" s="127">
        <v>0</v>
      </c>
    </row>
    <row r="21" spans="1:4">
      <c r="A21" s="8" t="s">
        <v>63</v>
      </c>
      <c r="B21" s="127">
        <v>0</v>
      </c>
      <c r="C21" s="127">
        <v>0</v>
      </c>
      <c r="D21" s="127">
        <v>0</v>
      </c>
    </row>
    <row r="22" spans="1:4">
      <c r="A22" s="8" t="s">
        <v>64</v>
      </c>
      <c r="B22" s="127">
        <v>0</v>
      </c>
      <c r="C22" s="127">
        <v>0</v>
      </c>
      <c r="D22" s="127">
        <v>0</v>
      </c>
    </row>
    <row r="23" spans="1:4">
      <c r="A23" s="8" t="s">
        <v>65</v>
      </c>
      <c r="B23" s="127">
        <v>0</v>
      </c>
      <c r="C23" s="127">
        <v>0</v>
      </c>
      <c r="D23" s="127">
        <v>0</v>
      </c>
    </row>
    <row r="24" spans="1:4">
      <c r="A24" s="8" t="s">
        <v>66</v>
      </c>
      <c r="B24" s="127">
        <v>0</v>
      </c>
      <c r="C24" s="127">
        <v>0</v>
      </c>
      <c r="D24" s="127">
        <v>0</v>
      </c>
    </row>
    <row r="25" spans="1:4">
      <c r="A25" s="8" t="s">
        <v>67</v>
      </c>
      <c r="B25" s="127">
        <v>0</v>
      </c>
      <c r="C25" s="127">
        <v>0</v>
      </c>
      <c r="D25" s="127">
        <v>0</v>
      </c>
    </row>
    <row r="26" spans="1:4">
      <c r="A26" s="8" t="s">
        <v>68</v>
      </c>
      <c r="B26" s="127">
        <v>0</v>
      </c>
      <c r="C26" s="127">
        <v>0</v>
      </c>
      <c r="D26" s="127">
        <v>0</v>
      </c>
    </row>
    <row r="27" spans="1:4">
      <c r="A27" s="8" t="s">
        <v>69</v>
      </c>
      <c r="B27" s="127">
        <v>0</v>
      </c>
      <c r="C27" s="127">
        <v>0</v>
      </c>
      <c r="D27" s="127">
        <v>0</v>
      </c>
    </row>
    <row r="28" spans="1:4">
      <c r="A28" s="8" t="s">
        <v>70</v>
      </c>
      <c r="B28" s="127">
        <v>0</v>
      </c>
      <c r="C28" s="127">
        <v>0</v>
      </c>
      <c r="D28" s="127">
        <v>0</v>
      </c>
    </row>
    <row r="29" spans="1:4">
      <c r="A29" s="8" t="s">
        <v>71</v>
      </c>
      <c r="B29" s="127">
        <v>0</v>
      </c>
      <c r="C29" s="127">
        <v>0</v>
      </c>
      <c r="D29" s="127">
        <v>0</v>
      </c>
    </row>
    <row r="30" spans="1:4">
      <c r="A30" s="8" t="s">
        <v>72</v>
      </c>
      <c r="B30" s="127">
        <v>0</v>
      </c>
      <c r="C30" s="127">
        <v>0</v>
      </c>
      <c r="D30" s="127">
        <v>0</v>
      </c>
    </row>
    <row r="31" spans="1:4">
      <c r="A31" s="8" t="s">
        <v>73</v>
      </c>
      <c r="B31" s="127">
        <v>0</v>
      </c>
      <c r="C31" s="127">
        <v>0</v>
      </c>
      <c r="D31" s="127">
        <v>0</v>
      </c>
    </row>
    <row r="32" spans="1:4">
      <c r="A32" s="8" t="s">
        <v>74</v>
      </c>
      <c r="B32" s="127">
        <v>0</v>
      </c>
      <c r="C32" s="127">
        <v>0</v>
      </c>
      <c r="D32" s="127">
        <v>0</v>
      </c>
    </row>
    <row r="33" spans="1:4">
      <c r="A33" s="8" t="s">
        <v>75</v>
      </c>
      <c r="B33" s="127">
        <v>0</v>
      </c>
      <c r="C33" s="127">
        <v>0</v>
      </c>
      <c r="D33" s="127">
        <v>0</v>
      </c>
    </row>
    <row r="34" spans="1:4">
      <c r="A34" s="8" t="s">
        <v>76</v>
      </c>
      <c r="B34" s="127">
        <v>0</v>
      </c>
      <c r="C34" s="127">
        <v>0</v>
      </c>
      <c r="D34" s="127">
        <v>0</v>
      </c>
    </row>
    <row r="35" spans="1:4">
      <c r="A35" s="8" t="s">
        <v>77</v>
      </c>
      <c r="B35" s="127">
        <v>0</v>
      </c>
      <c r="C35" s="127">
        <v>0</v>
      </c>
      <c r="D35" s="127">
        <v>0</v>
      </c>
    </row>
    <row r="36" spans="1:4">
      <c r="A36" s="8" t="s">
        <v>78</v>
      </c>
      <c r="B36" s="127">
        <v>0</v>
      </c>
      <c r="C36" s="127">
        <v>0</v>
      </c>
      <c r="D36" s="127">
        <v>0</v>
      </c>
    </row>
    <row r="37" spans="1:4">
      <c r="A37" s="8" t="s">
        <v>79</v>
      </c>
      <c r="B37" s="127">
        <v>0</v>
      </c>
      <c r="C37" s="127">
        <v>0</v>
      </c>
      <c r="D37" s="127">
        <v>0</v>
      </c>
    </row>
    <row r="38" spans="1:4">
      <c r="A38" s="8" t="s">
        <v>80</v>
      </c>
      <c r="B38" s="127">
        <v>0</v>
      </c>
      <c r="C38" s="127">
        <v>0</v>
      </c>
      <c r="D38" s="127">
        <v>0</v>
      </c>
    </row>
    <row r="39" spans="1:4">
      <c r="A39" s="8" t="s">
        <v>81</v>
      </c>
      <c r="B39" s="127">
        <v>0</v>
      </c>
      <c r="C39" s="127">
        <v>0</v>
      </c>
      <c r="D39" s="127">
        <v>0</v>
      </c>
    </row>
    <row r="40" spans="1:4">
      <c r="A40" s="8" t="s">
        <v>82</v>
      </c>
      <c r="B40" s="127">
        <v>0</v>
      </c>
      <c r="C40" s="127">
        <v>0</v>
      </c>
      <c r="D40" s="127">
        <v>0</v>
      </c>
    </row>
    <row r="41" spans="1:4">
      <c r="A41" s="8" t="s">
        <v>83</v>
      </c>
      <c r="B41" s="127">
        <v>0</v>
      </c>
      <c r="C41" s="127">
        <v>0</v>
      </c>
      <c r="D41" s="127">
        <v>0</v>
      </c>
    </row>
    <row r="42" spans="1:4">
      <c r="A42" s="8" t="s">
        <v>84</v>
      </c>
      <c r="B42" s="127">
        <v>0</v>
      </c>
      <c r="C42" s="127">
        <v>0</v>
      </c>
      <c r="D42" s="127">
        <v>0</v>
      </c>
    </row>
    <row r="43" spans="1:4">
      <c r="A43" s="8" t="s">
        <v>85</v>
      </c>
      <c r="B43" s="127">
        <v>0</v>
      </c>
      <c r="C43" s="127">
        <v>0</v>
      </c>
      <c r="D43" s="127">
        <v>0</v>
      </c>
    </row>
    <row r="44" spans="1:4">
      <c r="A44" s="8" t="s">
        <v>86</v>
      </c>
      <c r="B44" s="127">
        <v>0</v>
      </c>
      <c r="C44" s="127">
        <v>0</v>
      </c>
      <c r="D44" s="127">
        <v>0</v>
      </c>
    </row>
    <row r="45" spans="1:4">
      <c r="A45" s="8" t="s">
        <v>87</v>
      </c>
      <c r="B45" s="127">
        <v>0</v>
      </c>
      <c r="C45" s="127">
        <v>0</v>
      </c>
      <c r="D45" s="127">
        <v>0</v>
      </c>
    </row>
    <row r="46" spans="1:4">
      <c r="A46" s="8" t="s">
        <v>88</v>
      </c>
      <c r="B46" s="127">
        <v>0</v>
      </c>
      <c r="C46" s="127">
        <v>0</v>
      </c>
      <c r="D46" s="127">
        <v>0</v>
      </c>
    </row>
    <row r="47" spans="1:4">
      <c r="A47" s="8" t="s">
        <v>89</v>
      </c>
      <c r="B47" s="127">
        <v>0</v>
      </c>
      <c r="C47" s="127">
        <v>0</v>
      </c>
      <c r="D47" s="127">
        <v>0</v>
      </c>
    </row>
    <row r="48" spans="1:4">
      <c r="A48" s="8" t="s">
        <v>90</v>
      </c>
      <c r="B48" s="127">
        <v>0</v>
      </c>
      <c r="C48" s="127">
        <v>0</v>
      </c>
      <c r="D48" s="127">
        <v>0</v>
      </c>
    </row>
    <row r="49" spans="1:4">
      <c r="A49" s="8" t="s">
        <v>91</v>
      </c>
      <c r="B49" s="127">
        <v>0</v>
      </c>
      <c r="C49" s="127">
        <v>0</v>
      </c>
      <c r="D49" s="127">
        <v>0</v>
      </c>
    </row>
    <row r="50" spans="1:4">
      <c r="A50" s="8" t="s">
        <v>92</v>
      </c>
      <c r="B50" s="127">
        <v>0</v>
      </c>
      <c r="C50" s="127">
        <v>0</v>
      </c>
      <c r="D50" s="127">
        <v>0</v>
      </c>
    </row>
    <row r="51" spans="1:4">
      <c r="A51" s="8" t="s">
        <v>93</v>
      </c>
      <c r="B51" s="127">
        <v>0</v>
      </c>
      <c r="C51" s="127">
        <v>0</v>
      </c>
      <c r="D51" s="127">
        <v>0</v>
      </c>
    </row>
    <row r="52" spans="1:4">
      <c r="A52" s="8" t="s">
        <v>94</v>
      </c>
      <c r="B52" s="127">
        <v>0</v>
      </c>
      <c r="C52" s="127">
        <v>0</v>
      </c>
      <c r="D52" s="127">
        <v>0</v>
      </c>
    </row>
    <row r="53" spans="1:4">
      <c r="A53" s="8" t="s">
        <v>95</v>
      </c>
      <c r="B53" s="127">
        <v>0</v>
      </c>
      <c r="C53" s="127">
        <v>0</v>
      </c>
      <c r="D53" s="127">
        <v>0</v>
      </c>
    </row>
    <row r="54" spans="1:4">
      <c r="A54" s="8" t="s">
        <v>96</v>
      </c>
      <c r="B54" s="127">
        <v>0</v>
      </c>
      <c r="C54" s="127">
        <v>0</v>
      </c>
      <c r="D54" s="127">
        <v>0</v>
      </c>
    </row>
    <row r="55" spans="1:4">
      <c r="A55" s="8" t="s">
        <v>97</v>
      </c>
      <c r="B55" s="127">
        <v>0</v>
      </c>
      <c r="C55" s="127">
        <v>0</v>
      </c>
      <c r="D55" s="127">
        <v>0</v>
      </c>
    </row>
    <row r="56" spans="1:4">
      <c r="A56" s="8" t="s">
        <v>98</v>
      </c>
      <c r="B56" s="127">
        <v>0</v>
      </c>
      <c r="C56" s="127">
        <v>0</v>
      </c>
      <c r="D56" s="127">
        <v>0</v>
      </c>
    </row>
    <row r="57" spans="1:4">
      <c r="A57" s="8" t="s">
        <v>99</v>
      </c>
      <c r="B57" s="127">
        <v>0</v>
      </c>
      <c r="C57" s="127">
        <v>0</v>
      </c>
      <c r="D57" s="127">
        <v>0</v>
      </c>
    </row>
    <row r="58" spans="1:4">
      <c r="A58" s="8" t="s">
        <v>100</v>
      </c>
      <c r="B58" s="127">
        <v>0</v>
      </c>
      <c r="C58" s="127">
        <v>0</v>
      </c>
      <c r="D58" s="127">
        <v>0</v>
      </c>
    </row>
    <row r="59" spans="1:4">
      <c r="A59" s="8" t="s">
        <v>101</v>
      </c>
      <c r="B59" s="127">
        <v>0</v>
      </c>
      <c r="C59" s="127">
        <v>0</v>
      </c>
      <c r="D59" s="127">
        <v>0</v>
      </c>
    </row>
    <row r="60" spans="1:4">
      <c r="A60" s="8" t="s">
        <v>102</v>
      </c>
      <c r="B60" s="127">
        <v>0</v>
      </c>
      <c r="C60" s="127">
        <v>0</v>
      </c>
      <c r="D60" s="127">
        <v>0</v>
      </c>
    </row>
    <row r="61" spans="1:4">
      <c r="A61" s="8" t="s">
        <v>103</v>
      </c>
      <c r="B61" s="127">
        <v>0</v>
      </c>
      <c r="C61" s="127">
        <v>0</v>
      </c>
      <c r="D61" s="127">
        <v>0</v>
      </c>
    </row>
    <row r="62" spans="1:4">
      <c r="A62" s="8" t="s">
        <v>104</v>
      </c>
      <c r="B62" s="127">
        <v>0</v>
      </c>
      <c r="C62" s="127">
        <v>0</v>
      </c>
      <c r="D62" s="127">
        <v>0</v>
      </c>
    </row>
    <row r="63" spans="1:4">
      <c r="A63" s="8" t="s">
        <v>105</v>
      </c>
      <c r="B63" s="127">
        <v>0</v>
      </c>
      <c r="C63" s="127">
        <v>0</v>
      </c>
      <c r="D63" s="127">
        <v>0</v>
      </c>
    </row>
    <row r="64" spans="1:4">
      <c r="A64" s="8" t="s">
        <v>106</v>
      </c>
      <c r="B64" s="127">
        <v>0</v>
      </c>
      <c r="C64" s="127">
        <v>0</v>
      </c>
      <c r="D64" s="127">
        <v>0</v>
      </c>
    </row>
    <row r="65" spans="1:4">
      <c r="A65" s="8" t="s">
        <v>107</v>
      </c>
      <c r="B65" s="127">
        <v>0</v>
      </c>
      <c r="C65" s="127">
        <v>0</v>
      </c>
      <c r="D65" s="127">
        <v>0</v>
      </c>
    </row>
    <row r="66" spans="1:4">
      <c r="A66" s="8" t="s">
        <v>108</v>
      </c>
      <c r="B66" s="127">
        <v>0</v>
      </c>
      <c r="C66" s="127">
        <v>0</v>
      </c>
      <c r="D66" s="127">
        <v>0</v>
      </c>
    </row>
    <row r="67" spans="1:4">
      <c r="A67" s="8" t="s">
        <v>109</v>
      </c>
      <c r="B67" s="127">
        <v>0</v>
      </c>
      <c r="C67" s="127">
        <v>0</v>
      </c>
      <c r="D67" s="127">
        <v>0</v>
      </c>
    </row>
    <row r="68" spans="1:4">
      <c r="A68" s="8" t="s">
        <v>110</v>
      </c>
      <c r="B68" s="127">
        <v>0</v>
      </c>
      <c r="C68" s="127">
        <v>0</v>
      </c>
      <c r="D68" s="127">
        <v>0</v>
      </c>
    </row>
    <row r="69" spans="1:4">
      <c r="A69" s="8" t="s">
        <v>111</v>
      </c>
      <c r="B69" s="127">
        <v>0</v>
      </c>
      <c r="C69" s="127">
        <v>0</v>
      </c>
      <c r="D69" s="127">
        <v>0</v>
      </c>
    </row>
    <row r="70" spans="1:4">
      <c r="A70" s="8" t="s">
        <v>112</v>
      </c>
      <c r="B70" s="127">
        <v>0</v>
      </c>
      <c r="C70" s="127">
        <v>0</v>
      </c>
      <c r="D70" s="127">
        <v>0</v>
      </c>
    </row>
    <row r="71" spans="1:4">
      <c r="A71" s="8" t="s">
        <v>113</v>
      </c>
      <c r="B71" s="127">
        <v>0</v>
      </c>
      <c r="C71" s="127">
        <v>0</v>
      </c>
      <c r="D71" s="127">
        <v>0</v>
      </c>
    </row>
    <row r="72" spans="1:4">
      <c r="A72" s="8" t="s">
        <v>114</v>
      </c>
      <c r="B72" s="127">
        <v>0</v>
      </c>
      <c r="C72" s="127">
        <v>0</v>
      </c>
      <c r="D72" s="127">
        <v>0</v>
      </c>
    </row>
    <row r="73" spans="1:4">
      <c r="A73" s="8" t="s">
        <v>115</v>
      </c>
      <c r="B73" s="127">
        <v>0</v>
      </c>
      <c r="C73" s="127">
        <v>0</v>
      </c>
      <c r="D73" s="127">
        <v>0</v>
      </c>
    </row>
    <row r="74" spans="1:4">
      <c r="A74" s="8" t="s">
        <v>116</v>
      </c>
      <c r="B74" s="127">
        <v>0</v>
      </c>
      <c r="C74" s="127">
        <v>0</v>
      </c>
      <c r="D74" s="127">
        <v>0</v>
      </c>
    </row>
    <row r="75" spans="1:4">
      <c r="A75" s="8" t="s">
        <v>117</v>
      </c>
      <c r="B75" s="127">
        <v>0</v>
      </c>
      <c r="C75" s="127">
        <v>0</v>
      </c>
      <c r="D75" s="127">
        <v>0</v>
      </c>
    </row>
    <row r="76" spans="1:4">
      <c r="A76" s="8" t="s">
        <v>118</v>
      </c>
      <c r="B76" s="127">
        <v>0</v>
      </c>
      <c r="C76" s="127">
        <v>0</v>
      </c>
      <c r="D76" s="127">
        <v>0</v>
      </c>
    </row>
    <row r="77" spans="1:4">
      <c r="A77" s="8" t="s">
        <v>119</v>
      </c>
      <c r="B77" s="127">
        <v>0</v>
      </c>
      <c r="C77" s="127">
        <v>0</v>
      </c>
      <c r="D77" s="127">
        <v>0</v>
      </c>
    </row>
    <row r="78" spans="1:4">
      <c r="A78" s="8" t="s">
        <v>120</v>
      </c>
      <c r="B78" s="127">
        <v>0</v>
      </c>
      <c r="C78" s="127">
        <v>0</v>
      </c>
      <c r="D78" s="127">
        <v>0</v>
      </c>
    </row>
    <row r="79" spans="1:4">
      <c r="A79" s="8" t="s">
        <v>121</v>
      </c>
      <c r="B79" s="127">
        <v>0</v>
      </c>
      <c r="C79" s="127">
        <v>0</v>
      </c>
      <c r="D79" s="127">
        <v>0</v>
      </c>
    </row>
    <row r="80" spans="1:4">
      <c r="A80" s="8" t="s">
        <v>122</v>
      </c>
      <c r="B80" s="127">
        <v>0</v>
      </c>
      <c r="C80" s="127">
        <v>0</v>
      </c>
      <c r="D80" s="127">
        <v>0</v>
      </c>
    </row>
    <row r="81" spans="1:4">
      <c r="A81" s="8" t="s">
        <v>123</v>
      </c>
      <c r="B81" s="127">
        <v>0</v>
      </c>
      <c r="C81" s="127">
        <v>0</v>
      </c>
      <c r="D81" s="127">
        <v>0</v>
      </c>
    </row>
    <row r="82" spans="1:4">
      <c r="A82" s="8" t="s">
        <v>124</v>
      </c>
      <c r="B82" s="127">
        <v>0</v>
      </c>
      <c r="C82" s="127">
        <v>0</v>
      </c>
      <c r="D82" s="127">
        <v>0</v>
      </c>
    </row>
    <row r="83" spans="1:4">
      <c r="A83" s="8" t="s">
        <v>125</v>
      </c>
      <c r="B83" s="127">
        <v>0</v>
      </c>
      <c r="C83" s="127">
        <v>0</v>
      </c>
      <c r="D83" s="127">
        <v>0</v>
      </c>
    </row>
    <row r="84" spans="1:4">
      <c r="A84" s="8" t="s">
        <v>126</v>
      </c>
      <c r="B84" s="127">
        <v>0</v>
      </c>
      <c r="C84" s="127">
        <v>0</v>
      </c>
      <c r="D84" s="127">
        <v>0</v>
      </c>
    </row>
    <row r="85" spans="1:4">
      <c r="A85" s="8" t="s">
        <v>127</v>
      </c>
      <c r="B85" s="127">
        <v>0</v>
      </c>
      <c r="C85" s="127">
        <v>0</v>
      </c>
      <c r="D85" s="127">
        <v>0</v>
      </c>
    </row>
    <row r="86" spans="1:4">
      <c r="A86" s="8" t="s">
        <v>128</v>
      </c>
      <c r="B86" s="127">
        <v>0</v>
      </c>
      <c r="C86" s="127">
        <v>0</v>
      </c>
      <c r="D86" s="127">
        <v>0</v>
      </c>
    </row>
    <row r="87" spans="1:4">
      <c r="A87" s="8" t="s">
        <v>129</v>
      </c>
      <c r="B87" s="127">
        <v>0</v>
      </c>
      <c r="C87" s="127">
        <v>0</v>
      </c>
      <c r="D87" s="127">
        <v>0</v>
      </c>
    </row>
    <row r="88" spans="1:4">
      <c r="A88" s="8" t="s">
        <v>130</v>
      </c>
      <c r="B88" s="127">
        <v>0</v>
      </c>
      <c r="C88" s="127">
        <v>0</v>
      </c>
      <c r="D88" s="127">
        <v>0</v>
      </c>
    </row>
    <row r="89" spans="1:4">
      <c r="A89" s="8" t="s">
        <v>131</v>
      </c>
      <c r="B89" s="127">
        <v>0</v>
      </c>
      <c r="C89" s="127">
        <v>0</v>
      </c>
      <c r="D89" s="127">
        <v>0</v>
      </c>
    </row>
    <row r="90" spans="1:4">
      <c r="A90" s="8" t="s">
        <v>132</v>
      </c>
      <c r="B90" s="127">
        <v>0</v>
      </c>
      <c r="C90" s="127">
        <v>0</v>
      </c>
      <c r="D90" s="127">
        <v>0</v>
      </c>
    </row>
    <row r="91" spans="1:4">
      <c r="A91" s="8" t="s">
        <v>133</v>
      </c>
      <c r="B91" s="127">
        <v>0</v>
      </c>
      <c r="C91" s="127">
        <v>0</v>
      </c>
      <c r="D91" s="127">
        <v>0</v>
      </c>
    </row>
    <row r="92" spans="1:4">
      <c r="A92" s="8" t="s">
        <v>134</v>
      </c>
      <c r="B92" s="127">
        <v>0</v>
      </c>
      <c r="C92" s="127">
        <v>0</v>
      </c>
      <c r="D92" s="127">
        <v>0</v>
      </c>
    </row>
    <row r="93" spans="1:4">
      <c r="A93" s="8" t="s">
        <v>135</v>
      </c>
      <c r="B93" s="127">
        <v>0</v>
      </c>
      <c r="C93" s="127">
        <v>0</v>
      </c>
      <c r="D93" s="127">
        <v>0</v>
      </c>
    </row>
    <row r="94" spans="1:4">
      <c r="A94" s="8" t="s">
        <v>136</v>
      </c>
      <c r="B94" s="127">
        <v>0</v>
      </c>
      <c r="C94" s="127">
        <v>0</v>
      </c>
      <c r="D94" s="127">
        <v>0</v>
      </c>
    </row>
    <row r="95" spans="1:4">
      <c r="A95" s="8" t="s">
        <v>137</v>
      </c>
      <c r="B95" s="127">
        <v>0</v>
      </c>
      <c r="C95" s="127">
        <v>0</v>
      </c>
      <c r="D95" s="127">
        <v>0</v>
      </c>
    </row>
    <row r="96" spans="1:4">
      <c r="A96" s="8" t="s">
        <v>138</v>
      </c>
      <c r="B96" s="127">
        <v>0</v>
      </c>
      <c r="C96" s="127">
        <v>0</v>
      </c>
      <c r="D96" s="127">
        <v>0</v>
      </c>
    </row>
    <row r="97" spans="1:4">
      <c r="A97" s="8" t="s">
        <v>139</v>
      </c>
      <c r="B97" s="127">
        <v>0</v>
      </c>
      <c r="C97" s="127">
        <v>0</v>
      </c>
      <c r="D97" s="127">
        <v>0</v>
      </c>
    </row>
    <row r="98" spans="1:4">
      <c r="A98" s="8" t="s">
        <v>140</v>
      </c>
      <c r="B98" s="127">
        <v>0</v>
      </c>
      <c r="C98" s="127">
        <v>0</v>
      </c>
      <c r="D98" s="127">
        <v>0</v>
      </c>
    </row>
    <row r="99" spans="1:4">
      <c r="A99" s="132" t="s">
        <v>171</v>
      </c>
      <c r="B99" s="133">
        <f>SUM(B3:B98)/4000</f>
        <v>0</v>
      </c>
      <c r="C99" s="133">
        <f t="shared" ref="C99:D99" si="0">SUM(C3:C98)/4000</f>
        <v>0</v>
      </c>
      <c r="D99" s="133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A3" sqref="A3:I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06" t="s">
        <v>153</v>
      </c>
      <c r="C1" s="206"/>
      <c r="D1" s="206" t="s">
        <v>278</v>
      </c>
      <c r="E1" s="206"/>
      <c r="H1" s="112"/>
      <c r="I1" s="206" t="s">
        <v>318</v>
      </c>
      <c r="J1" s="206"/>
      <c r="K1" s="206"/>
      <c r="L1" s="206"/>
      <c r="M1" s="206"/>
      <c r="N1" s="206"/>
      <c r="O1" s="113"/>
      <c r="P1" s="206" t="s">
        <v>319</v>
      </c>
      <c r="Q1" s="206"/>
      <c r="R1" s="206"/>
      <c r="S1" s="206"/>
      <c r="T1" s="206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PPCL!B3</f>
        <v>265</v>
      </c>
      <c r="C3">
        <f>PPCL!C3</f>
        <v>0</v>
      </c>
      <c r="D3">
        <f>PPCL!M3</f>
        <v>157</v>
      </c>
      <c r="E3">
        <f>PPCL!N3</f>
        <v>0</v>
      </c>
      <c r="F3">
        <f>B3+C3</f>
        <v>265</v>
      </c>
      <c r="G3">
        <f>D3+E3</f>
        <v>157</v>
      </c>
      <c r="H3" s="112"/>
      <c r="I3">
        <f>BRPL_EOD!AE3+BRPL_EOD!AF3</f>
        <v>44.54</v>
      </c>
      <c r="J3">
        <f>BYPL_EOD!AE3+BYPL_EOD!AF3</f>
        <v>25.3</v>
      </c>
      <c r="K3">
        <f>MES_EOD!AE3+MES_EOD!AF3</f>
        <v>9.5399999999999991</v>
      </c>
      <c r="L3">
        <f>NDMC_EOD!AE3+NDMC_EOD!AF3</f>
        <v>47.27</v>
      </c>
      <c r="M3">
        <f>TPDDL_EOD!AE3+TPDDL_EOD!AF3</f>
        <v>30.35</v>
      </c>
      <c r="N3">
        <f t="shared" ref="N3:N66" si="0">SUM(I3:M3)</f>
        <v>157</v>
      </c>
      <c r="O3" s="112">
        <f t="shared" ref="O3:O66" si="1">G3-N3</f>
        <v>0</v>
      </c>
      <c r="P3">
        <v>44.54</v>
      </c>
      <c r="Q3">
        <v>25.3</v>
      </c>
      <c r="R3">
        <v>9.5399999999999991</v>
      </c>
      <c r="S3">
        <v>47.27</v>
      </c>
      <c r="T3">
        <v>30.35</v>
      </c>
      <c r="U3" s="114">
        <f t="shared" ref="U3:U66" si="2">SUM(P3:T3)</f>
        <v>157</v>
      </c>
      <c r="V3" s="112">
        <f t="shared" ref="V3:V66" si="3">G3-U3</f>
        <v>0</v>
      </c>
    </row>
    <row r="4" spans="1:22">
      <c r="A4" t="s">
        <v>46</v>
      </c>
      <c r="B4">
        <f>PPCL!B4</f>
        <v>265</v>
      </c>
      <c r="C4">
        <f>PPCL!C4</f>
        <v>0</v>
      </c>
      <c r="D4">
        <f>PPCL!M4</f>
        <v>157</v>
      </c>
      <c r="E4">
        <f>PPCL!N4</f>
        <v>0</v>
      </c>
      <c r="F4">
        <f t="shared" ref="F4:F67" si="4">B4+C4</f>
        <v>265</v>
      </c>
      <c r="G4">
        <f t="shared" ref="G4:G67" si="5">D4+E4</f>
        <v>157</v>
      </c>
      <c r="H4" s="112"/>
      <c r="I4">
        <f>BRPL_EOD!AE4+BRPL_EOD!AF4</f>
        <v>44.54</v>
      </c>
      <c r="J4">
        <f>BYPL_EOD!AE4+BYPL_EOD!AF4</f>
        <v>25.3</v>
      </c>
      <c r="K4">
        <f>MES_EOD!AE4+MES_EOD!AF4</f>
        <v>9.5399999999999991</v>
      </c>
      <c r="L4">
        <f>NDMC_EOD!AE4+NDMC_EOD!AF4</f>
        <v>47.27</v>
      </c>
      <c r="M4">
        <f>TPDDL_EOD!AE4+TPDDL_EOD!AF4</f>
        <v>30.35</v>
      </c>
      <c r="N4">
        <f t="shared" si="0"/>
        <v>157</v>
      </c>
      <c r="O4" s="112">
        <f t="shared" si="1"/>
        <v>0</v>
      </c>
      <c r="P4">
        <v>44.54</v>
      </c>
      <c r="Q4">
        <v>25.3</v>
      </c>
      <c r="R4">
        <v>9.5399999999999991</v>
      </c>
      <c r="S4">
        <v>47.27</v>
      </c>
      <c r="T4">
        <v>30.35</v>
      </c>
      <c r="U4" s="114">
        <f t="shared" si="2"/>
        <v>157</v>
      </c>
      <c r="V4" s="112">
        <f t="shared" si="3"/>
        <v>0</v>
      </c>
    </row>
    <row r="5" spans="1:22">
      <c r="A5" t="s">
        <v>47</v>
      </c>
      <c r="B5">
        <f>PPCL!B5</f>
        <v>265</v>
      </c>
      <c r="C5">
        <f>PPCL!C5</f>
        <v>0</v>
      </c>
      <c r="D5">
        <f>PPCL!M5</f>
        <v>157</v>
      </c>
      <c r="E5">
        <f>PPCL!N5</f>
        <v>0</v>
      </c>
      <c r="F5">
        <f t="shared" si="4"/>
        <v>265</v>
      </c>
      <c r="G5">
        <f t="shared" si="5"/>
        <v>157</v>
      </c>
      <c r="H5" s="112"/>
      <c r="I5">
        <f>BRPL_EOD!AE5+BRPL_EOD!AF5</f>
        <v>44.54</v>
      </c>
      <c r="J5">
        <f>BYPL_EOD!AE5+BYPL_EOD!AF5</f>
        <v>25.3</v>
      </c>
      <c r="K5">
        <f>MES_EOD!AE5+MES_EOD!AF5</f>
        <v>9.5399999999999991</v>
      </c>
      <c r="L5">
        <f>NDMC_EOD!AE5+NDMC_EOD!AF5</f>
        <v>47.27</v>
      </c>
      <c r="M5">
        <f>TPDDL_EOD!AE5+TPDDL_EOD!AF5</f>
        <v>30.35</v>
      </c>
      <c r="N5">
        <f t="shared" si="0"/>
        <v>157</v>
      </c>
      <c r="O5" s="112">
        <f t="shared" si="1"/>
        <v>0</v>
      </c>
      <c r="P5">
        <v>44.54</v>
      </c>
      <c r="Q5">
        <v>25.3</v>
      </c>
      <c r="R5">
        <v>9.5399999999999991</v>
      </c>
      <c r="S5">
        <v>47.27</v>
      </c>
      <c r="T5">
        <v>30.35</v>
      </c>
      <c r="U5" s="114">
        <f t="shared" si="2"/>
        <v>157</v>
      </c>
      <c r="V5" s="112">
        <f t="shared" si="3"/>
        <v>0</v>
      </c>
    </row>
    <row r="6" spans="1:22">
      <c r="A6" t="s">
        <v>48</v>
      </c>
      <c r="B6">
        <f>PPCL!B6</f>
        <v>265</v>
      </c>
      <c r="C6">
        <f>PPCL!C6</f>
        <v>0</v>
      </c>
      <c r="D6">
        <f>PPCL!M6</f>
        <v>157</v>
      </c>
      <c r="E6">
        <f>PPCL!N6</f>
        <v>0</v>
      </c>
      <c r="F6">
        <f t="shared" si="4"/>
        <v>265</v>
      </c>
      <c r="G6">
        <f t="shared" si="5"/>
        <v>157</v>
      </c>
      <c r="H6" s="112"/>
      <c r="I6">
        <f>BRPL_EOD!AE6+BRPL_EOD!AF6</f>
        <v>44.54</v>
      </c>
      <c r="J6">
        <f>BYPL_EOD!AE6+BYPL_EOD!AF6</f>
        <v>25.3</v>
      </c>
      <c r="K6">
        <f>MES_EOD!AE6+MES_EOD!AF6</f>
        <v>9.5399999999999991</v>
      </c>
      <c r="L6">
        <f>NDMC_EOD!AE6+NDMC_EOD!AF6</f>
        <v>47.27</v>
      </c>
      <c r="M6">
        <f>TPDDL_EOD!AE6+TPDDL_EOD!AF6</f>
        <v>30.35</v>
      </c>
      <c r="N6">
        <f t="shared" si="0"/>
        <v>157</v>
      </c>
      <c r="O6" s="112">
        <f t="shared" si="1"/>
        <v>0</v>
      </c>
      <c r="P6">
        <v>44.54</v>
      </c>
      <c r="Q6">
        <v>25.3</v>
      </c>
      <c r="R6">
        <v>9.5399999999999991</v>
      </c>
      <c r="S6">
        <v>47.27</v>
      </c>
      <c r="T6">
        <v>30.35</v>
      </c>
      <c r="U6" s="114">
        <f t="shared" si="2"/>
        <v>157</v>
      </c>
      <c r="V6" s="112">
        <f t="shared" si="3"/>
        <v>0</v>
      </c>
    </row>
    <row r="7" spans="1:22">
      <c r="A7" t="s">
        <v>49</v>
      </c>
      <c r="B7">
        <f>PPCL!B7</f>
        <v>265</v>
      </c>
      <c r="C7">
        <f>PPCL!C7</f>
        <v>0</v>
      </c>
      <c r="D7">
        <f>PPCL!M7</f>
        <v>157</v>
      </c>
      <c r="E7">
        <f>PPCL!N7</f>
        <v>0</v>
      </c>
      <c r="F7">
        <f t="shared" si="4"/>
        <v>265</v>
      </c>
      <c r="G7">
        <f t="shared" si="5"/>
        <v>157</v>
      </c>
      <c r="H7" s="112"/>
      <c r="I7">
        <f>BRPL_EOD!AE7+BRPL_EOD!AF7</f>
        <v>44.54</v>
      </c>
      <c r="J7">
        <f>BYPL_EOD!AE7+BYPL_EOD!AF7</f>
        <v>25.3</v>
      </c>
      <c r="K7">
        <f>MES_EOD!AE7+MES_EOD!AF7</f>
        <v>9.5399999999999991</v>
      </c>
      <c r="L7">
        <f>NDMC_EOD!AE7+NDMC_EOD!AF7</f>
        <v>47.27</v>
      </c>
      <c r="M7">
        <f>TPDDL_EOD!AE7+TPDDL_EOD!AF7</f>
        <v>30.35</v>
      </c>
      <c r="N7">
        <f t="shared" si="0"/>
        <v>157</v>
      </c>
      <c r="O7" s="112">
        <f t="shared" si="1"/>
        <v>0</v>
      </c>
      <c r="P7">
        <v>44.54</v>
      </c>
      <c r="Q7">
        <v>25.3</v>
      </c>
      <c r="R7">
        <v>9.5399999999999991</v>
      </c>
      <c r="S7">
        <v>47.27</v>
      </c>
      <c r="T7">
        <v>30.35</v>
      </c>
      <c r="U7" s="114">
        <f t="shared" si="2"/>
        <v>157</v>
      </c>
      <c r="V7" s="112">
        <f t="shared" si="3"/>
        <v>0</v>
      </c>
    </row>
    <row r="8" spans="1:22">
      <c r="A8" t="s">
        <v>50</v>
      </c>
      <c r="B8">
        <f>PPCL!B8</f>
        <v>265</v>
      </c>
      <c r="C8">
        <f>PPCL!C8</f>
        <v>0</v>
      </c>
      <c r="D8">
        <f>PPCL!M8</f>
        <v>158</v>
      </c>
      <c r="E8">
        <f>PPCL!N8</f>
        <v>0</v>
      </c>
      <c r="F8">
        <f t="shared" si="4"/>
        <v>265</v>
      </c>
      <c r="G8">
        <f t="shared" si="5"/>
        <v>158</v>
      </c>
      <c r="H8" s="112"/>
      <c r="I8">
        <f>BRPL_EOD!AE8+BRPL_EOD!AF8</f>
        <v>44.82</v>
      </c>
      <c r="J8">
        <f>BYPL_EOD!AE8+BYPL_EOD!AF8</f>
        <v>25.46</v>
      </c>
      <c r="K8">
        <f>MES_EOD!AE8+MES_EOD!AF8</f>
        <v>9.6</v>
      </c>
      <c r="L8">
        <f>NDMC_EOD!AE8+NDMC_EOD!AF8</f>
        <v>47.58</v>
      </c>
      <c r="M8">
        <f>TPDDL_EOD!AE8+TPDDL_EOD!AF8</f>
        <v>30.54</v>
      </c>
      <c r="N8">
        <f t="shared" si="0"/>
        <v>158</v>
      </c>
      <c r="O8" s="112">
        <f t="shared" si="1"/>
        <v>0</v>
      </c>
      <c r="P8">
        <v>44.82</v>
      </c>
      <c r="Q8">
        <v>25.46</v>
      </c>
      <c r="R8">
        <v>9.6</v>
      </c>
      <c r="S8">
        <v>47.58</v>
      </c>
      <c r="T8">
        <v>30.54</v>
      </c>
      <c r="U8" s="114">
        <f t="shared" si="2"/>
        <v>158</v>
      </c>
      <c r="V8" s="112">
        <f t="shared" si="3"/>
        <v>0</v>
      </c>
    </row>
    <row r="9" spans="1:22">
      <c r="A9" t="s">
        <v>51</v>
      </c>
      <c r="B9">
        <f>PPCL!B9</f>
        <v>265</v>
      </c>
      <c r="C9">
        <f>PPCL!C9</f>
        <v>0</v>
      </c>
      <c r="D9">
        <f>PPCL!M9</f>
        <v>159</v>
      </c>
      <c r="E9">
        <f>PPCL!N9</f>
        <v>0</v>
      </c>
      <c r="F9">
        <f t="shared" si="4"/>
        <v>265</v>
      </c>
      <c r="G9">
        <f t="shared" si="5"/>
        <v>159</v>
      </c>
      <c r="H9" s="112"/>
      <c r="I9">
        <f>BRPL_EOD!AE9+BRPL_EOD!AF9</f>
        <v>45.1</v>
      </c>
      <c r="J9">
        <f>BYPL_EOD!AE9+BYPL_EOD!AF9</f>
        <v>25.62</v>
      </c>
      <c r="K9">
        <f>MES_EOD!AE9+MES_EOD!AF9</f>
        <v>9.66</v>
      </c>
      <c r="L9">
        <f>NDMC_EOD!AE9+NDMC_EOD!AF9</f>
        <v>47.88</v>
      </c>
      <c r="M9">
        <f>TPDDL_EOD!AE9+TPDDL_EOD!AF9</f>
        <v>30.74</v>
      </c>
      <c r="N9">
        <f t="shared" si="0"/>
        <v>159</v>
      </c>
      <c r="O9" s="112">
        <f t="shared" si="1"/>
        <v>0</v>
      </c>
      <c r="P9">
        <v>45.1</v>
      </c>
      <c r="Q9">
        <v>25.62</v>
      </c>
      <c r="R9">
        <v>9.66</v>
      </c>
      <c r="S9">
        <v>47.88</v>
      </c>
      <c r="T9">
        <v>30.74</v>
      </c>
      <c r="U9" s="114">
        <f t="shared" si="2"/>
        <v>159</v>
      </c>
      <c r="V9" s="112">
        <f t="shared" si="3"/>
        <v>0</v>
      </c>
    </row>
    <row r="10" spans="1:22">
      <c r="A10" t="s">
        <v>52</v>
      </c>
      <c r="B10">
        <f>PPCL!B10</f>
        <v>265</v>
      </c>
      <c r="C10">
        <f>PPCL!C10</f>
        <v>0</v>
      </c>
      <c r="D10">
        <f>PPCL!M10</f>
        <v>159</v>
      </c>
      <c r="E10">
        <f>PPCL!N10</f>
        <v>0</v>
      </c>
      <c r="F10">
        <f t="shared" si="4"/>
        <v>265</v>
      </c>
      <c r="G10">
        <f t="shared" si="5"/>
        <v>159</v>
      </c>
      <c r="H10" s="112"/>
      <c r="I10">
        <f>BRPL_EOD!AE10+BRPL_EOD!AF10</f>
        <v>45.1</v>
      </c>
      <c r="J10">
        <f>BYPL_EOD!AE10+BYPL_EOD!AF10</f>
        <v>25.62</v>
      </c>
      <c r="K10">
        <f>MES_EOD!AE10+MES_EOD!AF10</f>
        <v>9.66</v>
      </c>
      <c r="L10">
        <f>NDMC_EOD!AE10+NDMC_EOD!AF10</f>
        <v>47.88</v>
      </c>
      <c r="M10">
        <f>TPDDL_EOD!AE10+TPDDL_EOD!AF10</f>
        <v>30.74</v>
      </c>
      <c r="N10">
        <f t="shared" si="0"/>
        <v>159</v>
      </c>
      <c r="O10" s="112">
        <f t="shared" si="1"/>
        <v>0</v>
      </c>
      <c r="P10">
        <v>45.1</v>
      </c>
      <c r="Q10">
        <v>25.62</v>
      </c>
      <c r="R10">
        <v>9.66</v>
      </c>
      <c r="S10">
        <v>47.88</v>
      </c>
      <c r="T10">
        <v>30.74</v>
      </c>
      <c r="U10" s="114">
        <f t="shared" si="2"/>
        <v>159</v>
      </c>
      <c r="V10" s="112">
        <f t="shared" si="3"/>
        <v>0</v>
      </c>
    </row>
    <row r="11" spans="1:22">
      <c r="A11" t="s">
        <v>53</v>
      </c>
      <c r="B11">
        <f>PPCL!B11</f>
        <v>265</v>
      </c>
      <c r="C11">
        <f>PPCL!C11</f>
        <v>0</v>
      </c>
      <c r="D11">
        <f>PPCL!M11</f>
        <v>159</v>
      </c>
      <c r="E11">
        <f>PPCL!N11</f>
        <v>0</v>
      </c>
      <c r="F11">
        <f t="shared" si="4"/>
        <v>265</v>
      </c>
      <c r="G11">
        <f t="shared" si="5"/>
        <v>159</v>
      </c>
      <c r="H11" s="112"/>
      <c r="I11">
        <f>BRPL_EOD!AE11+BRPL_EOD!AF11</f>
        <v>45.1</v>
      </c>
      <c r="J11">
        <f>BYPL_EOD!AE11+BYPL_EOD!AF11</f>
        <v>25.62</v>
      </c>
      <c r="K11">
        <f>MES_EOD!AE11+MES_EOD!AF11</f>
        <v>9.66</v>
      </c>
      <c r="L11">
        <f>NDMC_EOD!AE11+NDMC_EOD!AF11</f>
        <v>47.88</v>
      </c>
      <c r="M11">
        <f>TPDDL_EOD!AE11+TPDDL_EOD!AF11</f>
        <v>30.74</v>
      </c>
      <c r="N11">
        <f t="shared" si="0"/>
        <v>159</v>
      </c>
      <c r="O11" s="112">
        <f t="shared" si="1"/>
        <v>0</v>
      </c>
      <c r="P11">
        <v>45.1</v>
      </c>
      <c r="Q11">
        <v>25.62</v>
      </c>
      <c r="R11">
        <v>9.66</v>
      </c>
      <c r="S11">
        <v>47.88</v>
      </c>
      <c r="T11">
        <v>30.74</v>
      </c>
      <c r="U11" s="114">
        <f t="shared" si="2"/>
        <v>159</v>
      </c>
      <c r="V11" s="112">
        <f t="shared" si="3"/>
        <v>0</v>
      </c>
    </row>
    <row r="12" spans="1:22">
      <c r="A12" t="s">
        <v>54</v>
      </c>
      <c r="B12">
        <f>PPCL!B12</f>
        <v>265</v>
      </c>
      <c r="C12">
        <f>PPCL!C12</f>
        <v>0</v>
      </c>
      <c r="D12">
        <f>PPCL!M12</f>
        <v>159</v>
      </c>
      <c r="E12">
        <f>PPCL!N12</f>
        <v>0</v>
      </c>
      <c r="F12">
        <f t="shared" si="4"/>
        <v>265</v>
      </c>
      <c r="G12">
        <f t="shared" si="5"/>
        <v>159</v>
      </c>
      <c r="H12" s="112"/>
      <c r="I12">
        <f>BRPL_EOD!AE12+BRPL_EOD!AF12</f>
        <v>45.1</v>
      </c>
      <c r="J12">
        <f>BYPL_EOD!AE12+BYPL_EOD!AF12</f>
        <v>25.62</v>
      </c>
      <c r="K12">
        <f>MES_EOD!AE12+MES_EOD!AF12</f>
        <v>9.66</v>
      </c>
      <c r="L12">
        <f>NDMC_EOD!AE12+NDMC_EOD!AF12</f>
        <v>47.88</v>
      </c>
      <c r="M12">
        <f>TPDDL_EOD!AE12+TPDDL_EOD!AF12</f>
        <v>30.74</v>
      </c>
      <c r="N12">
        <f t="shared" si="0"/>
        <v>159</v>
      </c>
      <c r="O12" s="112">
        <f t="shared" si="1"/>
        <v>0</v>
      </c>
      <c r="P12">
        <v>45.1</v>
      </c>
      <c r="Q12">
        <v>25.62</v>
      </c>
      <c r="R12">
        <v>9.66</v>
      </c>
      <c r="S12">
        <v>47.88</v>
      </c>
      <c r="T12">
        <v>30.74</v>
      </c>
      <c r="U12" s="114">
        <f t="shared" si="2"/>
        <v>159</v>
      </c>
      <c r="V12" s="112">
        <f t="shared" si="3"/>
        <v>0</v>
      </c>
    </row>
    <row r="13" spans="1:22">
      <c r="A13" t="s">
        <v>55</v>
      </c>
      <c r="B13">
        <f>PPCL!B13</f>
        <v>265</v>
      </c>
      <c r="C13">
        <f>PPCL!C13</f>
        <v>0</v>
      </c>
      <c r="D13">
        <f>PPCL!M13</f>
        <v>159</v>
      </c>
      <c r="E13">
        <f>PPCL!N13</f>
        <v>0</v>
      </c>
      <c r="F13">
        <f t="shared" si="4"/>
        <v>265</v>
      </c>
      <c r="G13">
        <f t="shared" si="5"/>
        <v>159</v>
      </c>
      <c r="H13" s="112"/>
      <c r="I13">
        <f>BRPL_EOD!AE13+BRPL_EOD!AF13</f>
        <v>45.1</v>
      </c>
      <c r="J13">
        <f>BYPL_EOD!AE13+BYPL_EOD!AF13</f>
        <v>25.62</v>
      </c>
      <c r="K13">
        <f>MES_EOD!AE13+MES_EOD!AF13</f>
        <v>9.66</v>
      </c>
      <c r="L13">
        <f>NDMC_EOD!AE13+NDMC_EOD!AF13</f>
        <v>47.88</v>
      </c>
      <c r="M13">
        <f>TPDDL_EOD!AE13+TPDDL_EOD!AF13</f>
        <v>30.74</v>
      </c>
      <c r="N13">
        <f t="shared" si="0"/>
        <v>159</v>
      </c>
      <c r="O13" s="112">
        <f t="shared" si="1"/>
        <v>0</v>
      </c>
      <c r="P13">
        <v>45.1</v>
      </c>
      <c r="Q13">
        <v>25.62</v>
      </c>
      <c r="R13">
        <v>9.66</v>
      </c>
      <c r="S13">
        <v>47.88</v>
      </c>
      <c r="T13">
        <v>30.74</v>
      </c>
      <c r="U13" s="114">
        <f t="shared" si="2"/>
        <v>159</v>
      </c>
      <c r="V13" s="112">
        <f t="shared" si="3"/>
        <v>0</v>
      </c>
    </row>
    <row r="14" spans="1:22">
      <c r="A14" t="s">
        <v>56</v>
      </c>
      <c r="B14">
        <f>PPCL!B14</f>
        <v>265</v>
      </c>
      <c r="C14">
        <f>PPCL!C14</f>
        <v>0</v>
      </c>
      <c r="D14">
        <f>PPCL!M14</f>
        <v>159</v>
      </c>
      <c r="E14">
        <f>PPCL!N14</f>
        <v>0</v>
      </c>
      <c r="F14">
        <f t="shared" si="4"/>
        <v>265</v>
      </c>
      <c r="G14">
        <f t="shared" si="5"/>
        <v>159</v>
      </c>
      <c r="H14" s="112"/>
      <c r="I14">
        <f>BRPL_EOD!AE14+BRPL_EOD!AF14</f>
        <v>45.1</v>
      </c>
      <c r="J14">
        <f>BYPL_EOD!AE14+BYPL_EOD!AF14</f>
        <v>25.62</v>
      </c>
      <c r="K14">
        <f>MES_EOD!AE14+MES_EOD!AF14</f>
        <v>9.66</v>
      </c>
      <c r="L14">
        <f>NDMC_EOD!AE14+NDMC_EOD!AF14</f>
        <v>47.88</v>
      </c>
      <c r="M14">
        <f>TPDDL_EOD!AE14+TPDDL_EOD!AF14</f>
        <v>30.74</v>
      </c>
      <c r="N14">
        <f t="shared" si="0"/>
        <v>159</v>
      </c>
      <c r="O14" s="112">
        <f t="shared" si="1"/>
        <v>0</v>
      </c>
      <c r="P14">
        <v>45.1</v>
      </c>
      <c r="Q14">
        <v>25.62</v>
      </c>
      <c r="R14">
        <v>9.66</v>
      </c>
      <c r="S14">
        <v>47.88</v>
      </c>
      <c r="T14">
        <v>30.74</v>
      </c>
      <c r="U14" s="114">
        <f t="shared" si="2"/>
        <v>159</v>
      </c>
      <c r="V14" s="112">
        <f t="shared" si="3"/>
        <v>0</v>
      </c>
    </row>
    <row r="15" spans="1:22">
      <c r="A15" t="s">
        <v>57</v>
      </c>
      <c r="B15">
        <f>PPCL!B15</f>
        <v>265</v>
      </c>
      <c r="C15">
        <f>PPCL!C15</f>
        <v>0</v>
      </c>
      <c r="D15">
        <f>PPCL!M15</f>
        <v>159</v>
      </c>
      <c r="E15">
        <f>PPCL!N15</f>
        <v>0</v>
      </c>
      <c r="F15">
        <f t="shared" si="4"/>
        <v>265</v>
      </c>
      <c r="G15">
        <f t="shared" si="5"/>
        <v>159</v>
      </c>
      <c r="H15" s="112"/>
      <c r="I15">
        <f>BRPL_EOD!AE15+BRPL_EOD!AF15</f>
        <v>45.1</v>
      </c>
      <c r="J15">
        <f>BYPL_EOD!AE15+BYPL_EOD!AF15</f>
        <v>25.62</v>
      </c>
      <c r="K15">
        <f>MES_EOD!AE15+MES_EOD!AF15</f>
        <v>9.66</v>
      </c>
      <c r="L15">
        <f>NDMC_EOD!AE15+NDMC_EOD!AF15</f>
        <v>47.88</v>
      </c>
      <c r="M15">
        <f>TPDDL_EOD!AE15+TPDDL_EOD!AF15</f>
        <v>30.74</v>
      </c>
      <c r="N15">
        <f t="shared" si="0"/>
        <v>159</v>
      </c>
      <c r="O15" s="112">
        <f t="shared" si="1"/>
        <v>0</v>
      </c>
      <c r="P15">
        <v>45.1</v>
      </c>
      <c r="Q15">
        <v>25.62</v>
      </c>
      <c r="R15">
        <v>9.66</v>
      </c>
      <c r="S15">
        <v>47.88</v>
      </c>
      <c r="T15">
        <v>30.74</v>
      </c>
      <c r="U15" s="114">
        <f t="shared" si="2"/>
        <v>159</v>
      </c>
      <c r="V15" s="112">
        <f t="shared" si="3"/>
        <v>0</v>
      </c>
    </row>
    <row r="16" spans="1:22">
      <c r="A16" t="s">
        <v>58</v>
      </c>
      <c r="B16">
        <f>PPCL!B16</f>
        <v>265</v>
      </c>
      <c r="C16">
        <f>PPCL!C16</f>
        <v>0</v>
      </c>
      <c r="D16">
        <f>PPCL!M16</f>
        <v>159</v>
      </c>
      <c r="E16">
        <f>PPCL!N16</f>
        <v>0</v>
      </c>
      <c r="F16">
        <f t="shared" si="4"/>
        <v>265</v>
      </c>
      <c r="G16">
        <f t="shared" si="5"/>
        <v>159</v>
      </c>
      <c r="H16" s="112"/>
      <c r="I16">
        <f>BRPL_EOD!AE16+BRPL_EOD!AF16</f>
        <v>45.1</v>
      </c>
      <c r="J16">
        <f>BYPL_EOD!AE16+BYPL_EOD!AF16</f>
        <v>25.62</v>
      </c>
      <c r="K16">
        <f>MES_EOD!AE16+MES_EOD!AF16</f>
        <v>9.66</v>
      </c>
      <c r="L16">
        <f>NDMC_EOD!AE16+NDMC_EOD!AF16</f>
        <v>47.88</v>
      </c>
      <c r="M16">
        <f>TPDDL_EOD!AE16+TPDDL_EOD!AF16</f>
        <v>30.74</v>
      </c>
      <c r="N16">
        <f t="shared" si="0"/>
        <v>159</v>
      </c>
      <c r="O16" s="112">
        <f t="shared" si="1"/>
        <v>0</v>
      </c>
      <c r="P16">
        <v>45.1</v>
      </c>
      <c r="Q16">
        <v>25.62</v>
      </c>
      <c r="R16">
        <v>9.66</v>
      </c>
      <c r="S16">
        <v>47.88</v>
      </c>
      <c r="T16">
        <v>30.74</v>
      </c>
      <c r="U16" s="114">
        <f t="shared" si="2"/>
        <v>159</v>
      </c>
      <c r="V16" s="112">
        <f t="shared" si="3"/>
        <v>0</v>
      </c>
    </row>
    <row r="17" spans="1:22">
      <c r="A17" t="s">
        <v>59</v>
      </c>
      <c r="B17">
        <f>PPCL!B17</f>
        <v>265</v>
      </c>
      <c r="C17">
        <f>PPCL!C17</f>
        <v>0</v>
      </c>
      <c r="D17">
        <f>PPCL!M17</f>
        <v>159</v>
      </c>
      <c r="E17">
        <f>PPCL!N17</f>
        <v>0</v>
      </c>
      <c r="F17">
        <f t="shared" si="4"/>
        <v>265</v>
      </c>
      <c r="G17">
        <f t="shared" si="5"/>
        <v>159</v>
      </c>
      <c r="H17" s="112"/>
      <c r="I17">
        <f>BRPL_EOD!AE17+BRPL_EOD!AF17</f>
        <v>45.1</v>
      </c>
      <c r="J17">
        <f>BYPL_EOD!AE17+BYPL_EOD!AF17</f>
        <v>25.62</v>
      </c>
      <c r="K17">
        <f>MES_EOD!AE17+MES_EOD!AF17</f>
        <v>9.66</v>
      </c>
      <c r="L17">
        <f>NDMC_EOD!AE17+NDMC_EOD!AF17</f>
        <v>47.88</v>
      </c>
      <c r="M17">
        <f>TPDDL_EOD!AE17+TPDDL_EOD!AF17</f>
        <v>30.74</v>
      </c>
      <c r="N17">
        <f t="shared" si="0"/>
        <v>159</v>
      </c>
      <c r="O17" s="112">
        <f t="shared" si="1"/>
        <v>0</v>
      </c>
      <c r="P17">
        <v>45.1</v>
      </c>
      <c r="Q17">
        <v>25.62</v>
      </c>
      <c r="R17">
        <v>9.66</v>
      </c>
      <c r="S17">
        <v>47.88</v>
      </c>
      <c r="T17">
        <v>30.74</v>
      </c>
      <c r="U17" s="114">
        <f t="shared" si="2"/>
        <v>159</v>
      </c>
      <c r="V17" s="112">
        <f t="shared" si="3"/>
        <v>0</v>
      </c>
    </row>
    <row r="18" spans="1:22">
      <c r="A18" t="s">
        <v>60</v>
      </c>
      <c r="B18">
        <f>PPCL!B18</f>
        <v>265</v>
      </c>
      <c r="C18">
        <f>PPCL!C18</f>
        <v>0</v>
      </c>
      <c r="D18">
        <f>PPCL!M18</f>
        <v>159</v>
      </c>
      <c r="E18">
        <f>PPCL!N18</f>
        <v>0</v>
      </c>
      <c r="F18">
        <f t="shared" si="4"/>
        <v>265</v>
      </c>
      <c r="G18">
        <f t="shared" si="5"/>
        <v>159</v>
      </c>
      <c r="H18" s="112"/>
      <c r="I18">
        <f>BRPL_EOD!AE18+BRPL_EOD!AF18</f>
        <v>45.1</v>
      </c>
      <c r="J18">
        <f>BYPL_EOD!AE18+BYPL_EOD!AF18</f>
        <v>25.62</v>
      </c>
      <c r="K18">
        <f>MES_EOD!AE18+MES_EOD!AF18</f>
        <v>9.66</v>
      </c>
      <c r="L18">
        <f>NDMC_EOD!AE18+NDMC_EOD!AF18</f>
        <v>47.88</v>
      </c>
      <c r="M18">
        <f>TPDDL_EOD!AE18+TPDDL_EOD!AF18</f>
        <v>30.74</v>
      </c>
      <c r="N18">
        <f t="shared" si="0"/>
        <v>159</v>
      </c>
      <c r="O18" s="112">
        <f t="shared" si="1"/>
        <v>0</v>
      </c>
      <c r="P18">
        <v>45.1</v>
      </c>
      <c r="Q18">
        <v>25.62</v>
      </c>
      <c r="R18">
        <v>9.66</v>
      </c>
      <c r="S18">
        <v>47.88</v>
      </c>
      <c r="T18">
        <v>30.74</v>
      </c>
      <c r="U18" s="114">
        <f t="shared" si="2"/>
        <v>159</v>
      </c>
      <c r="V18" s="112">
        <f t="shared" si="3"/>
        <v>0</v>
      </c>
    </row>
    <row r="19" spans="1:22">
      <c r="A19" t="s">
        <v>61</v>
      </c>
      <c r="B19">
        <f>PPCL!B19</f>
        <v>265</v>
      </c>
      <c r="C19">
        <f>PPCL!C19</f>
        <v>0</v>
      </c>
      <c r="D19">
        <f>PPCL!M19</f>
        <v>159</v>
      </c>
      <c r="E19">
        <f>PPCL!N19</f>
        <v>0</v>
      </c>
      <c r="F19">
        <f t="shared" si="4"/>
        <v>265</v>
      </c>
      <c r="G19">
        <f t="shared" si="5"/>
        <v>159</v>
      </c>
      <c r="H19" s="112"/>
      <c r="I19">
        <f>BRPL_EOD!AE19+BRPL_EOD!AF19</f>
        <v>45.1</v>
      </c>
      <c r="J19">
        <f>BYPL_EOD!AE19+BYPL_EOD!AF19</f>
        <v>25.62</v>
      </c>
      <c r="K19">
        <f>MES_EOD!AE19+MES_EOD!AF19</f>
        <v>9.66</v>
      </c>
      <c r="L19">
        <f>NDMC_EOD!AE19+NDMC_EOD!AF19</f>
        <v>47.88</v>
      </c>
      <c r="M19">
        <f>TPDDL_EOD!AE19+TPDDL_EOD!AF19</f>
        <v>30.74</v>
      </c>
      <c r="N19">
        <f t="shared" si="0"/>
        <v>159</v>
      </c>
      <c r="O19" s="112">
        <f t="shared" si="1"/>
        <v>0</v>
      </c>
      <c r="P19">
        <v>45.1</v>
      </c>
      <c r="Q19">
        <v>25.62</v>
      </c>
      <c r="R19">
        <v>9.66</v>
      </c>
      <c r="S19">
        <v>47.88</v>
      </c>
      <c r="T19">
        <v>30.74</v>
      </c>
      <c r="U19" s="114">
        <f t="shared" si="2"/>
        <v>159</v>
      </c>
      <c r="V19" s="112">
        <f t="shared" si="3"/>
        <v>0</v>
      </c>
    </row>
    <row r="20" spans="1:22">
      <c r="A20" t="s">
        <v>62</v>
      </c>
      <c r="B20">
        <f>PPCL!B20</f>
        <v>265</v>
      </c>
      <c r="C20">
        <f>PPCL!C20</f>
        <v>0</v>
      </c>
      <c r="D20">
        <f>PPCL!M20</f>
        <v>156</v>
      </c>
      <c r="E20">
        <f>PPCL!N20</f>
        <v>0</v>
      </c>
      <c r="F20">
        <f t="shared" si="4"/>
        <v>265</v>
      </c>
      <c r="G20">
        <f t="shared" si="5"/>
        <v>156</v>
      </c>
      <c r="H20" s="112"/>
      <c r="I20">
        <f>BRPL_EOD!AE20+BRPL_EOD!AF20</f>
        <v>44.25</v>
      </c>
      <c r="J20">
        <f>BYPL_EOD!AE20+BYPL_EOD!AF20</f>
        <v>25.14</v>
      </c>
      <c r="K20">
        <f>MES_EOD!AE20+MES_EOD!AF20</f>
        <v>9.48</v>
      </c>
      <c r="L20">
        <f>NDMC_EOD!AE20+NDMC_EOD!AF20</f>
        <v>46.97</v>
      </c>
      <c r="M20">
        <f>TPDDL_EOD!AE20+TPDDL_EOD!AF20</f>
        <v>30.16</v>
      </c>
      <c r="N20">
        <f t="shared" si="0"/>
        <v>156</v>
      </c>
      <c r="O20" s="112">
        <f t="shared" si="1"/>
        <v>0</v>
      </c>
      <c r="P20">
        <v>44.25</v>
      </c>
      <c r="Q20">
        <v>25.14</v>
      </c>
      <c r="R20">
        <v>9.48</v>
      </c>
      <c r="S20">
        <v>46.97</v>
      </c>
      <c r="T20">
        <v>30.16</v>
      </c>
      <c r="U20" s="114">
        <f t="shared" si="2"/>
        <v>156</v>
      </c>
      <c r="V20" s="112">
        <f t="shared" si="3"/>
        <v>0</v>
      </c>
    </row>
    <row r="21" spans="1:22">
      <c r="A21" t="s">
        <v>63</v>
      </c>
      <c r="B21">
        <f>PPCL!B21</f>
        <v>265</v>
      </c>
      <c r="C21">
        <f>PPCL!C21</f>
        <v>0</v>
      </c>
      <c r="D21">
        <f>PPCL!M21</f>
        <v>156</v>
      </c>
      <c r="E21">
        <f>PPCL!N21</f>
        <v>0</v>
      </c>
      <c r="F21">
        <f t="shared" si="4"/>
        <v>265</v>
      </c>
      <c r="G21">
        <f t="shared" si="5"/>
        <v>156</v>
      </c>
      <c r="H21" s="112"/>
      <c r="I21">
        <f>BRPL_EOD!AE21+BRPL_EOD!AF21</f>
        <v>44.25</v>
      </c>
      <c r="J21">
        <f>BYPL_EOD!AE21+BYPL_EOD!AF21</f>
        <v>25.14</v>
      </c>
      <c r="K21">
        <f>MES_EOD!AE21+MES_EOD!AF21</f>
        <v>9.48</v>
      </c>
      <c r="L21">
        <f>NDMC_EOD!AE21+NDMC_EOD!AF21</f>
        <v>46.97</v>
      </c>
      <c r="M21">
        <f>TPDDL_EOD!AE21+TPDDL_EOD!AF21</f>
        <v>30.16</v>
      </c>
      <c r="N21">
        <f t="shared" si="0"/>
        <v>156</v>
      </c>
      <c r="O21" s="112">
        <f t="shared" si="1"/>
        <v>0</v>
      </c>
      <c r="P21">
        <v>44.25</v>
      </c>
      <c r="Q21">
        <v>25.14</v>
      </c>
      <c r="R21">
        <v>9.48</v>
      </c>
      <c r="S21">
        <v>46.97</v>
      </c>
      <c r="T21">
        <v>30.16</v>
      </c>
      <c r="U21" s="114">
        <f t="shared" si="2"/>
        <v>156</v>
      </c>
      <c r="V21" s="112">
        <f t="shared" si="3"/>
        <v>0</v>
      </c>
    </row>
    <row r="22" spans="1:22">
      <c r="A22" t="s">
        <v>64</v>
      </c>
      <c r="B22">
        <f>PPCL!B22</f>
        <v>265</v>
      </c>
      <c r="C22">
        <f>PPCL!C22</f>
        <v>0</v>
      </c>
      <c r="D22">
        <f>PPCL!M22</f>
        <v>156</v>
      </c>
      <c r="E22">
        <f>PPCL!N22</f>
        <v>0</v>
      </c>
      <c r="F22">
        <f t="shared" si="4"/>
        <v>265</v>
      </c>
      <c r="G22">
        <f t="shared" si="5"/>
        <v>156</v>
      </c>
      <c r="H22" s="112"/>
      <c r="I22">
        <f>BRPL_EOD!AE22+BRPL_EOD!AF22</f>
        <v>44.25</v>
      </c>
      <c r="J22">
        <f>BYPL_EOD!AE22+BYPL_EOD!AF22</f>
        <v>25.14</v>
      </c>
      <c r="K22">
        <f>MES_EOD!AE22+MES_EOD!AF22</f>
        <v>9.48</v>
      </c>
      <c r="L22">
        <f>NDMC_EOD!AE22+NDMC_EOD!AF22</f>
        <v>46.97</v>
      </c>
      <c r="M22">
        <f>TPDDL_EOD!AE22+TPDDL_EOD!AF22</f>
        <v>30.16</v>
      </c>
      <c r="N22">
        <f t="shared" si="0"/>
        <v>156</v>
      </c>
      <c r="O22" s="112">
        <f t="shared" si="1"/>
        <v>0</v>
      </c>
      <c r="P22">
        <v>44.25</v>
      </c>
      <c r="Q22">
        <v>25.14</v>
      </c>
      <c r="R22">
        <v>9.48</v>
      </c>
      <c r="S22">
        <v>46.97</v>
      </c>
      <c r="T22">
        <v>30.16</v>
      </c>
      <c r="U22" s="114">
        <f t="shared" si="2"/>
        <v>156</v>
      </c>
      <c r="V22" s="112">
        <f t="shared" si="3"/>
        <v>0</v>
      </c>
    </row>
    <row r="23" spans="1:22">
      <c r="A23" t="s">
        <v>65</v>
      </c>
      <c r="B23">
        <f>PPCL!B23</f>
        <v>265</v>
      </c>
      <c r="C23">
        <f>PPCL!C23</f>
        <v>0</v>
      </c>
      <c r="D23">
        <f>PPCL!M23</f>
        <v>156</v>
      </c>
      <c r="E23">
        <f>PPCL!N23</f>
        <v>0</v>
      </c>
      <c r="F23">
        <f t="shared" si="4"/>
        <v>265</v>
      </c>
      <c r="G23">
        <f t="shared" si="5"/>
        <v>156</v>
      </c>
      <c r="H23" s="112"/>
      <c r="I23">
        <f>BRPL_EOD!AE23+BRPL_EOD!AF23</f>
        <v>44.25</v>
      </c>
      <c r="J23">
        <f>BYPL_EOD!AE23+BYPL_EOD!AF23</f>
        <v>25.14</v>
      </c>
      <c r="K23">
        <f>MES_EOD!AE23+MES_EOD!AF23</f>
        <v>9.48</v>
      </c>
      <c r="L23">
        <f>NDMC_EOD!AE23+NDMC_EOD!AF23</f>
        <v>46.97</v>
      </c>
      <c r="M23">
        <f>TPDDL_EOD!AE23+TPDDL_EOD!AF23</f>
        <v>30.16</v>
      </c>
      <c r="N23">
        <f t="shared" si="0"/>
        <v>156</v>
      </c>
      <c r="O23" s="112">
        <f t="shared" si="1"/>
        <v>0</v>
      </c>
      <c r="P23">
        <v>44.25</v>
      </c>
      <c r="Q23">
        <v>25.14</v>
      </c>
      <c r="R23">
        <v>9.48</v>
      </c>
      <c r="S23">
        <v>46.97</v>
      </c>
      <c r="T23">
        <v>30.16</v>
      </c>
      <c r="U23" s="114">
        <f t="shared" si="2"/>
        <v>156</v>
      </c>
      <c r="V23" s="112">
        <f t="shared" si="3"/>
        <v>0</v>
      </c>
    </row>
    <row r="24" spans="1:22">
      <c r="A24" t="s">
        <v>66</v>
      </c>
      <c r="B24">
        <f>PPCL!B24</f>
        <v>265</v>
      </c>
      <c r="C24">
        <f>PPCL!C24</f>
        <v>0</v>
      </c>
      <c r="D24">
        <f>PPCL!M24</f>
        <v>156</v>
      </c>
      <c r="E24">
        <f>PPCL!N24</f>
        <v>0</v>
      </c>
      <c r="F24">
        <f t="shared" si="4"/>
        <v>265</v>
      </c>
      <c r="G24">
        <f t="shared" si="5"/>
        <v>156</v>
      </c>
      <c r="H24" s="112"/>
      <c r="I24">
        <f>BRPL_EOD!AE24+BRPL_EOD!AF24</f>
        <v>44.25</v>
      </c>
      <c r="J24">
        <f>BYPL_EOD!AE24+BYPL_EOD!AF24</f>
        <v>25.14</v>
      </c>
      <c r="K24">
        <f>MES_EOD!AE24+MES_EOD!AF24</f>
        <v>9.48</v>
      </c>
      <c r="L24">
        <f>NDMC_EOD!AE24+NDMC_EOD!AF24</f>
        <v>46.97</v>
      </c>
      <c r="M24">
        <f>TPDDL_EOD!AE24+TPDDL_EOD!AF24</f>
        <v>30.16</v>
      </c>
      <c r="N24">
        <f t="shared" si="0"/>
        <v>156</v>
      </c>
      <c r="O24" s="112">
        <f t="shared" si="1"/>
        <v>0</v>
      </c>
      <c r="P24">
        <v>44.25</v>
      </c>
      <c r="Q24">
        <v>25.14</v>
      </c>
      <c r="R24">
        <v>9.48</v>
      </c>
      <c r="S24">
        <v>46.97</v>
      </c>
      <c r="T24">
        <v>30.16</v>
      </c>
      <c r="U24" s="114">
        <f t="shared" si="2"/>
        <v>156</v>
      </c>
      <c r="V24" s="112">
        <f t="shared" si="3"/>
        <v>0</v>
      </c>
    </row>
    <row r="25" spans="1:22">
      <c r="A25" t="s">
        <v>67</v>
      </c>
      <c r="B25">
        <f>PPCL!B25</f>
        <v>265</v>
      </c>
      <c r="C25">
        <f>PPCL!C25</f>
        <v>0</v>
      </c>
      <c r="D25">
        <f>PPCL!M25</f>
        <v>156</v>
      </c>
      <c r="E25">
        <f>PPCL!N25</f>
        <v>0</v>
      </c>
      <c r="F25">
        <f t="shared" si="4"/>
        <v>265</v>
      </c>
      <c r="G25">
        <f t="shared" si="5"/>
        <v>156</v>
      </c>
      <c r="H25" s="112"/>
      <c r="I25">
        <f>BRPL_EOD!AE25+BRPL_EOD!AF25</f>
        <v>44.25</v>
      </c>
      <c r="J25">
        <f>BYPL_EOD!AE25+BYPL_EOD!AF25</f>
        <v>25.14</v>
      </c>
      <c r="K25">
        <f>MES_EOD!AE25+MES_EOD!AF25</f>
        <v>9.48</v>
      </c>
      <c r="L25">
        <f>NDMC_EOD!AE25+NDMC_EOD!AF25</f>
        <v>46.97</v>
      </c>
      <c r="M25">
        <f>TPDDL_EOD!AE25+TPDDL_EOD!AF25</f>
        <v>30.16</v>
      </c>
      <c r="N25">
        <f t="shared" si="0"/>
        <v>156</v>
      </c>
      <c r="O25" s="112">
        <f t="shared" si="1"/>
        <v>0</v>
      </c>
      <c r="P25">
        <v>44.25</v>
      </c>
      <c r="Q25">
        <v>25.14</v>
      </c>
      <c r="R25">
        <v>9.48</v>
      </c>
      <c r="S25">
        <v>46.97</v>
      </c>
      <c r="T25">
        <v>30.16</v>
      </c>
      <c r="U25" s="114">
        <f t="shared" si="2"/>
        <v>156</v>
      </c>
      <c r="V25" s="112">
        <f t="shared" si="3"/>
        <v>0</v>
      </c>
    </row>
    <row r="26" spans="1:22">
      <c r="A26" t="s">
        <v>68</v>
      </c>
      <c r="B26">
        <f>PPCL!B26</f>
        <v>265</v>
      </c>
      <c r="C26">
        <f>PPCL!C26</f>
        <v>0</v>
      </c>
      <c r="D26">
        <f>PPCL!M26</f>
        <v>156</v>
      </c>
      <c r="E26">
        <f>PPCL!N26</f>
        <v>0</v>
      </c>
      <c r="F26">
        <f t="shared" si="4"/>
        <v>265</v>
      </c>
      <c r="G26">
        <f t="shared" si="5"/>
        <v>156</v>
      </c>
      <c r="H26" s="112"/>
      <c r="I26">
        <f>BRPL_EOD!AE26+BRPL_EOD!AF26</f>
        <v>44.25</v>
      </c>
      <c r="J26">
        <f>BYPL_EOD!AE26+BYPL_EOD!AF26</f>
        <v>25.14</v>
      </c>
      <c r="K26">
        <f>MES_EOD!AE26+MES_EOD!AF26</f>
        <v>9.48</v>
      </c>
      <c r="L26">
        <f>NDMC_EOD!AE26+NDMC_EOD!AF26</f>
        <v>46.97</v>
      </c>
      <c r="M26">
        <f>TPDDL_EOD!AE26+TPDDL_EOD!AF26</f>
        <v>30.16</v>
      </c>
      <c r="N26">
        <f t="shared" si="0"/>
        <v>156</v>
      </c>
      <c r="O26" s="112">
        <f t="shared" si="1"/>
        <v>0</v>
      </c>
      <c r="P26">
        <v>44.25</v>
      </c>
      <c r="Q26">
        <v>25.14</v>
      </c>
      <c r="R26">
        <v>9.48</v>
      </c>
      <c r="S26">
        <v>46.97</v>
      </c>
      <c r="T26">
        <v>30.16</v>
      </c>
      <c r="U26" s="114">
        <f t="shared" si="2"/>
        <v>156</v>
      </c>
      <c r="V26" s="112">
        <f t="shared" si="3"/>
        <v>0</v>
      </c>
    </row>
    <row r="27" spans="1:22">
      <c r="A27" t="s">
        <v>69</v>
      </c>
      <c r="B27">
        <f>PPCL!B27</f>
        <v>265</v>
      </c>
      <c r="C27">
        <f>PPCL!C27</f>
        <v>0</v>
      </c>
      <c r="D27">
        <f>PPCL!M27</f>
        <v>156</v>
      </c>
      <c r="E27">
        <f>PPCL!N27</f>
        <v>0</v>
      </c>
      <c r="F27">
        <f t="shared" si="4"/>
        <v>265</v>
      </c>
      <c r="G27">
        <f t="shared" si="5"/>
        <v>156</v>
      </c>
      <c r="H27" s="112"/>
      <c r="I27">
        <f>BRPL_EOD!AE27+BRPL_EOD!AF27</f>
        <v>44.25</v>
      </c>
      <c r="J27">
        <f>BYPL_EOD!AE27+BYPL_EOD!AF27</f>
        <v>25.14</v>
      </c>
      <c r="K27">
        <f>MES_EOD!AE27+MES_EOD!AF27</f>
        <v>9.48</v>
      </c>
      <c r="L27">
        <f>NDMC_EOD!AE27+NDMC_EOD!AF27</f>
        <v>46.97</v>
      </c>
      <c r="M27">
        <f>TPDDL_EOD!AE27+TPDDL_EOD!AF27</f>
        <v>30.16</v>
      </c>
      <c r="N27">
        <f t="shared" si="0"/>
        <v>156</v>
      </c>
      <c r="O27" s="112">
        <f t="shared" si="1"/>
        <v>0</v>
      </c>
      <c r="P27">
        <v>44.25</v>
      </c>
      <c r="Q27">
        <v>25.14</v>
      </c>
      <c r="R27">
        <v>9.48</v>
      </c>
      <c r="S27">
        <v>46.97</v>
      </c>
      <c r="T27">
        <v>30.16</v>
      </c>
      <c r="U27" s="114">
        <f t="shared" si="2"/>
        <v>156</v>
      </c>
      <c r="V27" s="112">
        <f t="shared" si="3"/>
        <v>0</v>
      </c>
    </row>
    <row r="28" spans="1:22">
      <c r="A28" t="s">
        <v>70</v>
      </c>
      <c r="B28">
        <f>PPCL!B28</f>
        <v>265</v>
      </c>
      <c r="C28">
        <f>PPCL!C28</f>
        <v>0</v>
      </c>
      <c r="D28">
        <f>PPCL!M28</f>
        <v>159</v>
      </c>
      <c r="E28">
        <f>PPCL!N28</f>
        <v>0</v>
      </c>
      <c r="F28">
        <f t="shared" si="4"/>
        <v>265</v>
      </c>
      <c r="G28">
        <f t="shared" si="5"/>
        <v>159</v>
      </c>
      <c r="H28" s="112"/>
      <c r="I28">
        <f>BRPL_EOD!AE28+BRPL_EOD!AF28</f>
        <v>45.1</v>
      </c>
      <c r="J28">
        <f>BYPL_EOD!AE28+BYPL_EOD!AF28</f>
        <v>25.62</v>
      </c>
      <c r="K28">
        <f>MES_EOD!AE28+MES_EOD!AF28</f>
        <v>9.66</v>
      </c>
      <c r="L28">
        <f>NDMC_EOD!AE28+NDMC_EOD!AF28</f>
        <v>47.88</v>
      </c>
      <c r="M28">
        <f>TPDDL_EOD!AE28+TPDDL_EOD!AF28</f>
        <v>30.74</v>
      </c>
      <c r="N28">
        <f t="shared" si="0"/>
        <v>159</v>
      </c>
      <c r="O28" s="112">
        <f t="shared" si="1"/>
        <v>0</v>
      </c>
      <c r="P28">
        <v>45.1</v>
      </c>
      <c r="Q28">
        <v>25.62</v>
      </c>
      <c r="R28">
        <v>9.66</v>
      </c>
      <c r="S28">
        <v>47.88</v>
      </c>
      <c r="T28">
        <v>30.74</v>
      </c>
      <c r="U28" s="114">
        <f t="shared" si="2"/>
        <v>159</v>
      </c>
      <c r="V28" s="112">
        <f t="shared" si="3"/>
        <v>0</v>
      </c>
    </row>
    <row r="29" spans="1:22">
      <c r="A29" t="s">
        <v>71</v>
      </c>
      <c r="B29">
        <f>PPCL!B29</f>
        <v>265</v>
      </c>
      <c r="C29">
        <f>PPCL!C29</f>
        <v>0</v>
      </c>
      <c r="D29">
        <f>PPCL!M29</f>
        <v>159</v>
      </c>
      <c r="E29">
        <f>PPCL!N29</f>
        <v>0</v>
      </c>
      <c r="F29">
        <f t="shared" si="4"/>
        <v>265</v>
      </c>
      <c r="G29">
        <f t="shared" si="5"/>
        <v>159</v>
      </c>
      <c r="H29" s="112"/>
      <c r="I29">
        <f>BRPL_EOD!AE29+BRPL_EOD!AF29</f>
        <v>45.1</v>
      </c>
      <c r="J29">
        <f>BYPL_EOD!AE29+BYPL_EOD!AF29</f>
        <v>25.62</v>
      </c>
      <c r="K29">
        <f>MES_EOD!AE29+MES_EOD!AF29</f>
        <v>9.66</v>
      </c>
      <c r="L29">
        <f>NDMC_EOD!AE29+NDMC_EOD!AF29</f>
        <v>47.88</v>
      </c>
      <c r="M29">
        <f>TPDDL_EOD!AE29+TPDDL_EOD!AF29</f>
        <v>30.74</v>
      </c>
      <c r="N29">
        <f t="shared" si="0"/>
        <v>159</v>
      </c>
      <c r="O29" s="112">
        <f t="shared" si="1"/>
        <v>0</v>
      </c>
      <c r="P29">
        <v>45.1</v>
      </c>
      <c r="Q29">
        <v>25.62</v>
      </c>
      <c r="R29">
        <v>9.66</v>
      </c>
      <c r="S29">
        <v>47.88</v>
      </c>
      <c r="T29">
        <v>30.74</v>
      </c>
      <c r="U29" s="114">
        <f t="shared" si="2"/>
        <v>159</v>
      </c>
      <c r="V29" s="112">
        <f t="shared" si="3"/>
        <v>0</v>
      </c>
    </row>
    <row r="30" spans="1:22">
      <c r="A30" t="s">
        <v>72</v>
      </c>
      <c r="B30">
        <f>PPCL!B30</f>
        <v>265</v>
      </c>
      <c r="C30">
        <f>PPCL!C30</f>
        <v>0</v>
      </c>
      <c r="D30">
        <f>PPCL!M30</f>
        <v>159</v>
      </c>
      <c r="E30">
        <f>PPCL!N30</f>
        <v>0</v>
      </c>
      <c r="F30">
        <f t="shared" si="4"/>
        <v>265</v>
      </c>
      <c r="G30">
        <f t="shared" si="5"/>
        <v>159</v>
      </c>
      <c r="H30" s="112"/>
      <c r="I30">
        <f>BRPL_EOD!AE30+BRPL_EOD!AF30</f>
        <v>45.1</v>
      </c>
      <c r="J30">
        <f>BYPL_EOD!AE30+BYPL_EOD!AF30</f>
        <v>25.62</v>
      </c>
      <c r="K30">
        <f>MES_EOD!AE30+MES_EOD!AF30</f>
        <v>9.66</v>
      </c>
      <c r="L30">
        <f>NDMC_EOD!AE30+NDMC_EOD!AF30</f>
        <v>47.88</v>
      </c>
      <c r="M30">
        <f>TPDDL_EOD!AE30+TPDDL_EOD!AF30</f>
        <v>30.74</v>
      </c>
      <c r="N30">
        <f t="shared" si="0"/>
        <v>159</v>
      </c>
      <c r="O30" s="112">
        <f t="shared" si="1"/>
        <v>0</v>
      </c>
      <c r="P30">
        <v>45.1</v>
      </c>
      <c r="Q30">
        <v>25.62</v>
      </c>
      <c r="R30">
        <v>9.66</v>
      </c>
      <c r="S30">
        <v>47.88</v>
      </c>
      <c r="T30">
        <v>30.74</v>
      </c>
      <c r="U30" s="114">
        <f t="shared" si="2"/>
        <v>159</v>
      </c>
      <c r="V30" s="112">
        <f t="shared" si="3"/>
        <v>0</v>
      </c>
    </row>
    <row r="31" spans="1:22">
      <c r="A31" t="s">
        <v>73</v>
      </c>
      <c r="B31">
        <f>PPCL!B31</f>
        <v>265</v>
      </c>
      <c r="C31">
        <f>PPCL!C31</f>
        <v>0</v>
      </c>
      <c r="D31">
        <f>PPCL!M31</f>
        <v>159</v>
      </c>
      <c r="E31">
        <f>PPCL!N31</f>
        <v>0</v>
      </c>
      <c r="F31">
        <f t="shared" si="4"/>
        <v>265</v>
      </c>
      <c r="G31">
        <f t="shared" si="5"/>
        <v>159</v>
      </c>
      <c r="H31" s="112"/>
      <c r="I31">
        <f>BRPL_EOD!AE31+BRPL_EOD!AF31</f>
        <v>45.1</v>
      </c>
      <c r="J31">
        <f>BYPL_EOD!AE31+BYPL_EOD!AF31</f>
        <v>25.62</v>
      </c>
      <c r="K31">
        <f>MES_EOD!AE31+MES_EOD!AF31</f>
        <v>9.66</v>
      </c>
      <c r="L31">
        <f>NDMC_EOD!AE31+NDMC_EOD!AF31</f>
        <v>47.88</v>
      </c>
      <c r="M31">
        <f>TPDDL_EOD!AE31+TPDDL_EOD!AF31</f>
        <v>30.74</v>
      </c>
      <c r="N31">
        <f t="shared" si="0"/>
        <v>159</v>
      </c>
      <c r="O31" s="112">
        <f t="shared" si="1"/>
        <v>0</v>
      </c>
      <c r="P31">
        <v>45.1</v>
      </c>
      <c r="Q31">
        <v>25.62</v>
      </c>
      <c r="R31">
        <v>9.66</v>
      </c>
      <c r="S31">
        <v>47.88</v>
      </c>
      <c r="T31">
        <v>30.74</v>
      </c>
      <c r="U31" s="114">
        <f t="shared" si="2"/>
        <v>159</v>
      </c>
      <c r="V31" s="112">
        <f t="shared" si="3"/>
        <v>0</v>
      </c>
    </row>
    <row r="32" spans="1:22">
      <c r="A32" t="s">
        <v>74</v>
      </c>
      <c r="B32">
        <f>PPCL!B32</f>
        <v>265</v>
      </c>
      <c r="C32">
        <f>PPCL!C32</f>
        <v>0</v>
      </c>
      <c r="D32">
        <f>PPCL!M32</f>
        <v>159</v>
      </c>
      <c r="E32">
        <f>PPCL!N32</f>
        <v>0</v>
      </c>
      <c r="F32">
        <f t="shared" si="4"/>
        <v>265</v>
      </c>
      <c r="G32">
        <f t="shared" si="5"/>
        <v>159</v>
      </c>
      <c r="H32" s="112"/>
      <c r="I32">
        <f>BRPL_EOD!AE32+BRPL_EOD!AF32</f>
        <v>45.1</v>
      </c>
      <c r="J32">
        <f>BYPL_EOD!AE32+BYPL_EOD!AF32</f>
        <v>25.62</v>
      </c>
      <c r="K32">
        <f>MES_EOD!AE32+MES_EOD!AF32</f>
        <v>9.66</v>
      </c>
      <c r="L32">
        <f>NDMC_EOD!AE32+NDMC_EOD!AF32</f>
        <v>47.88</v>
      </c>
      <c r="M32">
        <f>TPDDL_EOD!AE32+TPDDL_EOD!AF32</f>
        <v>30.74</v>
      </c>
      <c r="N32">
        <f t="shared" si="0"/>
        <v>159</v>
      </c>
      <c r="O32" s="112">
        <f t="shared" si="1"/>
        <v>0</v>
      </c>
      <c r="P32">
        <v>45.1</v>
      </c>
      <c r="Q32">
        <v>25.62</v>
      </c>
      <c r="R32">
        <v>9.66</v>
      </c>
      <c r="S32">
        <v>47.88</v>
      </c>
      <c r="T32">
        <v>30.74</v>
      </c>
      <c r="U32" s="114">
        <f t="shared" si="2"/>
        <v>159</v>
      </c>
      <c r="V32" s="112">
        <f t="shared" si="3"/>
        <v>0</v>
      </c>
    </row>
    <row r="33" spans="1:22">
      <c r="A33" t="s">
        <v>75</v>
      </c>
      <c r="B33">
        <f>PPCL!B33</f>
        <v>265</v>
      </c>
      <c r="C33">
        <f>PPCL!C33</f>
        <v>0</v>
      </c>
      <c r="D33">
        <f>PPCL!M33</f>
        <v>159</v>
      </c>
      <c r="E33">
        <f>PPCL!N33</f>
        <v>0</v>
      </c>
      <c r="F33">
        <f t="shared" si="4"/>
        <v>265</v>
      </c>
      <c r="G33">
        <f t="shared" si="5"/>
        <v>159</v>
      </c>
      <c r="H33" s="112"/>
      <c r="I33">
        <f>BRPL_EOD!AE33+BRPL_EOD!AF33</f>
        <v>45.1</v>
      </c>
      <c r="J33">
        <f>BYPL_EOD!AE33+BYPL_EOD!AF33</f>
        <v>25.62</v>
      </c>
      <c r="K33">
        <f>MES_EOD!AE33+MES_EOD!AF33</f>
        <v>9.66</v>
      </c>
      <c r="L33">
        <f>NDMC_EOD!AE33+NDMC_EOD!AF33</f>
        <v>47.88</v>
      </c>
      <c r="M33">
        <f>TPDDL_EOD!AE33+TPDDL_EOD!AF33</f>
        <v>30.74</v>
      </c>
      <c r="N33">
        <f t="shared" si="0"/>
        <v>159</v>
      </c>
      <c r="O33" s="112">
        <f t="shared" si="1"/>
        <v>0</v>
      </c>
      <c r="P33">
        <v>45.1</v>
      </c>
      <c r="Q33">
        <v>25.62</v>
      </c>
      <c r="R33">
        <v>9.66</v>
      </c>
      <c r="S33">
        <v>47.88</v>
      </c>
      <c r="T33">
        <v>30.74</v>
      </c>
      <c r="U33" s="114">
        <f t="shared" si="2"/>
        <v>159</v>
      </c>
      <c r="V33" s="112">
        <f t="shared" si="3"/>
        <v>0</v>
      </c>
    </row>
    <row r="34" spans="1:22">
      <c r="A34" t="s">
        <v>76</v>
      </c>
      <c r="B34">
        <f>PPCL!B34</f>
        <v>265</v>
      </c>
      <c r="C34">
        <f>PPCL!C34</f>
        <v>0</v>
      </c>
      <c r="D34">
        <f>PPCL!M34</f>
        <v>159</v>
      </c>
      <c r="E34">
        <f>PPCL!N34</f>
        <v>0</v>
      </c>
      <c r="F34">
        <f t="shared" si="4"/>
        <v>265</v>
      </c>
      <c r="G34">
        <f t="shared" si="5"/>
        <v>159</v>
      </c>
      <c r="H34" s="112"/>
      <c r="I34">
        <f>BRPL_EOD!AE34+BRPL_EOD!AF34</f>
        <v>45.1</v>
      </c>
      <c r="J34">
        <f>BYPL_EOD!AE34+BYPL_EOD!AF34</f>
        <v>25.62</v>
      </c>
      <c r="K34">
        <f>MES_EOD!AE34+MES_EOD!AF34</f>
        <v>9.66</v>
      </c>
      <c r="L34">
        <f>NDMC_EOD!AE34+NDMC_EOD!AF34</f>
        <v>47.88</v>
      </c>
      <c r="M34">
        <f>TPDDL_EOD!AE34+TPDDL_EOD!AF34</f>
        <v>30.74</v>
      </c>
      <c r="N34">
        <f t="shared" si="0"/>
        <v>159</v>
      </c>
      <c r="O34" s="112">
        <f t="shared" si="1"/>
        <v>0</v>
      </c>
      <c r="P34">
        <v>45.1</v>
      </c>
      <c r="Q34">
        <v>25.62</v>
      </c>
      <c r="R34">
        <v>9.66</v>
      </c>
      <c r="S34">
        <v>47.88</v>
      </c>
      <c r="T34">
        <v>30.74</v>
      </c>
      <c r="U34" s="114">
        <f t="shared" si="2"/>
        <v>159</v>
      </c>
      <c r="V34" s="112">
        <f t="shared" si="3"/>
        <v>0</v>
      </c>
    </row>
    <row r="35" spans="1:22">
      <c r="A35" t="s">
        <v>77</v>
      </c>
      <c r="B35">
        <f>PPCL!B35</f>
        <v>265</v>
      </c>
      <c r="C35">
        <f>PPCL!C35</f>
        <v>0</v>
      </c>
      <c r="D35">
        <f>PPCL!M35</f>
        <v>159</v>
      </c>
      <c r="E35">
        <f>PPCL!N35</f>
        <v>0</v>
      </c>
      <c r="F35">
        <f t="shared" si="4"/>
        <v>265</v>
      </c>
      <c r="G35">
        <f t="shared" si="5"/>
        <v>159</v>
      </c>
      <c r="H35" s="112"/>
      <c r="I35">
        <f>BRPL_EOD!AE35+BRPL_EOD!AF35</f>
        <v>45.1</v>
      </c>
      <c r="J35">
        <f>BYPL_EOD!AE35+BYPL_EOD!AF35</f>
        <v>25.62</v>
      </c>
      <c r="K35">
        <f>MES_EOD!AE35+MES_EOD!AF35</f>
        <v>9.66</v>
      </c>
      <c r="L35">
        <f>NDMC_EOD!AE35+NDMC_EOD!AF35</f>
        <v>47.88</v>
      </c>
      <c r="M35">
        <f>TPDDL_EOD!AE35+TPDDL_EOD!AF35</f>
        <v>30.74</v>
      </c>
      <c r="N35">
        <f t="shared" si="0"/>
        <v>159</v>
      </c>
      <c r="O35" s="112">
        <f t="shared" si="1"/>
        <v>0</v>
      </c>
      <c r="P35">
        <v>45.1</v>
      </c>
      <c r="Q35">
        <v>25.62</v>
      </c>
      <c r="R35">
        <v>9.66</v>
      </c>
      <c r="S35">
        <v>47.88</v>
      </c>
      <c r="T35">
        <v>30.74</v>
      </c>
      <c r="U35" s="114">
        <f t="shared" si="2"/>
        <v>159</v>
      </c>
      <c r="V35" s="112">
        <f t="shared" si="3"/>
        <v>0</v>
      </c>
    </row>
    <row r="36" spans="1:22">
      <c r="A36" t="s">
        <v>78</v>
      </c>
      <c r="B36">
        <f>PPCL!B36</f>
        <v>265</v>
      </c>
      <c r="C36">
        <f>PPCL!C36</f>
        <v>0</v>
      </c>
      <c r="D36">
        <f>PPCL!M36</f>
        <v>159</v>
      </c>
      <c r="E36">
        <f>PPCL!N36</f>
        <v>0</v>
      </c>
      <c r="F36">
        <f t="shared" si="4"/>
        <v>265</v>
      </c>
      <c r="G36">
        <f t="shared" si="5"/>
        <v>159</v>
      </c>
      <c r="H36" s="112"/>
      <c r="I36">
        <f>BRPL_EOD!AE36+BRPL_EOD!AF36</f>
        <v>45.1</v>
      </c>
      <c r="J36">
        <f>BYPL_EOD!AE36+BYPL_EOD!AF36</f>
        <v>25.62</v>
      </c>
      <c r="K36">
        <f>MES_EOD!AE36+MES_EOD!AF36</f>
        <v>9.66</v>
      </c>
      <c r="L36">
        <f>NDMC_EOD!AE36+NDMC_EOD!AF36</f>
        <v>47.88</v>
      </c>
      <c r="M36">
        <f>TPDDL_EOD!AE36+TPDDL_EOD!AF36</f>
        <v>30.74</v>
      </c>
      <c r="N36">
        <f t="shared" si="0"/>
        <v>159</v>
      </c>
      <c r="O36" s="112">
        <f t="shared" si="1"/>
        <v>0</v>
      </c>
      <c r="P36">
        <v>45.1</v>
      </c>
      <c r="Q36">
        <v>25.62</v>
      </c>
      <c r="R36">
        <v>9.66</v>
      </c>
      <c r="S36">
        <v>47.88</v>
      </c>
      <c r="T36">
        <v>30.74</v>
      </c>
      <c r="U36" s="114">
        <f t="shared" si="2"/>
        <v>159</v>
      </c>
      <c r="V36" s="112">
        <f t="shared" si="3"/>
        <v>0</v>
      </c>
    </row>
    <row r="37" spans="1:22">
      <c r="A37" t="s">
        <v>79</v>
      </c>
      <c r="B37">
        <f>PPCL!B37</f>
        <v>265</v>
      </c>
      <c r="C37">
        <f>PPCL!C37</f>
        <v>0</v>
      </c>
      <c r="D37">
        <f>PPCL!M37</f>
        <v>159</v>
      </c>
      <c r="E37">
        <f>PPCL!N37</f>
        <v>0</v>
      </c>
      <c r="F37">
        <f t="shared" si="4"/>
        <v>265</v>
      </c>
      <c r="G37">
        <f t="shared" si="5"/>
        <v>159</v>
      </c>
      <c r="H37" s="112"/>
      <c r="I37">
        <f>BRPL_EOD!AE37+BRPL_EOD!AF37</f>
        <v>45.1</v>
      </c>
      <c r="J37">
        <f>BYPL_EOD!AE37+BYPL_EOD!AF37</f>
        <v>25.62</v>
      </c>
      <c r="K37">
        <f>MES_EOD!AE37+MES_EOD!AF37</f>
        <v>9.66</v>
      </c>
      <c r="L37">
        <f>NDMC_EOD!AE37+NDMC_EOD!AF37</f>
        <v>47.88</v>
      </c>
      <c r="M37">
        <f>TPDDL_EOD!AE37+TPDDL_EOD!AF37</f>
        <v>30.74</v>
      </c>
      <c r="N37">
        <f t="shared" si="0"/>
        <v>159</v>
      </c>
      <c r="O37" s="112">
        <f t="shared" si="1"/>
        <v>0</v>
      </c>
      <c r="P37">
        <v>45.1</v>
      </c>
      <c r="Q37">
        <v>25.62</v>
      </c>
      <c r="R37">
        <v>9.66</v>
      </c>
      <c r="S37">
        <v>47.88</v>
      </c>
      <c r="T37">
        <v>30.74</v>
      </c>
      <c r="U37" s="114">
        <f t="shared" si="2"/>
        <v>159</v>
      </c>
      <c r="V37" s="112">
        <f t="shared" si="3"/>
        <v>0</v>
      </c>
    </row>
    <row r="38" spans="1:22">
      <c r="A38" t="s">
        <v>80</v>
      </c>
      <c r="B38">
        <f>PPCL!B38</f>
        <v>265</v>
      </c>
      <c r="C38">
        <f>PPCL!C38</f>
        <v>0</v>
      </c>
      <c r="D38">
        <f>PPCL!M38</f>
        <v>159</v>
      </c>
      <c r="E38">
        <f>PPCL!N38</f>
        <v>0</v>
      </c>
      <c r="F38">
        <f t="shared" si="4"/>
        <v>265</v>
      </c>
      <c r="G38">
        <f t="shared" si="5"/>
        <v>159</v>
      </c>
      <c r="H38" s="112"/>
      <c r="I38">
        <f>BRPL_EOD!AE38+BRPL_EOD!AF38</f>
        <v>45.1</v>
      </c>
      <c r="J38">
        <f>BYPL_EOD!AE38+BYPL_EOD!AF38</f>
        <v>25.62</v>
      </c>
      <c r="K38">
        <f>MES_EOD!AE38+MES_EOD!AF38</f>
        <v>9.66</v>
      </c>
      <c r="L38">
        <f>NDMC_EOD!AE38+NDMC_EOD!AF38</f>
        <v>47.88</v>
      </c>
      <c r="M38">
        <f>TPDDL_EOD!AE38+TPDDL_EOD!AF38</f>
        <v>30.74</v>
      </c>
      <c r="N38">
        <f t="shared" si="0"/>
        <v>159</v>
      </c>
      <c r="O38" s="112">
        <f t="shared" si="1"/>
        <v>0</v>
      </c>
      <c r="P38">
        <v>45.1</v>
      </c>
      <c r="Q38">
        <v>25.62</v>
      </c>
      <c r="R38">
        <v>9.66</v>
      </c>
      <c r="S38">
        <v>47.88</v>
      </c>
      <c r="T38">
        <v>30.74</v>
      </c>
      <c r="U38" s="114">
        <f t="shared" si="2"/>
        <v>159</v>
      </c>
      <c r="V38" s="112">
        <f t="shared" si="3"/>
        <v>0</v>
      </c>
    </row>
    <row r="39" spans="1:22">
      <c r="A39" t="s">
        <v>81</v>
      </c>
      <c r="B39">
        <f>PPCL!B39</f>
        <v>265</v>
      </c>
      <c r="C39">
        <f>PPCL!C39</f>
        <v>0</v>
      </c>
      <c r="D39">
        <f>PPCL!M39</f>
        <v>159</v>
      </c>
      <c r="E39">
        <f>PPCL!N39</f>
        <v>0</v>
      </c>
      <c r="F39">
        <f t="shared" si="4"/>
        <v>265</v>
      </c>
      <c r="G39">
        <f t="shared" si="5"/>
        <v>159</v>
      </c>
      <c r="H39" s="112"/>
      <c r="I39">
        <f>BRPL_EOD!AE39+BRPL_EOD!AF39</f>
        <v>45.1</v>
      </c>
      <c r="J39">
        <f>BYPL_EOD!AE39+BYPL_EOD!AF39</f>
        <v>25.62</v>
      </c>
      <c r="K39">
        <f>MES_EOD!AE39+MES_EOD!AF39</f>
        <v>9.66</v>
      </c>
      <c r="L39">
        <f>NDMC_EOD!AE39+NDMC_EOD!AF39</f>
        <v>47.88</v>
      </c>
      <c r="M39">
        <f>TPDDL_EOD!AE39+TPDDL_EOD!AF39</f>
        <v>30.74</v>
      </c>
      <c r="N39">
        <f t="shared" si="0"/>
        <v>159</v>
      </c>
      <c r="O39" s="112">
        <f t="shared" si="1"/>
        <v>0</v>
      </c>
      <c r="P39">
        <v>45.1</v>
      </c>
      <c r="Q39">
        <v>25.62</v>
      </c>
      <c r="R39">
        <v>9.66</v>
      </c>
      <c r="S39">
        <v>47.88</v>
      </c>
      <c r="T39">
        <v>30.74</v>
      </c>
      <c r="U39" s="114">
        <f t="shared" si="2"/>
        <v>159</v>
      </c>
      <c r="V39" s="112">
        <f t="shared" si="3"/>
        <v>0</v>
      </c>
    </row>
    <row r="40" spans="1:22">
      <c r="A40" t="s">
        <v>82</v>
      </c>
      <c r="B40">
        <f>PPCL!B40</f>
        <v>265</v>
      </c>
      <c r="C40">
        <f>PPCL!C40</f>
        <v>0</v>
      </c>
      <c r="D40">
        <f>PPCL!M40</f>
        <v>159</v>
      </c>
      <c r="E40">
        <f>PPCL!N40</f>
        <v>0</v>
      </c>
      <c r="F40">
        <f t="shared" si="4"/>
        <v>265</v>
      </c>
      <c r="G40">
        <f t="shared" si="5"/>
        <v>159</v>
      </c>
      <c r="H40" s="112"/>
      <c r="I40">
        <f>BRPL_EOD!AE40+BRPL_EOD!AF40</f>
        <v>45.1</v>
      </c>
      <c r="J40">
        <f>BYPL_EOD!AE40+BYPL_EOD!AF40</f>
        <v>25.62</v>
      </c>
      <c r="K40">
        <f>MES_EOD!AE40+MES_EOD!AF40</f>
        <v>9.66</v>
      </c>
      <c r="L40">
        <f>NDMC_EOD!AE40+NDMC_EOD!AF40</f>
        <v>47.88</v>
      </c>
      <c r="M40">
        <f>TPDDL_EOD!AE40+TPDDL_EOD!AF40</f>
        <v>30.74</v>
      </c>
      <c r="N40">
        <f t="shared" si="0"/>
        <v>159</v>
      </c>
      <c r="O40" s="112">
        <f t="shared" si="1"/>
        <v>0</v>
      </c>
      <c r="P40">
        <v>45.1</v>
      </c>
      <c r="Q40">
        <v>25.62</v>
      </c>
      <c r="R40">
        <v>9.66</v>
      </c>
      <c r="S40">
        <v>47.88</v>
      </c>
      <c r="T40">
        <v>30.74</v>
      </c>
      <c r="U40" s="114">
        <f t="shared" si="2"/>
        <v>159</v>
      </c>
      <c r="V40" s="112">
        <f t="shared" si="3"/>
        <v>0</v>
      </c>
    </row>
    <row r="41" spans="1:22">
      <c r="A41" t="s">
        <v>83</v>
      </c>
      <c r="B41">
        <f>PPCL!B41</f>
        <v>265</v>
      </c>
      <c r="C41">
        <f>PPCL!C41</f>
        <v>0</v>
      </c>
      <c r="D41">
        <f>PPCL!M41</f>
        <v>159</v>
      </c>
      <c r="E41">
        <f>PPCL!N41</f>
        <v>0</v>
      </c>
      <c r="F41">
        <f t="shared" si="4"/>
        <v>265</v>
      </c>
      <c r="G41">
        <f t="shared" si="5"/>
        <v>159</v>
      </c>
      <c r="H41" s="112"/>
      <c r="I41">
        <f>BRPL_EOD!AE41+BRPL_EOD!AF41</f>
        <v>45.1</v>
      </c>
      <c r="J41">
        <f>BYPL_EOD!AE41+BYPL_EOD!AF41</f>
        <v>25.62</v>
      </c>
      <c r="K41">
        <f>MES_EOD!AE41+MES_EOD!AF41</f>
        <v>9.66</v>
      </c>
      <c r="L41">
        <f>NDMC_EOD!AE41+NDMC_EOD!AF41</f>
        <v>47.88</v>
      </c>
      <c r="M41">
        <f>TPDDL_EOD!AE41+TPDDL_EOD!AF41</f>
        <v>30.74</v>
      </c>
      <c r="N41">
        <f t="shared" si="0"/>
        <v>159</v>
      </c>
      <c r="O41" s="112">
        <f t="shared" si="1"/>
        <v>0</v>
      </c>
      <c r="P41">
        <v>45.1</v>
      </c>
      <c r="Q41">
        <v>25.62</v>
      </c>
      <c r="R41">
        <v>9.66</v>
      </c>
      <c r="S41">
        <v>47.88</v>
      </c>
      <c r="T41">
        <v>30.74</v>
      </c>
      <c r="U41" s="114">
        <f t="shared" si="2"/>
        <v>159</v>
      </c>
      <c r="V41" s="112">
        <f t="shared" si="3"/>
        <v>0</v>
      </c>
    </row>
    <row r="42" spans="1:22">
      <c r="A42" t="s">
        <v>84</v>
      </c>
      <c r="B42">
        <f>PPCL!B42</f>
        <v>265</v>
      </c>
      <c r="C42">
        <f>PPCL!C42</f>
        <v>0</v>
      </c>
      <c r="D42">
        <f>PPCL!M42</f>
        <v>159</v>
      </c>
      <c r="E42">
        <f>PPCL!N42</f>
        <v>0</v>
      </c>
      <c r="F42">
        <f t="shared" si="4"/>
        <v>265</v>
      </c>
      <c r="G42">
        <f t="shared" si="5"/>
        <v>159</v>
      </c>
      <c r="H42" s="112"/>
      <c r="I42">
        <f>BRPL_EOD!AE42+BRPL_EOD!AF42</f>
        <v>45.1</v>
      </c>
      <c r="J42">
        <f>BYPL_EOD!AE42+BYPL_EOD!AF42</f>
        <v>25.62</v>
      </c>
      <c r="K42">
        <f>MES_EOD!AE42+MES_EOD!AF42</f>
        <v>9.66</v>
      </c>
      <c r="L42">
        <f>NDMC_EOD!AE42+NDMC_EOD!AF42</f>
        <v>47.88</v>
      </c>
      <c r="M42">
        <f>TPDDL_EOD!AE42+TPDDL_EOD!AF42</f>
        <v>30.74</v>
      </c>
      <c r="N42">
        <f t="shared" si="0"/>
        <v>159</v>
      </c>
      <c r="O42" s="112">
        <f t="shared" si="1"/>
        <v>0</v>
      </c>
      <c r="P42">
        <v>45.1</v>
      </c>
      <c r="Q42">
        <v>25.62</v>
      </c>
      <c r="R42">
        <v>9.66</v>
      </c>
      <c r="S42">
        <v>47.88</v>
      </c>
      <c r="T42">
        <v>30.74</v>
      </c>
      <c r="U42" s="114">
        <f t="shared" si="2"/>
        <v>159</v>
      </c>
      <c r="V42" s="112">
        <f t="shared" si="3"/>
        <v>0</v>
      </c>
    </row>
    <row r="43" spans="1:22">
      <c r="A43" t="s">
        <v>85</v>
      </c>
      <c r="B43">
        <f>PPCL!B43</f>
        <v>265</v>
      </c>
      <c r="C43">
        <f>PPCL!C43</f>
        <v>0</v>
      </c>
      <c r="D43">
        <f>PPCL!M43</f>
        <v>156</v>
      </c>
      <c r="E43">
        <f>PPCL!N43</f>
        <v>0</v>
      </c>
      <c r="F43">
        <f t="shared" si="4"/>
        <v>265</v>
      </c>
      <c r="G43">
        <f t="shared" si="5"/>
        <v>156</v>
      </c>
      <c r="H43" s="112"/>
      <c r="I43">
        <f>BRPL_EOD!AE43+BRPL_EOD!AF43</f>
        <v>44.25</v>
      </c>
      <c r="J43">
        <f>BYPL_EOD!AE43+BYPL_EOD!AF43</f>
        <v>25.14</v>
      </c>
      <c r="K43">
        <f>MES_EOD!AE43+MES_EOD!AF43</f>
        <v>9.48</v>
      </c>
      <c r="L43">
        <f>NDMC_EOD!AE43+NDMC_EOD!AF43</f>
        <v>46.97</v>
      </c>
      <c r="M43">
        <f>TPDDL_EOD!AE43+TPDDL_EOD!AF43</f>
        <v>30.16</v>
      </c>
      <c r="N43">
        <f t="shared" si="0"/>
        <v>156</v>
      </c>
      <c r="O43" s="112">
        <f t="shared" si="1"/>
        <v>0</v>
      </c>
      <c r="P43">
        <v>44.25</v>
      </c>
      <c r="Q43">
        <v>25.14</v>
      </c>
      <c r="R43">
        <v>9.48</v>
      </c>
      <c r="S43">
        <v>46.97</v>
      </c>
      <c r="T43">
        <v>30.16</v>
      </c>
      <c r="U43" s="114">
        <f t="shared" si="2"/>
        <v>156</v>
      </c>
      <c r="V43" s="112">
        <f t="shared" si="3"/>
        <v>0</v>
      </c>
    </row>
    <row r="44" spans="1:22">
      <c r="A44" t="s">
        <v>86</v>
      </c>
      <c r="B44">
        <f>PPCL!B44</f>
        <v>265</v>
      </c>
      <c r="C44">
        <f>PPCL!C44</f>
        <v>0</v>
      </c>
      <c r="D44">
        <f>PPCL!M44</f>
        <v>156</v>
      </c>
      <c r="E44">
        <f>PPCL!N44</f>
        <v>0</v>
      </c>
      <c r="F44">
        <f t="shared" si="4"/>
        <v>265</v>
      </c>
      <c r="G44">
        <f t="shared" si="5"/>
        <v>156</v>
      </c>
      <c r="H44" s="112"/>
      <c r="I44">
        <f>BRPL_EOD!AE44+BRPL_EOD!AF44</f>
        <v>44.25</v>
      </c>
      <c r="J44">
        <f>BYPL_EOD!AE44+BYPL_EOD!AF44</f>
        <v>25.14</v>
      </c>
      <c r="K44">
        <f>MES_EOD!AE44+MES_EOD!AF44</f>
        <v>9.48</v>
      </c>
      <c r="L44">
        <f>NDMC_EOD!AE44+NDMC_EOD!AF44</f>
        <v>46.97</v>
      </c>
      <c r="M44">
        <f>TPDDL_EOD!AE44+TPDDL_EOD!AF44</f>
        <v>30.16</v>
      </c>
      <c r="N44">
        <f t="shared" si="0"/>
        <v>156</v>
      </c>
      <c r="O44" s="112">
        <f t="shared" si="1"/>
        <v>0</v>
      </c>
      <c r="P44">
        <v>44.25</v>
      </c>
      <c r="Q44">
        <v>25.14</v>
      </c>
      <c r="R44">
        <v>9.48</v>
      </c>
      <c r="S44">
        <v>46.97</v>
      </c>
      <c r="T44">
        <v>30.16</v>
      </c>
      <c r="U44" s="114">
        <f t="shared" si="2"/>
        <v>156</v>
      </c>
      <c r="V44" s="112">
        <f t="shared" si="3"/>
        <v>0</v>
      </c>
    </row>
    <row r="45" spans="1:22">
      <c r="A45" t="s">
        <v>87</v>
      </c>
      <c r="B45">
        <f>PPCL!B45</f>
        <v>265</v>
      </c>
      <c r="C45">
        <f>PPCL!C45</f>
        <v>0</v>
      </c>
      <c r="D45">
        <f>PPCL!M45</f>
        <v>156</v>
      </c>
      <c r="E45">
        <f>PPCL!N45</f>
        <v>0</v>
      </c>
      <c r="F45">
        <f t="shared" si="4"/>
        <v>265</v>
      </c>
      <c r="G45">
        <f t="shared" si="5"/>
        <v>156</v>
      </c>
      <c r="H45" s="112"/>
      <c r="I45">
        <f>BRPL_EOD!AE45+BRPL_EOD!AF45</f>
        <v>44.25</v>
      </c>
      <c r="J45">
        <f>BYPL_EOD!AE45+BYPL_EOD!AF45</f>
        <v>25.14</v>
      </c>
      <c r="K45">
        <f>MES_EOD!AE45+MES_EOD!AF45</f>
        <v>9.48</v>
      </c>
      <c r="L45">
        <f>NDMC_EOD!AE45+NDMC_EOD!AF45</f>
        <v>46.97</v>
      </c>
      <c r="M45">
        <f>TPDDL_EOD!AE45+TPDDL_EOD!AF45</f>
        <v>30.16</v>
      </c>
      <c r="N45">
        <f t="shared" si="0"/>
        <v>156</v>
      </c>
      <c r="O45" s="112">
        <f t="shared" si="1"/>
        <v>0</v>
      </c>
      <c r="P45">
        <v>44.25</v>
      </c>
      <c r="Q45">
        <v>25.14</v>
      </c>
      <c r="R45">
        <v>9.48</v>
      </c>
      <c r="S45">
        <v>46.97</v>
      </c>
      <c r="T45">
        <v>30.16</v>
      </c>
      <c r="U45" s="114">
        <f t="shared" si="2"/>
        <v>156</v>
      </c>
      <c r="V45" s="112">
        <f t="shared" si="3"/>
        <v>0</v>
      </c>
    </row>
    <row r="46" spans="1:22">
      <c r="A46" t="s">
        <v>88</v>
      </c>
      <c r="B46">
        <f>PPCL!B46</f>
        <v>265</v>
      </c>
      <c r="C46">
        <f>PPCL!C46</f>
        <v>0</v>
      </c>
      <c r="D46">
        <f>PPCL!M46</f>
        <v>156</v>
      </c>
      <c r="E46">
        <f>PPCL!N46</f>
        <v>0</v>
      </c>
      <c r="F46">
        <f t="shared" si="4"/>
        <v>265</v>
      </c>
      <c r="G46">
        <f t="shared" si="5"/>
        <v>156</v>
      </c>
      <c r="H46" s="112"/>
      <c r="I46">
        <f>BRPL_EOD!AE46+BRPL_EOD!AF46</f>
        <v>44.25</v>
      </c>
      <c r="J46">
        <f>BYPL_EOD!AE46+BYPL_EOD!AF46</f>
        <v>25.14</v>
      </c>
      <c r="K46">
        <f>MES_EOD!AE46+MES_EOD!AF46</f>
        <v>9.48</v>
      </c>
      <c r="L46">
        <f>NDMC_EOD!AE46+NDMC_EOD!AF46</f>
        <v>46.97</v>
      </c>
      <c r="M46">
        <f>TPDDL_EOD!AE46+TPDDL_EOD!AF46</f>
        <v>30.16</v>
      </c>
      <c r="N46">
        <f t="shared" si="0"/>
        <v>156</v>
      </c>
      <c r="O46" s="112">
        <f t="shared" si="1"/>
        <v>0</v>
      </c>
      <c r="P46">
        <v>44.25</v>
      </c>
      <c r="Q46">
        <v>25.14</v>
      </c>
      <c r="R46">
        <v>9.48</v>
      </c>
      <c r="S46">
        <v>46.97</v>
      </c>
      <c r="T46">
        <v>30.16</v>
      </c>
      <c r="U46" s="114">
        <f t="shared" si="2"/>
        <v>156</v>
      </c>
      <c r="V46" s="112">
        <f t="shared" si="3"/>
        <v>0</v>
      </c>
    </row>
    <row r="47" spans="1:22">
      <c r="A47" t="s">
        <v>89</v>
      </c>
      <c r="B47">
        <f>PPCL!B47</f>
        <v>265</v>
      </c>
      <c r="C47">
        <f>PPCL!C47</f>
        <v>0</v>
      </c>
      <c r="D47">
        <f>PPCL!M47</f>
        <v>156</v>
      </c>
      <c r="E47">
        <f>PPCL!N47</f>
        <v>0</v>
      </c>
      <c r="F47">
        <f t="shared" si="4"/>
        <v>265</v>
      </c>
      <c r="G47">
        <f t="shared" si="5"/>
        <v>156</v>
      </c>
      <c r="H47" s="112"/>
      <c r="I47">
        <f>BRPL_EOD!AE47+BRPL_EOD!AF47</f>
        <v>44.25</v>
      </c>
      <c r="J47">
        <f>BYPL_EOD!AE47+BYPL_EOD!AF47</f>
        <v>25.14</v>
      </c>
      <c r="K47">
        <f>MES_EOD!AE47+MES_EOD!AF47</f>
        <v>9.48</v>
      </c>
      <c r="L47">
        <f>NDMC_EOD!AE47+NDMC_EOD!AF47</f>
        <v>46.97</v>
      </c>
      <c r="M47">
        <f>TPDDL_EOD!AE47+TPDDL_EOD!AF47</f>
        <v>30.16</v>
      </c>
      <c r="N47">
        <f t="shared" si="0"/>
        <v>156</v>
      </c>
      <c r="O47" s="112">
        <f t="shared" si="1"/>
        <v>0</v>
      </c>
      <c r="P47">
        <v>44.25</v>
      </c>
      <c r="Q47">
        <v>25.14</v>
      </c>
      <c r="R47">
        <v>9.48</v>
      </c>
      <c r="S47">
        <v>46.97</v>
      </c>
      <c r="T47">
        <v>30.16</v>
      </c>
      <c r="U47" s="114">
        <f t="shared" si="2"/>
        <v>156</v>
      </c>
      <c r="V47" s="112">
        <f t="shared" si="3"/>
        <v>0</v>
      </c>
    </row>
    <row r="48" spans="1:22">
      <c r="A48" t="s">
        <v>90</v>
      </c>
      <c r="B48">
        <f>PPCL!B48</f>
        <v>265</v>
      </c>
      <c r="C48">
        <f>PPCL!C48</f>
        <v>0</v>
      </c>
      <c r="D48">
        <f>PPCL!M48</f>
        <v>156</v>
      </c>
      <c r="E48">
        <f>PPCL!N48</f>
        <v>0</v>
      </c>
      <c r="F48">
        <f t="shared" si="4"/>
        <v>265</v>
      </c>
      <c r="G48">
        <f t="shared" si="5"/>
        <v>156</v>
      </c>
      <c r="H48" s="112"/>
      <c r="I48">
        <f>BRPL_EOD!AE48+BRPL_EOD!AF48</f>
        <v>44.25</v>
      </c>
      <c r="J48">
        <f>BYPL_EOD!AE48+BYPL_EOD!AF48</f>
        <v>25.14</v>
      </c>
      <c r="K48">
        <f>MES_EOD!AE48+MES_EOD!AF48</f>
        <v>9.48</v>
      </c>
      <c r="L48">
        <f>NDMC_EOD!AE48+NDMC_EOD!AF48</f>
        <v>46.97</v>
      </c>
      <c r="M48">
        <f>TPDDL_EOD!AE48+TPDDL_EOD!AF48</f>
        <v>30.16</v>
      </c>
      <c r="N48">
        <f t="shared" si="0"/>
        <v>156</v>
      </c>
      <c r="O48" s="112">
        <f t="shared" si="1"/>
        <v>0</v>
      </c>
      <c r="P48">
        <v>44.25</v>
      </c>
      <c r="Q48">
        <v>25.14</v>
      </c>
      <c r="R48">
        <v>9.48</v>
      </c>
      <c r="S48">
        <v>46.97</v>
      </c>
      <c r="T48">
        <v>30.16</v>
      </c>
      <c r="U48" s="114">
        <f t="shared" si="2"/>
        <v>156</v>
      </c>
      <c r="V48" s="112">
        <f t="shared" si="3"/>
        <v>0</v>
      </c>
    </row>
    <row r="49" spans="1:22">
      <c r="A49" t="s">
        <v>91</v>
      </c>
      <c r="B49">
        <f>PPCL!B49</f>
        <v>265</v>
      </c>
      <c r="C49">
        <f>PPCL!C49</f>
        <v>0</v>
      </c>
      <c r="D49">
        <f>PPCL!M49</f>
        <v>156</v>
      </c>
      <c r="E49">
        <f>PPCL!N49</f>
        <v>0</v>
      </c>
      <c r="F49">
        <f t="shared" si="4"/>
        <v>265</v>
      </c>
      <c r="G49">
        <f t="shared" si="5"/>
        <v>156</v>
      </c>
      <c r="H49" s="112"/>
      <c r="I49">
        <f>BRPL_EOD!AE49+BRPL_EOD!AF49</f>
        <v>44.25</v>
      </c>
      <c r="J49">
        <f>BYPL_EOD!AE49+BYPL_EOD!AF49</f>
        <v>25.14</v>
      </c>
      <c r="K49">
        <f>MES_EOD!AE49+MES_EOD!AF49</f>
        <v>9.48</v>
      </c>
      <c r="L49">
        <f>NDMC_EOD!AE49+NDMC_EOD!AF49</f>
        <v>46.97</v>
      </c>
      <c r="M49">
        <f>TPDDL_EOD!AE49+TPDDL_EOD!AF49</f>
        <v>30.16</v>
      </c>
      <c r="N49">
        <f t="shared" si="0"/>
        <v>156</v>
      </c>
      <c r="O49" s="112">
        <f t="shared" si="1"/>
        <v>0</v>
      </c>
      <c r="P49">
        <v>44.25</v>
      </c>
      <c r="Q49">
        <v>25.14</v>
      </c>
      <c r="R49">
        <v>9.48</v>
      </c>
      <c r="S49">
        <v>46.97</v>
      </c>
      <c r="T49">
        <v>30.16</v>
      </c>
      <c r="U49" s="114">
        <f t="shared" si="2"/>
        <v>156</v>
      </c>
      <c r="V49" s="112">
        <f t="shared" si="3"/>
        <v>0</v>
      </c>
    </row>
    <row r="50" spans="1:22">
      <c r="A50" t="s">
        <v>92</v>
      </c>
      <c r="B50">
        <f>PPCL!B50</f>
        <v>265</v>
      </c>
      <c r="C50">
        <f>PPCL!C50</f>
        <v>0</v>
      </c>
      <c r="D50">
        <f>PPCL!M50</f>
        <v>156</v>
      </c>
      <c r="E50">
        <f>PPCL!N50</f>
        <v>0</v>
      </c>
      <c r="F50">
        <f t="shared" si="4"/>
        <v>265</v>
      </c>
      <c r="G50">
        <f t="shared" si="5"/>
        <v>156</v>
      </c>
      <c r="H50" s="112"/>
      <c r="I50">
        <f>BRPL_EOD!AE50+BRPL_EOD!AF50</f>
        <v>44.25</v>
      </c>
      <c r="J50">
        <f>BYPL_EOD!AE50+BYPL_EOD!AF50</f>
        <v>25.14</v>
      </c>
      <c r="K50">
        <f>MES_EOD!AE50+MES_EOD!AF50</f>
        <v>9.48</v>
      </c>
      <c r="L50">
        <f>NDMC_EOD!AE50+NDMC_EOD!AF50</f>
        <v>46.97</v>
      </c>
      <c r="M50">
        <f>TPDDL_EOD!AE50+TPDDL_EOD!AF50</f>
        <v>30.16</v>
      </c>
      <c r="N50">
        <f t="shared" si="0"/>
        <v>156</v>
      </c>
      <c r="O50" s="112">
        <f t="shared" si="1"/>
        <v>0</v>
      </c>
      <c r="P50">
        <v>44.25</v>
      </c>
      <c r="Q50">
        <v>25.14</v>
      </c>
      <c r="R50">
        <v>9.48</v>
      </c>
      <c r="S50">
        <v>46.97</v>
      </c>
      <c r="T50">
        <v>30.16</v>
      </c>
      <c r="U50" s="114">
        <f t="shared" si="2"/>
        <v>156</v>
      </c>
      <c r="V50" s="112">
        <f t="shared" si="3"/>
        <v>0</v>
      </c>
    </row>
    <row r="51" spans="1:22">
      <c r="A51" t="s">
        <v>93</v>
      </c>
      <c r="B51">
        <f>PPCL!B51</f>
        <v>265</v>
      </c>
      <c r="C51">
        <f>PPCL!C51</f>
        <v>0</v>
      </c>
      <c r="D51">
        <f>PPCL!M51</f>
        <v>154</v>
      </c>
      <c r="E51">
        <f>PPCL!N51</f>
        <v>0</v>
      </c>
      <c r="F51">
        <f t="shared" si="4"/>
        <v>265</v>
      </c>
      <c r="G51">
        <f t="shared" si="5"/>
        <v>154</v>
      </c>
      <c r="H51" s="112"/>
      <c r="I51">
        <f>BRPL_EOD!AE51+BRPL_EOD!AF51</f>
        <v>43.6</v>
      </c>
      <c r="J51">
        <f>BYPL_EOD!AE51+BYPL_EOD!AF51</f>
        <v>24.77</v>
      </c>
      <c r="K51">
        <f>MES_EOD!AE51+MES_EOD!AF51</f>
        <v>9.34</v>
      </c>
      <c r="L51">
        <f>NDMC_EOD!AE51+NDMC_EOD!AF51</f>
        <v>46.29</v>
      </c>
      <c r="M51">
        <f>TPDDL_EOD!AE51+TPDDL_EOD!AF51</f>
        <v>30</v>
      </c>
      <c r="N51">
        <f t="shared" si="0"/>
        <v>154</v>
      </c>
      <c r="O51" s="112">
        <f t="shared" si="1"/>
        <v>0</v>
      </c>
      <c r="P51">
        <v>43.6</v>
      </c>
      <c r="Q51">
        <v>24.77</v>
      </c>
      <c r="R51">
        <v>9.34</v>
      </c>
      <c r="S51">
        <v>46.29</v>
      </c>
      <c r="T51">
        <v>30</v>
      </c>
      <c r="U51" s="114">
        <f t="shared" si="2"/>
        <v>154</v>
      </c>
      <c r="V51" s="112">
        <f t="shared" si="3"/>
        <v>0</v>
      </c>
    </row>
    <row r="52" spans="1:22">
      <c r="A52" t="s">
        <v>94</v>
      </c>
      <c r="B52">
        <f>PPCL!B52</f>
        <v>265</v>
      </c>
      <c r="C52">
        <f>PPCL!C52</f>
        <v>0</v>
      </c>
      <c r="D52">
        <f>PPCL!M52</f>
        <v>151</v>
      </c>
      <c r="E52">
        <f>PPCL!N52</f>
        <v>0</v>
      </c>
      <c r="F52">
        <f t="shared" si="4"/>
        <v>265</v>
      </c>
      <c r="G52">
        <f t="shared" si="5"/>
        <v>151</v>
      </c>
      <c r="H52" s="112"/>
      <c r="I52">
        <f>BRPL_EOD!AE52+BRPL_EOD!AF52</f>
        <v>42.55</v>
      </c>
      <c r="J52">
        <f>BYPL_EOD!AE52+BYPL_EOD!AF52</f>
        <v>24.17</v>
      </c>
      <c r="K52">
        <f>MES_EOD!AE52+MES_EOD!AF52</f>
        <v>9.11</v>
      </c>
      <c r="L52">
        <f>NDMC_EOD!AE52+NDMC_EOD!AF52</f>
        <v>45.17</v>
      </c>
      <c r="M52">
        <f>TPDDL_EOD!AE52+TPDDL_EOD!AF52</f>
        <v>30</v>
      </c>
      <c r="N52">
        <f t="shared" si="0"/>
        <v>151</v>
      </c>
      <c r="O52" s="112">
        <f t="shared" si="1"/>
        <v>0</v>
      </c>
      <c r="P52">
        <v>42.55</v>
      </c>
      <c r="Q52">
        <v>24.17</v>
      </c>
      <c r="R52">
        <v>9.11</v>
      </c>
      <c r="S52">
        <v>45.17</v>
      </c>
      <c r="T52">
        <v>30</v>
      </c>
      <c r="U52" s="114">
        <f t="shared" si="2"/>
        <v>151</v>
      </c>
      <c r="V52" s="112">
        <f t="shared" si="3"/>
        <v>0</v>
      </c>
    </row>
    <row r="53" spans="1:22">
      <c r="A53" t="s">
        <v>95</v>
      </c>
      <c r="B53">
        <f>PPCL!B53</f>
        <v>265</v>
      </c>
      <c r="C53">
        <f>PPCL!C53</f>
        <v>0</v>
      </c>
      <c r="D53">
        <f>PPCL!M53</f>
        <v>151</v>
      </c>
      <c r="E53">
        <f>PPCL!N53</f>
        <v>0</v>
      </c>
      <c r="F53">
        <f t="shared" si="4"/>
        <v>265</v>
      </c>
      <c r="G53">
        <f t="shared" si="5"/>
        <v>151</v>
      </c>
      <c r="H53" s="112"/>
      <c r="I53">
        <f>BRPL_EOD!AE53+BRPL_EOD!AF53</f>
        <v>42.55</v>
      </c>
      <c r="J53">
        <f>BYPL_EOD!AE53+BYPL_EOD!AF53</f>
        <v>24.17</v>
      </c>
      <c r="K53">
        <f>MES_EOD!AE53+MES_EOD!AF53</f>
        <v>9.11</v>
      </c>
      <c r="L53">
        <f>NDMC_EOD!AE53+NDMC_EOD!AF53</f>
        <v>45.17</v>
      </c>
      <c r="M53">
        <f>TPDDL_EOD!AE53+TPDDL_EOD!AF53</f>
        <v>30</v>
      </c>
      <c r="N53">
        <f t="shared" si="0"/>
        <v>151</v>
      </c>
      <c r="O53" s="112">
        <f t="shared" si="1"/>
        <v>0</v>
      </c>
      <c r="P53">
        <v>42.55</v>
      </c>
      <c r="Q53">
        <v>24.17</v>
      </c>
      <c r="R53">
        <v>9.11</v>
      </c>
      <c r="S53">
        <v>45.17</v>
      </c>
      <c r="T53">
        <v>30</v>
      </c>
      <c r="U53" s="114">
        <f t="shared" si="2"/>
        <v>151</v>
      </c>
      <c r="V53" s="112">
        <f t="shared" si="3"/>
        <v>0</v>
      </c>
    </row>
    <row r="54" spans="1:22">
      <c r="A54" t="s">
        <v>96</v>
      </c>
      <c r="B54">
        <f>PPCL!B54</f>
        <v>265</v>
      </c>
      <c r="C54">
        <f>PPCL!C54</f>
        <v>0</v>
      </c>
      <c r="D54">
        <f>PPCL!M54</f>
        <v>151</v>
      </c>
      <c r="E54">
        <f>PPCL!N54</f>
        <v>0</v>
      </c>
      <c r="F54">
        <f t="shared" si="4"/>
        <v>265</v>
      </c>
      <c r="G54">
        <f t="shared" si="5"/>
        <v>151</v>
      </c>
      <c r="H54" s="112"/>
      <c r="I54">
        <f>BRPL_EOD!AE54+BRPL_EOD!AF54</f>
        <v>42.55</v>
      </c>
      <c r="J54">
        <f>BYPL_EOD!AE54+BYPL_EOD!AF54</f>
        <v>24.17</v>
      </c>
      <c r="K54">
        <f>MES_EOD!AE54+MES_EOD!AF54</f>
        <v>9.11</v>
      </c>
      <c r="L54">
        <f>NDMC_EOD!AE54+NDMC_EOD!AF54</f>
        <v>45.17</v>
      </c>
      <c r="M54">
        <f>TPDDL_EOD!AE54+TPDDL_EOD!AF54</f>
        <v>30</v>
      </c>
      <c r="N54">
        <f t="shared" si="0"/>
        <v>151</v>
      </c>
      <c r="O54" s="112">
        <f t="shared" si="1"/>
        <v>0</v>
      </c>
      <c r="P54">
        <v>42.55</v>
      </c>
      <c r="Q54">
        <v>24.17</v>
      </c>
      <c r="R54">
        <v>9.11</v>
      </c>
      <c r="S54">
        <v>45.17</v>
      </c>
      <c r="T54">
        <v>30</v>
      </c>
      <c r="U54" s="114">
        <f t="shared" si="2"/>
        <v>151</v>
      </c>
      <c r="V54" s="112">
        <f t="shared" si="3"/>
        <v>0</v>
      </c>
    </row>
    <row r="55" spans="1:22">
      <c r="A55" t="s">
        <v>97</v>
      </c>
      <c r="B55">
        <f>PPCL!B55</f>
        <v>265</v>
      </c>
      <c r="C55">
        <f>PPCL!C55</f>
        <v>0</v>
      </c>
      <c r="D55">
        <f>PPCL!M55</f>
        <v>151</v>
      </c>
      <c r="E55">
        <f>PPCL!N55</f>
        <v>0</v>
      </c>
      <c r="F55">
        <f t="shared" si="4"/>
        <v>265</v>
      </c>
      <c r="G55">
        <f t="shared" si="5"/>
        <v>151</v>
      </c>
      <c r="H55" s="112"/>
      <c r="I55">
        <f>BRPL_EOD!AE55+BRPL_EOD!AF55</f>
        <v>42.55</v>
      </c>
      <c r="J55">
        <f>BYPL_EOD!AE55+BYPL_EOD!AF55</f>
        <v>24.17</v>
      </c>
      <c r="K55">
        <f>MES_EOD!AE55+MES_EOD!AF55</f>
        <v>9.11</v>
      </c>
      <c r="L55">
        <f>NDMC_EOD!AE55+NDMC_EOD!AF55</f>
        <v>45.17</v>
      </c>
      <c r="M55">
        <f>TPDDL_EOD!AE55+TPDDL_EOD!AF55</f>
        <v>30</v>
      </c>
      <c r="N55">
        <f t="shared" si="0"/>
        <v>151</v>
      </c>
      <c r="O55" s="112">
        <f t="shared" si="1"/>
        <v>0</v>
      </c>
      <c r="P55">
        <v>42.55</v>
      </c>
      <c r="Q55">
        <v>24.17</v>
      </c>
      <c r="R55">
        <v>9.11</v>
      </c>
      <c r="S55">
        <v>45.17</v>
      </c>
      <c r="T55">
        <v>30</v>
      </c>
      <c r="U55" s="114">
        <f t="shared" si="2"/>
        <v>151</v>
      </c>
      <c r="V55" s="112">
        <f t="shared" si="3"/>
        <v>0</v>
      </c>
    </row>
    <row r="56" spans="1:22">
      <c r="A56" t="s">
        <v>98</v>
      </c>
      <c r="B56">
        <f>PPCL!B56</f>
        <v>265</v>
      </c>
      <c r="C56">
        <f>PPCL!C56</f>
        <v>0</v>
      </c>
      <c r="D56">
        <f>PPCL!M56</f>
        <v>151</v>
      </c>
      <c r="E56">
        <f>PPCL!N56</f>
        <v>0</v>
      </c>
      <c r="F56">
        <f t="shared" si="4"/>
        <v>265</v>
      </c>
      <c r="G56">
        <f t="shared" si="5"/>
        <v>151</v>
      </c>
      <c r="H56" s="112"/>
      <c r="I56">
        <f>BRPL_EOD!AE56+BRPL_EOD!AF56</f>
        <v>42.55</v>
      </c>
      <c r="J56">
        <f>BYPL_EOD!AE56+BYPL_EOD!AF56</f>
        <v>24.17</v>
      </c>
      <c r="K56">
        <f>MES_EOD!AE56+MES_EOD!AF56</f>
        <v>9.11</v>
      </c>
      <c r="L56">
        <f>NDMC_EOD!AE56+NDMC_EOD!AF56</f>
        <v>45.17</v>
      </c>
      <c r="M56">
        <f>TPDDL_EOD!AE56+TPDDL_EOD!AF56</f>
        <v>30</v>
      </c>
      <c r="N56">
        <f t="shared" si="0"/>
        <v>151</v>
      </c>
      <c r="O56" s="112">
        <f t="shared" si="1"/>
        <v>0</v>
      </c>
      <c r="P56">
        <v>42.55</v>
      </c>
      <c r="Q56">
        <v>24.17</v>
      </c>
      <c r="R56">
        <v>9.11</v>
      </c>
      <c r="S56">
        <v>45.17</v>
      </c>
      <c r="T56">
        <v>30</v>
      </c>
      <c r="U56" s="114">
        <f t="shared" si="2"/>
        <v>151</v>
      </c>
      <c r="V56" s="112">
        <f t="shared" si="3"/>
        <v>0</v>
      </c>
    </row>
    <row r="57" spans="1:22">
      <c r="A57" t="s">
        <v>99</v>
      </c>
      <c r="B57">
        <f>PPCL!B57</f>
        <v>265</v>
      </c>
      <c r="C57">
        <f>PPCL!C57</f>
        <v>0</v>
      </c>
      <c r="D57">
        <f>PPCL!M57</f>
        <v>151</v>
      </c>
      <c r="E57">
        <f>PPCL!N57</f>
        <v>0</v>
      </c>
      <c r="F57">
        <f t="shared" si="4"/>
        <v>265</v>
      </c>
      <c r="G57">
        <f t="shared" si="5"/>
        <v>151</v>
      </c>
      <c r="H57" s="112"/>
      <c r="I57">
        <f>BRPL_EOD!AE57+BRPL_EOD!AF57</f>
        <v>42.55</v>
      </c>
      <c r="J57">
        <f>BYPL_EOD!AE57+BYPL_EOD!AF57</f>
        <v>24.17</v>
      </c>
      <c r="K57">
        <f>MES_EOD!AE57+MES_EOD!AF57</f>
        <v>9.11</v>
      </c>
      <c r="L57">
        <f>NDMC_EOD!AE57+NDMC_EOD!AF57</f>
        <v>45.17</v>
      </c>
      <c r="M57">
        <f>TPDDL_EOD!AE57+TPDDL_EOD!AF57</f>
        <v>30</v>
      </c>
      <c r="N57">
        <f t="shared" si="0"/>
        <v>151</v>
      </c>
      <c r="O57" s="112">
        <f t="shared" si="1"/>
        <v>0</v>
      </c>
      <c r="P57">
        <v>42.55</v>
      </c>
      <c r="Q57">
        <v>24.17</v>
      </c>
      <c r="R57">
        <v>9.11</v>
      </c>
      <c r="S57">
        <v>45.17</v>
      </c>
      <c r="T57">
        <v>30</v>
      </c>
      <c r="U57" s="114">
        <f t="shared" si="2"/>
        <v>151</v>
      </c>
      <c r="V57" s="112">
        <f t="shared" si="3"/>
        <v>0</v>
      </c>
    </row>
    <row r="58" spans="1:22">
      <c r="A58" t="s">
        <v>100</v>
      </c>
      <c r="B58">
        <f>PPCL!B58</f>
        <v>265</v>
      </c>
      <c r="C58">
        <f>PPCL!C58</f>
        <v>0</v>
      </c>
      <c r="D58">
        <f>PPCL!M58</f>
        <v>151</v>
      </c>
      <c r="E58">
        <f>PPCL!N58</f>
        <v>0</v>
      </c>
      <c r="F58">
        <f t="shared" si="4"/>
        <v>265</v>
      </c>
      <c r="G58">
        <f t="shared" si="5"/>
        <v>151</v>
      </c>
      <c r="H58" s="112"/>
      <c r="I58">
        <f>BRPL_EOD!AE58+BRPL_EOD!AF58</f>
        <v>42.55</v>
      </c>
      <c r="J58">
        <f>BYPL_EOD!AE58+BYPL_EOD!AF58</f>
        <v>24.17</v>
      </c>
      <c r="K58">
        <f>MES_EOD!AE58+MES_EOD!AF58</f>
        <v>9.11</v>
      </c>
      <c r="L58">
        <f>NDMC_EOD!AE58+NDMC_EOD!AF58</f>
        <v>45.17</v>
      </c>
      <c r="M58">
        <f>TPDDL_EOD!AE58+TPDDL_EOD!AF58</f>
        <v>30</v>
      </c>
      <c r="N58">
        <f t="shared" si="0"/>
        <v>151</v>
      </c>
      <c r="O58" s="112">
        <f t="shared" si="1"/>
        <v>0</v>
      </c>
      <c r="P58">
        <v>42.55</v>
      </c>
      <c r="Q58">
        <v>24.17</v>
      </c>
      <c r="R58">
        <v>9.11</v>
      </c>
      <c r="S58">
        <v>45.17</v>
      </c>
      <c r="T58">
        <v>30</v>
      </c>
      <c r="U58" s="114">
        <f t="shared" si="2"/>
        <v>151</v>
      </c>
      <c r="V58" s="112">
        <f t="shared" si="3"/>
        <v>0</v>
      </c>
    </row>
    <row r="59" spans="1:22">
      <c r="A59" t="s">
        <v>101</v>
      </c>
      <c r="B59">
        <f>PPCL!B59</f>
        <v>265</v>
      </c>
      <c r="C59">
        <f>PPCL!C59</f>
        <v>0</v>
      </c>
      <c r="D59">
        <f>PPCL!M59</f>
        <v>149</v>
      </c>
      <c r="E59">
        <f>PPCL!N59</f>
        <v>0</v>
      </c>
      <c r="F59">
        <f t="shared" si="4"/>
        <v>265</v>
      </c>
      <c r="G59">
        <f t="shared" si="5"/>
        <v>149</v>
      </c>
      <c r="H59" s="112"/>
      <c r="I59">
        <f>BRPL_EOD!AE59+BRPL_EOD!AF59</f>
        <v>41.75</v>
      </c>
      <c r="J59">
        <f>BYPL_EOD!AE59+BYPL_EOD!AF59</f>
        <v>24</v>
      </c>
      <c r="K59">
        <f>MES_EOD!AE59+MES_EOD!AF59</f>
        <v>8.94</v>
      </c>
      <c r="L59">
        <f>NDMC_EOD!AE59+NDMC_EOD!AF59</f>
        <v>44.31</v>
      </c>
      <c r="M59">
        <f>TPDDL_EOD!AE59+TPDDL_EOD!AF59</f>
        <v>30</v>
      </c>
      <c r="N59">
        <f t="shared" si="0"/>
        <v>149</v>
      </c>
      <c r="O59" s="112">
        <f t="shared" si="1"/>
        <v>0</v>
      </c>
      <c r="P59">
        <v>41.75</v>
      </c>
      <c r="Q59">
        <v>24</v>
      </c>
      <c r="R59">
        <v>8.94</v>
      </c>
      <c r="S59">
        <v>44.31</v>
      </c>
      <c r="T59">
        <v>30</v>
      </c>
      <c r="U59" s="114">
        <f t="shared" si="2"/>
        <v>149</v>
      </c>
      <c r="V59" s="112">
        <f t="shared" si="3"/>
        <v>0</v>
      </c>
    </row>
    <row r="60" spans="1:22">
      <c r="A60" t="s">
        <v>102</v>
      </c>
      <c r="B60">
        <f>PPCL!B60</f>
        <v>265</v>
      </c>
      <c r="C60">
        <f>PPCL!C60</f>
        <v>0</v>
      </c>
      <c r="D60">
        <f>PPCL!M60</f>
        <v>149</v>
      </c>
      <c r="E60">
        <f>PPCL!N60</f>
        <v>0</v>
      </c>
      <c r="F60">
        <f t="shared" si="4"/>
        <v>265</v>
      </c>
      <c r="G60">
        <f t="shared" si="5"/>
        <v>149</v>
      </c>
      <c r="H60" s="112"/>
      <c r="I60">
        <f>BRPL_EOD!AE60+BRPL_EOD!AF60</f>
        <v>41.75</v>
      </c>
      <c r="J60">
        <f>BYPL_EOD!AE60+BYPL_EOD!AF60</f>
        <v>24</v>
      </c>
      <c r="K60">
        <f>MES_EOD!AE60+MES_EOD!AF60</f>
        <v>8.94</v>
      </c>
      <c r="L60">
        <f>NDMC_EOD!AE60+NDMC_EOD!AF60</f>
        <v>44.31</v>
      </c>
      <c r="M60">
        <f>TPDDL_EOD!AE60+TPDDL_EOD!AF60</f>
        <v>30</v>
      </c>
      <c r="N60">
        <f t="shared" si="0"/>
        <v>149</v>
      </c>
      <c r="O60" s="112">
        <f t="shared" si="1"/>
        <v>0</v>
      </c>
      <c r="P60">
        <v>41.75</v>
      </c>
      <c r="Q60">
        <v>24</v>
      </c>
      <c r="R60">
        <v>8.94</v>
      </c>
      <c r="S60">
        <v>44.31</v>
      </c>
      <c r="T60">
        <v>30</v>
      </c>
      <c r="U60" s="114">
        <f t="shared" si="2"/>
        <v>149</v>
      </c>
      <c r="V60" s="112">
        <f t="shared" si="3"/>
        <v>0</v>
      </c>
    </row>
    <row r="61" spans="1:22">
      <c r="A61" t="s">
        <v>103</v>
      </c>
      <c r="B61">
        <f>PPCL!B61</f>
        <v>265</v>
      </c>
      <c r="C61">
        <f>PPCL!C61</f>
        <v>0</v>
      </c>
      <c r="D61">
        <f>PPCL!M61</f>
        <v>149</v>
      </c>
      <c r="E61">
        <f>PPCL!N61</f>
        <v>0</v>
      </c>
      <c r="F61">
        <f t="shared" si="4"/>
        <v>265</v>
      </c>
      <c r="G61">
        <f t="shared" si="5"/>
        <v>149</v>
      </c>
      <c r="H61" s="112"/>
      <c r="I61">
        <f>BRPL_EOD!AE61+BRPL_EOD!AF61</f>
        <v>41.75</v>
      </c>
      <c r="J61">
        <f>BYPL_EOD!AE61+BYPL_EOD!AF61</f>
        <v>24</v>
      </c>
      <c r="K61">
        <f>MES_EOD!AE61+MES_EOD!AF61</f>
        <v>8.94</v>
      </c>
      <c r="L61">
        <f>NDMC_EOD!AE61+NDMC_EOD!AF61</f>
        <v>44.31</v>
      </c>
      <c r="M61">
        <f>TPDDL_EOD!AE61+TPDDL_EOD!AF61</f>
        <v>30</v>
      </c>
      <c r="N61">
        <f t="shared" si="0"/>
        <v>149</v>
      </c>
      <c r="O61" s="112">
        <f t="shared" si="1"/>
        <v>0</v>
      </c>
      <c r="P61">
        <v>41.75</v>
      </c>
      <c r="Q61">
        <v>24</v>
      </c>
      <c r="R61">
        <v>8.94</v>
      </c>
      <c r="S61">
        <v>44.31</v>
      </c>
      <c r="T61">
        <v>30</v>
      </c>
      <c r="U61" s="114">
        <f t="shared" si="2"/>
        <v>149</v>
      </c>
      <c r="V61" s="112">
        <f t="shared" si="3"/>
        <v>0</v>
      </c>
    </row>
    <row r="62" spans="1:22">
      <c r="A62" t="s">
        <v>104</v>
      </c>
      <c r="B62">
        <f>PPCL!B62</f>
        <v>265</v>
      </c>
      <c r="C62">
        <f>PPCL!C62</f>
        <v>0</v>
      </c>
      <c r="D62">
        <f>PPCL!M62</f>
        <v>149</v>
      </c>
      <c r="E62">
        <f>PPCL!N62</f>
        <v>0</v>
      </c>
      <c r="F62">
        <f t="shared" si="4"/>
        <v>265</v>
      </c>
      <c r="G62">
        <f t="shared" si="5"/>
        <v>149</v>
      </c>
      <c r="H62" s="112"/>
      <c r="I62">
        <f>BRPL_EOD!AE62+BRPL_EOD!AF62</f>
        <v>41.75</v>
      </c>
      <c r="J62">
        <f>BYPL_EOD!AE62+BYPL_EOD!AF62</f>
        <v>24</v>
      </c>
      <c r="K62">
        <f>MES_EOD!AE62+MES_EOD!AF62</f>
        <v>8.94</v>
      </c>
      <c r="L62">
        <f>NDMC_EOD!AE62+NDMC_EOD!AF62</f>
        <v>44.31</v>
      </c>
      <c r="M62">
        <f>TPDDL_EOD!AE62+TPDDL_EOD!AF62</f>
        <v>30</v>
      </c>
      <c r="N62">
        <f t="shared" si="0"/>
        <v>149</v>
      </c>
      <c r="O62" s="112">
        <f t="shared" si="1"/>
        <v>0</v>
      </c>
      <c r="P62">
        <v>41.75</v>
      </c>
      <c r="Q62">
        <v>24</v>
      </c>
      <c r="R62">
        <v>8.94</v>
      </c>
      <c r="S62">
        <v>44.31</v>
      </c>
      <c r="T62">
        <v>30</v>
      </c>
      <c r="U62" s="114">
        <f t="shared" si="2"/>
        <v>149</v>
      </c>
      <c r="V62" s="112">
        <f t="shared" si="3"/>
        <v>0</v>
      </c>
    </row>
    <row r="63" spans="1:22">
      <c r="A63" t="s">
        <v>105</v>
      </c>
      <c r="B63">
        <f>PPCL!B63</f>
        <v>265</v>
      </c>
      <c r="C63">
        <f>PPCL!C63</f>
        <v>0</v>
      </c>
      <c r="D63">
        <f>PPCL!M63</f>
        <v>149</v>
      </c>
      <c r="E63">
        <f>PPCL!N63</f>
        <v>0</v>
      </c>
      <c r="F63">
        <f t="shared" si="4"/>
        <v>265</v>
      </c>
      <c r="G63">
        <f t="shared" si="5"/>
        <v>149</v>
      </c>
      <c r="H63" s="112"/>
      <c r="I63">
        <f>BRPL_EOD!AE63+BRPL_EOD!AF63</f>
        <v>41.75</v>
      </c>
      <c r="J63">
        <f>BYPL_EOD!AE63+BYPL_EOD!AF63</f>
        <v>24</v>
      </c>
      <c r="K63">
        <f>MES_EOD!AE63+MES_EOD!AF63</f>
        <v>8.94</v>
      </c>
      <c r="L63">
        <f>NDMC_EOD!AE63+NDMC_EOD!AF63</f>
        <v>44.31</v>
      </c>
      <c r="M63">
        <f>TPDDL_EOD!AE63+TPDDL_EOD!AF63</f>
        <v>30</v>
      </c>
      <c r="N63">
        <f t="shared" si="0"/>
        <v>149</v>
      </c>
      <c r="O63" s="112">
        <f t="shared" si="1"/>
        <v>0</v>
      </c>
      <c r="P63">
        <v>41.75</v>
      </c>
      <c r="Q63">
        <v>24</v>
      </c>
      <c r="R63">
        <v>8.94</v>
      </c>
      <c r="S63">
        <v>44.31</v>
      </c>
      <c r="T63">
        <v>30</v>
      </c>
      <c r="U63" s="114">
        <f t="shared" si="2"/>
        <v>149</v>
      </c>
      <c r="V63" s="112">
        <f t="shared" si="3"/>
        <v>0</v>
      </c>
    </row>
    <row r="64" spans="1:22">
      <c r="A64" t="s">
        <v>106</v>
      </c>
      <c r="B64">
        <f>PPCL!B64</f>
        <v>265</v>
      </c>
      <c r="C64">
        <f>PPCL!C64</f>
        <v>0</v>
      </c>
      <c r="D64">
        <f>PPCL!M64</f>
        <v>149</v>
      </c>
      <c r="E64">
        <f>PPCL!N64</f>
        <v>0</v>
      </c>
      <c r="F64">
        <f t="shared" si="4"/>
        <v>265</v>
      </c>
      <c r="G64">
        <f t="shared" si="5"/>
        <v>149</v>
      </c>
      <c r="H64" s="112"/>
      <c r="I64">
        <f>BRPL_EOD!AE64+BRPL_EOD!AF64</f>
        <v>41.75</v>
      </c>
      <c r="J64">
        <f>BYPL_EOD!AE64+BYPL_EOD!AF64</f>
        <v>24</v>
      </c>
      <c r="K64">
        <f>MES_EOD!AE64+MES_EOD!AF64</f>
        <v>8.94</v>
      </c>
      <c r="L64">
        <f>NDMC_EOD!AE64+NDMC_EOD!AF64</f>
        <v>44.31</v>
      </c>
      <c r="M64">
        <f>TPDDL_EOD!AE64+TPDDL_EOD!AF64</f>
        <v>30</v>
      </c>
      <c r="N64">
        <f t="shared" si="0"/>
        <v>149</v>
      </c>
      <c r="O64" s="112">
        <f t="shared" si="1"/>
        <v>0</v>
      </c>
      <c r="P64">
        <v>41.75</v>
      </c>
      <c r="Q64">
        <v>24</v>
      </c>
      <c r="R64">
        <v>8.94</v>
      </c>
      <c r="S64">
        <v>44.31</v>
      </c>
      <c r="T64">
        <v>30</v>
      </c>
      <c r="U64" s="114">
        <f t="shared" si="2"/>
        <v>149</v>
      </c>
      <c r="V64" s="112">
        <f t="shared" si="3"/>
        <v>0</v>
      </c>
    </row>
    <row r="65" spans="1:22">
      <c r="A65" t="s">
        <v>107</v>
      </c>
      <c r="B65">
        <f>PPCL!B65</f>
        <v>265</v>
      </c>
      <c r="C65">
        <f>PPCL!C65</f>
        <v>0</v>
      </c>
      <c r="D65">
        <f>PPCL!M65</f>
        <v>149</v>
      </c>
      <c r="E65">
        <f>PPCL!N65</f>
        <v>0</v>
      </c>
      <c r="F65">
        <f t="shared" si="4"/>
        <v>265</v>
      </c>
      <c r="G65">
        <f t="shared" si="5"/>
        <v>149</v>
      </c>
      <c r="H65" s="112"/>
      <c r="I65">
        <f>BRPL_EOD!AE65+BRPL_EOD!AF65</f>
        <v>41.75</v>
      </c>
      <c r="J65">
        <f>BYPL_EOD!AE65+BYPL_EOD!AF65</f>
        <v>24</v>
      </c>
      <c r="K65">
        <f>MES_EOD!AE65+MES_EOD!AF65</f>
        <v>8.94</v>
      </c>
      <c r="L65">
        <f>NDMC_EOD!AE65+NDMC_EOD!AF65</f>
        <v>44.31</v>
      </c>
      <c r="M65">
        <f>TPDDL_EOD!AE65+TPDDL_EOD!AF65</f>
        <v>30</v>
      </c>
      <c r="N65">
        <f t="shared" si="0"/>
        <v>149</v>
      </c>
      <c r="O65" s="112">
        <f t="shared" si="1"/>
        <v>0</v>
      </c>
      <c r="P65">
        <v>41.75</v>
      </c>
      <c r="Q65">
        <v>24</v>
      </c>
      <c r="R65">
        <v>8.94</v>
      </c>
      <c r="S65">
        <v>44.31</v>
      </c>
      <c r="T65">
        <v>30</v>
      </c>
      <c r="U65" s="114">
        <f t="shared" si="2"/>
        <v>149</v>
      </c>
      <c r="V65" s="112">
        <f t="shared" si="3"/>
        <v>0</v>
      </c>
    </row>
    <row r="66" spans="1:22">
      <c r="A66" t="s">
        <v>108</v>
      </c>
      <c r="B66">
        <f>PPCL!B66</f>
        <v>265</v>
      </c>
      <c r="C66">
        <f>PPCL!C66</f>
        <v>0</v>
      </c>
      <c r="D66">
        <f>PPCL!M66</f>
        <v>149</v>
      </c>
      <c r="E66">
        <f>PPCL!N66</f>
        <v>0</v>
      </c>
      <c r="F66">
        <f t="shared" si="4"/>
        <v>265</v>
      </c>
      <c r="G66">
        <f t="shared" si="5"/>
        <v>149</v>
      </c>
      <c r="H66" s="112"/>
      <c r="I66">
        <f>BRPL_EOD!AE66+BRPL_EOD!AF66</f>
        <v>41.75</v>
      </c>
      <c r="J66">
        <f>BYPL_EOD!AE66+BYPL_EOD!AF66</f>
        <v>24</v>
      </c>
      <c r="K66">
        <f>MES_EOD!AE66+MES_EOD!AF66</f>
        <v>8.94</v>
      </c>
      <c r="L66">
        <f>NDMC_EOD!AE66+NDMC_EOD!AF66</f>
        <v>44.31</v>
      </c>
      <c r="M66">
        <f>TPDDL_EOD!AE66+TPDDL_EOD!AF66</f>
        <v>30</v>
      </c>
      <c r="N66">
        <f t="shared" si="0"/>
        <v>149</v>
      </c>
      <c r="O66" s="112">
        <f t="shared" si="1"/>
        <v>0</v>
      </c>
      <c r="P66">
        <v>41.75</v>
      </c>
      <c r="Q66">
        <v>24</v>
      </c>
      <c r="R66">
        <v>8.94</v>
      </c>
      <c r="S66">
        <v>44.31</v>
      </c>
      <c r="T66">
        <v>30</v>
      </c>
      <c r="U66" s="114">
        <f t="shared" si="2"/>
        <v>149</v>
      </c>
      <c r="V66" s="112">
        <f t="shared" si="3"/>
        <v>0</v>
      </c>
    </row>
    <row r="67" spans="1:22">
      <c r="A67" t="s">
        <v>109</v>
      </c>
      <c r="B67">
        <f>PPCL!B67</f>
        <v>265</v>
      </c>
      <c r="C67">
        <f>PPCL!C67</f>
        <v>0</v>
      </c>
      <c r="D67">
        <f>PPCL!M67</f>
        <v>149</v>
      </c>
      <c r="E67">
        <f>PPCL!N67</f>
        <v>0</v>
      </c>
      <c r="F67">
        <f t="shared" si="4"/>
        <v>265</v>
      </c>
      <c r="G67">
        <f t="shared" si="5"/>
        <v>149</v>
      </c>
      <c r="H67" s="112"/>
      <c r="I67">
        <f>BRPL_EOD!AE67+BRPL_EOD!AF67</f>
        <v>41.75</v>
      </c>
      <c r="J67">
        <f>BYPL_EOD!AE67+BYPL_EOD!AF67</f>
        <v>24</v>
      </c>
      <c r="K67">
        <f>MES_EOD!AE67+MES_EOD!AF67</f>
        <v>8.94</v>
      </c>
      <c r="L67">
        <f>NDMC_EOD!AE67+NDMC_EOD!AF67</f>
        <v>44.31</v>
      </c>
      <c r="M67">
        <f>TPDDL_EOD!AE67+TPDDL_EOD!AF67</f>
        <v>30</v>
      </c>
      <c r="N67">
        <f t="shared" ref="N67:N98" si="6">SUM(I67:M67)</f>
        <v>149</v>
      </c>
      <c r="O67" s="112">
        <f t="shared" ref="O67:O98" si="7">G67-N67</f>
        <v>0</v>
      </c>
      <c r="P67">
        <v>41.75</v>
      </c>
      <c r="Q67">
        <v>24</v>
      </c>
      <c r="R67">
        <v>8.94</v>
      </c>
      <c r="S67">
        <v>44.31</v>
      </c>
      <c r="T67">
        <v>30</v>
      </c>
      <c r="U67" s="114">
        <f t="shared" ref="U67:U98" si="8">SUM(P67:T67)</f>
        <v>149</v>
      </c>
      <c r="V67" s="112">
        <f t="shared" ref="V67:V99" si="9">G67-U67</f>
        <v>0</v>
      </c>
    </row>
    <row r="68" spans="1:22">
      <c r="A68" t="s">
        <v>110</v>
      </c>
      <c r="B68">
        <f>PPCL!B68</f>
        <v>265</v>
      </c>
      <c r="C68">
        <f>PPCL!C68</f>
        <v>0</v>
      </c>
      <c r="D68">
        <f>PPCL!M68</f>
        <v>149</v>
      </c>
      <c r="E68">
        <f>PPCL!N68</f>
        <v>0</v>
      </c>
      <c r="F68">
        <f t="shared" ref="F68:F98" si="10">B68+C68</f>
        <v>265</v>
      </c>
      <c r="G68">
        <f t="shared" ref="G68:G98" si="11">D68+E68</f>
        <v>149</v>
      </c>
      <c r="H68" s="112"/>
      <c r="I68">
        <f>BRPL_EOD!AE68+BRPL_EOD!AF68</f>
        <v>41.75</v>
      </c>
      <c r="J68">
        <f>BYPL_EOD!AE68+BYPL_EOD!AF68</f>
        <v>24</v>
      </c>
      <c r="K68">
        <f>MES_EOD!AE68+MES_EOD!AF68</f>
        <v>8.94</v>
      </c>
      <c r="L68">
        <f>NDMC_EOD!AE68+NDMC_EOD!AF68</f>
        <v>44.31</v>
      </c>
      <c r="M68">
        <f>TPDDL_EOD!AE68+TPDDL_EOD!AF68</f>
        <v>30</v>
      </c>
      <c r="N68">
        <f t="shared" si="6"/>
        <v>149</v>
      </c>
      <c r="O68" s="112">
        <f t="shared" si="7"/>
        <v>0</v>
      </c>
      <c r="P68">
        <v>41.75</v>
      </c>
      <c r="Q68">
        <v>24</v>
      </c>
      <c r="R68">
        <v>8.94</v>
      </c>
      <c r="S68">
        <v>44.31</v>
      </c>
      <c r="T68">
        <v>30</v>
      </c>
      <c r="U68" s="114">
        <f t="shared" si="8"/>
        <v>149</v>
      </c>
      <c r="V68" s="112">
        <f t="shared" si="9"/>
        <v>0</v>
      </c>
    </row>
    <row r="69" spans="1:22">
      <c r="A69" t="s">
        <v>111</v>
      </c>
      <c r="B69">
        <f>PPCL!B69</f>
        <v>265</v>
      </c>
      <c r="C69">
        <f>PPCL!C69</f>
        <v>0</v>
      </c>
      <c r="D69">
        <f>PPCL!M69</f>
        <v>149</v>
      </c>
      <c r="E69">
        <f>PPCL!N69</f>
        <v>0</v>
      </c>
      <c r="F69">
        <f t="shared" si="10"/>
        <v>265</v>
      </c>
      <c r="G69">
        <f t="shared" si="11"/>
        <v>149</v>
      </c>
      <c r="H69" s="112"/>
      <c r="I69">
        <f>BRPL_EOD!AE69+BRPL_EOD!AF69</f>
        <v>36.79</v>
      </c>
      <c r="J69">
        <f>BYPL_EOD!AE69+BYPL_EOD!AF69</f>
        <v>40.47</v>
      </c>
      <c r="K69">
        <f>MES_EOD!AE69+MES_EOD!AF69</f>
        <v>7.36</v>
      </c>
      <c r="L69">
        <f>NDMC_EOD!AE69+NDMC_EOD!AF69</f>
        <v>36.79</v>
      </c>
      <c r="M69">
        <f>TPDDL_EOD!AE69+TPDDL_EOD!AF69</f>
        <v>27.59</v>
      </c>
      <c r="N69">
        <f t="shared" si="6"/>
        <v>149</v>
      </c>
      <c r="O69" s="112">
        <f t="shared" si="7"/>
        <v>0</v>
      </c>
      <c r="P69">
        <v>36.79</v>
      </c>
      <c r="Q69">
        <v>40.47</v>
      </c>
      <c r="R69">
        <v>7.36</v>
      </c>
      <c r="S69">
        <v>36.79</v>
      </c>
      <c r="T69">
        <v>27.59</v>
      </c>
      <c r="U69" s="114">
        <f t="shared" si="8"/>
        <v>149</v>
      </c>
      <c r="V69" s="112">
        <f t="shared" si="9"/>
        <v>0</v>
      </c>
    </row>
    <row r="70" spans="1:22">
      <c r="A70" t="s">
        <v>112</v>
      </c>
      <c r="B70">
        <f>PPCL!B70</f>
        <v>265</v>
      </c>
      <c r="C70">
        <f>PPCL!C70</f>
        <v>0</v>
      </c>
      <c r="D70">
        <f>PPCL!M70</f>
        <v>149</v>
      </c>
      <c r="E70">
        <f>PPCL!N70</f>
        <v>0</v>
      </c>
      <c r="F70">
        <f t="shared" si="10"/>
        <v>265</v>
      </c>
      <c r="G70">
        <f t="shared" si="11"/>
        <v>149</v>
      </c>
      <c r="H70" s="112"/>
      <c r="I70">
        <f>BRPL_EOD!AE70+BRPL_EOD!AF70</f>
        <v>36.79</v>
      </c>
      <c r="J70">
        <f>BYPL_EOD!AE70+BYPL_EOD!AF70</f>
        <v>40.47</v>
      </c>
      <c r="K70">
        <f>MES_EOD!AE70+MES_EOD!AF70</f>
        <v>7.36</v>
      </c>
      <c r="L70">
        <f>NDMC_EOD!AE70+NDMC_EOD!AF70</f>
        <v>36.79</v>
      </c>
      <c r="M70">
        <f>TPDDL_EOD!AE70+TPDDL_EOD!AF70</f>
        <v>27.59</v>
      </c>
      <c r="N70">
        <f t="shared" si="6"/>
        <v>149</v>
      </c>
      <c r="O70" s="112">
        <f t="shared" si="7"/>
        <v>0</v>
      </c>
      <c r="P70">
        <v>36.79</v>
      </c>
      <c r="Q70">
        <v>40.47</v>
      </c>
      <c r="R70">
        <v>7.36</v>
      </c>
      <c r="S70">
        <v>36.79</v>
      </c>
      <c r="T70">
        <v>27.59</v>
      </c>
      <c r="U70" s="114">
        <f t="shared" si="8"/>
        <v>149</v>
      </c>
      <c r="V70" s="112">
        <f t="shared" si="9"/>
        <v>0</v>
      </c>
    </row>
    <row r="71" spans="1:22">
      <c r="A71" t="s">
        <v>113</v>
      </c>
      <c r="B71">
        <f>PPCL!B71</f>
        <v>265</v>
      </c>
      <c r="C71">
        <f>PPCL!C71</f>
        <v>0</v>
      </c>
      <c r="D71">
        <f>PPCL!M71</f>
        <v>149</v>
      </c>
      <c r="E71">
        <f>PPCL!N71</f>
        <v>0</v>
      </c>
      <c r="F71">
        <f t="shared" si="10"/>
        <v>265</v>
      </c>
      <c r="G71">
        <f t="shared" si="11"/>
        <v>149</v>
      </c>
      <c r="H71" s="112"/>
      <c r="I71">
        <f>BRPL_EOD!AE71+BRPL_EOD!AF71</f>
        <v>36.79</v>
      </c>
      <c r="J71">
        <f>BYPL_EOD!AE71+BYPL_EOD!AF71</f>
        <v>40.47</v>
      </c>
      <c r="K71">
        <f>MES_EOD!AE71+MES_EOD!AF71</f>
        <v>7.36</v>
      </c>
      <c r="L71">
        <f>NDMC_EOD!AE71+NDMC_EOD!AF71</f>
        <v>36.79</v>
      </c>
      <c r="M71">
        <f>TPDDL_EOD!AE71+TPDDL_EOD!AF71</f>
        <v>27.59</v>
      </c>
      <c r="N71">
        <f t="shared" si="6"/>
        <v>149</v>
      </c>
      <c r="O71" s="112">
        <f t="shared" si="7"/>
        <v>0</v>
      </c>
      <c r="P71">
        <v>36.79</v>
      </c>
      <c r="Q71">
        <v>40.47</v>
      </c>
      <c r="R71">
        <v>7.36</v>
      </c>
      <c r="S71">
        <v>36.79</v>
      </c>
      <c r="T71">
        <v>27.59</v>
      </c>
      <c r="U71" s="114">
        <f t="shared" si="8"/>
        <v>149</v>
      </c>
      <c r="V71" s="112">
        <f t="shared" si="9"/>
        <v>0</v>
      </c>
    </row>
    <row r="72" spans="1:22">
      <c r="A72" t="s">
        <v>114</v>
      </c>
      <c r="B72">
        <f>PPCL!B72</f>
        <v>265</v>
      </c>
      <c r="C72">
        <f>PPCL!C72</f>
        <v>0</v>
      </c>
      <c r="D72">
        <f>PPCL!M72</f>
        <v>149</v>
      </c>
      <c r="E72">
        <f>PPCL!N72</f>
        <v>0</v>
      </c>
      <c r="F72">
        <f t="shared" si="10"/>
        <v>265</v>
      </c>
      <c r="G72">
        <f t="shared" si="11"/>
        <v>149</v>
      </c>
      <c r="H72" s="112"/>
      <c r="I72">
        <f>BRPL_EOD!AE72+BRPL_EOD!AF72</f>
        <v>36.79</v>
      </c>
      <c r="J72">
        <f>BYPL_EOD!AE72+BYPL_EOD!AF72</f>
        <v>40.47</v>
      </c>
      <c r="K72">
        <f>MES_EOD!AE72+MES_EOD!AF72</f>
        <v>7.36</v>
      </c>
      <c r="L72">
        <f>NDMC_EOD!AE72+NDMC_EOD!AF72</f>
        <v>36.79</v>
      </c>
      <c r="M72">
        <f>TPDDL_EOD!AE72+TPDDL_EOD!AF72</f>
        <v>27.59</v>
      </c>
      <c r="N72">
        <f t="shared" si="6"/>
        <v>149</v>
      </c>
      <c r="O72" s="112">
        <f t="shared" si="7"/>
        <v>0</v>
      </c>
      <c r="P72">
        <v>36.79</v>
      </c>
      <c r="Q72">
        <v>40.47</v>
      </c>
      <c r="R72">
        <v>7.36</v>
      </c>
      <c r="S72">
        <v>36.79</v>
      </c>
      <c r="T72">
        <v>27.59</v>
      </c>
      <c r="U72" s="114">
        <f t="shared" si="8"/>
        <v>149</v>
      </c>
      <c r="V72" s="112">
        <f t="shared" si="9"/>
        <v>0</v>
      </c>
    </row>
    <row r="73" spans="1:22">
      <c r="A73" t="s">
        <v>115</v>
      </c>
      <c r="B73">
        <f>PPCL!B73</f>
        <v>265</v>
      </c>
      <c r="C73">
        <f>PPCL!C73</f>
        <v>0</v>
      </c>
      <c r="D73">
        <f>PPCL!M73</f>
        <v>149</v>
      </c>
      <c r="E73">
        <f>PPCL!N73</f>
        <v>0</v>
      </c>
      <c r="F73">
        <f t="shared" si="10"/>
        <v>265</v>
      </c>
      <c r="G73">
        <f t="shared" si="11"/>
        <v>149</v>
      </c>
      <c r="H73" s="112"/>
      <c r="I73">
        <f>BRPL_EOD!AE73+BRPL_EOD!AF73</f>
        <v>36.79</v>
      </c>
      <c r="J73">
        <f>BYPL_EOD!AE73+BYPL_EOD!AF73</f>
        <v>40.47</v>
      </c>
      <c r="K73">
        <f>MES_EOD!AE73+MES_EOD!AF73</f>
        <v>7.36</v>
      </c>
      <c r="L73">
        <f>NDMC_EOD!AE73+NDMC_EOD!AF73</f>
        <v>36.79</v>
      </c>
      <c r="M73">
        <f>TPDDL_EOD!AE73+TPDDL_EOD!AF73</f>
        <v>27.59</v>
      </c>
      <c r="N73">
        <f t="shared" si="6"/>
        <v>149</v>
      </c>
      <c r="O73" s="112">
        <f t="shared" si="7"/>
        <v>0</v>
      </c>
      <c r="P73">
        <v>36.79</v>
      </c>
      <c r="Q73">
        <v>40.47</v>
      </c>
      <c r="R73">
        <v>7.36</v>
      </c>
      <c r="S73">
        <v>36.79</v>
      </c>
      <c r="T73">
        <v>27.59</v>
      </c>
      <c r="U73" s="114">
        <f t="shared" si="8"/>
        <v>149</v>
      </c>
      <c r="V73" s="112">
        <f t="shared" si="9"/>
        <v>0</v>
      </c>
    </row>
    <row r="74" spans="1:22">
      <c r="A74" t="s">
        <v>116</v>
      </c>
      <c r="B74">
        <f>PPCL!B74</f>
        <v>265</v>
      </c>
      <c r="C74">
        <f>PPCL!C74</f>
        <v>0</v>
      </c>
      <c r="D74">
        <f>PPCL!M74</f>
        <v>149</v>
      </c>
      <c r="E74">
        <f>PPCL!N74</f>
        <v>0</v>
      </c>
      <c r="F74">
        <f t="shared" si="10"/>
        <v>265</v>
      </c>
      <c r="G74">
        <f t="shared" si="11"/>
        <v>149</v>
      </c>
      <c r="H74" s="112"/>
      <c r="I74">
        <f>BRPL_EOD!AE74+BRPL_EOD!AF74</f>
        <v>36.79</v>
      </c>
      <c r="J74">
        <f>BYPL_EOD!AE74+BYPL_EOD!AF74</f>
        <v>40.47</v>
      </c>
      <c r="K74">
        <f>MES_EOD!AE74+MES_EOD!AF74</f>
        <v>7.36</v>
      </c>
      <c r="L74">
        <f>NDMC_EOD!AE74+NDMC_EOD!AF74</f>
        <v>36.79</v>
      </c>
      <c r="M74">
        <f>TPDDL_EOD!AE74+TPDDL_EOD!AF74</f>
        <v>27.59</v>
      </c>
      <c r="N74">
        <f t="shared" si="6"/>
        <v>149</v>
      </c>
      <c r="O74" s="112">
        <f t="shared" si="7"/>
        <v>0</v>
      </c>
      <c r="P74">
        <v>36.79</v>
      </c>
      <c r="Q74">
        <v>40.47</v>
      </c>
      <c r="R74">
        <v>7.36</v>
      </c>
      <c r="S74">
        <v>36.79</v>
      </c>
      <c r="T74">
        <v>27.59</v>
      </c>
      <c r="U74" s="114">
        <f t="shared" si="8"/>
        <v>149</v>
      </c>
      <c r="V74" s="112">
        <f t="shared" si="9"/>
        <v>0</v>
      </c>
    </row>
    <row r="75" spans="1:22">
      <c r="A75" t="s">
        <v>117</v>
      </c>
      <c r="B75">
        <f>PPCL!B75</f>
        <v>265</v>
      </c>
      <c r="C75">
        <f>PPCL!C75</f>
        <v>0</v>
      </c>
      <c r="D75">
        <f>PPCL!M75</f>
        <v>151</v>
      </c>
      <c r="E75">
        <f>PPCL!N75</f>
        <v>0</v>
      </c>
      <c r="F75">
        <f t="shared" si="10"/>
        <v>265</v>
      </c>
      <c r="G75">
        <f t="shared" si="11"/>
        <v>151</v>
      </c>
      <c r="H75" s="112"/>
      <c r="I75">
        <f>BRPL_EOD!AE75+BRPL_EOD!AF75</f>
        <v>37.28</v>
      </c>
      <c r="J75">
        <f>BYPL_EOD!AE75+BYPL_EOD!AF75</f>
        <v>41.01</v>
      </c>
      <c r="K75">
        <f>MES_EOD!AE75+MES_EOD!AF75</f>
        <v>7.46</v>
      </c>
      <c r="L75">
        <f>NDMC_EOD!AE75+NDMC_EOD!AF75</f>
        <v>37.28</v>
      </c>
      <c r="M75">
        <f>TPDDL_EOD!AE75+TPDDL_EOD!AF75</f>
        <v>27.96</v>
      </c>
      <c r="N75">
        <f t="shared" si="6"/>
        <v>150.98999999999998</v>
      </c>
      <c r="O75" s="112">
        <f t="shared" si="7"/>
        <v>1.0000000000019327E-2</v>
      </c>
      <c r="P75">
        <v>37.282469037684621</v>
      </c>
      <c r="Q75">
        <v>41.012716073912181</v>
      </c>
      <c r="R75">
        <v>7.4604940724551305</v>
      </c>
      <c r="S75">
        <v>37.282469037684621</v>
      </c>
      <c r="T75">
        <v>27.961851778263465</v>
      </c>
      <c r="U75" s="114">
        <f t="shared" si="8"/>
        <v>151</v>
      </c>
      <c r="V75" s="112">
        <f t="shared" si="9"/>
        <v>0</v>
      </c>
    </row>
    <row r="76" spans="1:22">
      <c r="A76" t="s">
        <v>118</v>
      </c>
      <c r="B76">
        <f>PPCL!B76</f>
        <v>265</v>
      </c>
      <c r="C76">
        <f>PPCL!C76</f>
        <v>0</v>
      </c>
      <c r="D76">
        <f>PPCL!M76</f>
        <v>151</v>
      </c>
      <c r="E76">
        <f>PPCL!N76</f>
        <v>0</v>
      </c>
      <c r="F76">
        <f t="shared" si="10"/>
        <v>265</v>
      </c>
      <c r="G76">
        <f t="shared" si="11"/>
        <v>151</v>
      </c>
      <c r="H76" s="112"/>
      <c r="I76">
        <f>BRPL_EOD!AE76+BRPL_EOD!AF76</f>
        <v>37.28</v>
      </c>
      <c r="J76">
        <f>BYPL_EOD!AE76+BYPL_EOD!AF76</f>
        <v>41.01</v>
      </c>
      <c r="K76">
        <f>MES_EOD!AE76+MES_EOD!AF76</f>
        <v>7.46</v>
      </c>
      <c r="L76">
        <f>NDMC_EOD!AE76+NDMC_EOD!AF76</f>
        <v>37.28</v>
      </c>
      <c r="M76">
        <f>TPDDL_EOD!AE76+TPDDL_EOD!AF76</f>
        <v>27.96</v>
      </c>
      <c r="N76">
        <f t="shared" si="6"/>
        <v>150.98999999999998</v>
      </c>
      <c r="O76" s="112">
        <f t="shared" si="7"/>
        <v>1.0000000000019327E-2</v>
      </c>
      <c r="P76">
        <v>37.282469037684621</v>
      </c>
      <c r="Q76">
        <v>41.012716073912181</v>
      </c>
      <c r="R76">
        <v>7.4604940724551305</v>
      </c>
      <c r="S76">
        <v>37.282469037684621</v>
      </c>
      <c r="T76">
        <v>27.961851778263465</v>
      </c>
      <c r="U76" s="114">
        <f t="shared" si="8"/>
        <v>151</v>
      </c>
      <c r="V76" s="112">
        <f t="shared" si="9"/>
        <v>0</v>
      </c>
    </row>
    <row r="77" spans="1:22">
      <c r="A77" t="s">
        <v>119</v>
      </c>
      <c r="B77">
        <f>PPCL!B77</f>
        <v>265</v>
      </c>
      <c r="C77">
        <f>PPCL!C77</f>
        <v>0</v>
      </c>
      <c r="D77">
        <f>PPCL!M77</f>
        <v>151</v>
      </c>
      <c r="E77">
        <f>PPCL!N77</f>
        <v>0</v>
      </c>
      <c r="F77">
        <f t="shared" si="10"/>
        <v>265</v>
      </c>
      <c r="G77">
        <f t="shared" si="11"/>
        <v>151</v>
      </c>
      <c r="H77" s="112"/>
      <c r="I77">
        <f>BRPL_EOD!AE77+BRPL_EOD!AF77</f>
        <v>37.28</v>
      </c>
      <c r="J77">
        <f>BYPL_EOD!AE77+BYPL_EOD!AF77</f>
        <v>41.01</v>
      </c>
      <c r="K77">
        <f>MES_EOD!AE77+MES_EOD!AF77</f>
        <v>7.46</v>
      </c>
      <c r="L77">
        <f>NDMC_EOD!AE77+NDMC_EOD!AF77</f>
        <v>37.28</v>
      </c>
      <c r="M77">
        <f>TPDDL_EOD!AE77+TPDDL_EOD!AF77</f>
        <v>27.96</v>
      </c>
      <c r="N77">
        <f t="shared" si="6"/>
        <v>150.98999999999998</v>
      </c>
      <c r="O77" s="112">
        <f t="shared" si="7"/>
        <v>1.0000000000019327E-2</v>
      </c>
      <c r="P77">
        <v>37.282469037684621</v>
      </c>
      <c r="Q77">
        <v>41.012716073912181</v>
      </c>
      <c r="R77">
        <v>7.4604940724551305</v>
      </c>
      <c r="S77">
        <v>37.282469037684621</v>
      </c>
      <c r="T77">
        <v>27.961851778263465</v>
      </c>
      <c r="U77" s="114">
        <f t="shared" si="8"/>
        <v>151</v>
      </c>
      <c r="V77" s="112">
        <f t="shared" si="9"/>
        <v>0</v>
      </c>
    </row>
    <row r="78" spans="1:22">
      <c r="A78" t="s">
        <v>120</v>
      </c>
      <c r="B78">
        <f>PPCL!B78</f>
        <v>265</v>
      </c>
      <c r="C78">
        <f>PPCL!C78</f>
        <v>0</v>
      </c>
      <c r="D78">
        <f>PPCL!M78</f>
        <v>151</v>
      </c>
      <c r="E78">
        <f>PPCL!N78</f>
        <v>0</v>
      </c>
      <c r="F78">
        <f t="shared" si="10"/>
        <v>265</v>
      </c>
      <c r="G78">
        <f t="shared" si="11"/>
        <v>151</v>
      </c>
      <c r="H78" s="112"/>
      <c r="I78">
        <f>BRPL_EOD!AE78+BRPL_EOD!AF78</f>
        <v>37.28</v>
      </c>
      <c r="J78">
        <f>BYPL_EOD!AE78+BYPL_EOD!AF78</f>
        <v>41.01</v>
      </c>
      <c r="K78">
        <f>MES_EOD!AE78+MES_EOD!AF78</f>
        <v>7.46</v>
      </c>
      <c r="L78">
        <f>NDMC_EOD!AE78+NDMC_EOD!AF78</f>
        <v>37.28</v>
      </c>
      <c r="M78">
        <f>TPDDL_EOD!AE78+TPDDL_EOD!AF78</f>
        <v>27.96</v>
      </c>
      <c r="N78">
        <f t="shared" si="6"/>
        <v>150.98999999999998</v>
      </c>
      <c r="O78" s="112">
        <f t="shared" si="7"/>
        <v>1.0000000000019327E-2</v>
      </c>
      <c r="P78">
        <v>37.282469037684621</v>
      </c>
      <c r="Q78">
        <v>41.012716073912181</v>
      </c>
      <c r="R78">
        <v>7.4604940724551305</v>
      </c>
      <c r="S78">
        <v>37.282469037684621</v>
      </c>
      <c r="T78">
        <v>27.961851778263465</v>
      </c>
      <c r="U78" s="114">
        <f t="shared" si="8"/>
        <v>151</v>
      </c>
      <c r="V78" s="112">
        <f t="shared" si="9"/>
        <v>0</v>
      </c>
    </row>
    <row r="79" spans="1:22">
      <c r="A79" t="s">
        <v>121</v>
      </c>
      <c r="B79">
        <f>PPCL!B79</f>
        <v>265</v>
      </c>
      <c r="C79">
        <f>PPCL!C79</f>
        <v>0</v>
      </c>
      <c r="D79">
        <f>PPCL!M79</f>
        <v>151</v>
      </c>
      <c r="E79">
        <f>PPCL!N79</f>
        <v>0</v>
      </c>
      <c r="F79">
        <f t="shared" si="10"/>
        <v>265</v>
      </c>
      <c r="G79">
        <f t="shared" si="11"/>
        <v>151</v>
      </c>
      <c r="H79" s="112"/>
      <c r="I79">
        <f>BRPL_EOD!AE79+BRPL_EOD!AF79</f>
        <v>37.53</v>
      </c>
      <c r="J79">
        <f>BYPL_EOD!AE79+BYPL_EOD!AF79</f>
        <v>41.28</v>
      </c>
      <c r="K79">
        <f>MES_EOD!AE79+MES_EOD!AF79</f>
        <v>7.51</v>
      </c>
      <c r="L79">
        <f>NDMC_EOD!AE79+NDMC_EOD!AF79</f>
        <v>37.53</v>
      </c>
      <c r="M79">
        <f>TPDDL_EOD!AE79+TPDDL_EOD!AF79</f>
        <v>28.15</v>
      </c>
      <c r="N79">
        <f t="shared" si="6"/>
        <v>152</v>
      </c>
      <c r="O79" s="112">
        <f t="shared" si="7"/>
        <v>-1</v>
      </c>
      <c r="P79">
        <v>37.283092105263158</v>
      </c>
      <c r="Q79">
        <v>41.008421052631583</v>
      </c>
      <c r="R79">
        <v>7.4605921052631574</v>
      </c>
      <c r="S79">
        <v>37.283092105263158</v>
      </c>
      <c r="T79">
        <v>27.964802631578944</v>
      </c>
      <c r="U79" s="114">
        <f t="shared" si="8"/>
        <v>151</v>
      </c>
      <c r="V79" s="112">
        <f t="shared" si="9"/>
        <v>0</v>
      </c>
    </row>
    <row r="80" spans="1:22">
      <c r="A80" t="s">
        <v>122</v>
      </c>
      <c r="B80">
        <f>PPCL!B80</f>
        <v>265</v>
      </c>
      <c r="C80">
        <f>PPCL!C80</f>
        <v>0</v>
      </c>
      <c r="D80">
        <f>PPCL!M80</f>
        <v>152</v>
      </c>
      <c r="E80">
        <f>PPCL!N80</f>
        <v>0</v>
      </c>
      <c r="F80">
        <f t="shared" si="10"/>
        <v>265</v>
      </c>
      <c r="G80">
        <f t="shared" si="11"/>
        <v>152</v>
      </c>
      <c r="H80" s="112"/>
      <c r="I80">
        <f>BRPL_EOD!AE80+BRPL_EOD!AF80</f>
        <v>37.53</v>
      </c>
      <c r="J80">
        <f>BYPL_EOD!AE80+BYPL_EOD!AF80</f>
        <v>41.28</v>
      </c>
      <c r="K80">
        <f>MES_EOD!AE80+MES_EOD!AF80</f>
        <v>7.51</v>
      </c>
      <c r="L80">
        <f>NDMC_EOD!AE80+NDMC_EOD!AF80</f>
        <v>37.53</v>
      </c>
      <c r="M80">
        <f>TPDDL_EOD!AE80+TPDDL_EOD!AF80</f>
        <v>28.15</v>
      </c>
      <c r="N80">
        <f t="shared" si="6"/>
        <v>152</v>
      </c>
      <c r="O80" s="112">
        <f t="shared" si="7"/>
        <v>0</v>
      </c>
      <c r="P80">
        <v>37.53</v>
      </c>
      <c r="Q80">
        <v>41.28</v>
      </c>
      <c r="R80">
        <v>7.51</v>
      </c>
      <c r="S80">
        <v>37.53</v>
      </c>
      <c r="T80">
        <v>28.15</v>
      </c>
      <c r="U80" s="114">
        <f t="shared" si="8"/>
        <v>152</v>
      </c>
      <c r="V80" s="112">
        <f t="shared" si="9"/>
        <v>0</v>
      </c>
    </row>
    <row r="81" spans="1:22">
      <c r="A81" t="s">
        <v>123</v>
      </c>
      <c r="B81">
        <f>PPCL!B81</f>
        <v>265</v>
      </c>
      <c r="C81">
        <f>PPCL!C81</f>
        <v>0</v>
      </c>
      <c r="D81">
        <f>PPCL!M81</f>
        <v>152</v>
      </c>
      <c r="E81">
        <f>PPCL!N81</f>
        <v>0</v>
      </c>
      <c r="F81">
        <f t="shared" si="10"/>
        <v>265</v>
      </c>
      <c r="G81">
        <f t="shared" si="11"/>
        <v>152</v>
      </c>
      <c r="H81" s="112"/>
      <c r="I81">
        <f>BRPL_EOD!AE81+BRPL_EOD!AF81</f>
        <v>42.9</v>
      </c>
      <c r="J81">
        <f>BYPL_EOD!AE81+BYPL_EOD!AF81</f>
        <v>24.37</v>
      </c>
      <c r="K81">
        <f>MES_EOD!AE81+MES_EOD!AF81</f>
        <v>9.19</v>
      </c>
      <c r="L81">
        <f>NDMC_EOD!AE81+NDMC_EOD!AF81</f>
        <v>45.54</v>
      </c>
      <c r="M81">
        <f>TPDDL_EOD!AE81+TPDDL_EOD!AF81</f>
        <v>30</v>
      </c>
      <c r="N81">
        <f t="shared" si="6"/>
        <v>152</v>
      </c>
      <c r="O81" s="112">
        <f t="shared" si="7"/>
        <v>0</v>
      </c>
      <c r="P81">
        <v>42.9</v>
      </c>
      <c r="Q81">
        <v>24.37</v>
      </c>
      <c r="R81">
        <v>9.19</v>
      </c>
      <c r="S81">
        <v>45.54</v>
      </c>
      <c r="T81">
        <v>30</v>
      </c>
      <c r="U81" s="114">
        <f t="shared" si="8"/>
        <v>152</v>
      </c>
      <c r="V81" s="112">
        <f t="shared" si="9"/>
        <v>0</v>
      </c>
    </row>
    <row r="82" spans="1:22">
      <c r="A82" t="s">
        <v>124</v>
      </c>
      <c r="B82">
        <f>PPCL!B82</f>
        <v>265</v>
      </c>
      <c r="C82">
        <f>PPCL!C82</f>
        <v>0</v>
      </c>
      <c r="D82">
        <f>PPCL!M82</f>
        <v>152</v>
      </c>
      <c r="E82">
        <f>PPCL!N82</f>
        <v>0</v>
      </c>
      <c r="F82">
        <f t="shared" si="10"/>
        <v>265</v>
      </c>
      <c r="G82">
        <f t="shared" si="11"/>
        <v>152</v>
      </c>
      <c r="H82" s="112"/>
      <c r="I82">
        <f>BRPL_EOD!AE82+BRPL_EOD!AF82</f>
        <v>42.9</v>
      </c>
      <c r="J82">
        <f>BYPL_EOD!AE82+BYPL_EOD!AF82</f>
        <v>24.37</v>
      </c>
      <c r="K82">
        <f>MES_EOD!AE82+MES_EOD!AF82</f>
        <v>9.19</v>
      </c>
      <c r="L82">
        <f>NDMC_EOD!AE82+NDMC_EOD!AF82</f>
        <v>45.54</v>
      </c>
      <c r="M82">
        <f>TPDDL_EOD!AE82+TPDDL_EOD!AF82</f>
        <v>30</v>
      </c>
      <c r="N82">
        <f t="shared" si="6"/>
        <v>152</v>
      </c>
      <c r="O82" s="112">
        <f t="shared" si="7"/>
        <v>0</v>
      </c>
      <c r="P82">
        <v>42.9</v>
      </c>
      <c r="Q82">
        <v>24.37</v>
      </c>
      <c r="R82">
        <v>9.19</v>
      </c>
      <c r="S82">
        <v>45.54</v>
      </c>
      <c r="T82">
        <v>30</v>
      </c>
      <c r="U82" s="114">
        <f t="shared" si="8"/>
        <v>152</v>
      </c>
      <c r="V82" s="112">
        <f t="shared" si="9"/>
        <v>0</v>
      </c>
    </row>
    <row r="83" spans="1:22">
      <c r="A83" t="s">
        <v>125</v>
      </c>
      <c r="B83">
        <f>PPCL!B83</f>
        <v>265</v>
      </c>
      <c r="C83">
        <f>PPCL!C83</f>
        <v>0</v>
      </c>
      <c r="D83">
        <f>PPCL!M83</f>
        <v>153</v>
      </c>
      <c r="E83">
        <f>PPCL!N83</f>
        <v>0</v>
      </c>
      <c r="F83">
        <f t="shared" si="10"/>
        <v>265</v>
      </c>
      <c r="G83">
        <f t="shared" si="11"/>
        <v>153</v>
      </c>
      <c r="H83" s="112"/>
      <c r="I83">
        <f>BRPL_EOD!AE83+BRPL_EOD!AF83</f>
        <v>43.25</v>
      </c>
      <c r="J83">
        <f>BYPL_EOD!AE83+BYPL_EOD!AF83</f>
        <v>24.57</v>
      </c>
      <c r="K83">
        <f>MES_EOD!AE83+MES_EOD!AF83</f>
        <v>9.27</v>
      </c>
      <c r="L83">
        <f>NDMC_EOD!AE83+NDMC_EOD!AF83</f>
        <v>45.91</v>
      </c>
      <c r="M83">
        <f>TPDDL_EOD!AE83+TPDDL_EOD!AF83</f>
        <v>30</v>
      </c>
      <c r="N83">
        <f t="shared" si="6"/>
        <v>153</v>
      </c>
      <c r="O83" s="112">
        <f t="shared" si="7"/>
        <v>0</v>
      </c>
      <c r="P83">
        <v>43.25</v>
      </c>
      <c r="Q83">
        <v>24.57</v>
      </c>
      <c r="R83">
        <v>9.27</v>
      </c>
      <c r="S83">
        <v>45.91</v>
      </c>
      <c r="T83">
        <v>30</v>
      </c>
      <c r="U83" s="114">
        <f t="shared" si="8"/>
        <v>153</v>
      </c>
      <c r="V83" s="112">
        <f t="shared" si="9"/>
        <v>0</v>
      </c>
    </row>
    <row r="84" spans="1:22">
      <c r="A84" t="s">
        <v>126</v>
      </c>
      <c r="B84">
        <f>PPCL!B84</f>
        <v>265</v>
      </c>
      <c r="C84">
        <f>PPCL!C84</f>
        <v>0</v>
      </c>
      <c r="D84">
        <f>PPCL!M84</f>
        <v>153</v>
      </c>
      <c r="E84">
        <f>PPCL!N84</f>
        <v>0</v>
      </c>
      <c r="F84">
        <f t="shared" si="10"/>
        <v>265</v>
      </c>
      <c r="G84">
        <f t="shared" si="11"/>
        <v>153</v>
      </c>
      <c r="H84" s="112"/>
      <c r="I84">
        <f>BRPL_EOD!AE84+BRPL_EOD!AF84</f>
        <v>43.25</v>
      </c>
      <c r="J84">
        <f>BYPL_EOD!AE84+BYPL_EOD!AF84</f>
        <v>24.57</v>
      </c>
      <c r="K84">
        <f>MES_EOD!AE84+MES_EOD!AF84</f>
        <v>9.27</v>
      </c>
      <c r="L84">
        <f>NDMC_EOD!AE84+NDMC_EOD!AF84</f>
        <v>45.91</v>
      </c>
      <c r="M84">
        <f>TPDDL_EOD!AE84+TPDDL_EOD!AF84</f>
        <v>30</v>
      </c>
      <c r="N84">
        <f t="shared" si="6"/>
        <v>153</v>
      </c>
      <c r="O84" s="112">
        <f t="shared" si="7"/>
        <v>0</v>
      </c>
      <c r="P84">
        <v>43.25</v>
      </c>
      <c r="Q84">
        <v>24.57</v>
      </c>
      <c r="R84">
        <v>9.27</v>
      </c>
      <c r="S84">
        <v>45.91</v>
      </c>
      <c r="T84">
        <v>30</v>
      </c>
      <c r="U84" s="114">
        <f t="shared" si="8"/>
        <v>153</v>
      </c>
      <c r="V84" s="112">
        <f t="shared" si="9"/>
        <v>0</v>
      </c>
    </row>
    <row r="85" spans="1:22">
      <c r="A85" t="s">
        <v>127</v>
      </c>
      <c r="B85">
        <f>PPCL!B85</f>
        <v>265</v>
      </c>
      <c r="C85">
        <f>PPCL!C85</f>
        <v>0</v>
      </c>
      <c r="D85">
        <f>PPCL!M85</f>
        <v>153</v>
      </c>
      <c r="E85">
        <f>PPCL!N85</f>
        <v>0</v>
      </c>
      <c r="F85">
        <f t="shared" si="10"/>
        <v>265</v>
      </c>
      <c r="G85">
        <f t="shared" si="11"/>
        <v>153</v>
      </c>
      <c r="H85" s="112"/>
      <c r="I85">
        <f>BRPL_EOD!AE85+BRPL_EOD!AF85</f>
        <v>43.25</v>
      </c>
      <c r="J85">
        <f>BYPL_EOD!AE85+BYPL_EOD!AF85</f>
        <v>24.57</v>
      </c>
      <c r="K85">
        <f>MES_EOD!AE85+MES_EOD!AF85</f>
        <v>9.27</v>
      </c>
      <c r="L85">
        <f>NDMC_EOD!AE85+NDMC_EOD!AF85</f>
        <v>45.91</v>
      </c>
      <c r="M85">
        <f>TPDDL_EOD!AE85+TPDDL_EOD!AF85</f>
        <v>30</v>
      </c>
      <c r="N85">
        <f t="shared" si="6"/>
        <v>153</v>
      </c>
      <c r="O85" s="112">
        <f t="shared" si="7"/>
        <v>0</v>
      </c>
      <c r="P85">
        <v>43.25</v>
      </c>
      <c r="Q85">
        <v>24.57</v>
      </c>
      <c r="R85">
        <v>9.27</v>
      </c>
      <c r="S85">
        <v>45.91</v>
      </c>
      <c r="T85">
        <v>30</v>
      </c>
      <c r="U85" s="114">
        <f t="shared" si="8"/>
        <v>153</v>
      </c>
      <c r="V85" s="112">
        <f t="shared" si="9"/>
        <v>0</v>
      </c>
    </row>
    <row r="86" spans="1:22">
      <c r="A86" t="s">
        <v>128</v>
      </c>
      <c r="B86">
        <f>PPCL!B86</f>
        <v>265</v>
      </c>
      <c r="C86">
        <f>PPCL!C86</f>
        <v>0</v>
      </c>
      <c r="D86">
        <f>PPCL!M86</f>
        <v>153</v>
      </c>
      <c r="E86">
        <f>PPCL!N86</f>
        <v>0</v>
      </c>
      <c r="F86">
        <f t="shared" si="10"/>
        <v>265</v>
      </c>
      <c r="G86">
        <f t="shared" si="11"/>
        <v>153</v>
      </c>
      <c r="H86" s="112"/>
      <c r="I86">
        <f>BRPL_EOD!AE86+BRPL_EOD!AF86</f>
        <v>43.25</v>
      </c>
      <c r="J86">
        <f>BYPL_EOD!AE86+BYPL_EOD!AF86</f>
        <v>24.57</v>
      </c>
      <c r="K86">
        <f>MES_EOD!AE86+MES_EOD!AF86</f>
        <v>9.27</v>
      </c>
      <c r="L86">
        <f>NDMC_EOD!AE86+NDMC_EOD!AF86</f>
        <v>45.91</v>
      </c>
      <c r="M86">
        <f>TPDDL_EOD!AE86+TPDDL_EOD!AF86</f>
        <v>30</v>
      </c>
      <c r="N86">
        <f t="shared" si="6"/>
        <v>153</v>
      </c>
      <c r="O86" s="112">
        <f t="shared" si="7"/>
        <v>0</v>
      </c>
      <c r="P86">
        <v>43.25</v>
      </c>
      <c r="Q86">
        <v>24.57</v>
      </c>
      <c r="R86">
        <v>9.27</v>
      </c>
      <c r="S86">
        <v>45.91</v>
      </c>
      <c r="T86">
        <v>30</v>
      </c>
      <c r="U86" s="114">
        <f t="shared" si="8"/>
        <v>153</v>
      </c>
      <c r="V86" s="112">
        <f t="shared" si="9"/>
        <v>0</v>
      </c>
    </row>
    <row r="87" spans="1:22">
      <c r="A87" t="s">
        <v>129</v>
      </c>
      <c r="B87">
        <f>PPCL!B87</f>
        <v>265</v>
      </c>
      <c r="C87">
        <f>PPCL!C87</f>
        <v>0</v>
      </c>
      <c r="D87">
        <f>PPCL!M87</f>
        <v>153</v>
      </c>
      <c r="E87">
        <f>PPCL!N87</f>
        <v>0</v>
      </c>
      <c r="F87">
        <f t="shared" si="10"/>
        <v>265</v>
      </c>
      <c r="G87">
        <f t="shared" si="11"/>
        <v>153</v>
      </c>
      <c r="H87" s="112"/>
      <c r="I87">
        <f>BRPL_EOD!AE87+BRPL_EOD!AF87</f>
        <v>43.25</v>
      </c>
      <c r="J87">
        <f>BYPL_EOD!AE87+BYPL_EOD!AF87</f>
        <v>24.57</v>
      </c>
      <c r="K87">
        <f>MES_EOD!AE87+MES_EOD!AF87</f>
        <v>9.27</v>
      </c>
      <c r="L87">
        <f>NDMC_EOD!AE87+NDMC_EOD!AF87</f>
        <v>45.91</v>
      </c>
      <c r="M87">
        <f>TPDDL_EOD!AE87+TPDDL_EOD!AF87</f>
        <v>30</v>
      </c>
      <c r="N87">
        <f t="shared" si="6"/>
        <v>153</v>
      </c>
      <c r="O87" s="112">
        <f t="shared" si="7"/>
        <v>0</v>
      </c>
      <c r="P87">
        <v>43.25</v>
      </c>
      <c r="Q87">
        <v>24.57</v>
      </c>
      <c r="R87">
        <v>9.27</v>
      </c>
      <c r="S87">
        <v>45.91</v>
      </c>
      <c r="T87">
        <v>30</v>
      </c>
      <c r="U87" s="114">
        <f t="shared" si="8"/>
        <v>153</v>
      </c>
      <c r="V87" s="112">
        <f t="shared" si="9"/>
        <v>0</v>
      </c>
    </row>
    <row r="88" spans="1:22">
      <c r="A88" t="s">
        <v>130</v>
      </c>
      <c r="B88">
        <f>PPCL!B88</f>
        <v>265</v>
      </c>
      <c r="C88">
        <f>PPCL!C88</f>
        <v>0</v>
      </c>
      <c r="D88">
        <f>PPCL!M88</f>
        <v>153</v>
      </c>
      <c r="E88">
        <f>PPCL!N88</f>
        <v>0</v>
      </c>
      <c r="F88">
        <f t="shared" si="10"/>
        <v>265</v>
      </c>
      <c r="G88">
        <f t="shared" si="11"/>
        <v>153</v>
      </c>
      <c r="H88" s="112"/>
      <c r="I88">
        <f>BRPL_EOD!AE88+BRPL_EOD!AF88</f>
        <v>43.25</v>
      </c>
      <c r="J88">
        <f>BYPL_EOD!AE88+BYPL_EOD!AF88</f>
        <v>24.57</v>
      </c>
      <c r="K88">
        <f>MES_EOD!AE88+MES_EOD!AF88</f>
        <v>9.27</v>
      </c>
      <c r="L88">
        <f>NDMC_EOD!AE88+NDMC_EOD!AF88</f>
        <v>45.91</v>
      </c>
      <c r="M88">
        <f>TPDDL_EOD!AE88+TPDDL_EOD!AF88</f>
        <v>30</v>
      </c>
      <c r="N88">
        <f t="shared" si="6"/>
        <v>153</v>
      </c>
      <c r="O88" s="112">
        <f t="shared" si="7"/>
        <v>0</v>
      </c>
      <c r="P88">
        <v>43.25</v>
      </c>
      <c r="Q88">
        <v>24.57</v>
      </c>
      <c r="R88">
        <v>9.27</v>
      </c>
      <c r="S88">
        <v>45.91</v>
      </c>
      <c r="T88">
        <v>30</v>
      </c>
      <c r="U88" s="114">
        <f t="shared" si="8"/>
        <v>153</v>
      </c>
      <c r="V88" s="112">
        <f t="shared" si="9"/>
        <v>0</v>
      </c>
    </row>
    <row r="89" spans="1:22">
      <c r="A89" t="s">
        <v>131</v>
      </c>
      <c r="B89">
        <f>PPCL!B89</f>
        <v>265</v>
      </c>
      <c r="C89">
        <f>PPCL!C89</f>
        <v>0</v>
      </c>
      <c r="D89">
        <f>PPCL!M89</f>
        <v>153</v>
      </c>
      <c r="E89">
        <f>PPCL!N89</f>
        <v>0</v>
      </c>
      <c r="F89">
        <f t="shared" si="10"/>
        <v>265</v>
      </c>
      <c r="G89">
        <f t="shared" si="11"/>
        <v>153</v>
      </c>
      <c r="H89" s="112"/>
      <c r="I89">
        <f>BRPL_EOD!AE89+BRPL_EOD!AF89</f>
        <v>43.25</v>
      </c>
      <c r="J89">
        <f>BYPL_EOD!AE89+BYPL_EOD!AF89</f>
        <v>24.57</v>
      </c>
      <c r="K89">
        <f>MES_EOD!AE89+MES_EOD!AF89</f>
        <v>9.27</v>
      </c>
      <c r="L89">
        <f>NDMC_EOD!AE89+NDMC_EOD!AF89</f>
        <v>45.91</v>
      </c>
      <c r="M89">
        <f>TPDDL_EOD!AE89+TPDDL_EOD!AF89</f>
        <v>30</v>
      </c>
      <c r="N89">
        <f t="shared" si="6"/>
        <v>153</v>
      </c>
      <c r="O89" s="112">
        <f t="shared" si="7"/>
        <v>0</v>
      </c>
      <c r="P89">
        <v>43.25</v>
      </c>
      <c r="Q89">
        <v>24.57</v>
      </c>
      <c r="R89">
        <v>9.27</v>
      </c>
      <c r="S89">
        <v>45.91</v>
      </c>
      <c r="T89">
        <v>30</v>
      </c>
      <c r="U89" s="114">
        <f t="shared" si="8"/>
        <v>153</v>
      </c>
      <c r="V89" s="112">
        <f t="shared" si="9"/>
        <v>0</v>
      </c>
    </row>
    <row r="90" spans="1:22">
      <c r="A90" t="s">
        <v>132</v>
      </c>
      <c r="B90">
        <f>PPCL!B90</f>
        <v>265</v>
      </c>
      <c r="C90">
        <f>PPCL!C90</f>
        <v>0</v>
      </c>
      <c r="D90">
        <f>PPCL!M90</f>
        <v>153</v>
      </c>
      <c r="E90">
        <f>PPCL!N90</f>
        <v>0</v>
      </c>
      <c r="F90">
        <f t="shared" si="10"/>
        <v>265</v>
      </c>
      <c r="G90">
        <f t="shared" si="11"/>
        <v>153</v>
      </c>
      <c r="H90" s="112"/>
      <c r="I90">
        <f>BRPL_EOD!AE90+BRPL_EOD!AF90</f>
        <v>43.25</v>
      </c>
      <c r="J90">
        <f>BYPL_EOD!AE90+BYPL_EOD!AF90</f>
        <v>24.57</v>
      </c>
      <c r="K90">
        <f>MES_EOD!AE90+MES_EOD!AF90</f>
        <v>9.27</v>
      </c>
      <c r="L90">
        <f>NDMC_EOD!AE90+NDMC_EOD!AF90</f>
        <v>45.91</v>
      </c>
      <c r="M90">
        <f>TPDDL_EOD!AE90+TPDDL_EOD!AF90</f>
        <v>30</v>
      </c>
      <c r="N90">
        <f t="shared" si="6"/>
        <v>153</v>
      </c>
      <c r="O90" s="112">
        <f t="shared" si="7"/>
        <v>0</v>
      </c>
      <c r="P90">
        <v>43.25</v>
      </c>
      <c r="Q90">
        <v>24.57</v>
      </c>
      <c r="R90">
        <v>9.27</v>
      </c>
      <c r="S90">
        <v>45.91</v>
      </c>
      <c r="T90">
        <v>30</v>
      </c>
      <c r="U90" s="114">
        <f t="shared" si="8"/>
        <v>153</v>
      </c>
      <c r="V90" s="112">
        <f t="shared" si="9"/>
        <v>0</v>
      </c>
    </row>
    <row r="91" spans="1:22">
      <c r="A91" t="s">
        <v>133</v>
      </c>
      <c r="B91">
        <f>PPCL!B91</f>
        <v>265</v>
      </c>
      <c r="C91">
        <f>PPCL!C91</f>
        <v>0</v>
      </c>
      <c r="D91">
        <f>PPCL!M91</f>
        <v>155</v>
      </c>
      <c r="E91">
        <f>PPCL!N91</f>
        <v>0</v>
      </c>
      <c r="F91">
        <f t="shared" si="10"/>
        <v>265</v>
      </c>
      <c r="G91">
        <f t="shared" si="11"/>
        <v>155</v>
      </c>
      <c r="H91" s="112"/>
      <c r="I91">
        <f>BRPL_EOD!AE91+BRPL_EOD!AF91</f>
        <v>43.96</v>
      </c>
      <c r="J91">
        <f>BYPL_EOD!AE91+BYPL_EOD!AF91</f>
        <v>24.97</v>
      </c>
      <c r="K91">
        <f>MES_EOD!AE91+MES_EOD!AF91</f>
        <v>9.42</v>
      </c>
      <c r="L91">
        <f>NDMC_EOD!AE91+NDMC_EOD!AF91</f>
        <v>46.66</v>
      </c>
      <c r="M91">
        <f>TPDDL_EOD!AE91+TPDDL_EOD!AF91</f>
        <v>30</v>
      </c>
      <c r="N91">
        <f t="shared" si="6"/>
        <v>155.01</v>
      </c>
      <c r="O91" s="112">
        <f t="shared" si="7"/>
        <v>-9.9999999999909051E-3</v>
      </c>
      <c r="P91">
        <v>43.957164053932004</v>
      </c>
      <c r="Q91">
        <v>24.968389136184761</v>
      </c>
      <c r="R91">
        <v>9.4193922972711448</v>
      </c>
      <c r="S91">
        <v>46.656989871621185</v>
      </c>
      <c r="T91">
        <v>29.998064640990904</v>
      </c>
      <c r="U91" s="114">
        <f t="shared" si="8"/>
        <v>155</v>
      </c>
      <c r="V91" s="112">
        <f t="shared" si="9"/>
        <v>0</v>
      </c>
    </row>
    <row r="92" spans="1:22">
      <c r="A92" t="s">
        <v>134</v>
      </c>
      <c r="B92">
        <f>PPCL!B92</f>
        <v>265</v>
      </c>
      <c r="C92">
        <f>PPCL!C92</f>
        <v>0</v>
      </c>
      <c r="D92">
        <f>PPCL!M92</f>
        <v>155</v>
      </c>
      <c r="E92">
        <f>PPCL!N92</f>
        <v>0</v>
      </c>
      <c r="F92">
        <f t="shared" si="10"/>
        <v>265</v>
      </c>
      <c r="G92">
        <f t="shared" si="11"/>
        <v>155</v>
      </c>
      <c r="H92" s="112"/>
      <c r="I92">
        <f>BRPL_EOD!AE92+BRPL_EOD!AF92</f>
        <v>43.96</v>
      </c>
      <c r="J92">
        <f>BYPL_EOD!AE92+BYPL_EOD!AF92</f>
        <v>24.97</v>
      </c>
      <c r="K92">
        <f>MES_EOD!AE92+MES_EOD!AF92</f>
        <v>9.42</v>
      </c>
      <c r="L92">
        <f>NDMC_EOD!AE92+NDMC_EOD!AF92</f>
        <v>46.66</v>
      </c>
      <c r="M92">
        <f>TPDDL_EOD!AE92+TPDDL_EOD!AF92</f>
        <v>30</v>
      </c>
      <c r="N92">
        <f t="shared" si="6"/>
        <v>155.01</v>
      </c>
      <c r="O92" s="112">
        <f t="shared" si="7"/>
        <v>-9.9999999999909051E-3</v>
      </c>
      <c r="P92">
        <v>43.957164053932004</v>
      </c>
      <c r="Q92">
        <v>24.968389136184761</v>
      </c>
      <c r="R92">
        <v>9.4193922972711448</v>
      </c>
      <c r="S92">
        <v>46.656989871621185</v>
      </c>
      <c r="T92">
        <v>29.998064640990904</v>
      </c>
      <c r="U92" s="114">
        <f t="shared" si="8"/>
        <v>155</v>
      </c>
      <c r="V92" s="112">
        <f t="shared" si="9"/>
        <v>0</v>
      </c>
    </row>
    <row r="93" spans="1:22">
      <c r="A93" t="s">
        <v>135</v>
      </c>
      <c r="B93">
        <f>PPCL!B93</f>
        <v>265</v>
      </c>
      <c r="C93">
        <f>PPCL!C93</f>
        <v>0</v>
      </c>
      <c r="D93">
        <f>PPCL!M93</f>
        <v>155</v>
      </c>
      <c r="E93">
        <f>PPCL!N93</f>
        <v>0</v>
      </c>
      <c r="F93">
        <f t="shared" si="10"/>
        <v>265</v>
      </c>
      <c r="G93">
        <f t="shared" si="11"/>
        <v>155</v>
      </c>
      <c r="H93" s="112"/>
      <c r="I93">
        <f>BRPL_EOD!AE93+BRPL_EOD!AF93</f>
        <v>43.96</v>
      </c>
      <c r="J93">
        <f>BYPL_EOD!AE93+BYPL_EOD!AF93</f>
        <v>24.97</v>
      </c>
      <c r="K93">
        <f>MES_EOD!AE93+MES_EOD!AF93</f>
        <v>9.42</v>
      </c>
      <c r="L93">
        <f>NDMC_EOD!AE93+NDMC_EOD!AF93</f>
        <v>46.66</v>
      </c>
      <c r="M93">
        <f>TPDDL_EOD!AE93+TPDDL_EOD!AF93</f>
        <v>30</v>
      </c>
      <c r="N93">
        <f t="shared" si="6"/>
        <v>155.01</v>
      </c>
      <c r="O93" s="112">
        <f t="shared" si="7"/>
        <v>-9.9999999999909051E-3</v>
      </c>
      <c r="P93">
        <v>43.957164053932004</v>
      </c>
      <c r="Q93">
        <v>24.968389136184761</v>
      </c>
      <c r="R93">
        <v>9.4193922972711448</v>
      </c>
      <c r="S93">
        <v>46.656989871621185</v>
      </c>
      <c r="T93">
        <v>29.998064640990904</v>
      </c>
      <c r="U93" s="114">
        <f t="shared" si="8"/>
        <v>155</v>
      </c>
      <c r="V93" s="112">
        <f t="shared" si="9"/>
        <v>0</v>
      </c>
    </row>
    <row r="94" spans="1:22">
      <c r="A94" t="s">
        <v>136</v>
      </c>
      <c r="B94">
        <f>PPCL!B94</f>
        <v>265</v>
      </c>
      <c r="C94">
        <f>PPCL!C94</f>
        <v>0</v>
      </c>
      <c r="D94">
        <f>PPCL!M94</f>
        <v>155</v>
      </c>
      <c r="E94">
        <f>PPCL!N94</f>
        <v>0</v>
      </c>
      <c r="F94">
        <f t="shared" si="10"/>
        <v>265</v>
      </c>
      <c r="G94">
        <f t="shared" si="11"/>
        <v>155</v>
      </c>
      <c r="H94" s="112"/>
      <c r="I94">
        <f>BRPL_EOD!AE94+BRPL_EOD!AF94</f>
        <v>43.96</v>
      </c>
      <c r="J94">
        <f>BYPL_EOD!AE94+BYPL_EOD!AF94</f>
        <v>24.97</v>
      </c>
      <c r="K94">
        <f>MES_EOD!AE94+MES_EOD!AF94</f>
        <v>9.42</v>
      </c>
      <c r="L94">
        <f>NDMC_EOD!AE94+NDMC_EOD!AF94</f>
        <v>46.66</v>
      </c>
      <c r="M94">
        <f>TPDDL_EOD!AE94+TPDDL_EOD!AF94</f>
        <v>30</v>
      </c>
      <c r="N94">
        <f t="shared" si="6"/>
        <v>155.01</v>
      </c>
      <c r="O94" s="112">
        <f t="shared" si="7"/>
        <v>-9.9999999999909051E-3</v>
      </c>
      <c r="P94">
        <v>43.957164053932004</v>
      </c>
      <c r="Q94">
        <v>24.968389136184761</v>
      </c>
      <c r="R94">
        <v>9.4193922972711448</v>
      </c>
      <c r="S94">
        <v>46.656989871621185</v>
      </c>
      <c r="T94">
        <v>29.998064640990904</v>
      </c>
      <c r="U94" s="114">
        <f t="shared" si="8"/>
        <v>155</v>
      </c>
      <c r="V94" s="112">
        <f t="shared" si="9"/>
        <v>0</v>
      </c>
    </row>
    <row r="95" spans="1:22">
      <c r="A95" t="s">
        <v>137</v>
      </c>
      <c r="B95">
        <f>PPCL!B95</f>
        <v>265</v>
      </c>
      <c r="C95">
        <f>PPCL!C95</f>
        <v>0</v>
      </c>
      <c r="D95">
        <f>PPCL!M95</f>
        <v>155</v>
      </c>
      <c r="E95">
        <f>PPCL!N95</f>
        <v>0</v>
      </c>
      <c r="F95">
        <f t="shared" si="10"/>
        <v>265</v>
      </c>
      <c r="G95">
        <f t="shared" si="11"/>
        <v>155</v>
      </c>
      <c r="H95" s="112"/>
      <c r="I95">
        <f>BRPL_EOD!AE95+BRPL_EOD!AF95</f>
        <v>43.96</v>
      </c>
      <c r="J95">
        <f>BYPL_EOD!AE95+BYPL_EOD!AF95</f>
        <v>24.97</v>
      </c>
      <c r="K95">
        <f>MES_EOD!AE95+MES_EOD!AF95</f>
        <v>9.42</v>
      </c>
      <c r="L95">
        <f>NDMC_EOD!AE95+NDMC_EOD!AF95</f>
        <v>46.66</v>
      </c>
      <c r="M95">
        <f>TPDDL_EOD!AE95+TPDDL_EOD!AF95</f>
        <v>30</v>
      </c>
      <c r="N95">
        <f t="shared" si="6"/>
        <v>155.01</v>
      </c>
      <c r="O95" s="112">
        <f t="shared" si="7"/>
        <v>-9.9999999999909051E-3</v>
      </c>
      <c r="P95">
        <v>43.957164053932004</v>
      </c>
      <c r="Q95">
        <v>24.968389136184761</v>
      </c>
      <c r="R95">
        <v>9.4193922972711448</v>
      </c>
      <c r="S95">
        <v>46.656989871621185</v>
      </c>
      <c r="T95">
        <v>29.998064640990904</v>
      </c>
      <c r="U95" s="114">
        <f t="shared" si="8"/>
        <v>155</v>
      </c>
      <c r="V95" s="112">
        <f t="shared" si="9"/>
        <v>0</v>
      </c>
    </row>
    <row r="96" spans="1:22">
      <c r="A96" t="s">
        <v>138</v>
      </c>
      <c r="B96">
        <f>PPCL!B96</f>
        <v>265</v>
      </c>
      <c r="C96">
        <f>PPCL!C96</f>
        <v>0</v>
      </c>
      <c r="D96">
        <f>PPCL!M96</f>
        <v>155</v>
      </c>
      <c r="E96">
        <f>PPCL!N96</f>
        <v>0</v>
      </c>
      <c r="F96">
        <f t="shared" si="10"/>
        <v>265</v>
      </c>
      <c r="G96">
        <f t="shared" si="11"/>
        <v>155</v>
      </c>
      <c r="H96" s="112"/>
      <c r="I96">
        <f>BRPL_EOD!AE96+BRPL_EOD!AF96</f>
        <v>43.96</v>
      </c>
      <c r="J96">
        <f>BYPL_EOD!AE96+BYPL_EOD!AF96</f>
        <v>24.97</v>
      </c>
      <c r="K96">
        <f>MES_EOD!AE96+MES_EOD!AF96</f>
        <v>9.42</v>
      </c>
      <c r="L96">
        <f>NDMC_EOD!AE96+NDMC_EOD!AF96</f>
        <v>46.66</v>
      </c>
      <c r="M96">
        <f>TPDDL_EOD!AE96+TPDDL_EOD!AF96</f>
        <v>30</v>
      </c>
      <c r="N96">
        <f t="shared" si="6"/>
        <v>155.01</v>
      </c>
      <c r="O96" s="112">
        <f t="shared" si="7"/>
        <v>-9.9999999999909051E-3</v>
      </c>
      <c r="P96">
        <v>43.957164053932004</v>
      </c>
      <c r="Q96">
        <v>24.968389136184761</v>
      </c>
      <c r="R96">
        <v>9.4193922972711448</v>
      </c>
      <c r="S96">
        <v>46.656989871621185</v>
      </c>
      <c r="T96">
        <v>29.998064640990904</v>
      </c>
      <c r="U96" s="114">
        <f t="shared" si="8"/>
        <v>155</v>
      </c>
      <c r="V96" s="112">
        <f t="shared" si="9"/>
        <v>0</v>
      </c>
    </row>
    <row r="97" spans="1:22">
      <c r="A97" t="s">
        <v>139</v>
      </c>
      <c r="B97">
        <f>PPCL!B97</f>
        <v>265</v>
      </c>
      <c r="C97">
        <f>PPCL!C97</f>
        <v>0</v>
      </c>
      <c r="D97">
        <f>PPCL!M97</f>
        <v>155</v>
      </c>
      <c r="E97">
        <f>PPCL!N97</f>
        <v>0</v>
      </c>
      <c r="F97">
        <f t="shared" si="10"/>
        <v>265</v>
      </c>
      <c r="G97">
        <f t="shared" si="11"/>
        <v>155</v>
      </c>
      <c r="H97" s="112"/>
      <c r="I97">
        <f>BRPL_EOD!AE97+BRPL_EOD!AF97</f>
        <v>43.96</v>
      </c>
      <c r="J97">
        <f>BYPL_EOD!AE97+BYPL_EOD!AF97</f>
        <v>24.97</v>
      </c>
      <c r="K97">
        <f>MES_EOD!AE97+MES_EOD!AF97</f>
        <v>9.42</v>
      </c>
      <c r="L97">
        <f>NDMC_EOD!AE97+NDMC_EOD!AF97</f>
        <v>46.66</v>
      </c>
      <c r="M97">
        <f>TPDDL_EOD!AE97+TPDDL_EOD!AF97</f>
        <v>30</v>
      </c>
      <c r="N97">
        <f t="shared" si="6"/>
        <v>155.01</v>
      </c>
      <c r="O97" s="112">
        <f t="shared" si="7"/>
        <v>-9.9999999999909051E-3</v>
      </c>
      <c r="P97">
        <v>43.957164053932004</v>
      </c>
      <c r="Q97">
        <v>24.968389136184761</v>
      </c>
      <c r="R97">
        <v>9.4193922972711448</v>
      </c>
      <c r="S97">
        <v>46.656989871621185</v>
      </c>
      <c r="T97">
        <v>29.998064640990904</v>
      </c>
      <c r="U97" s="114">
        <f t="shared" si="8"/>
        <v>155</v>
      </c>
      <c r="V97" s="112">
        <f t="shared" si="9"/>
        <v>0</v>
      </c>
    </row>
    <row r="98" spans="1:22">
      <c r="A98" t="s">
        <v>140</v>
      </c>
      <c r="B98">
        <f>PPCL!B98</f>
        <v>265</v>
      </c>
      <c r="C98">
        <f>PPCL!C98</f>
        <v>0</v>
      </c>
      <c r="D98">
        <f>PPCL!M98</f>
        <v>155</v>
      </c>
      <c r="E98">
        <f>PPCL!N98</f>
        <v>0</v>
      </c>
      <c r="F98">
        <f t="shared" si="10"/>
        <v>265</v>
      </c>
      <c r="G98">
        <f t="shared" si="11"/>
        <v>155</v>
      </c>
      <c r="H98" s="112"/>
      <c r="I98">
        <f>BRPL_EOD!AE98+BRPL_EOD!AF98</f>
        <v>43.96</v>
      </c>
      <c r="J98">
        <f>BYPL_EOD!AE98+BYPL_EOD!AF98</f>
        <v>24.97</v>
      </c>
      <c r="K98">
        <f>MES_EOD!AE98+MES_EOD!AF98</f>
        <v>9.42</v>
      </c>
      <c r="L98">
        <f>NDMC_EOD!AE98+NDMC_EOD!AF98</f>
        <v>46.66</v>
      </c>
      <c r="M98">
        <f>TPDDL_EOD!AE98+TPDDL_EOD!AF98</f>
        <v>30</v>
      </c>
      <c r="N98">
        <f t="shared" si="6"/>
        <v>155.01</v>
      </c>
      <c r="O98" s="112">
        <f t="shared" si="7"/>
        <v>-9.9999999999909051E-3</v>
      </c>
      <c r="P98">
        <v>43.957164053932004</v>
      </c>
      <c r="Q98">
        <v>24.968389136184761</v>
      </c>
      <c r="R98">
        <v>9.4193922972711448</v>
      </c>
      <c r="S98">
        <v>46.656989871621185</v>
      </c>
      <c r="T98">
        <v>29.998064640990904</v>
      </c>
      <c r="U98" s="114">
        <f t="shared" si="8"/>
        <v>155</v>
      </c>
      <c r="V98" s="112">
        <f t="shared" si="9"/>
        <v>0</v>
      </c>
    </row>
    <row r="99" spans="1:22">
      <c r="A99" s="114" t="s">
        <v>324</v>
      </c>
      <c r="B99" s="114">
        <f>SUM(B3:B98)/4000</f>
        <v>6.36</v>
      </c>
      <c r="C99" s="114">
        <f t="shared" ref="C99:U99" si="12">SUM(C3:C98)/4000</f>
        <v>0</v>
      </c>
      <c r="D99" s="114">
        <f t="shared" si="12"/>
        <v>3.71075</v>
      </c>
      <c r="E99" s="114">
        <f t="shared" si="12"/>
        <v>0</v>
      </c>
      <c r="F99" s="114">
        <f t="shared" si="12"/>
        <v>6.36</v>
      </c>
      <c r="G99" s="114">
        <f t="shared" si="12"/>
        <v>3.71075</v>
      </c>
      <c r="H99" s="114"/>
      <c r="I99" s="114">
        <f t="shared" si="12"/>
        <v>1.0338675000000004</v>
      </c>
      <c r="J99" s="114">
        <f t="shared" si="12"/>
        <v>0.64719000000000038</v>
      </c>
      <c r="K99" s="114">
        <f t="shared" si="12"/>
        <v>0.21989250000000021</v>
      </c>
      <c r="L99" s="114">
        <f t="shared" si="12"/>
        <v>1.0906174999999998</v>
      </c>
      <c r="M99" s="114">
        <f t="shared" si="12"/>
        <v>0.71944250000000032</v>
      </c>
      <c r="N99" s="114">
        <f t="shared" si="12"/>
        <v>3.7110100000000004</v>
      </c>
      <c r="O99" s="114">
        <f t="shared" si="12"/>
        <v>-2.5999999999996246E-4</v>
      </c>
      <c r="P99" s="114">
        <f t="shared" si="12"/>
        <v>1.0338025701718645</v>
      </c>
      <c r="Q99" s="114">
        <f t="shared" si="12"/>
        <v>0.64712159960944005</v>
      </c>
      <c r="R99" s="114">
        <f t="shared" si="12"/>
        <v>0.2198794266933134</v>
      </c>
      <c r="S99" s="114">
        <f t="shared" si="12"/>
        <v>1.0905522218072432</v>
      </c>
      <c r="T99" s="114">
        <f t="shared" si="12"/>
        <v>0.71939418171813996</v>
      </c>
      <c r="U99" s="114">
        <f t="shared" si="12"/>
        <v>3.71075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K20" sqref="K20"/>
    </sheetView>
  </sheetViews>
  <sheetFormatPr defaultRowHeight="15"/>
  <cols>
    <col min="1" max="1" width="17.5703125" customWidth="1"/>
  </cols>
  <sheetData>
    <row r="1" spans="1:15">
      <c r="A1" s="29">
        <f>Losses!B1</f>
        <v>45204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</row>
    <row r="2" spans="1:15">
      <c r="A2" s="112" t="s">
        <v>143</v>
      </c>
      <c r="B2" s="147">
        <v>131.76</v>
      </c>
      <c r="C2" s="147">
        <v>76.2</v>
      </c>
      <c r="D2" s="147">
        <v>83.759999999999991</v>
      </c>
      <c r="E2" s="147">
        <v>0</v>
      </c>
      <c r="F2" s="147">
        <v>0</v>
      </c>
      <c r="G2" s="1">
        <v>0</v>
      </c>
      <c r="H2">
        <f t="shared" ref="H2:H6" si="0">SUM(B2:G2)</f>
        <v>291.71999999999997</v>
      </c>
      <c r="J2" s="24">
        <v>1</v>
      </c>
      <c r="L2" s="112" t="s">
        <v>371</v>
      </c>
      <c r="M2" t="s">
        <v>372</v>
      </c>
      <c r="O2" s="152" t="s">
        <v>381</v>
      </c>
    </row>
    <row r="3" spans="1:15">
      <c r="A3" s="134" t="s">
        <v>144</v>
      </c>
      <c r="B3" s="135">
        <v>43.92</v>
      </c>
      <c r="C3" s="135">
        <v>25.4</v>
      </c>
      <c r="D3" s="135">
        <v>30.68</v>
      </c>
      <c r="E3" s="135">
        <v>0</v>
      </c>
      <c r="F3" s="135">
        <v>0</v>
      </c>
      <c r="G3" s="1">
        <v>0</v>
      </c>
      <c r="H3">
        <f t="shared" si="0"/>
        <v>100</v>
      </c>
      <c r="J3" s="24">
        <v>2</v>
      </c>
      <c r="O3" s="152" t="s">
        <v>381</v>
      </c>
    </row>
    <row r="4" spans="1:15">
      <c r="A4" s="134" t="s">
        <v>314</v>
      </c>
      <c r="B4" s="135">
        <v>47.5</v>
      </c>
      <c r="C4" s="135">
        <v>26.3</v>
      </c>
      <c r="D4" s="135">
        <v>25.2</v>
      </c>
      <c r="E4" s="135">
        <v>0</v>
      </c>
      <c r="F4" s="135">
        <v>0</v>
      </c>
      <c r="G4" s="1">
        <v>0</v>
      </c>
      <c r="H4">
        <f t="shared" si="0"/>
        <v>99</v>
      </c>
      <c r="J4" s="24">
        <v>3</v>
      </c>
      <c r="O4" s="152" t="s">
        <v>381</v>
      </c>
    </row>
    <row r="5" spans="1:15">
      <c r="A5" s="134" t="s">
        <v>406</v>
      </c>
      <c r="B5" s="134">
        <v>0</v>
      </c>
      <c r="C5" s="134">
        <v>0</v>
      </c>
      <c r="D5" s="134">
        <v>0</v>
      </c>
      <c r="E5" s="134">
        <v>0</v>
      </c>
      <c r="F5" s="134">
        <v>0</v>
      </c>
      <c r="G5" s="134">
        <v>0</v>
      </c>
      <c r="H5">
        <f t="shared" si="0"/>
        <v>0</v>
      </c>
      <c r="J5" s="24">
        <v>4</v>
      </c>
      <c r="O5" s="152" t="s">
        <v>381</v>
      </c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4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4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4">
        <v>7</v>
      </c>
      <c r="L8" s="112" t="s">
        <v>493</v>
      </c>
      <c r="M8" s="112"/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4">
        <v>8</v>
      </c>
      <c r="L9" s="149" t="s">
        <v>491</v>
      </c>
      <c r="M9" s="149"/>
      <c r="N9" t="s">
        <v>494</v>
      </c>
    </row>
    <row r="10" spans="1:15">
      <c r="J10" s="24"/>
      <c r="L10" s="149" t="s">
        <v>492</v>
      </c>
      <c r="M10" s="149"/>
    </row>
    <row r="11" spans="1:15">
      <c r="J11" s="24"/>
    </row>
  </sheetData>
  <conditionalFormatting sqref="H2:H11">
    <cfRule type="cellIs" dxfId="27" priority="5" operator="lessThan">
      <formula>100</formula>
    </cfRule>
    <cfRule type="cellIs" dxfId="26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06" t="s">
        <v>153</v>
      </c>
      <c r="C1" s="206"/>
      <c r="D1" s="206" t="s">
        <v>278</v>
      </c>
      <c r="E1" s="206"/>
      <c r="H1" s="112"/>
      <c r="I1" s="206" t="s">
        <v>318</v>
      </c>
      <c r="J1" s="206"/>
      <c r="K1" s="206"/>
      <c r="L1" s="206"/>
      <c r="M1" s="206"/>
      <c r="N1" s="206"/>
      <c r="O1" s="113"/>
      <c r="P1" s="206" t="s">
        <v>319</v>
      </c>
      <c r="Q1" s="206"/>
      <c r="R1" s="206"/>
      <c r="S1" s="206"/>
      <c r="T1" s="206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PPCL!D3</f>
        <v>55</v>
      </c>
      <c r="C3">
        <f>PPCL!E3</f>
        <v>0</v>
      </c>
      <c r="D3">
        <f>PPCL!O3</f>
        <v>0</v>
      </c>
      <c r="E3">
        <f>PPCL!P3</f>
        <v>0</v>
      </c>
      <c r="F3">
        <f>B3+C3</f>
        <v>55</v>
      </c>
      <c r="G3">
        <f>D3+E3</f>
        <v>0</v>
      </c>
      <c r="H3" s="112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PPCL!D4</f>
        <v>55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55</v>
      </c>
      <c r="G4">
        <f t="shared" ref="G4:G67" si="5">D4+E4</f>
        <v>0</v>
      </c>
      <c r="H4" s="112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PPCL!D5</f>
        <v>55</v>
      </c>
      <c r="C5">
        <f>PPCL!E5</f>
        <v>0</v>
      </c>
      <c r="D5">
        <f>PPCL!O5</f>
        <v>0</v>
      </c>
      <c r="E5">
        <f>PPCL!P5</f>
        <v>0</v>
      </c>
      <c r="F5">
        <f t="shared" si="4"/>
        <v>55</v>
      </c>
      <c r="G5">
        <f t="shared" si="5"/>
        <v>0</v>
      </c>
      <c r="H5" s="112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PPCL!D6</f>
        <v>55</v>
      </c>
      <c r="C6">
        <f>PPCL!E6</f>
        <v>0</v>
      </c>
      <c r="D6">
        <f>PPCL!O6</f>
        <v>0</v>
      </c>
      <c r="E6">
        <f>PPCL!P6</f>
        <v>0</v>
      </c>
      <c r="F6">
        <f t="shared" si="4"/>
        <v>55</v>
      </c>
      <c r="G6">
        <f t="shared" si="5"/>
        <v>0</v>
      </c>
      <c r="H6" s="112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PPCL!D7</f>
        <v>55</v>
      </c>
      <c r="C7">
        <f>PPCL!E7</f>
        <v>0</v>
      </c>
      <c r="D7">
        <f>PPCL!O7</f>
        <v>0</v>
      </c>
      <c r="E7">
        <f>PPCL!P7</f>
        <v>0</v>
      </c>
      <c r="F7">
        <f t="shared" si="4"/>
        <v>55</v>
      </c>
      <c r="G7">
        <f t="shared" si="5"/>
        <v>0</v>
      </c>
      <c r="H7" s="112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PPCL!D8</f>
        <v>55</v>
      </c>
      <c r="C8">
        <f>PPCL!E8</f>
        <v>0</v>
      </c>
      <c r="D8">
        <f>PPCL!O8</f>
        <v>0</v>
      </c>
      <c r="E8">
        <f>PPCL!P8</f>
        <v>0</v>
      </c>
      <c r="F8">
        <f t="shared" si="4"/>
        <v>55</v>
      </c>
      <c r="G8">
        <f t="shared" si="5"/>
        <v>0</v>
      </c>
      <c r="H8" s="112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PPCL!D9</f>
        <v>55</v>
      </c>
      <c r="C9">
        <f>PPCL!E9</f>
        <v>0</v>
      </c>
      <c r="D9">
        <f>PPCL!O9</f>
        <v>0</v>
      </c>
      <c r="E9">
        <f>PPCL!P9</f>
        <v>0</v>
      </c>
      <c r="F9">
        <f t="shared" si="4"/>
        <v>55</v>
      </c>
      <c r="G9">
        <f t="shared" si="5"/>
        <v>0</v>
      </c>
      <c r="H9" s="112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PPCL!D10</f>
        <v>55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55</v>
      </c>
      <c r="G10">
        <f t="shared" si="5"/>
        <v>0</v>
      </c>
      <c r="H10" s="112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PPCL!D11</f>
        <v>55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55</v>
      </c>
      <c r="G11">
        <f t="shared" si="5"/>
        <v>0</v>
      </c>
      <c r="H11" s="112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PPCL!D12</f>
        <v>55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55</v>
      </c>
      <c r="G12">
        <f t="shared" si="5"/>
        <v>0</v>
      </c>
      <c r="H12" s="112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PPCL!D13</f>
        <v>55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55</v>
      </c>
      <c r="G13">
        <f t="shared" si="5"/>
        <v>0</v>
      </c>
      <c r="H13" s="112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PPCL!D14</f>
        <v>55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55</v>
      </c>
      <c r="G14">
        <f t="shared" si="5"/>
        <v>0</v>
      </c>
      <c r="H14" s="112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PPCL!D15</f>
        <v>55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55</v>
      </c>
      <c r="G15">
        <f t="shared" si="5"/>
        <v>0</v>
      </c>
      <c r="H15" s="112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PPCL!D16</f>
        <v>55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55</v>
      </c>
      <c r="G16">
        <f t="shared" si="5"/>
        <v>0</v>
      </c>
      <c r="H16" s="112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PPCL!D17</f>
        <v>55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55</v>
      </c>
      <c r="G17">
        <f t="shared" si="5"/>
        <v>0</v>
      </c>
      <c r="H17" s="112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PPCL!D18</f>
        <v>55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55</v>
      </c>
      <c r="G18">
        <f t="shared" si="5"/>
        <v>0</v>
      </c>
      <c r="H18" s="112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PPCL!D19</f>
        <v>55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55</v>
      </c>
      <c r="G19">
        <f t="shared" si="5"/>
        <v>0</v>
      </c>
      <c r="H19" s="112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PPCL!D20</f>
        <v>55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55</v>
      </c>
      <c r="G20">
        <f t="shared" si="5"/>
        <v>0</v>
      </c>
      <c r="H20" s="112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PPCL!D21</f>
        <v>55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55</v>
      </c>
      <c r="G21">
        <f t="shared" si="5"/>
        <v>0</v>
      </c>
      <c r="H21" s="112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PPCL!D22</f>
        <v>55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55</v>
      </c>
      <c r="G22">
        <f t="shared" si="5"/>
        <v>0</v>
      </c>
      <c r="H22" s="112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PPCL!D23</f>
        <v>55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55</v>
      </c>
      <c r="G23">
        <f t="shared" si="5"/>
        <v>0</v>
      </c>
      <c r="H23" s="112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PPCL!D24</f>
        <v>55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55</v>
      </c>
      <c r="G24">
        <f t="shared" si="5"/>
        <v>0</v>
      </c>
      <c r="H24" s="112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PPCL!D25</f>
        <v>55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55</v>
      </c>
      <c r="G25">
        <f t="shared" si="5"/>
        <v>0</v>
      </c>
      <c r="H25" s="112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PPCL!D26</f>
        <v>55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55</v>
      </c>
      <c r="G26">
        <f t="shared" si="5"/>
        <v>0</v>
      </c>
      <c r="H26" s="112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PPCL!D27</f>
        <v>55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55</v>
      </c>
      <c r="G27">
        <f t="shared" si="5"/>
        <v>0</v>
      </c>
      <c r="H27" s="112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PPCL!D28</f>
        <v>55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55</v>
      </c>
      <c r="G28">
        <f t="shared" si="5"/>
        <v>0</v>
      </c>
      <c r="H28" s="112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PPCL!D29</f>
        <v>55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55</v>
      </c>
      <c r="G29">
        <f t="shared" si="5"/>
        <v>0</v>
      </c>
      <c r="H29" s="112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PPCL!D30</f>
        <v>55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55</v>
      </c>
      <c r="G30">
        <f t="shared" si="5"/>
        <v>0</v>
      </c>
      <c r="H30" s="112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PPCL!D31</f>
        <v>55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55</v>
      </c>
      <c r="G31">
        <f t="shared" si="5"/>
        <v>0</v>
      </c>
      <c r="H31" s="112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PPCL!D32</f>
        <v>55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55</v>
      </c>
      <c r="G32">
        <f t="shared" si="5"/>
        <v>0</v>
      </c>
      <c r="H32" s="112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PPCL!D33</f>
        <v>55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55</v>
      </c>
      <c r="G33">
        <f t="shared" si="5"/>
        <v>0</v>
      </c>
      <c r="H33" s="112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PPCL!D34</f>
        <v>55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55</v>
      </c>
      <c r="G34">
        <f t="shared" si="5"/>
        <v>0</v>
      </c>
      <c r="H34" s="112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PPCL!D35</f>
        <v>55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55</v>
      </c>
      <c r="G35">
        <f t="shared" si="5"/>
        <v>0</v>
      </c>
      <c r="H35" s="112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PPCL!D36</f>
        <v>55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55</v>
      </c>
      <c r="G36">
        <f t="shared" si="5"/>
        <v>0</v>
      </c>
      <c r="H36" s="112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PPCL!D37</f>
        <v>55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55</v>
      </c>
      <c r="G37">
        <f t="shared" si="5"/>
        <v>0</v>
      </c>
      <c r="H37" s="112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PPCL!D38</f>
        <v>55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55</v>
      </c>
      <c r="G38">
        <f t="shared" si="5"/>
        <v>0</v>
      </c>
      <c r="H38" s="112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PPCL!D39</f>
        <v>55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55</v>
      </c>
      <c r="G39">
        <f t="shared" si="5"/>
        <v>0</v>
      </c>
      <c r="H39" s="112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PPCL!D40</f>
        <v>55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55</v>
      </c>
      <c r="G40">
        <f t="shared" si="5"/>
        <v>0</v>
      </c>
      <c r="H40" s="112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PPCL!D41</f>
        <v>55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55</v>
      </c>
      <c r="G41">
        <f t="shared" si="5"/>
        <v>0</v>
      </c>
      <c r="H41" s="112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PPCL!D42</f>
        <v>55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55</v>
      </c>
      <c r="G42">
        <f t="shared" si="5"/>
        <v>0</v>
      </c>
      <c r="H42" s="112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PPCL!D43</f>
        <v>55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55</v>
      </c>
      <c r="G43">
        <f t="shared" si="5"/>
        <v>0</v>
      </c>
      <c r="H43" s="112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PPCL!D44</f>
        <v>55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55</v>
      </c>
      <c r="G44">
        <f t="shared" si="5"/>
        <v>0</v>
      </c>
      <c r="H44" s="112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PPCL!D45</f>
        <v>55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55</v>
      </c>
      <c r="G45">
        <f t="shared" si="5"/>
        <v>0</v>
      </c>
      <c r="H45" s="112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PPCL!D46</f>
        <v>55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55</v>
      </c>
      <c r="G46">
        <f t="shared" si="5"/>
        <v>0</v>
      </c>
      <c r="H46" s="112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PPCL!D47</f>
        <v>55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55</v>
      </c>
      <c r="G47">
        <f t="shared" si="5"/>
        <v>0</v>
      </c>
      <c r="H47" s="112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PPCL!D48</f>
        <v>55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55</v>
      </c>
      <c r="G48">
        <f t="shared" si="5"/>
        <v>0</v>
      </c>
      <c r="H48" s="112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PPCL!D49</f>
        <v>55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55</v>
      </c>
      <c r="G49">
        <f t="shared" si="5"/>
        <v>0</v>
      </c>
      <c r="H49" s="112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PPCL!D50</f>
        <v>55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55</v>
      </c>
      <c r="G50">
        <f t="shared" si="5"/>
        <v>0</v>
      </c>
      <c r="H50" s="112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PPCL!D51</f>
        <v>55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55</v>
      </c>
      <c r="G51">
        <f t="shared" si="5"/>
        <v>0</v>
      </c>
      <c r="H51" s="112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PPCL!D52</f>
        <v>55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55</v>
      </c>
      <c r="G52">
        <f t="shared" si="5"/>
        <v>0</v>
      </c>
      <c r="H52" s="112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PPCL!D53</f>
        <v>55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55</v>
      </c>
      <c r="G53">
        <f t="shared" si="5"/>
        <v>0</v>
      </c>
      <c r="H53" s="112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PPCL!D54</f>
        <v>55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55</v>
      </c>
      <c r="G54">
        <f t="shared" si="5"/>
        <v>0</v>
      </c>
      <c r="H54" s="112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PPCL!D55</f>
        <v>55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55</v>
      </c>
      <c r="G55">
        <f t="shared" si="5"/>
        <v>0</v>
      </c>
      <c r="H55" s="112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PPCL!D56</f>
        <v>55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55</v>
      </c>
      <c r="G56">
        <f t="shared" si="5"/>
        <v>0</v>
      </c>
      <c r="H56" s="112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PPCL!D57</f>
        <v>55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55</v>
      </c>
      <c r="G57">
        <f t="shared" si="5"/>
        <v>0</v>
      </c>
      <c r="H57" s="112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PPCL!D58</f>
        <v>55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55</v>
      </c>
      <c r="G58">
        <f t="shared" si="5"/>
        <v>0</v>
      </c>
      <c r="H58" s="112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PPCL!D59</f>
        <v>55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55</v>
      </c>
      <c r="G59">
        <f t="shared" si="5"/>
        <v>0</v>
      </c>
      <c r="H59" s="112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PPCL!D60</f>
        <v>55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55</v>
      </c>
      <c r="G60">
        <f t="shared" si="5"/>
        <v>0</v>
      </c>
      <c r="H60" s="112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PPCL!D61</f>
        <v>55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55</v>
      </c>
      <c r="G61">
        <f t="shared" si="5"/>
        <v>0</v>
      </c>
      <c r="H61" s="112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PPCL!D62</f>
        <v>55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55</v>
      </c>
      <c r="G62">
        <f t="shared" si="5"/>
        <v>0</v>
      </c>
      <c r="H62" s="112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PPCL!D63</f>
        <v>55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55</v>
      </c>
      <c r="G63">
        <f t="shared" si="5"/>
        <v>0</v>
      </c>
      <c r="H63" s="112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PPCL!D64</f>
        <v>55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55</v>
      </c>
      <c r="G64">
        <f t="shared" si="5"/>
        <v>0</v>
      </c>
      <c r="H64" s="112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PPCL!D65</f>
        <v>55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55</v>
      </c>
      <c r="G65">
        <f t="shared" si="5"/>
        <v>0</v>
      </c>
      <c r="H65" s="112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PPCL!D66</f>
        <v>55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55</v>
      </c>
      <c r="G66">
        <f t="shared" si="5"/>
        <v>0</v>
      </c>
      <c r="H66" s="112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PPCL!D67</f>
        <v>55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55</v>
      </c>
      <c r="G67">
        <f t="shared" si="5"/>
        <v>0</v>
      </c>
      <c r="H67" s="112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PPCL!D68</f>
        <v>55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55</v>
      </c>
      <c r="G68">
        <f t="shared" ref="G68:G98" si="11">D68+E68</f>
        <v>0</v>
      </c>
      <c r="H68" s="112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PPCL!D69</f>
        <v>55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55</v>
      </c>
      <c r="G69">
        <f t="shared" si="11"/>
        <v>0</v>
      </c>
      <c r="H69" s="112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PPCL!D70</f>
        <v>55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55</v>
      </c>
      <c r="G70">
        <f t="shared" si="11"/>
        <v>0</v>
      </c>
      <c r="H70" s="112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PPCL!D71</f>
        <v>55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55</v>
      </c>
      <c r="G71">
        <f t="shared" si="11"/>
        <v>0</v>
      </c>
      <c r="H71" s="112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PPCL!D72</f>
        <v>55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55</v>
      </c>
      <c r="G72">
        <f t="shared" si="11"/>
        <v>0</v>
      </c>
      <c r="H72" s="112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PPCL!D73</f>
        <v>55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55</v>
      </c>
      <c r="G73">
        <f t="shared" si="11"/>
        <v>0</v>
      </c>
      <c r="H73" s="112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PPCL!D74</f>
        <v>55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55</v>
      </c>
      <c r="G74">
        <f t="shared" si="11"/>
        <v>0</v>
      </c>
      <c r="H74" s="112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PPCL!D75</f>
        <v>55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55</v>
      </c>
      <c r="G75">
        <f t="shared" si="11"/>
        <v>0</v>
      </c>
      <c r="H75" s="112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PPCL!D76</f>
        <v>55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55</v>
      </c>
      <c r="G76">
        <f t="shared" si="11"/>
        <v>0</v>
      </c>
      <c r="H76" s="112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PPCL!D77</f>
        <v>55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55</v>
      </c>
      <c r="G77">
        <f t="shared" si="11"/>
        <v>0</v>
      </c>
      <c r="H77" s="112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PPCL!D78</f>
        <v>55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55</v>
      </c>
      <c r="G78">
        <f t="shared" si="11"/>
        <v>0</v>
      </c>
      <c r="H78" s="112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PPCL!D79</f>
        <v>55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55</v>
      </c>
      <c r="G79">
        <f t="shared" si="11"/>
        <v>0</v>
      </c>
      <c r="H79" s="112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PPCL!D80</f>
        <v>55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55</v>
      </c>
      <c r="G80">
        <f t="shared" si="11"/>
        <v>0</v>
      </c>
      <c r="H80" s="112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PPCL!D81</f>
        <v>55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55</v>
      </c>
      <c r="G81">
        <f t="shared" si="11"/>
        <v>0</v>
      </c>
      <c r="H81" s="112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PPCL!D82</f>
        <v>55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55</v>
      </c>
      <c r="G82">
        <f t="shared" si="11"/>
        <v>0</v>
      </c>
      <c r="H82" s="112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PPCL!D83</f>
        <v>55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55</v>
      </c>
      <c r="G83">
        <f t="shared" si="11"/>
        <v>0</v>
      </c>
      <c r="H83" s="112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PPCL!D84</f>
        <v>55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55</v>
      </c>
      <c r="G84">
        <f t="shared" si="11"/>
        <v>0</v>
      </c>
      <c r="H84" s="112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PPCL!D85</f>
        <v>55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55</v>
      </c>
      <c r="G85">
        <f t="shared" si="11"/>
        <v>0</v>
      </c>
      <c r="H85" s="112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PPCL!D86</f>
        <v>55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55</v>
      </c>
      <c r="G86">
        <f t="shared" si="11"/>
        <v>0</v>
      </c>
      <c r="H86" s="112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PPCL!D87</f>
        <v>55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55</v>
      </c>
      <c r="G87">
        <f t="shared" si="11"/>
        <v>0</v>
      </c>
      <c r="H87" s="112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PPCL!D88</f>
        <v>55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55</v>
      </c>
      <c r="G88">
        <f t="shared" si="11"/>
        <v>0</v>
      </c>
      <c r="H88" s="112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PPCL!D89</f>
        <v>55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55</v>
      </c>
      <c r="G89">
        <f t="shared" si="11"/>
        <v>0</v>
      </c>
      <c r="H89" s="112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PPCL!D90</f>
        <v>55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55</v>
      </c>
      <c r="G90">
        <f t="shared" si="11"/>
        <v>0</v>
      </c>
      <c r="H90" s="112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PPCL!D91</f>
        <v>55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55</v>
      </c>
      <c r="G91">
        <f t="shared" si="11"/>
        <v>0</v>
      </c>
      <c r="H91" s="112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PPCL!D92</f>
        <v>55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55</v>
      </c>
      <c r="G92">
        <f t="shared" si="11"/>
        <v>0</v>
      </c>
      <c r="H92" s="112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PPCL!D93</f>
        <v>55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55</v>
      </c>
      <c r="G93">
        <f t="shared" si="11"/>
        <v>0</v>
      </c>
      <c r="H93" s="112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PPCL!D94</f>
        <v>55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55</v>
      </c>
      <c r="G94">
        <f t="shared" si="11"/>
        <v>0</v>
      </c>
      <c r="H94" s="112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PPCL!D95</f>
        <v>55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55</v>
      </c>
      <c r="G95">
        <f t="shared" si="11"/>
        <v>0</v>
      </c>
      <c r="H95" s="112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PPCL!D96</f>
        <v>55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55</v>
      </c>
      <c r="G96">
        <f t="shared" si="11"/>
        <v>0</v>
      </c>
      <c r="H96" s="112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PPCL!D97</f>
        <v>55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55</v>
      </c>
      <c r="G97">
        <f t="shared" si="11"/>
        <v>0</v>
      </c>
      <c r="H97" s="112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PPCL!D98</f>
        <v>55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55</v>
      </c>
      <c r="G98">
        <f t="shared" si="11"/>
        <v>0</v>
      </c>
      <c r="H98" s="112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1.32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1.32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X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2">
        <f>[4]GT!A1</f>
        <v>43282</v>
      </c>
      <c r="B1" s="206" t="s">
        <v>153</v>
      </c>
      <c r="C1" s="206"/>
      <c r="D1" s="206" t="s">
        <v>278</v>
      </c>
      <c r="E1" s="206"/>
      <c r="H1" s="112"/>
      <c r="I1" s="206" t="s">
        <v>318</v>
      </c>
      <c r="J1" s="206"/>
      <c r="K1" s="206"/>
      <c r="L1" s="206"/>
      <c r="M1" s="206"/>
      <c r="N1" s="206"/>
      <c r="O1" s="113"/>
      <c r="P1" s="206" t="s">
        <v>319</v>
      </c>
      <c r="Q1" s="206"/>
      <c r="R1" s="206"/>
      <c r="S1" s="206"/>
      <c r="T1" s="206"/>
      <c r="U1" s="114"/>
      <c r="V1" s="112"/>
      <c r="X1" s="115"/>
    </row>
    <row r="2" spans="1:24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X2" s="116"/>
    </row>
    <row r="3" spans="1:24">
      <c r="A3" t="s">
        <v>45</v>
      </c>
      <c r="B3">
        <f>GT!B3</f>
        <v>42</v>
      </c>
      <c r="C3">
        <f>GT!C3</f>
        <v>30</v>
      </c>
      <c r="D3">
        <f>GT!M3</f>
        <v>36.6</v>
      </c>
      <c r="E3">
        <f>GT!N3</f>
        <v>0</v>
      </c>
      <c r="F3">
        <f>B3+C3</f>
        <v>72</v>
      </c>
      <c r="G3">
        <f>D3+E3-X3</f>
        <v>36.6</v>
      </c>
      <c r="H3" s="112"/>
      <c r="I3">
        <f>BRPL_EOD!AA3+BRPL_EOD!AB3</f>
        <v>15.16</v>
      </c>
      <c r="J3">
        <f>BYPL_EOD!AA3+BYPL_EOD!AB3</f>
        <v>8.3000000000000007</v>
      </c>
      <c r="K3">
        <f>MES_EOD!AA3+MES_EOD!AB3</f>
        <v>0</v>
      </c>
      <c r="L3">
        <f>NDMC_EOD!AA3+NDMC_EOD!AB3</f>
        <v>2.08</v>
      </c>
      <c r="M3">
        <f>TPDDL_EOD!AA3+TPDDL_EOD!AB3</f>
        <v>11</v>
      </c>
      <c r="N3">
        <f t="shared" ref="N3:N66" si="0">SUM(I3:M3)</f>
        <v>36.54</v>
      </c>
      <c r="O3" s="112">
        <f t="shared" ref="O3:O66" si="1">G3-N3</f>
        <v>6.0000000000002274E-2</v>
      </c>
      <c r="P3">
        <v>15.184893267651889</v>
      </c>
      <c r="Q3">
        <v>8.3136288998357983</v>
      </c>
      <c r="R3">
        <v>0</v>
      </c>
      <c r="S3">
        <v>2.0834154351395733</v>
      </c>
      <c r="T3">
        <v>11.018062397372743</v>
      </c>
      <c r="U3" s="114">
        <f t="shared" ref="U3:U66" si="2">SUM(P3:T3)</f>
        <v>36.6</v>
      </c>
      <c r="V3" s="112">
        <f t="shared" ref="V3:V66" si="3">G3-U3</f>
        <v>0</v>
      </c>
      <c r="X3" s="117"/>
    </row>
    <row r="4" spans="1:24">
      <c r="A4" t="s">
        <v>46</v>
      </c>
      <c r="B4">
        <f>GT!B4</f>
        <v>42</v>
      </c>
      <c r="C4">
        <f>GT!C4</f>
        <v>30</v>
      </c>
      <c r="D4">
        <f>GT!M4</f>
        <v>36.6</v>
      </c>
      <c r="E4">
        <f>GT!N4</f>
        <v>0</v>
      </c>
      <c r="F4">
        <f t="shared" ref="F4:F67" si="4">B4+C4</f>
        <v>72</v>
      </c>
      <c r="G4">
        <f t="shared" ref="G4:G67" si="5">D4+E4-X4</f>
        <v>36.6</v>
      </c>
      <c r="H4" s="112"/>
      <c r="I4">
        <f>BRPL_EOD!AA4+BRPL_EOD!AB4</f>
        <v>15.16</v>
      </c>
      <c r="J4">
        <f>BYPL_EOD!AA4+BYPL_EOD!AB4</f>
        <v>8.3000000000000007</v>
      </c>
      <c r="K4">
        <f>MES_EOD!AA4+MES_EOD!AB4</f>
        <v>0</v>
      </c>
      <c r="L4">
        <f>NDMC_EOD!AA4+NDMC_EOD!AB4</f>
        <v>2.08</v>
      </c>
      <c r="M4">
        <f>TPDDL_EOD!AA4+TPDDL_EOD!AB4</f>
        <v>11</v>
      </c>
      <c r="N4">
        <f t="shared" si="0"/>
        <v>36.54</v>
      </c>
      <c r="O4" s="112">
        <f t="shared" si="1"/>
        <v>6.0000000000002274E-2</v>
      </c>
      <c r="P4">
        <v>15.184893267651889</v>
      </c>
      <c r="Q4">
        <v>8.3136288998357983</v>
      </c>
      <c r="R4">
        <v>0</v>
      </c>
      <c r="S4">
        <v>2.0834154351395733</v>
      </c>
      <c r="T4">
        <v>11.018062397372743</v>
      </c>
      <c r="U4" s="114">
        <f t="shared" si="2"/>
        <v>36.6</v>
      </c>
      <c r="V4" s="112">
        <f t="shared" si="3"/>
        <v>0</v>
      </c>
      <c r="X4" s="117"/>
    </row>
    <row r="5" spans="1:24">
      <c r="A5" t="s">
        <v>47</v>
      </c>
      <c r="B5">
        <f>GT!B5</f>
        <v>42</v>
      </c>
      <c r="C5">
        <f>GT!C5</f>
        <v>30</v>
      </c>
      <c r="D5">
        <f>GT!M5</f>
        <v>36.6</v>
      </c>
      <c r="E5">
        <f>GT!N5</f>
        <v>0</v>
      </c>
      <c r="F5">
        <f t="shared" si="4"/>
        <v>72</v>
      </c>
      <c r="G5">
        <f t="shared" si="5"/>
        <v>36.6</v>
      </c>
      <c r="H5" s="112"/>
      <c r="I5">
        <f>BRPL_EOD!AA5+BRPL_EOD!AB5</f>
        <v>15.16</v>
      </c>
      <c r="J5">
        <f>BYPL_EOD!AA5+BYPL_EOD!AB5</f>
        <v>8.3000000000000007</v>
      </c>
      <c r="K5">
        <f>MES_EOD!AA5+MES_EOD!AB5</f>
        <v>0</v>
      </c>
      <c r="L5">
        <f>NDMC_EOD!AA5+NDMC_EOD!AB5</f>
        <v>2.08</v>
      </c>
      <c r="M5">
        <f>TPDDL_EOD!AA5+TPDDL_EOD!AB5</f>
        <v>11</v>
      </c>
      <c r="N5">
        <f t="shared" si="0"/>
        <v>36.54</v>
      </c>
      <c r="O5" s="112">
        <f t="shared" si="1"/>
        <v>6.0000000000002274E-2</v>
      </c>
      <c r="P5">
        <v>15.184893267651889</v>
      </c>
      <c r="Q5">
        <v>8.3136288998357983</v>
      </c>
      <c r="R5">
        <v>0</v>
      </c>
      <c r="S5">
        <v>2.0834154351395733</v>
      </c>
      <c r="T5">
        <v>11.018062397372743</v>
      </c>
      <c r="U5" s="114">
        <f t="shared" si="2"/>
        <v>36.6</v>
      </c>
      <c r="V5" s="112">
        <f t="shared" si="3"/>
        <v>0</v>
      </c>
      <c r="X5" s="117"/>
    </row>
    <row r="6" spans="1:24">
      <c r="A6" t="s">
        <v>48</v>
      </c>
      <c r="B6">
        <f>GT!B6</f>
        <v>42</v>
      </c>
      <c r="C6">
        <f>GT!C6</f>
        <v>30</v>
      </c>
      <c r="D6">
        <f>GT!M6</f>
        <v>36.6</v>
      </c>
      <c r="E6">
        <f>GT!N6</f>
        <v>0</v>
      </c>
      <c r="F6">
        <f t="shared" si="4"/>
        <v>72</v>
      </c>
      <c r="G6">
        <f t="shared" si="5"/>
        <v>36.6</v>
      </c>
      <c r="H6" s="112"/>
      <c r="I6">
        <f>BRPL_EOD!AA6+BRPL_EOD!AB6</f>
        <v>15.16</v>
      </c>
      <c r="J6">
        <f>BYPL_EOD!AA6+BYPL_EOD!AB6</f>
        <v>8.3000000000000007</v>
      </c>
      <c r="K6">
        <f>MES_EOD!AA6+MES_EOD!AB6</f>
        <v>0</v>
      </c>
      <c r="L6">
        <f>NDMC_EOD!AA6+NDMC_EOD!AB6</f>
        <v>2.08</v>
      </c>
      <c r="M6">
        <f>TPDDL_EOD!AA6+TPDDL_EOD!AB6</f>
        <v>11</v>
      </c>
      <c r="N6">
        <f t="shared" si="0"/>
        <v>36.54</v>
      </c>
      <c r="O6" s="112">
        <f t="shared" si="1"/>
        <v>6.0000000000002274E-2</v>
      </c>
      <c r="P6">
        <v>15.184893267651889</v>
      </c>
      <c r="Q6">
        <v>8.3136288998357983</v>
      </c>
      <c r="R6">
        <v>0</v>
      </c>
      <c r="S6">
        <v>2.0834154351395733</v>
      </c>
      <c r="T6">
        <v>11.018062397372743</v>
      </c>
      <c r="U6" s="114">
        <f t="shared" si="2"/>
        <v>36.6</v>
      </c>
      <c r="V6" s="112">
        <f t="shared" si="3"/>
        <v>0</v>
      </c>
      <c r="X6" s="117"/>
    </row>
    <row r="7" spans="1:24">
      <c r="A7" t="s">
        <v>49</v>
      </c>
      <c r="B7">
        <f>GT!B7</f>
        <v>42</v>
      </c>
      <c r="C7">
        <f>GT!C7</f>
        <v>30</v>
      </c>
      <c r="D7">
        <f>GT!M7</f>
        <v>36.6</v>
      </c>
      <c r="E7">
        <f>GT!N7</f>
        <v>0</v>
      </c>
      <c r="F7">
        <f t="shared" si="4"/>
        <v>72</v>
      </c>
      <c r="G7">
        <f t="shared" si="5"/>
        <v>36.6</v>
      </c>
      <c r="H7" s="112"/>
      <c r="I7">
        <f>BRPL_EOD!AA7+BRPL_EOD!AB7</f>
        <v>15.16</v>
      </c>
      <c r="J7">
        <f>BYPL_EOD!AA7+BYPL_EOD!AB7</f>
        <v>8.3000000000000007</v>
      </c>
      <c r="K7">
        <f>MES_EOD!AA7+MES_EOD!AB7</f>
        <v>0</v>
      </c>
      <c r="L7">
        <f>NDMC_EOD!AA7+NDMC_EOD!AB7</f>
        <v>2.08</v>
      </c>
      <c r="M7">
        <f>TPDDL_EOD!AA7+TPDDL_EOD!AB7</f>
        <v>11</v>
      </c>
      <c r="N7">
        <f t="shared" si="0"/>
        <v>36.54</v>
      </c>
      <c r="O7" s="112">
        <f t="shared" si="1"/>
        <v>6.0000000000002274E-2</v>
      </c>
      <c r="P7">
        <v>15.184893267651889</v>
      </c>
      <c r="Q7">
        <v>8.3136288998357983</v>
      </c>
      <c r="R7">
        <v>0</v>
      </c>
      <c r="S7">
        <v>2.0834154351395733</v>
      </c>
      <c r="T7">
        <v>11.018062397372743</v>
      </c>
      <c r="U7" s="114">
        <f t="shared" si="2"/>
        <v>36.6</v>
      </c>
      <c r="V7" s="112">
        <f t="shared" si="3"/>
        <v>0</v>
      </c>
      <c r="X7" s="117"/>
    </row>
    <row r="8" spans="1:24">
      <c r="A8" t="s">
        <v>50</v>
      </c>
      <c r="B8">
        <f>GT!B8</f>
        <v>42</v>
      </c>
      <c r="C8">
        <f>GT!C8</f>
        <v>30</v>
      </c>
      <c r="D8">
        <f>GT!M8</f>
        <v>36.6</v>
      </c>
      <c r="E8">
        <f>GT!N8</f>
        <v>0</v>
      </c>
      <c r="F8">
        <f t="shared" si="4"/>
        <v>72</v>
      </c>
      <c r="G8">
        <f t="shared" si="5"/>
        <v>36.6</v>
      </c>
      <c r="H8" s="112"/>
      <c r="I8">
        <f>BRPL_EOD!AA8+BRPL_EOD!AB8</f>
        <v>15.16</v>
      </c>
      <c r="J8">
        <f>BYPL_EOD!AA8+BYPL_EOD!AB8</f>
        <v>8.3000000000000007</v>
      </c>
      <c r="K8">
        <f>MES_EOD!AA8+MES_EOD!AB8</f>
        <v>0</v>
      </c>
      <c r="L8">
        <f>NDMC_EOD!AA8+NDMC_EOD!AB8</f>
        <v>2.08</v>
      </c>
      <c r="M8">
        <f>TPDDL_EOD!AA8+TPDDL_EOD!AB8</f>
        <v>11</v>
      </c>
      <c r="N8">
        <f t="shared" si="0"/>
        <v>36.54</v>
      </c>
      <c r="O8" s="112">
        <f t="shared" si="1"/>
        <v>6.0000000000002274E-2</v>
      </c>
      <c r="P8">
        <v>15.184893267651889</v>
      </c>
      <c r="Q8">
        <v>8.3136288998357983</v>
      </c>
      <c r="R8">
        <v>0</v>
      </c>
      <c r="S8">
        <v>2.0834154351395733</v>
      </c>
      <c r="T8">
        <v>11.018062397372743</v>
      </c>
      <c r="U8" s="114">
        <f t="shared" si="2"/>
        <v>36.6</v>
      </c>
      <c r="V8" s="112">
        <f t="shared" si="3"/>
        <v>0</v>
      </c>
      <c r="X8" s="117"/>
    </row>
    <row r="9" spans="1:24">
      <c r="A9" t="s">
        <v>51</v>
      </c>
      <c r="B9">
        <f>GT!B9</f>
        <v>42</v>
      </c>
      <c r="C9">
        <f>GT!C9</f>
        <v>30</v>
      </c>
      <c r="D9">
        <f>GT!M9</f>
        <v>36.6</v>
      </c>
      <c r="E9">
        <f>GT!N9</f>
        <v>0</v>
      </c>
      <c r="F9">
        <f t="shared" si="4"/>
        <v>72</v>
      </c>
      <c r="G9">
        <f t="shared" si="5"/>
        <v>36.6</v>
      </c>
      <c r="H9" s="112"/>
      <c r="I9">
        <f>BRPL_EOD!AA9+BRPL_EOD!AB9</f>
        <v>15.16</v>
      </c>
      <c r="J9">
        <f>BYPL_EOD!AA9+BYPL_EOD!AB9</f>
        <v>8.3000000000000007</v>
      </c>
      <c r="K9">
        <f>MES_EOD!AA9+MES_EOD!AB9</f>
        <v>0</v>
      </c>
      <c r="L9">
        <f>NDMC_EOD!AA9+NDMC_EOD!AB9</f>
        <v>2.08</v>
      </c>
      <c r="M9">
        <f>TPDDL_EOD!AA9+TPDDL_EOD!AB9</f>
        <v>11</v>
      </c>
      <c r="N9">
        <f t="shared" si="0"/>
        <v>36.54</v>
      </c>
      <c r="O9" s="112">
        <f t="shared" si="1"/>
        <v>6.0000000000002274E-2</v>
      </c>
      <c r="P9">
        <v>15.184893267651889</v>
      </c>
      <c r="Q9">
        <v>8.3136288998357983</v>
      </c>
      <c r="R9">
        <v>0</v>
      </c>
      <c r="S9">
        <v>2.0834154351395733</v>
      </c>
      <c r="T9">
        <v>11.018062397372743</v>
      </c>
      <c r="U9" s="114">
        <f t="shared" si="2"/>
        <v>36.6</v>
      </c>
      <c r="V9" s="112">
        <f t="shared" si="3"/>
        <v>0</v>
      </c>
      <c r="X9" s="117"/>
    </row>
    <row r="10" spans="1:24">
      <c r="A10" t="s">
        <v>52</v>
      </c>
      <c r="B10">
        <f>GT!B10</f>
        <v>42</v>
      </c>
      <c r="C10">
        <f>GT!C10</f>
        <v>30</v>
      </c>
      <c r="D10">
        <f>GT!M10</f>
        <v>36.6</v>
      </c>
      <c r="E10">
        <f>GT!N10</f>
        <v>0</v>
      </c>
      <c r="F10">
        <f t="shared" si="4"/>
        <v>72</v>
      </c>
      <c r="G10">
        <f t="shared" si="5"/>
        <v>36.6</v>
      </c>
      <c r="H10" s="112"/>
      <c r="I10">
        <f>BRPL_EOD!AA10+BRPL_EOD!AB10</f>
        <v>15.16</v>
      </c>
      <c r="J10">
        <f>BYPL_EOD!AA10+BYPL_EOD!AB10</f>
        <v>8.3000000000000007</v>
      </c>
      <c r="K10">
        <f>MES_EOD!AA10+MES_EOD!AB10</f>
        <v>0</v>
      </c>
      <c r="L10">
        <f>NDMC_EOD!AA10+NDMC_EOD!AB10</f>
        <v>2.08</v>
      </c>
      <c r="M10">
        <f>TPDDL_EOD!AA10+TPDDL_EOD!AB10</f>
        <v>11</v>
      </c>
      <c r="N10">
        <f t="shared" si="0"/>
        <v>36.54</v>
      </c>
      <c r="O10" s="112">
        <f t="shared" si="1"/>
        <v>6.0000000000002274E-2</v>
      </c>
      <c r="P10">
        <v>15.184893267651889</v>
      </c>
      <c r="Q10">
        <v>8.3136288998357983</v>
      </c>
      <c r="R10">
        <v>0</v>
      </c>
      <c r="S10">
        <v>2.0834154351395733</v>
      </c>
      <c r="T10">
        <v>11.018062397372743</v>
      </c>
      <c r="U10" s="114">
        <f t="shared" si="2"/>
        <v>36.6</v>
      </c>
      <c r="V10" s="112">
        <f t="shared" si="3"/>
        <v>0</v>
      </c>
      <c r="X10" s="117"/>
    </row>
    <row r="11" spans="1:24">
      <c r="A11" t="s">
        <v>53</v>
      </c>
      <c r="B11">
        <f>GT!B11</f>
        <v>42</v>
      </c>
      <c r="C11">
        <f>GT!C11</f>
        <v>30</v>
      </c>
      <c r="D11">
        <f>GT!M11</f>
        <v>36.6</v>
      </c>
      <c r="E11">
        <f>GT!N11</f>
        <v>0</v>
      </c>
      <c r="F11">
        <f t="shared" si="4"/>
        <v>72</v>
      </c>
      <c r="G11">
        <f t="shared" si="5"/>
        <v>36.6</v>
      </c>
      <c r="H11" s="112"/>
      <c r="I11">
        <f>BRPL_EOD!AA11+BRPL_EOD!AB11</f>
        <v>15.16</v>
      </c>
      <c r="J11">
        <f>BYPL_EOD!AA11+BYPL_EOD!AB11</f>
        <v>8.3000000000000007</v>
      </c>
      <c r="K11">
        <f>MES_EOD!AA11+MES_EOD!AB11</f>
        <v>0</v>
      </c>
      <c r="L11">
        <f>NDMC_EOD!AA11+NDMC_EOD!AB11</f>
        <v>2.08</v>
      </c>
      <c r="M11">
        <f>TPDDL_EOD!AA11+TPDDL_EOD!AB11</f>
        <v>11</v>
      </c>
      <c r="N11">
        <f t="shared" si="0"/>
        <v>36.54</v>
      </c>
      <c r="O11" s="112">
        <f t="shared" si="1"/>
        <v>6.0000000000002274E-2</v>
      </c>
      <c r="P11">
        <v>15.184893267651889</v>
      </c>
      <c r="Q11">
        <v>8.3136288998357983</v>
      </c>
      <c r="R11">
        <v>0</v>
      </c>
      <c r="S11">
        <v>2.0834154351395733</v>
      </c>
      <c r="T11">
        <v>11.018062397372743</v>
      </c>
      <c r="U11" s="114">
        <f t="shared" si="2"/>
        <v>36.6</v>
      </c>
      <c r="V11" s="112">
        <f t="shared" si="3"/>
        <v>0</v>
      </c>
      <c r="X11" s="117"/>
    </row>
    <row r="12" spans="1:24">
      <c r="A12" t="s">
        <v>54</v>
      </c>
      <c r="B12">
        <f>GT!B12</f>
        <v>42</v>
      </c>
      <c r="C12">
        <f>GT!C12</f>
        <v>30</v>
      </c>
      <c r="D12">
        <f>GT!M12</f>
        <v>36.6</v>
      </c>
      <c r="E12">
        <f>GT!N12</f>
        <v>0</v>
      </c>
      <c r="F12">
        <f t="shared" si="4"/>
        <v>72</v>
      </c>
      <c r="G12">
        <f t="shared" si="5"/>
        <v>36.6</v>
      </c>
      <c r="H12" s="112"/>
      <c r="I12">
        <f>BRPL_EOD!AA12+BRPL_EOD!AB12</f>
        <v>15.16</v>
      </c>
      <c r="J12">
        <f>BYPL_EOD!AA12+BYPL_EOD!AB12</f>
        <v>8.3000000000000007</v>
      </c>
      <c r="K12">
        <f>MES_EOD!AA12+MES_EOD!AB12</f>
        <v>0</v>
      </c>
      <c r="L12">
        <f>NDMC_EOD!AA12+NDMC_EOD!AB12</f>
        <v>2.08</v>
      </c>
      <c r="M12">
        <f>TPDDL_EOD!AA12+TPDDL_EOD!AB12</f>
        <v>11</v>
      </c>
      <c r="N12">
        <f t="shared" si="0"/>
        <v>36.54</v>
      </c>
      <c r="O12" s="112">
        <f t="shared" si="1"/>
        <v>6.0000000000002274E-2</v>
      </c>
      <c r="P12">
        <v>15.184893267651889</v>
      </c>
      <c r="Q12">
        <v>8.3136288998357983</v>
      </c>
      <c r="R12">
        <v>0</v>
      </c>
      <c r="S12">
        <v>2.0834154351395733</v>
      </c>
      <c r="T12">
        <v>11.018062397372743</v>
      </c>
      <c r="U12" s="114">
        <f t="shared" si="2"/>
        <v>36.6</v>
      </c>
      <c r="V12" s="112">
        <f t="shared" si="3"/>
        <v>0</v>
      </c>
      <c r="X12" s="117"/>
    </row>
    <row r="13" spans="1:24">
      <c r="A13" t="s">
        <v>55</v>
      </c>
      <c r="B13">
        <f>GT!B13</f>
        <v>42</v>
      </c>
      <c r="C13">
        <f>GT!C13</f>
        <v>30</v>
      </c>
      <c r="D13">
        <f>GT!M13</f>
        <v>36.6</v>
      </c>
      <c r="E13">
        <f>GT!N13</f>
        <v>0</v>
      </c>
      <c r="F13">
        <f t="shared" si="4"/>
        <v>72</v>
      </c>
      <c r="G13">
        <f t="shared" si="5"/>
        <v>36.6</v>
      </c>
      <c r="H13" s="112"/>
      <c r="I13">
        <f>BRPL_EOD!AA13+BRPL_EOD!AB13</f>
        <v>15.16</v>
      </c>
      <c r="J13">
        <f>BYPL_EOD!AA13+BYPL_EOD!AB13</f>
        <v>8.3000000000000007</v>
      </c>
      <c r="K13">
        <f>MES_EOD!AA13+MES_EOD!AB13</f>
        <v>0</v>
      </c>
      <c r="L13">
        <f>NDMC_EOD!AA13+NDMC_EOD!AB13</f>
        <v>2.08</v>
      </c>
      <c r="M13">
        <f>TPDDL_EOD!AA13+TPDDL_EOD!AB13</f>
        <v>11</v>
      </c>
      <c r="N13">
        <f t="shared" si="0"/>
        <v>36.54</v>
      </c>
      <c r="O13" s="112">
        <f t="shared" si="1"/>
        <v>6.0000000000002274E-2</v>
      </c>
      <c r="P13">
        <v>15.184893267651889</v>
      </c>
      <c r="Q13">
        <v>8.3136288998357983</v>
      </c>
      <c r="R13">
        <v>0</v>
      </c>
      <c r="S13">
        <v>2.0834154351395733</v>
      </c>
      <c r="T13">
        <v>11.018062397372743</v>
      </c>
      <c r="U13" s="114">
        <f t="shared" si="2"/>
        <v>36.6</v>
      </c>
      <c r="V13" s="112">
        <f t="shared" si="3"/>
        <v>0</v>
      </c>
      <c r="X13" s="117"/>
    </row>
    <row r="14" spans="1:24">
      <c r="A14" t="s">
        <v>56</v>
      </c>
      <c r="B14">
        <f>GT!B14</f>
        <v>42</v>
      </c>
      <c r="C14">
        <f>GT!C14</f>
        <v>30</v>
      </c>
      <c r="D14">
        <f>GT!M14</f>
        <v>36.6</v>
      </c>
      <c r="E14">
        <f>GT!N14</f>
        <v>0</v>
      </c>
      <c r="F14">
        <f t="shared" si="4"/>
        <v>72</v>
      </c>
      <c r="G14">
        <f t="shared" si="5"/>
        <v>36.6</v>
      </c>
      <c r="H14" s="112"/>
      <c r="I14">
        <f>BRPL_EOD!AA14+BRPL_EOD!AB14</f>
        <v>15.16</v>
      </c>
      <c r="J14">
        <f>BYPL_EOD!AA14+BYPL_EOD!AB14</f>
        <v>8.3000000000000007</v>
      </c>
      <c r="K14">
        <f>MES_EOD!AA14+MES_EOD!AB14</f>
        <v>0</v>
      </c>
      <c r="L14">
        <f>NDMC_EOD!AA14+NDMC_EOD!AB14</f>
        <v>2.08</v>
      </c>
      <c r="M14">
        <f>TPDDL_EOD!AA14+TPDDL_EOD!AB14</f>
        <v>11</v>
      </c>
      <c r="N14">
        <f t="shared" si="0"/>
        <v>36.54</v>
      </c>
      <c r="O14" s="112">
        <f t="shared" si="1"/>
        <v>6.0000000000002274E-2</v>
      </c>
      <c r="P14">
        <v>15.184893267651889</v>
      </c>
      <c r="Q14">
        <v>8.3136288998357983</v>
      </c>
      <c r="R14">
        <v>0</v>
      </c>
      <c r="S14">
        <v>2.0834154351395733</v>
      </c>
      <c r="T14">
        <v>11.018062397372743</v>
      </c>
      <c r="U14" s="114">
        <f t="shared" si="2"/>
        <v>36.6</v>
      </c>
      <c r="V14" s="112">
        <f t="shared" si="3"/>
        <v>0</v>
      </c>
      <c r="X14" s="117"/>
    </row>
    <row r="15" spans="1:24">
      <c r="A15" t="s">
        <v>57</v>
      </c>
      <c r="B15">
        <f>GT!B15</f>
        <v>42</v>
      </c>
      <c r="C15">
        <f>GT!C15</f>
        <v>30</v>
      </c>
      <c r="D15">
        <f>GT!M15</f>
        <v>37.6</v>
      </c>
      <c r="E15">
        <f>GT!N15</f>
        <v>0</v>
      </c>
      <c r="F15">
        <f t="shared" si="4"/>
        <v>72</v>
      </c>
      <c r="G15">
        <f t="shared" si="5"/>
        <v>37.6</v>
      </c>
      <c r="H15" s="112"/>
      <c r="I15">
        <f>BRPL_EOD!AA15+BRPL_EOD!AB15</f>
        <v>15.67</v>
      </c>
      <c r="J15">
        <f>BYPL_EOD!AA15+BYPL_EOD!AB15</f>
        <v>8.58</v>
      </c>
      <c r="K15">
        <f>MES_EOD!AA15+MES_EOD!AB15</f>
        <v>0</v>
      </c>
      <c r="L15">
        <f>NDMC_EOD!AA15+NDMC_EOD!AB15</f>
        <v>2.08</v>
      </c>
      <c r="M15">
        <f>TPDDL_EOD!AA15+TPDDL_EOD!AB15</f>
        <v>11.2</v>
      </c>
      <c r="N15">
        <f t="shared" si="0"/>
        <v>37.53</v>
      </c>
      <c r="O15" s="112">
        <f t="shared" si="1"/>
        <v>7.0000000000000284E-2</v>
      </c>
      <c r="P15">
        <v>15.699227284838795</v>
      </c>
      <c r="Q15">
        <v>8.5960031974420463</v>
      </c>
      <c r="R15">
        <v>0</v>
      </c>
      <c r="S15">
        <v>2.0838795630162537</v>
      </c>
      <c r="T15">
        <v>11.220889954702903</v>
      </c>
      <c r="U15" s="114">
        <f t="shared" si="2"/>
        <v>37.6</v>
      </c>
      <c r="V15" s="112">
        <f t="shared" si="3"/>
        <v>0</v>
      </c>
      <c r="X15" s="117"/>
    </row>
    <row r="16" spans="1:24">
      <c r="A16" t="s">
        <v>58</v>
      </c>
      <c r="B16">
        <f>GT!B16</f>
        <v>42</v>
      </c>
      <c r="C16">
        <f>GT!C16</f>
        <v>30</v>
      </c>
      <c r="D16">
        <f>GT!M16</f>
        <v>37.6</v>
      </c>
      <c r="E16">
        <f>GT!N16</f>
        <v>0</v>
      </c>
      <c r="F16">
        <f t="shared" si="4"/>
        <v>72</v>
      </c>
      <c r="G16">
        <f t="shared" si="5"/>
        <v>37.6</v>
      </c>
      <c r="H16" s="112"/>
      <c r="I16">
        <f>BRPL_EOD!AA16+BRPL_EOD!AB16</f>
        <v>15.67</v>
      </c>
      <c r="J16">
        <f>BYPL_EOD!AA16+BYPL_EOD!AB16</f>
        <v>8.58</v>
      </c>
      <c r="K16">
        <f>MES_EOD!AA16+MES_EOD!AB16</f>
        <v>0</v>
      </c>
      <c r="L16">
        <f>NDMC_EOD!AA16+NDMC_EOD!AB16</f>
        <v>2.08</v>
      </c>
      <c r="M16">
        <f>TPDDL_EOD!AA16+TPDDL_EOD!AB16</f>
        <v>11.2</v>
      </c>
      <c r="N16">
        <f t="shared" si="0"/>
        <v>37.53</v>
      </c>
      <c r="O16" s="112">
        <f t="shared" si="1"/>
        <v>7.0000000000000284E-2</v>
      </c>
      <c r="P16">
        <v>15.699227284838795</v>
      </c>
      <c r="Q16">
        <v>8.5960031974420463</v>
      </c>
      <c r="R16">
        <v>0</v>
      </c>
      <c r="S16">
        <v>2.0838795630162537</v>
      </c>
      <c r="T16">
        <v>11.220889954702903</v>
      </c>
      <c r="U16" s="114">
        <f t="shared" si="2"/>
        <v>37.6</v>
      </c>
      <c r="V16" s="112">
        <f t="shared" si="3"/>
        <v>0</v>
      </c>
      <c r="X16" s="117"/>
    </row>
    <row r="17" spans="1:24">
      <c r="A17" t="s">
        <v>59</v>
      </c>
      <c r="B17">
        <f>GT!B17</f>
        <v>42</v>
      </c>
      <c r="C17">
        <f>GT!C17</f>
        <v>30</v>
      </c>
      <c r="D17">
        <f>GT!M17</f>
        <v>37.6</v>
      </c>
      <c r="E17">
        <f>GT!N17</f>
        <v>0</v>
      </c>
      <c r="F17">
        <f t="shared" si="4"/>
        <v>72</v>
      </c>
      <c r="G17">
        <f t="shared" si="5"/>
        <v>37.6</v>
      </c>
      <c r="H17" s="112"/>
      <c r="I17">
        <f>BRPL_EOD!AA17+BRPL_EOD!AB17</f>
        <v>15.67</v>
      </c>
      <c r="J17">
        <f>BYPL_EOD!AA17+BYPL_EOD!AB17</f>
        <v>8.58</v>
      </c>
      <c r="K17">
        <f>MES_EOD!AA17+MES_EOD!AB17</f>
        <v>0</v>
      </c>
      <c r="L17">
        <f>NDMC_EOD!AA17+NDMC_EOD!AB17</f>
        <v>2.08</v>
      </c>
      <c r="M17">
        <f>TPDDL_EOD!AA17+TPDDL_EOD!AB17</f>
        <v>11.2</v>
      </c>
      <c r="N17">
        <f t="shared" si="0"/>
        <v>37.53</v>
      </c>
      <c r="O17" s="112">
        <f t="shared" si="1"/>
        <v>7.0000000000000284E-2</v>
      </c>
      <c r="P17">
        <v>15.699227284838795</v>
      </c>
      <c r="Q17">
        <v>8.5960031974420463</v>
      </c>
      <c r="R17">
        <v>0</v>
      </c>
      <c r="S17">
        <v>2.0838795630162537</v>
      </c>
      <c r="T17">
        <v>11.220889954702903</v>
      </c>
      <c r="U17" s="114">
        <f t="shared" si="2"/>
        <v>37.6</v>
      </c>
      <c r="V17" s="112">
        <f t="shared" si="3"/>
        <v>0</v>
      </c>
      <c r="X17" s="117"/>
    </row>
    <row r="18" spans="1:24">
      <c r="A18" t="s">
        <v>60</v>
      </c>
      <c r="B18">
        <f>GT!B18</f>
        <v>42</v>
      </c>
      <c r="C18">
        <f>GT!C18</f>
        <v>30</v>
      </c>
      <c r="D18">
        <f>GT!M18</f>
        <v>37.6</v>
      </c>
      <c r="E18">
        <f>GT!N18</f>
        <v>0</v>
      </c>
      <c r="F18">
        <f t="shared" si="4"/>
        <v>72</v>
      </c>
      <c r="G18">
        <f t="shared" si="5"/>
        <v>37.6</v>
      </c>
      <c r="H18" s="112"/>
      <c r="I18">
        <f>BRPL_EOD!AA18+BRPL_EOD!AB18</f>
        <v>15.67</v>
      </c>
      <c r="J18">
        <f>BYPL_EOD!AA18+BYPL_EOD!AB18</f>
        <v>8.58</v>
      </c>
      <c r="K18">
        <f>MES_EOD!AA18+MES_EOD!AB18</f>
        <v>0</v>
      </c>
      <c r="L18">
        <f>NDMC_EOD!AA18+NDMC_EOD!AB18</f>
        <v>2.08</v>
      </c>
      <c r="M18">
        <f>TPDDL_EOD!AA18+TPDDL_EOD!AB18</f>
        <v>11.2</v>
      </c>
      <c r="N18">
        <f t="shared" si="0"/>
        <v>37.53</v>
      </c>
      <c r="O18" s="112">
        <f t="shared" si="1"/>
        <v>7.0000000000000284E-2</v>
      </c>
      <c r="P18">
        <v>15.699227284838795</v>
      </c>
      <c r="Q18">
        <v>8.5960031974420463</v>
      </c>
      <c r="R18">
        <v>0</v>
      </c>
      <c r="S18">
        <v>2.0838795630162537</v>
      </c>
      <c r="T18">
        <v>11.220889954702903</v>
      </c>
      <c r="U18" s="114">
        <f t="shared" si="2"/>
        <v>37.6</v>
      </c>
      <c r="V18" s="112">
        <f t="shared" si="3"/>
        <v>0</v>
      </c>
      <c r="X18" s="117"/>
    </row>
    <row r="19" spans="1:24">
      <c r="A19" t="s">
        <v>61</v>
      </c>
      <c r="B19">
        <f>GT!B19</f>
        <v>42</v>
      </c>
      <c r="C19">
        <f>GT!C19</f>
        <v>30</v>
      </c>
      <c r="D19">
        <f>GT!M19</f>
        <v>37.6</v>
      </c>
      <c r="E19">
        <f>GT!N19</f>
        <v>0</v>
      </c>
      <c r="F19">
        <f t="shared" si="4"/>
        <v>72</v>
      </c>
      <c r="G19">
        <f t="shared" si="5"/>
        <v>37.6</v>
      </c>
      <c r="H19" s="112"/>
      <c r="I19">
        <f>BRPL_EOD!AA19+BRPL_EOD!AB19</f>
        <v>15.67</v>
      </c>
      <c r="J19">
        <f>BYPL_EOD!AA19+BYPL_EOD!AB19</f>
        <v>8.58</v>
      </c>
      <c r="K19">
        <f>MES_EOD!AA19+MES_EOD!AB19</f>
        <v>0</v>
      </c>
      <c r="L19">
        <f>NDMC_EOD!AA19+NDMC_EOD!AB19</f>
        <v>2.08</v>
      </c>
      <c r="M19">
        <f>TPDDL_EOD!AA19+TPDDL_EOD!AB19</f>
        <v>11.2</v>
      </c>
      <c r="N19">
        <f t="shared" si="0"/>
        <v>37.53</v>
      </c>
      <c r="O19" s="112">
        <f t="shared" si="1"/>
        <v>7.0000000000000284E-2</v>
      </c>
      <c r="P19">
        <v>15.699227284838795</v>
      </c>
      <c r="Q19">
        <v>8.5960031974420463</v>
      </c>
      <c r="R19">
        <v>0</v>
      </c>
      <c r="S19">
        <v>2.0838795630162537</v>
      </c>
      <c r="T19">
        <v>11.220889954702903</v>
      </c>
      <c r="U19" s="114">
        <f t="shared" si="2"/>
        <v>37.6</v>
      </c>
      <c r="V19" s="112">
        <f t="shared" si="3"/>
        <v>0</v>
      </c>
      <c r="X19" s="117"/>
    </row>
    <row r="20" spans="1:24">
      <c r="A20" t="s">
        <v>62</v>
      </c>
      <c r="B20">
        <f>GT!B20</f>
        <v>42</v>
      </c>
      <c r="C20">
        <f>GT!C20</f>
        <v>30</v>
      </c>
      <c r="D20">
        <f>GT!M20</f>
        <v>37.6</v>
      </c>
      <c r="E20">
        <f>GT!N20</f>
        <v>0</v>
      </c>
      <c r="F20">
        <f t="shared" si="4"/>
        <v>72</v>
      </c>
      <c r="G20">
        <f t="shared" si="5"/>
        <v>37.6</v>
      </c>
      <c r="H20" s="112"/>
      <c r="I20">
        <f>BRPL_EOD!AA20+BRPL_EOD!AB20</f>
        <v>15.67</v>
      </c>
      <c r="J20">
        <f>BYPL_EOD!AA20+BYPL_EOD!AB20</f>
        <v>8.58</v>
      </c>
      <c r="K20">
        <f>MES_EOD!AA20+MES_EOD!AB20</f>
        <v>0</v>
      </c>
      <c r="L20">
        <f>NDMC_EOD!AA20+NDMC_EOD!AB20</f>
        <v>2.08</v>
      </c>
      <c r="M20">
        <f>TPDDL_EOD!AA20+TPDDL_EOD!AB20</f>
        <v>11.2</v>
      </c>
      <c r="N20">
        <f t="shared" si="0"/>
        <v>37.53</v>
      </c>
      <c r="O20" s="112">
        <f t="shared" si="1"/>
        <v>7.0000000000000284E-2</v>
      </c>
      <c r="P20">
        <v>15.699227284838795</v>
      </c>
      <c r="Q20">
        <v>8.5960031974420463</v>
      </c>
      <c r="R20">
        <v>0</v>
      </c>
      <c r="S20">
        <v>2.0838795630162537</v>
      </c>
      <c r="T20">
        <v>11.220889954702903</v>
      </c>
      <c r="U20" s="114">
        <f t="shared" si="2"/>
        <v>37.6</v>
      </c>
      <c r="V20" s="112">
        <f t="shared" si="3"/>
        <v>0</v>
      </c>
      <c r="X20" s="117"/>
    </row>
    <row r="21" spans="1:24">
      <c r="A21" t="s">
        <v>63</v>
      </c>
      <c r="B21">
        <f>GT!B21</f>
        <v>42</v>
      </c>
      <c r="C21">
        <f>GT!C21</f>
        <v>30</v>
      </c>
      <c r="D21">
        <f>GT!M21</f>
        <v>37.6</v>
      </c>
      <c r="E21">
        <f>GT!N21</f>
        <v>0</v>
      </c>
      <c r="F21">
        <f t="shared" si="4"/>
        <v>72</v>
      </c>
      <c r="G21">
        <f t="shared" si="5"/>
        <v>37.6</v>
      </c>
      <c r="H21" s="112"/>
      <c r="I21">
        <f>BRPL_EOD!AA21+BRPL_EOD!AB21</f>
        <v>15.67</v>
      </c>
      <c r="J21">
        <f>BYPL_EOD!AA21+BYPL_EOD!AB21</f>
        <v>8.58</v>
      </c>
      <c r="K21">
        <f>MES_EOD!AA21+MES_EOD!AB21</f>
        <v>0</v>
      </c>
      <c r="L21">
        <f>NDMC_EOD!AA21+NDMC_EOD!AB21</f>
        <v>2.08</v>
      </c>
      <c r="M21">
        <f>TPDDL_EOD!AA21+TPDDL_EOD!AB21</f>
        <v>11.2</v>
      </c>
      <c r="N21">
        <f t="shared" si="0"/>
        <v>37.53</v>
      </c>
      <c r="O21" s="112">
        <f t="shared" si="1"/>
        <v>7.0000000000000284E-2</v>
      </c>
      <c r="P21">
        <v>15.699227284838795</v>
      </c>
      <c r="Q21">
        <v>8.5960031974420463</v>
      </c>
      <c r="R21">
        <v>0</v>
      </c>
      <c r="S21">
        <v>2.0838795630162537</v>
      </c>
      <c r="T21">
        <v>11.220889954702903</v>
      </c>
      <c r="U21" s="114">
        <f t="shared" si="2"/>
        <v>37.6</v>
      </c>
      <c r="V21" s="112">
        <f t="shared" si="3"/>
        <v>0</v>
      </c>
      <c r="X21" s="117"/>
    </row>
    <row r="22" spans="1:24">
      <c r="A22" t="s">
        <v>64</v>
      </c>
      <c r="B22">
        <f>GT!B22</f>
        <v>42</v>
      </c>
      <c r="C22">
        <f>GT!C22</f>
        <v>30</v>
      </c>
      <c r="D22">
        <f>GT!M22</f>
        <v>37.6</v>
      </c>
      <c r="E22">
        <f>GT!N22</f>
        <v>0</v>
      </c>
      <c r="F22">
        <f t="shared" si="4"/>
        <v>72</v>
      </c>
      <c r="G22">
        <f t="shared" si="5"/>
        <v>37.6</v>
      </c>
      <c r="H22" s="112"/>
      <c r="I22">
        <f>BRPL_EOD!AA22+BRPL_EOD!AB22</f>
        <v>15.67</v>
      </c>
      <c r="J22">
        <f>BYPL_EOD!AA22+BYPL_EOD!AB22</f>
        <v>8.58</v>
      </c>
      <c r="K22">
        <f>MES_EOD!AA22+MES_EOD!AB22</f>
        <v>0</v>
      </c>
      <c r="L22">
        <f>NDMC_EOD!AA22+NDMC_EOD!AB22</f>
        <v>2.08</v>
      </c>
      <c r="M22">
        <f>TPDDL_EOD!AA22+TPDDL_EOD!AB22</f>
        <v>11.2</v>
      </c>
      <c r="N22">
        <f t="shared" si="0"/>
        <v>37.53</v>
      </c>
      <c r="O22" s="112">
        <f t="shared" si="1"/>
        <v>7.0000000000000284E-2</v>
      </c>
      <c r="P22">
        <v>15.699227284838795</v>
      </c>
      <c r="Q22">
        <v>8.5960031974420463</v>
      </c>
      <c r="R22">
        <v>0</v>
      </c>
      <c r="S22">
        <v>2.0838795630162537</v>
      </c>
      <c r="T22">
        <v>11.220889954702903</v>
      </c>
      <c r="U22" s="114">
        <f t="shared" si="2"/>
        <v>37.6</v>
      </c>
      <c r="V22" s="112">
        <f t="shared" si="3"/>
        <v>0</v>
      </c>
      <c r="X22" s="117"/>
    </row>
    <row r="23" spans="1:24">
      <c r="A23" t="s">
        <v>65</v>
      </c>
      <c r="B23">
        <f>GT!B23</f>
        <v>42</v>
      </c>
      <c r="C23">
        <f>GT!C23</f>
        <v>30</v>
      </c>
      <c r="D23">
        <f>GT!M23</f>
        <v>37.6</v>
      </c>
      <c r="E23">
        <f>GT!N23</f>
        <v>0</v>
      </c>
      <c r="F23">
        <f t="shared" si="4"/>
        <v>72</v>
      </c>
      <c r="G23">
        <f t="shared" si="5"/>
        <v>37.6</v>
      </c>
      <c r="H23" s="112"/>
      <c r="I23">
        <f>BRPL_EOD!AA23+BRPL_EOD!AB23</f>
        <v>15.67</v>
      </c>
      <c r="J23">
        <f>BYPL_EOD!AA23+BYPL_EOD!AB23</f>
        <v>8.58</v>
      </c>
      <c r="K23">
        <f>MES_EOD!AA23+MES_EOD!AB23</f>
        <v>0</v>
      </c>
      <c r="L23">
        <f>NDMC_EOD!AA23+NDMC_EOD!AB23</f>
        <v>2.08</v>
      </c>
      <c r="M23">
        <f>TPDDL_EOD!AA23+TPDDL_EOD!AB23</f>
        <v>11.2</v>
      </c>
      <c r="N23">
        <f t="shared" si="0"/>
        <v>37.53</v>
      </c>
      <c r="O23" s="112">
        <f t="shared" si="1"/>
        <v>7.0000000000000284E-2</v>
      </c>
      <c r="P23">
        <v>15.699227284838795</v>
      </c>
      <c r="Q23">
        <v>8.5960031974420463</v>
      </c>
      <c r="R23">
        <v>0</v>
      </c>
      <c r="S23">
        <v>2.0838795630162537</v>
      </c>
      <c r="T23">
        <v>11.220889954702903</v>
      </c>
      <c r="U23" s="114">
        <f t="shared" si="2"/>
        <v>37.6</v>
      </c>
      <c r="V23" s="112">
        <f t="shared" si="3"/>
        <v>0</v>
      </c>
      <c r="X23" s="117"/>
    </row>
    <row r="24" spans="1:24">
      <c r="A24" t="s">
        <v>66</v>
      </c>
      <c r="B24">
        <f>GT!B24</f>
        <v>42</v>
      </c>
      <c r="C24">
        <f>GT!C24</f>
        <v>30</v>
      </c>
      <c r="D24">
        <f>GT!M24</f>
        <v>37.6</v>
      </c>
      <c r="E24">
        <f>GT!N24</f>
        <v>0</v>
      </c>
      <c r="F24">
        <f t="shared" si="4"/>
        <v>72</v>
      </c>
      <c r="G24">
        <f t="shared" si="5"/>
        <v>37.6</v>
      </c>
      <c r="H24" s="112"/>
      <c r="I24">
        <f>BRPL_EOD!AA24+BRPL_EOD!AB24</f>
        <v>15.67</v>
      </c>
      <c r="J24">
        <f>BYPL_EOD!AA24+BYPL_EOD!AB24</f>
        <v>8.58</v>
      </c>
      <c r="K24">
        <f>MES_EOD!AA24+MES_EOD!AB24</f>
        <v>0</v>
      </c>
      <c r="L24">
        <f>NDMC_EOD!AA24+NDMC_EOD!AB24</f>
        <v>2.08</v>
      </c>
      <c r="M24">
        <f>TPDDL_EOD!AA24+TPDDL_EOD!AB24</f>
        <v>11.2</v>
      </c>
      <c r="N24">
        <f t="shared" si="0"/>
        <v>37.53</v>
      </c>
      <c r="O24" s="112">
        <f t="shared" si="1"/>
        <v>7.0000000000000284E-2</v>
      </c>
      <c r="P24">
        <v>15.699227284838795</v>
      </c>
      <c r="Q24">
        <v>8.5960031974420463</v>
      </c>
      <c r="R24">
        <v>0</v>
      </c>
      <c r="S24">
        <v>2.0838795630162537</v>
      </c>
      <c r="T24">
        <v>11.220889954702903</v>
      </c>
      <c r="U24" s="114">
        <f t="shared" si="2"/>
        <v>37.6</v>
      </c>
      <c r="V24" s="112">
        <f t="shared" si="3"/>
        <v>0</v>
      </c>
      <c r="X24" s="117"/>
    </row>
    <row r="25" spans="1:24">
      <c r="A25" t="s">
        <v>67</v>
      </c>
      <c r="B25">
        <f>GT!B25</f>
        <v>42</v>
      </c>
      <c r="C25">
        <f>GT!C25</f>
        <v>30</v>
      </c>
      <c r="D25">
        <f>GT!M25</f>
        <v>37.6</v>
      </c>
      <c r="E25">
        <f>GT!N25</f>
        <v>0</v>
      </c>
      <c r="F25">
        <f t="shared" si="4"/>
        <v>72</v>
      </c>
      <c r="G25">
        <f t="shared" si="5"/>
        <v>37.6</v>
      </c>
      <c r="H25" s="112"/>
      <c r="I25">
        <f>BRPL_EOD!AA25+BRPL_EOD!AB25</f>
        <v>15.67</v>
      </c>
      <c r="J25">
        <f>BYPL_EOD!AA25+BYPL_EOD!AB25</f>
        <v>8.58</v>
      </c>
      <c r="K25">
        <f>MES_EOD!AA25+MES_EOD!AB25</f>
        <v>0</v>
      </c>
      <c r="L25">
        <f>NDMC_EOD!AA25+NDMC_EOD!AB25</f>
        <v>2.08</v>
      </c>
      <c r="M25">
        <f>TPDDL_EOD!AA25+TPDDL_EOD!AB25</f>
        <v>11.2</v>
      </c>
      <c r="N25">
        <f t="shared" si="0"/>
        <v>37.53</v>
      </c>
      <c r="O25" s="112">
        <f t="shared" si="1"/>
        <v>7.0000000000000284E-2</v>
      </c>
      <c r="P25">
        <v>15.699227284838795</v>
      </c>
      <c r="Q25">
        <v>8.5960031974420463</v>
      </c>
      <c r="R25">
        <v>0</v>
      </c>
      <c r="S25">
        <v>2.0838795630162537</v>
      </c>
      <c r="T25">
        <v>11.220889954702903</v>
      </c>
      <c r="U25" s="114">
        <f t="shared" si="2"/>
        <v>37.6</v>
      </c>
      <c r="V25" s="112">
        <f t="shared" si="3"/>
        <v>0</v>
      </c>
      <c r="X25" s="117"/>
    </row>
    <row r="26" spans="1:24">
      <c r="A26" t="s">
        <v>68</v>
      </c>
      <c r="B26">
        <f>GT!B26</f>
        <v>42</v>
      </c>
      <c r="C26">
        <f>GT!C26</f>
        <v>30</v>
      </c>
      <c r="D26">
        <f>GT!M26</f>
        <v>37.6</v>
      </c>
      <c r="E26">
        <f>GT!N26</f>
        <v>0</v>
      </c>
      <c r="F26">
        <f t="shared" si="4"/>
        <v>72</v>
      </c>
      <c r="G26">
        <f t="shared" si="5"/>
        <v>37.6</v>
      </c>
      <c r="H26" s="112"/>
      <c r="I26">
        <f>BRPL_EOD!AA26+BRPL_EOD!AB26</f>
        <v>15.67</v>
      </c>
      <c r="J26">
        <f>BYPL_EOD!AA26+BYPL_EOD!AB26</f>
        <v>8.58</v>
      </c>
      <c r="K26">
        <f>MES_EOD!AA26+MES_EOD!AB26</f>
        <v>0</v>
      </c>
      <c r="L26">
        <f>NDMC_EOD!AA26+NDMC_EOD!AB26</f>
        <v>2.08</v>
      </c>
      <c r="M26">
        <f>TPDDL_EOD!AA26+TPDDL_EOD!AB26</f>
        <v>11.2</v>
      </c>
      <c r="N26">
        <f t="shared" si="0"/>
        <v>37.53</v>
      </c>
      <c r="O26" s="112">
        <f t="shared" si="1"/>
        <v>7.0000000000000284E-2</v>
      </c>
      <c r="P26">
        <v>15.699227284838795</v>
      </c>
      <c r="Q26">
        <v>8.5960031974420463</v>
      </c>
      <c r="R26">
        <v>0</v>
      </c>
      <c r="S26">
        <v>2.0838795630162537</v>
      </c>
      <c r="T26">
        <v>11.220889954702903</v>
      </c>
      <c r="U26" s="114">
        <f t="shared" si="2"/>
        <v>37.6</v>
      </c>
      <c r="V26" s="112">
        <f t="shared" si="3"/>
        <v>0</v>
      </c>
      <c r="X26" s="117"/>
    </row>
    <row r="27" spans="1:24">
      <c r="A27" t="s">
        <v>69</v>
      </c>
      <c r="B27">
        <f>GT!B27</f>
        <v>42</v>
      </c>
      <c r="C27">
        <f>GT!C27</f>
        <v>30</v>
      </c>
      <c r="D27">
        <f>GT!M27</f>
        <v>37.6</v>
      </c>
      <c r="E27">
        <f>GT!N27</f>
        <v>0</v>
      </c>
      <c r="F27">
        <f t="shared" si="4"/>
        <v>72</v>
      </c>
      <c r="G27">
        <f t="shared" si="5"/>
        <v>37.6</v>
      </c>
      <c r="H27" s="112"/>
      <c r="I27">
        <f>BRPL_EOD!AA27+BRPL_EOD!AB27</f>
        <v>15.67</v>
      </c>
      <c r="J27">
        <f>BYPL_EOD!AA27+BYPL_EOD!AB27</f>
        <v>8.58</v>
      </c>
      <c r="K27">
        <f>MES_EOD!AA27+MES_EOD!AB27</f>
        <v>0</v>
      </c>
      <c r="L27">
        <f>NDMC_EOD!AA27+NDMC_EOD!AB27</f>
        <v>2.08</v>
      </c>
      <c r="M27">
        <f>TPDDL_EOD!AA27+TPDDL_EOD!AB27</f>
        <v>11.2</v>
      </c>
      <c r="N27">
        <f t="shared" si="0"/>
        <v>37.53</v>
      </c>
      <c r="O27" s="112">
        <f t="shared" si="1"/>
        <v>7.0000000000000284E-2</v>
      </c>
      <c r="P27">
        <v>15.699227284838795</v>
      </c>
      <c r="Q27">
        <v>8.5960031974420463</v>
      </c>
      <c r="R27">
        <v>0</v>
      </c>
      <c r="S27">
        <v>2.0838795630162537</v>
      </c>
      <c r="T27">
        <v>11.220889954702903</v>
      </c>
      <c r="U27" s="114">
        <f t="shared" si="2"/>
        <v>37.6</v>
      </c>
      <c r="V27" s="112">
        <f t="shared" si="3"/>
        <v>0</v>
      </c>
      <c r="X27" s="117"/>
    </row>
    <row r="28" spans="1:24">
      <c r="A28" t="s">
        <v>70</v>
      </c>
      <c r="B28">
        <f>GT!B28</f>
        <v>42</v>
      </c>
      <c r="C28">
        <f>GT!C28</f>
        <v>30</v>
      </c>
      <c r="D28">
        <f>GT!M28</f>
        <v>37.6</v>
      </c>
      <c r="E28">
        <f>GT!N28</f>
        <v>0</v>
      </c>
      <c r="F28">
        <f t="shared" si="4"/>
        <v>72</v>
      </c>
      <c r="G28">
        <f t="shared" si="5"/>
        <v>37.6</v>
      </c>
      <c r="H28" s="112"/>
      <c r="I28">
        <f>BRPL_EOD!AA28+BRPL_EOD!AB28</f>
        <v>15.67</v>
      </c>
      <c r="J28">
        <f>BYPL_EOD!AA28+BYPL_EOD!AB28</f>
        <v>8.58</v>
      </c>
      <c r="K28">
        <f>MES_EOD!AA28+MES_EOD!AB28</f>
        <v>0</v>
      </c>
      <c r="L28">
        <f>NDMC_EOD!AA28+NDMC_EOD!AB28</f>
        <v>2.08</v>
      </c>
      <c r="M28">
        <f>TPDDL_EOD!AA28+TPDDL_EOD!AB28</f>
        <v>11.2</v>
      </c>
      <c r="N28">
        <f t="shared" si="0"/>
        <v>37.53</v>
      </c>
      <c r="O28" s="112">
        <f t="shared" si="1"/>
        <v>7.0000000000000284E-2</v>
      </c>
      <c r="P28">
        <v>15.699227284838795</v>
      </c>
      <c r="Q28">
        <v>8.5960031974420463</v>
      </c>
      <c r="R28">
        <v>0</v>
      </c>
      <c r="S28">
        <v>2.0838795630162537</v>
      </c>
      <c r="T28">
        <v>11.220889954702903</v>
      </c>
      <c r="U28" s="114">
        <f t="shared" si="2"/>
        <v>37.6</v>
      </c>
      <c r="V28" s="112">
        <f t="shared" si="3"/>
        <v>0</v>
      </c>
      <c r="X28" s="117"/>
    </row>
    <row r="29" spans="1:24">
      <c r="A29" t="s">
        <v>71</v>
      </c>
      <c r="B29">
        <f>GT!B29</f>
        <v>42</v>
      </c>
      <c r="C29">
        <f>GT!C29</f>
        <v>30</v>
      </c>
      <c r="D29">
        <f>GT!M29</f>
        <v>37.6</v>
      </c>
      <c r="E29">
        <f>GT!N29</f>
        <v>0</v>
      </c>
      <c r="F29">
        <f t="shared" si="4"/>
        <v>72</v>
      </c>
      <c r="G29">
        <f t="shared" si="5"/>
        <v>37.6</v>
      </c>
      <c r="H29" s="112"/>
      <c r="I29">
        <f>BRPL_EOD!AA29+BRPL_EOD!AB29</f>
        <v>15.67</v>
      </c>
      <c r="J29">
        <f>BYPL_EOD!AA29+BYPL_EOD!AB29</f>
        <v>8.58</v>
      </c>
      <c r="K29">
        <f>MES_EOD!AA29+MES_EOD!AB29</f>
        <v>0</v>
      </c>
      <c r="L29">
        <f>NDMC_EOD!AA29+NDMC_EOD!AB29</f>
        <v>2.08</v>
      </c>
      <c r="M29">
        <f>TPDDL_EOD!AA29+TPDDL_EOD!AB29</f>
        <v>11.2</v>
      </c>
      <c r="N29">
        <f t="shared" si="0"/>
        <v>37.53</v>
      </c>
      <c r="O29" s="112">
        <f t="shared" si="1"/>
        <v>7.0000000000000284E-2</v>
      </c>
      <c r="P29">
        <v>15.699227284838795</v>
      </c>
      <c r="Q29">
        <v>8.5960031974420463</v>
      </c>
      <c r="R29">
        <v>0</v>
      </c>
      <c r="S29">
        <v>2.0838795630162537</v>
      </c>
      <c r="T29">
        <v>11.220889954702903</v>
      </c>
      <c r="U29" s="114">
        <f t="shared" si="2"/>
        <v>37.6</v>
      </c>
      <c r="V29" s="112">
        <f t="shared" si="3"/>
        <v>0</v>
      </c>
      <c r="X29" s="117"/>
    </row>
    <row r="30" spans="1:24">
      <c r="A30" t="s">
        <v>72</v>
      </c>
      <c r="B30">
        <f>GT!B30</f>
        <v>42</v>
      </c>
      <c r="C30">
        <f>GT!C30</f>
        <v>30</v>
      </c>
      <c r="D30">
        <f>GT!M30</f>
        <v>37.6</v>
      </c>
      <c r="E30">
        <f>GT!N30</f>
        <v>0</v>
      </c>
      <c r="F30">
        <f t="shared" si="4"/>
        <v>72</v>
      </c>
      <c r="G30">
        <f t="shared" si="5"/>
        <v>37.6</v>
      </c>
      <c r="H30" s="112"/>
      <c r="I30">
        <f>BRPL_EOD!AA30+BRPL_EOD!AB30</f>
        <v>15.67</v>
      </c>
      <c r="J30">
        <f>BYPL_EOD!AA30+BYPL_EOD!AB30</f>
        <v>8.58</v>
      </c>
      <c r="K30">
        <f>MES_EOD!AA30+MES_EOD!AB30</f>
        <v>0</v>
      </c>
      <c r="L30">
        <f>NDMC_EOD!AA30+NDMC_EOD!AB30</f>
        <v>2.08</v>
      </c>
      <c r="M30">
        <f>TPDDL_EOD!AA30+TPDDL_EOD!AB30</f>
        <v>11.2</v>
      </c>
      <c r="N30">
        <f t="shared" si="0"/>
        <v>37.53</v>
      </c>
      <c r="O30" s="112">
        <f t="shared" si="1"/>
        <v>7.0000000000000284E-2</v>
      </c>
      <c r="P30">
        <v>15.699227284838795</v>
      </c>
      <c r="Q30">
        <v>8.5960031974420463</v>
      </c>
      <c r="R30">
        <v>0</v>
      </c>
      <c r="S30">
        <v>2.0838795630162537</v>
      </c>
      <c r="T30">
        <v>11.220889954702903</v>
      </c>
      <c r="U30" s="114">
        <f t="shared" si="2"/>
        <v>37.6</v>
      </c>
      <c r="V30" s="112">
        <f t="shared" si="3"/>
        <v>0</v>
      </c>
      <c r="X30" s="117"/>
    </row>
    <row r="31" spans="1:24">
      <c r="A31" t="s">
        <v>73</v>
      </c>
      <c r="B31">
        <f>GT!B31</f>
        <v>42</v>
      </c>
      <c r="C31">
        <f>GT!C31</f>
        <v>30</v>
      </c>
      <c r="D31">
        <f>GT!M31</f>
        <v>37.6</v>
      </c>
      <c r="E31">
        <f>GT!N31</f>
        <v>0</v>
      </c>
      <c r="F31">
        <f t="shared" si="4"/>
        <v>72</v>
      </c>
      <c r="G31">
        <f t="shared" si="5"/>
        <v>37.6</v>
      </c>
      <c r="H31" s="112"/>
      <c r="I31">
        <f>BRPL_EOD!AA31+BRPL_EOD!AB31</f>
        <v>15.67</v>
      </c>
      <c r="J31">
        <f>BYPL_EOD!AA31+BYPL_EOD!AB31</f>
        <v>8.58</v>
      </c>
      <c r="K31">
        <f>MES_EOD!AA31+MES_EOD!AB31</f>
        <v>0</v>
      </c>
      <c r="L31">
        <f>NDMC_EOD!AA31+NDMC_EOD!AB31</f>
        <v>2.08</v>
      </c>
      <c r="M31">
        <f>TPDDL_EOD!AA31+TPDDL_EOD!AB31</f>
        <v>11.2</v>
      </c>
      <c r="N31">
        <f t="shared" si="0"/>
        <v>37.53</v>
      </c>
      <c r="O31" s="112">
        <f t="shared" si="1"/>
        <v>7.0000000000000284E-2</v>
      </c>
      <c r="P31">
        <v>15.699227284838795</v>
      </c>
      <c r="Q31">
        <v>8.5960031974420463</v>
      </c>
      <c r="R31">
        <v>0</v>
      </c>
      <c r="S31">
        <v>2.0838795630162537</v>
      </c>
      <c r="T31">
        <v>11.220889954702903</v>
      </c>
      <c r="U31" s="114">
        <f t="shared" si="2"/>
        <v>37.6</v>
      </c>
      <c r="V31" s="112">
        <f t="shared" si="3"/>
        <v>0</v>
      </c>
      <c r="X31" s="117"/>
    </row>
    <row r="32" spans="1:24">
      <c r="A32" t="s">
        <v>74</v>
      </c>
      <c r="B32">
        <f>GT!B32</f>
        <v>42</v>
      </c>
      <c r="C32">
        <f>GT!C32</f>
        <v>30</v>
      </c>
      <c r="D32">
        <f>GT!M32</f>
        <v>37.6</v>
      </c>
      <c r="E32">
        <f>GT!N32</f>
        <v>0</v>
      </c>
      <c r="F32">
        <f t="shared" si="4"/>
        <v>72</v>
      </c>
      <c r="G32">
        <f t="shared" si="5"/>
        <v>37.6</v>
      </c>
      <c r="H32" s="112"/>
      <c r="I32">
        <f>BRPL_EOD!AA32+BRPL_EOD!AB32</f>
        <v>15.16</v>
      </c>
      <c r="J32">
        <f>BYPL_EOD!AA32+BYPL_EOD!AB32</f>
        <v>8.3000000000000007</v>
      </c>
      <c r="K32">
        <f>MES_EOD!AA32+MES_EOD!AB32</f>
        <v>0</v>
      </c>
      <c r="L32">
        <f>NDMC_EOD!AA32+NDMC_EOD!AB32</f>
        <v>2.08</v>
      </c>
      <c r="M32">
        <f>TPDDL_EOD!AA32+TPDDL_EOD!AB32</f>
        <v>11</v>
      </c>
      <c r="N32">
        <f t="shared" si="0"/>
        <v>36.54</v>
      </c>
      <c r="O32" s="112">
        <f t="shared" si="1"/>
        <v>1.0600000000000023</v>
      </c>
      <c r="P32">
        <v>15.599781061850029</v>
      </c>
      <c r="Q32">
        <v>8.5407772304324041</v>
      </c>
      <c r="R32">
        <v>0</v>
      </c>
      <c r="S32">
        <v>2.1403393541324576</v>
      </c>
      <c r="T32">
        <v>11.319102353585112</v>
      </c>
      <c r="U32" s="114">
        <f t="shared" si="2"/>
        <v>37.600000000000009</v>
      </c>
      <c r="V32" s="112">
        <f t="shared" si="3"/>
        <v>0</v>
      </c>
      <c r="X32" s="117"/>
    </row>
    <row r="33" spans="1:24">
      <c r="A33" t="s">
        <v>75</v>
      </c>
      <c r="B33">
        <f>GT!B33</f>
        <v>42</v>
      </c>
      <c r="C33">
        <f>GT!C33</f>
        <v>30</v>
      </c>
      <c r="D33">
        <f>GT!M33</f>
        <v>37.6</v>
      </c>
      <c r="E33">
        <f>GT!N33</f>
        <v>0</v>
      </c>
      <c r="F33">
        <f t="shared" si="4"/>
        <v>72</v>
      </c>
      <c r="G33">
        <f t="shared" si="5"/>
        <v>37.6</v>
      </c>
      <c r="H33" s="112"/>
      <c r="I33">
        <f>BRPL_EOD!AA33+BRPL_EOD!AB33</f>
        <v>15.16</v>
      </c>
      <c r="J33">
        <f>BYPL_EOD!AA33+BYPL_EOD!AB33</f>
        <v>8.3000000000000007</v>
      </c>
      <c r="K33">
        <f>MES_EOD!AA33+MES_EOD!AB33</f>
        <v>0</v>
      </c>
      <c r="L33">
        <f>NDMC_EOD!AA33+NDMC_EOD!AB33</f>
        <v>2.08</v>
      </c>
      <c r="M33">
        <f>TPDDL_EOD!AA33+TPDDL_EOD!AB33</f>
        <v>11</v>
      </c>
      <c r="N33">
        <f t="shared" si="0"/>
        <v>36.54</v>
      </c>
      <c r="O33" s="112">
        <f t="shared" si="1"/>
        <v>1.0600000000000023</v>
      </c>
      <c r="P33">
        <v>15.599781061850029</v>
      </c>
      <c r="Q33">
        <v>8.5407772304324041</v>
      </c>
      <c r="R33">
        <v>0</v>
      </c>
      <c r="S33">
        <v>2.1403393541324576</v>
      </c>
      <c r="T33">
        <v>11.319102353585112</v>
      </c>
      <c r="U33" s="114">
        <f t="shared" si="2"/>
        <v>37.600000000000009</v>
      </c>
      <c r="V33" s="112">
        <f t="shared" si="3"/>
        <v>0</v>
      </c>
      <c r="X33" s="117"/>
    </row>
    <row r="34" spans="1:24">
      <c r="A34" t="s">
        <v>76</v>
      </c>
      <c r="B34">
        <f>GT!B34</f>
        <v>42</v>
      </c>
      <c r="C34">
        <f>GT!C34</f>
        <v>30</v>
      </c>
      <c r="D34">
        <f>GT!M34</f>
        <v>37.6</v>
      </c>
      <c r="E34">
        <f>GT!N34</f>
        <v>0</v>
      </c>
      <c r="F34">
        <f t="shared" si="4"/>
        <v>72</v>
      </c>
      <c r="G34">
        <f t="shared" si="5"/>
        <v>37.6</v>
      </c>
      <c r="H34" s="112"/>
      <c r="I34">
        <f>BRPL_EOD!AA34+BRPL_EOD!AB34</f>
        <v>15.16</v>
      </c>
      <c r="J34">
        <f>BYPL_EOD!AA34+BYPL_EOD!AB34</f>
        <v>8.3000000000000007</v>
      </c>
      <c r="K34">
        <f>MES_EOD!AA34+MES_EOD!AB34</f>
        <v>0</v>
      </c>
      <c r="L34">
        <f>NDMC_EOD!AA34+NDMC_EOD!AB34</f>
        <v>2.08</v>
      </c>
      <c r="M34">
        <f>TPDDL_EOD!AA34+TPDDL_EOD!AB34</f>
        <v>11</v>
      </c>
      <c r="N34">
        <f t="shared" si="0"/>
        <v>36.54</v>
      </c>
      <c r="O34" s="112">
        <f t="shared" si="1"/>
        <v>1.0600000000000023</v>
      </c>
      <c r="P34">
        <v>15.599781061850029</v>
      </c>
      <c r="Q34">
        <v>8.5407772304324041</v>
      </c>
      <c r="R34">
        <v>0</v>
      </c>
      <c r="S34">
        <v>2.1403393541324576</v>
      </c>
      <c r="T34">
        <v>11.319102353585112</v>
      </c>
      <c r="U34" s="114">
        <f t="shared" si="2"/>
        <v>37.600000000000009</v>
      </c>
      <c r="V34" s="112">
        <f t="shared" si="3"/>
        <v>0</v>
      </c>
      <c r="X34" s="117"/>
    </row>
    <row r="35" spans="1:24">
      <c r="A35" t="s">
        <v>77</v>
      </c>
      <c r="B35">
        <f>GT!B35</f>
        <v>42</v>
      </c>
      <c r="C35">
        <f>GT!C35</f>
        <v>30</v>
      </c>
      <c r="D35">
        <f>GT!M35</f>
        <v>36.6</v>
      </c>
      <c r="E35">
        <f>GT!N35</f>
        <v>0</v>
      </c>
      <c r="F35">
        <f t="shared" si="4"/>
        <v>72</v>
      </c>
      <c r="G35">
        <f t="shared" si="5"/>
        <v>36.6</v>
      </c>
      <c r="H35" s="112"/>
      <c r="I35">
        <f>BRPL_EOD!AA35+BRPL_EOD!AB35</f>
        <v>15.16</v>
      </c>
      <c r="J35">
        <f>BYPL_EOD!AA35+BYPL_EOD!AB35</f>
        <v>8.3000000000000007</v>
      </c>
      <c r="K35">
        <f>MES_EOD!AA35+MES_EOD!AB35</f>
        <v>0</v>
      </c>
      <c r="L35">
        <f>NDMC_EOD!AA35+NDMC_EOD!AB35</f>
        <v>2.08</v>
      </c>
      <c r="M35">
        <f>TPDDL_EOD!AA35+TPDDL_EOD!AB35</f>
        <v>11</v>
      </c>
      <c r="N35">
        <f t="shared" si="0"/>
        <v>36.54</v>
      </c>
      <c r="O35" s="112">
        <f t="shared" si="1"/>
        <v>6.0000000000002274E-2</v>
      </c>
      <c r="P35">
        <v>15.184893267651889</v>
      </c>
      <c r="Q35">
        <v>8.3136288998357983</v>
      </c>
      <c r="R35">
        <v>0</v>
      </c>
      <c r="S35">
        <v>2.0834154351395733</v>
      </c>
      <c r="T35">
        <v>11.018062397372743</v>
      </c>
      <c r="U35" s="114">
        <f t="shared" si="2"/>
        <v>36.6</v>
      </c>
      <c r="V35" s="112">
        <f t="shared" si="3"/>
        <v>0</v>
      </c>
      <c r="X35" s="117"/>
    </row>
    <row r="36" spans="1:24">
      <c r="A36" t="s">
        <v>78</v>
      </c>
      <c r="B36">
        <f>GT!B36</f>
        <v>42</v>
      </c>
      <c r="C36">
        <f>GT!C36</f>
        <v>30</v>
      </c>
      <c r="D36">
        <f>GT!M36</f>
        <v>36.6</v>
      </c>
      <c r="E36">
        <f>GT!N36</f>
        <v>0</v>
      </c>
      <c r="F36">
        <f t="shared" si="4"/>
        <v>72</v>
      </c>
      <c r="G36">
        <f t="shared" si="5"/>
        <v>36.6</v>
      </c>
      <c r="H36" s="112"/>
      <c r="I36">
        <f>BRPL_EOD!AA36+BRPL_EOD!AB36</f>
        <v>15.16</v>
      </c>
      <c r="J36">
        <f>BYPL_EOD!AA36+BYPL_EOD!AB36</f>
        <v>8.3000000000000007</v>
      </c>
      <c r="K36">
        <f>MES_EOD!AA36+MES_EOD!AB36</f>
        <v>0</v>
      </c>
      <c r="L36">
        <f>NDMC_EOD!AA36+NDMC_EOD!AB36</f>
        <v>2.08</v>
      </c>
      <c r="M36">
        <f>TPDDL_EOD!AA36+TPDDL_EOD!AB36</f>
        <v>11</v>
      </c>
      <c r="N36">
        <f t="shared" si="0"/>
        <v>36.54</v>
      </c>
      <c r="O36" s="112">
        <f t="shared" si="1"/>
        <v>6.0000000000002274E-2</v>
      </c>
      <c r="P36">
        <v>15.184893267651889</v>
      </c>
      <c r="Q36">
        <v>8.3136288998357983</v>
      </c>
      <c r="R36">
        <v>0</v>
      </c>
      <c r="S36">
        <v>2.0834154351395733</v>
      </c>
      <c r="T36">
        <v>11.018062397372743</v>
      </c>
      <c r="U36" s="114">
        <f t="shared" si="2"/>
        <v>36.6</v>
      </c>
      <c r="V36" s="112">
        <f t="shared" si="3"/>
        <v>0</v>
      </c>
      <c r="X36" s="117"/>
    </row>
    <row r="37" spans="1:24">
      <c r="A37" t="s">
        <v>79</v>
      </c>
      <c r="B37">
        <f>GT!B37</f>
        <v>42</v>
      </c>
      <c r="C37">
        <f>GT!C37</f>
        <v>30</v>
      </c>
      <c r="D37">
        <f>GT!M37</f>
        <v>36.6</v>
      </c>
      <c r="E37">
        <f>GT!N37</f>
        <v>0</v>
      </c>
      <c r="F37">
        <f t="shared" si="4"/>
        <v>72</v>
      </c>
      <c r="G37">
        <f t="shared" si="5"/>
        <v>36.6</v>
      </c>
      <c r="H37" s="112"/>
      <c r="I37">
        <f>BRPL_EOD!AA37+BRPL_EOD!AB37</f>
        <v>15.16</v>
      </c>
      <c r="J37">
        <f>BYPL_EOD!AA37+BYPL_EOD!AB37</f>
        <v>8.3000000000000007</v>
      </c>
      <c r="K37">
        <f>MES_EOD!AA37+MES_EOD!AB37</f>
        <v>0</v>
      </c>
      <c r="L37">
        <f>NDMC_EOD!AA37+NDMC_EOD!AB37</f>
        <v>2.08</v>
      </c>
      <c r="M37">
        <f>TPDDL_EOD!AA37+TPDDL_EOD!AB37</f>
        <v>11</v>
      </c>
      <c r="N37">
        <f t="shared" si="0"/>
        <v>36.54</v>
      </c>
      <c r="O37" s="112">
        <f t="shared" si="1"/>
        <v>6.0000000000002274E-2</v>
      </c>
      <c r="P37">
        <v>15.184893267651889</v>
      </c>
      <c r="Q37">
        <v>8.3136288998357983</v>
      </c>
      <c r="R37">
        <v>0</v>
      </c>
      <c r="S37">
        <v>2.0834154351395733</v>
      </c>
      <c r="T37">
        <v>11.018062397372743</v>
      </c>
      <c r="U37" s="114">
        <f t="shared" si="2"/>
        <v>36.6</v>
      </c>
      <c r="V37" s="112">
        <f t="shared" si="3"/>
        <v>0</v>
      </c>
      <c r="X37" s="117"/>
    </row>
    <row r="38" spans="1:24">
      <c r="A38" t="s">
        <v>80</v>
      </c>
      <c r="B38">
        <f>GT!B38</f>
        <v>42</v>
      </c>
      <c r="C38">
        <f>GT!C38</f>
        <v>30</v>
      </c>
      <c r="D38">
        <f>GT!M38</f>
        <v>36.6</v>
      </c>
      <c r="E38">
        <f>GT!N38</f>
        <v>0</v>
      </c>
      <c r="F38">
        <f t="shared" si="4"/>
        <v>72</v>
      </c>
      <c r="G38">
        <f t="shared" si="5"/>
        <v>36.6</v>
      </c>
      <c r="H38" s="112"/>
      <c r="I38">
        <f>BRPL_EOD!AA38+BRPL_EOD!AB38</f>
        <v>15.16</v>
      </c>
      <c r="J38">
        <f>BYPL_EOD!AA38+BYPL_EOD!AB38</f>
        <v>8.3000000000000007</v>
      </c>
      <c r="K38">
        <f>MES_EOD!AA38+MES_EOD!AB38</f>
        <v>0</v>
      </c>
      <c r="L38">
        <f>NDMC_EOD!AA38+NDMC_EOD!AB38</f>
        <v>2.08</v>
      </c>
      <c r="M38">
        <f>TPDDL_EOD!AA38+TPDDL_EOD!AB38</f>
        <v>11</v>
      </c>
      <c r="N38">
        <f t="shared" si="0"/>
        <v>36.54</v>
      </c>
      <c r="O38" s="112">
        <f t="shared" si="1"/>
        <v>6.0000000000002274E-2</v>
      </c>
      <c r="P38">
        <v>15.184893267651889</v>
      </c>
      <c r="Q38">
        <v>8.3136288998357983</v>
      </c>
      <c r="R38">
        <v>0</v>
      </c>
      <c r="S38">
        <v>2.0834154351395733</v>
      </c>
      <c r="T38">
        <v>11.018062397372743</v>
      </c>
      <c r="U38" s="114">
        <f t="shared" si="2"/>
        <v>36.6</v>
      </c>
      <c r="V38" s="112">
        <f t="shared" si="3"/>
        <v>0</v>
      </c>
      <c r="X38" s="117"/>
    </row>
    <row r="39" spans="1:24">
      <c r="A39" t="s">
        <v>81</v>
      </c>
      <c r="B39">
        <f>GT!B39</f>
        <v>42</v>
      </c>
      <c r="C39">
        <f>GT!C39</f>
        <v>30</v>
      </c>
      <c r="D39">
        <f>GT!M39</f>
        <v>36.299999999999997</v>
      </c>
      <c r="E39">
        <f>GT!N39</f>
        <v>0</v>
      </c>
      <c r="F39">
        <f t="shared" si="4"/>
        <v>72</v>
      </c>
      <c r="G39">
        <f t="shared" si="5"/>
        <v>36.299999999999997</v>
      </c>
      <c r="H39" s="112"/>
      <c r="I39">
        <f>BRPL_EOD!AA39+BRPL_EOD!AB39</f>
        <v>15.16</v>
      </c>
      <c r="J39">
        <f>BYPL_EOD!AA39+BYPL_EOD!AB39</f>
        <v>8.3000000000000007</v>
      </c>
      <c r="K39">
        <f>MES_EOD!AA39+MES_EOD!AB39</f>
        <v>0</v>
      </c>
      <c r="L39">
        <f>NDMC_EOD!AA39+NDMC_EOD!AB39</f>
        <v>2.08</v>
      </c>
      <c r="M39">
        <f>TPDDL_EOD!AA39+TPDDL_EOD!AB39</f>
        <v>11</v>
      </c>
      <c r="N39">
        <f t="shared" si="0"/>
        <v>36.54</v>
      </c>
      <c r="O39" s="112">
        <f t="shared" si="1"/>
        <v>-0.24000000000000199</v>
      </c>
      <c r="P39">
        <v>15.060426929392445</v>
      </c>
      <c r="Q39">
        <v>8.2454844006568155</v>
      </c>
      <c r="R39">
        <v>0</v>
      </c>
      <c r="S39">
        <v>2.0663382594417077</v>
      </c>
      <c r="T39">
        <v>10.927750410509031</v>
      </c>
      <c r="U39" s="114">
        <f t="shared" si="2"/>
        <v>36.299999999999997</v>
      </c>
      <c r="V39" s="112">
        <f t="shared" si="3"/>
        <v>0</v>
      </c>
      <c r="X39" s="117"/>
    </row>
    <row r="40" spans="1:24">
      <c r="A40" t="s">
        <v>82</v>
      </c>
      <c r="B40">
        <f>GT!B40</f>
        <v>42</v>
      </c>
      <c r="C40">
        <f>GT!C40</f>
        <v>30</v>
      </c>
      <c r="D40">
        <f>GT!M40</f>
        <v>35.299999999999997</v>
      </c>
      <c r="E40">
        <f>GT!N40</f>
        <v>0</v>
      </c>
      <c r="F40">
        <f t="shared" si="4"/>
        <v>72</v>
      </c>
      <c r="G40">
        <f t="shared" si="5"/>
        <v>35.299999999999997</v>
      </c>
      <c r="H40" s="112"/>
      <c r="I40">
        <f>BRPL_EOD!AA40+BRPL_EOD!AB40</f>
        <v>14.45</v>
      </c>
      <c r="J40">
        <f>BYPL_EOD!AA40+BYPL_EOD!AB40</f>
        <v>8</v>
      </c>
      <c r="K40">
        <f>MES_EOD!AA40+MES_EOD!AB40</f>
        <v>0</v>
      </c>
      <c r="L40">
        <f>NDMC_EOD!AA40+NDMC_EOD!AB40</f>
        <v>2.08</v>
      </c>
      <c r="M40">
        <f>TPDDL_EOD!AA40+TPDDL_EOD!AB40</f>
        <v>11</v>
      </c>
      <c r="N40">
        <f t="shared" si="0"/>
        <v>35.53</v>
      </c>
      <c r="O40" s="112">
        <f t="shared" si="1"/>
        <v>-0.23000000000000398</v>
      </c>
      <c r="P40">
        <v>14.356459330143538</v>
      </c>
      <c r="Q40">
        <v>7.9482127779341392</v>
      </c>
      <c r="R40">
        <v>0</v>
      </c>
      <c r="S40">
        <v>2.0665353222628764</v>
      </c>
      <c r="T40">
        <v>10.928792569659441</v>
      </c>
      <c r="U40" s="114">
        <f t="shared" si="2"/>
        <v>35.299999999999997</v>
      </c>
      <c r="V40" s="112">
        <f t="shared" si="3"/>
        <v>0</v>
      </c>
      <c r="X40" s="117"/>
    </row>
    <row r="41" spans="1:24">
      <c r="A41" t="s">
        <v>83</v>
      </c>
      <c r="B41">
        <f>GT!B41</f>
        <v>42</v>
      </c>
      <c r="C41">
        <f>GT!C41</f>
        <v>30</v>
      </c>
      <c r="D41">
        <f>GT!M41</f>
        <v>35.299999999999997</v>
      </c>
      <c r="E41">
        <f>GT!N41</f>
        <v>0</v>
      </c>
      <c r="F41">
        <f t="shared" si="4"/>
        <v>72</v>
      </c>
      <c r="G41">
        <f t="shared" si="5"/>
        <v>35.299999999999997</v>
      </c>
      <c r="H41" s="112"/>
      <c r="I41">
        <f>BRPL_EOD!AA41+BRPL_EOD!AB41</f>
        <v>14.45</v>
      </c>
      <c r="J41">
        <f>BYPL_EOD!AA41+BYPL_EOD!AB41</f>
        <v>8</v>
      </c>
      <c r="K41">
        <f>MES_EOD!AA41+MES_EOD!AB41</f>
        <v>0</v>
      </c>
      <c r="L41">
        <f>NDMC_EOD!AA41+NDMC_EOD!AB41</f>
        <v>2.08</v>
      </c>
      <c r="M41">
        <f>TPDDL_EOD!AA41+TPDDL_EOD!AB41</f>
        <v>11</v>
      </c>
      <c r="N41">
        <f t="shared" si="0"/>
        <v>35.53</v>
      </c>
      <c r="O41" s="112">
        <f t="shared" si="1"/>
        <v>-0.23000000000000398</v>
      </c>
      <c r="P41">
        <v>14.356459330143538</v>
      </c>
      <c r="Q41">
        <v>7.9482127779341392</v>
      </c>
      <c r="R41">
        <v>0</v>
      </c>
      <c r="S41">
        <v>2.0665353222628764</v>
      </c>
      <c r="T41">
        <v>10.928792569659441</v>
      </c>
      <c r="U41" s="114">
        <f t="shared" si="2"/>
        <v>35.299999999999997</v>
      </c>
      <c r="V41" s="112">
        <f t="shared" si="3"/>
        <v>0</v>
      </c>
      <c r="X41" s="117"/>
    </row>
    <row r="42" spans="1:24">
      <c r="A42" t="s">
        <v>84</v>
      </c>
      <c r="B42">
        <f>GT!B42</f>
        <v>42</v>
      </c>
      <c r="C42">
        <f>GT!C42</f>
        <v>30</v>
      </c>
      <c r="D42">
        <f>GT!M42</f>
        <v>35.299999999999997</v>
      </c>
      <c r="E42">
        <f>GT!N42</f>
        <v>0</v>
      </c>
      <c r="F42">
        <f t="shared" si="4"/>
        <v>72</v>
      </c>
      <c r="G42">
        <f t="shared" si="5"/>
        <v>35.299999999999997</v>
      </c>
      <c r="H42" s="112"/>
      <c r="I42">
        <f>BRPL_EOD!AA42+BRPL_EOD!AB42</f>
        <v>14.45</v>
      </c>
      <c r="J42">
        <f>BYPL_EOD!AA42+BYPL_EOD!AB42</f>
        <v>8</v>
      </c>
      <c r="K42">
        <f>MES_EOD!AA42+MES_EOD!AB42</f>
        <v>0</v>
      </c>
      <c r="L42">
        <f>NDMC_EOD!AA42+NDMC_EOD!AB42</f>
        <v>2.08</v>
      </c>
      <c r="M42">
        <f>TPDDL_EOD!AA42+TPDDL_EOD!AB42</f>
        <v>11</v>
      </c>
      <c r="N42">
        <f t="shared" si="0"/>
        <v>35.53</v>
      </c>
      <c r="O42" s="112">
        <f t="shared" si="1"/>
        <v>-0.23000000000000398</v>
      </c>
      <c r="P42">
        <v>14.356459330143538</v>
      </c>
      <c r="Q42">
        <v>7.9482127779341392</v>
      </c>
      <c r="R42">
        <v>0</v>
      </c>
      <c r="S42">
        <v>2.0665353222628764</v>
      </c>
      <c r="T42">
        <v>10.928792569659441</v>
      </c>
      <c r="U42" s="114">
        <f t="shared" si="2"/>
        <v>35.299999999999997</v>
      </c>
      <c r="V42" s="112">
        <f t="shared" si="3"/>
        <v>0</v>
      </c>
      <c r="X42" s="117"/>
    </row>
    <row r="43" spans="1:24">
      <c r="A43" t="s">
        <v>85</v>
      </c>
      <c r="B43">
        <f>GT!B43</f>
        <v>42</v>
      </c>
      <c r="C43">
        <f>GT!C43</f>
        <v>30</v>
      </c>
      <c r="D43">
        <f>GT!M43</f>
        <v>34.299999999999997</v>
      </c>
      <c r="E43">
        <f>GT!N43</f>
        <v>0</v>
      </c>
      <c r="F43">
        <f t="shared" si="4"/>
        <v>72</v>
      </c>
      <c r="G43">
        <f t="shared" si="5"/>
        <v>34.299999999999997</v>
      </c>
      <c r="H43" s="112"/>
      <c r="I43">
        <f>BRPL_EOD!AA43+BRPL_EOD!AB43</f>
        <v>13.45</v>
      </c>
      <c r="J43">
        <f>BYPL_EOD!AA43+BYPL_EOD!AB43</f>
        <v>8</v>
      </c>
      <c r="K43">
        <f>MES_EOD!AA43+MES_EOD!AB43</f>
        <v>0</v>
      </c>
      <c r="L43">
        <f>NDMC_EOD!AA43+NDMC_EOD!AB43</f>
        <v>2.08</v>
      </c>
      <c r="M43">
        <f>TPDDL_EOD!AA43+TPDDL_EOD!AB43</f>
        <v>11</v>
      </c>
      <c r="N43">
        <f t="shared" si="0"/>
        <v>34.53</v>
      </c>
      <c r="O43" s="112">
        <f t="shared" si="1"/>
        <v>-0.23000000000000398</v>
      </c>
      <c r="P43">
        <v>13.360411236605847</v>
      </c>
      <c r="Q43">
        <v>7.9467130031856348</v>
      </c>
      <c r="R43">
        <v>0</v>
      </c>
      <c r="S43">
        <v>2.066145380828265</v>
      </c>
      <c r="T43">
        <v>10.926730379380247</v>
      </c>
      <c r="U43" s="114">
        <f t="shared" si="2"/>
        <v>34.29999999999999</v>
      </c>
      <c r="V43" s="112">
        <f t="shared" si="3"/>
        <v>0</v>
      </c>
      <c r="X43" s="117"/>
    </row>
    <row r="44" spans="1:24">
      <c r="A44" t="s">
        <v>86</v>
      </c>
      <c r="B44">
        <f>GT!B44</f>
        <v>42</v>
      </c>
      <c r="C44">
        <f>GT!C44</f>
        <v>30</v>
      </c>
      <c r="D44">
        <f>GT!M44</f>
        <v>34.299999999999997</v>
      </c>
      <c r="E44">
        <f>GT!N44</f>
        <v>0</v>
      </c>
      <c r="F44">
        <f t="shared" si="4"/>
        <v>72</v>
      </c>
      <c r="G44">
        <f t="shared" si="5"/>
        <v>34.299999999999997</v>
      </c>
      <c r="H44" s="112"/>
      <c r="I44">
        <f>BRPL_EOD!AA44+BRPL_EOD!AB44</f>
        <v>13.45</v>
      </c>
      <c r="J44">
        <f>BYPL_EOD!AA44+BYPL_EOD!AB44</f>
        <v>8</v>
      </c>
      <c r="K44">
        <f>MES_EOD!AA44+MES_EOD!AB44</f>
        <v>0</v>
      </c>
      <c r="L44">
        <f>NDMC_EOD!AA44+NDMC_EOD!AB44</f>
        <v>2.08</v>
      </c>
      <c r="M44">
        <f>TPDDL_EOD!AA44+TPDDL_EOD!AB44</f>
        <v>11</v>
      </c>
      <c r="N44">
        <f t="shared" si="0"/>
        <v>34.53</v>
      </c>
      <c r="O44" s="112">
        <f t="shared" si="1"/>
        <v>-0.23000000000000398</v>
      </c>
      <c r="P44">
        <v>13.360411236605847</v>
      </c>
      <c r="Q44">
        <v>7.9467130031856348</v>
      </c>
      <c r="R44">
        <v>0</v>
      </c>
      <c r="S44">
        <v>2.066145380828265</v>
      </c>
      <c r="T44">
        <v>10.926730379380247</v>
      </c>
      <c r="U44" s="114">
        <f t="shared" si="2"/>
        <v>34.29999999999999</v>
      </c>
      <c r="V44" s="112">
        <f t="shared" si="3"/>
        <v>0</v>
      </c>
      <c r="X44" s="117"/>
    </row>
    <row r="45" spans="1:24">
      <c r="A45" t="s">
        <v>87</v>
      </c>
      <c r="B45">
        <f>GT!B45</f>
        <v>42</v>
      </c>
      <c r="C45">
        <f>GT!C45</f>
        <v>30</v>
      </c>
      <c r="D45">
        <f>GT!M45</f>
        <v>34.299999999999997</v>
      </c>
      <c r="E45">
        <f>GT!N45</f>
        <v>0</v>
      </c>
      <c r="F45">
        <f t="shared" si="4"/>
        <v>72</v>
      </c>
      <c r="G45">
        <f t="shared" si="5"/>
        <v>34.299999999999997</v>
      </c>
      <c r="H45" s="112"/>
      <c r="I45">
        <f>BRPL_EOD!AA45+BRPL_EOD!AB45</f>
        <v>13.45</v>
      </c>
      <c r="J45">
        <f>BYPL_EOD!AA45+BYPL_EOD!AB45</f>
        <v>8</v>
      </c>
      <c r="K45">
        <f>MES_EOD!AA45+MES_EOD!AB45</f>
        <v>0</v>
      </c>
      <c r="L45">
        <f>NDMC_EOD!AA45+NDMC_EOD!AB45</f>
        <v>2.08</v>
      </c>
      <c r="M45">
        <f>TPDDL_EOD!AA45+TPDDL_EOD!AB45</f>
        <v>11</v>
      </c>
      <c r="N45">
        <f t="shared" si="0"/>
        <v>34.53</v>
      </c>
      <c r="O45" s="112">
        <f t="shared" si="1"/>
        <v>-0.23000000000000398</v>
      </c>
      <c r="P45">
        <v>13.360411236605847</v>
      </c>
      <c r="Q45">
        <v>7.9467130031856348</v>
      </c>
      <c r="R45">
        <v>0</v>
      </c>
      <c r="S45">
        <v>2.066145380828265</v>
      </c>
      <c r="T45">
        <v>10.926730379380247</v>
      </c>
      <c r="U45" s="114">
        <f t="shared" si="2"/>
        <v>34.29999999999999</v>
      </c>
      <c r="V45" s="112">
        <f t="shared" si="3"/>
        <v>0</v>
      </c>
      <c r="X45" s="117"/>
    </row>
    <row r="46" spans="1:24">
      <c r="A46" t="s">
        <v>88</v>
      </c>
      <c r="B46">
        <f>GT!B46</f>
        <v>42</v>
      </c>
      <c r="C46">
        <f>GT!C46</f>
        <v>30</v>
      </c>
      <c r="D46">
        <f>GT!M46</f>
        <v>34.299999999999997</v>
      </c>
      <c r="E46">
        <f>GT!N46</f>
        <v>0</v>
      </c>
      <c r="F46">
        <f t="shared" si="4"/>
        <v>72</v>
      </c>
      <c r="G46">
        <f t="shared" si="5"/>
        <v>34.299999999999997</v>
      </c>
      <c r="H46" s="112"/>
      <c r="I46">
        <f>BRPL_EOD!AA46+BRPL_EOD!AB46</f>
        <v>13.45</v>
      </c>
      <c r="J46">
        <f>BYPL_EOD!AA46+BYPL_EOD!AB46</f>
        <v>8</v>
      </c>
      <c r="K46">
        <f>MES_EOD!AA46+MES_EOD!AB46</f>
        <v>0</v>
      </c>
      <c r="L46">
        <f>NDMC_EOD!AA46+NDMC_EOD!AB46</f>
        <v>2.08</v>
      </c>
      <c r="M46">
        <f>TPDDL_EOD!AA46+TPDDL_EOD!AB46</f>
        <v>11</v>
      </c>
      <c r="N46">
        <f t="shared" si="0"/>
        <v>34.53</v>
      </c>
      <c r="O46" s="112">
        <f t="shared" si="1"/>
        <v>-0.23000000000000398</v>
      </c>
      <c r="P46">
        <v>13.360411236605847</v>
      </c>
      <c r="Q46">
        <v>7.9467130031856348</v>
      </c>
      <c r="R46">
        <v>0</v>
      </c>
      <c r="S46">
        <v>2.066145380828265</v>
      </c>
      <c r="T46">
        <v>10.926730379380247</v>
      </c>
      <c r="U46" s="114">
        <f t="shared" si="2"/>
        <v>34.29999999999999</v>
      </c>
      <c r="V46" s="112">
        <f t="shared" si="3"/>
        <v>0</v>
      </c>
      <c r="X46" s="117"/>
    </row>
    <row r="47" spans="1:24">
      <c r="A47" t="s">
        <v>89</v>
      </c>
      <c r="B47">
        <f>GT!B47</f>
        <v>42</v>
      </c>
      <c r="C47">
        <f>GT!C47</f>
        <v>30</v>
      </c>
      <c r="D47">
        <f>GT!M47</f>
        <v>34.299999999999997</v>
      </c>
      <c r="E47">
        <f>GT!N47</f>
        <v>0</v>
      </c>
      <c r="F47">
        <f t="shared" si="4"/>
        <v>72</v>
      </c>
      <c r="G47">
        <f t="shared" si="5"/>
        <v>34.299999999999997</v>
      </c>
      <c r="H47" s="112"/>
      <c r="I47">
        <f>BRPL_EOD!AA47+BRPL_EOD!AB47</f>
        <v>13.45</v>
      </c>
      <c r="J47">
        <f>BYPL_EOD!AA47+BYPL_EOD!AB47</f>
        <v>8</v>
      </c>
      <c r="K47">
        <f>MES_EOD!AA47+MES_EOD!AB47</f>
        <v>0</v>
      </c>
      <c r="L47">
        <f>NDMC_EOD!AA47+NDMC_EOD!AB47</f>
        <v>2.08</v>
      </c>
      <c r="M47">
        <f>TPDDL_EOD!AA47+TPDDL_EOD!AB47</f>
        <v>11</v>
      </c>
      <c r="N47">
        <f t="shared" si="0"/>
        <v>34.53</v>
      </c>
      <c r="O47" s="112">
        <f t="shared" si="1"/>
        <v>-0.23000000000000398</v>
      </c>
      <c r="P47">
        <v>13.360411236605847</v>
      </c>
      <c r="Q47">
        <v>7.9467130031856348</v>
      </c>
      <c r="R47">
        <v>0</v>
      </c>
      <c r="S47">
        <v>2.066145380828265</v>
      </c>
      <c r="T47">
        <v>10.926730379380247</v>
      </c>
      <c r="U47" s="114">
        <f t="shared" si="2"/>
        <v>34.29999999999999</v>
      </c>
      <c r="V47" s="112">
        <f t="shared" si="3"/>
        <v>0</v>
      </c>
      <c r="X47" s="117"/>
    </row>
    <row r="48" spans="1:24">
      <c r="A48" t="s">
        <v>90</v>
      </c>
      <c r="B48">
        <f>GT!B48</f>
        <v>42</v>
      </c>
      <c r="C48">
        <f>GT!C48</f>
        <v>30</v>
      </c>
      <c r="D48">
        <f>GT!M48</f>
        <v>34.299999999999997</v>
      </c>
      <c r="E48">
        <f>GT!N48</f>
        <v>0</v>
      </c>
      <c r="F48">
        <f t="shared" si="4"/>
        <v>72</v>
      </c>
      <c r="G48">
        <f t="shared" si="5"/>
        <v>34.299999999999997</v>
      </c>
      <c r="H48" s="112"/>
      <c r="I48">
        <f>BRPL_EOD!AA48+BRPL_EOD!AB48</f>
        <v>12.45</v>
      </c>
      <c r="J48">
        <f>BYPL_EOD!AA48+BYPL_EOD!AB48</f>
        <v>8</v>
      </c>
      <c r="K48">
        <f>MES_EOD!AA48+MES_EOD!AB48</f>
        <v>0</v>
      </c>
      <c r="L48">
        <f>NDMC_EOD!AA48+NDMC_EOD!AB48</f>
        <v>2.08</v>
      </c>
      <c r="M48">
        <f>TPDDL_EOD!AA48+TPDDL_EOD!AB48</f>
        <v>11</v>
      </c>
      <c r="N48">
        <f t="shared" si="0"/>
        <v>33.53</v>
      </c>
      <c r="O48" s="112">
        <f t="shared" si="1"/>
        <v>0.76999999999999602</v>
      </c>
      <c r="P48">
        <v>12.735908141962419</v>
      </c>
      <c r="Q48">
        <v>8.1837160751565747</v>
      </c>
      <c r="R48">
        <v>0</v>
      </c>
      <c r="S48">
        <v>2.1277661795407097</v>
      </c>
      <c r="T48">
        <v>11.252609603340291</v>
      </c>
      <c r="U48" s="114">
        <f t="shared" si="2"/>
        <v>34.299999999999997</v>
      </c>
      <c r="V48" s="112">
        <f t="shared" si="3"/>
        <v>0</v>
      </c>
      <c r="X48" s="117"/>
    </row>
    <row r="49" spans="1:24">
      <c r="A49" t="s">
        <v>91</v>
      </c>
      <c r="B49">
        <f>GT!B49</f>
        <v>42</v>
      </c>
      <c r="C49">
        <f>GT!C49</f>
        <v>30</v>
      </c>
      <c r="D49">
        <f>GT!M49</f>
        <v>33.299999999999997</v>
      </c>
      <c r="E49">
        <f>GT!N49</f>
        <v>0</v>
      </c>
      <c r="F49">
        <f t="shared" si="4"/>
        <v>72</v>
      </c>
      <c r="G49">
        <f t="shared" si="5"/>
        <v>33.299999999999997</v>
      </c>
      <c r="H49" s="112"/>
      <c r="I49">
        <f>BRPL_EOD!AA49+BRPL_EOD!AB49</f>
        <v>12.45</v>
      </c>
      <c r="J49">
        <f>BYPL_EOD!AA49+BYPL_EOD!AB49</f>
        <v>8</v>
      </c>
      <c r="K49">
        <f>MES_EOD!AA49+MES_EOD!AB49</f>
        <v>0</v>
      </c>
      <c r="L49">
        <f>NDMC_EOD!AA49+NDMC_EOD!AB49</f>
        <v>2.08</v>
      </c>
      <c r="M49">
        <f>TPDDL_EOD!AA49+TPDDL_EOD!AB49</f>
        <v>11</v>
      </c>
      <c r="N49">
        <f t="shared" si="0"/>
        <v>33.53</v>
      </c>
      <c r="O49" s="112">
        <f t="shared" si="1"/>
        <v>-0.23000000000000398</v>
      </c>
      <c r="P49">
        <v>12.364598866686547</v>
      </c>
      <c r="Q49">
        <v>7.9451237697584247</v>
      </c>
      <c r="R49">
        <v>0</v>
      </c>
      <c r="S49">
        <v>2.0657321801371902</v>
      </c>
      <c r="T49">
        <v>10.924545183417834</v>
      </c>
      <c r="U49" s="114">
        <f t="shared" si="2"/>
        <v>33.299999999999997</v>
      </c>
      <c r="V49" s="112">
        <f t="shared" si="3"/>
        <v>0</v>
      </c>
      <c r="X49" s="117"/>
    </row>
    <row r="50" spans="1:24">
      <c r="A50" t="s">
        <v>92</v>
      </c>
      <c r="B50">
        <f>GT!B50</f>
        <v>42</v>
      </c>
      <c r="C50">
        <f>GT!C50</f>
        <v>30</v>
      </c>
      <c r="D50">
        <f>GT!M50</f>
        <v>33.299999999999997</v>
      </c>
      <c r="E50">
        <f>GT!N50</f>
        <v>0</v>
      </c>
      <c r="F50">
        <f t="shared" si="4"/>
        <v>72</v>
      </c>
      <c r="G50">
        <f t="shared" si="5"/>
        <v>33.299999999999997</v>
      </c>
      <c r="H50" s="112"/>
      <c r="I50">
        <f>BRPL_EOD!AA50+BRPL_EOD!AB50</f>
        <v>12.45</v>
      </c>
      <c r="J50">
        <f>BYPL_EOD!AA50+BYPL_EOD!AB50</f>
        <v>8</v>
      </c>
      <c r="K50">
        <f>MES_EOD!AA50+MES_EOD!AB50</f>
        <v>0</v>
      </c>
      <c r="L50">
        <f>NDMC_EOD!AA50+NDMC_EOD!AB50</f>
        <v>2.08</v>
      </c>
      <c r="M50">
        <f>TPDDL_EOD!AA50+TPDDL_EOD!AB50</f>
        <v>11</v>
      </c>
      <c r="N50">
        <f t="shared" si="0"/>
        <v>33.53</v>
      </c>
      <c r="O50" s="112">
        <f t="shared" si="1"/>
        <v>-0.23000000000000398</v>
      </c>
      <c r="P50">
        <v>12.364598866686547</v>
      </c>
      <c r="Q50">
        <v>7.9451237697584247</v>
      </c>
      <c r="R50">
        <v>0</v>
      </c>
      <c r="S50">
        <v>2.0657321801371902</v>
      </c>
      <c r="T50">
        <v>10.924545183417834</v>
      </c>
      <c r="U50" s="114">
        <f t="shared" si="2"/>
        <v>33.299999999999997</v>
      </c>
      <c r="V50" s="112">
        <f t="shared" si="3"/>
        <v>0</v>
      </c>
      <c r="X50" s="117"/>
    </row>
    <row r="51" spans="1:24">
      <c r="A51" t="s">
        <v>93</v>
      </c>
      <c r="B51">
        <f>GT!B51</f>
        <v>42</v>
      </c>
      <c r="C51">
        <f>GT!C51</f>
        <v>30</v>
      </c>
      <c r="D51">
        <f>GT!M51</f>
        <v>33.299999999999997</v>
      </c>
      <c r="E51">
        <f>GT!N51</f>
        <v>0</v>
      </c>
      <c r="F51">
        <f t="shared" si="4"/>
        <v>72</v>
      </c>
      <c r="G51">
        <f t="shared" si="5"/>
        <v>33.299999999999997</v>
      </c>
      <c r="H51" s="112"/>
      <c r="I51">
        <f>BRPL_EOD!AA51+BRPL_EOD!AB51</f>
        <v>12.45</v>
      </c>
      <c r="J51">
        <f>BYPL_EOD!AA51+BYPL_EOD!AB51</f>
        <v>8</v>
      </c>
      <c r="K51">
        <f>MES_EOD!AA51+MES_EOD!AB51</f>
        <v>0</v>
      </c>
      <c r="L51">
        <f>NDMC_EOD!AA51+NDMC_EOD!AB51</f>
        <v>2.08</v>
      </c>
      <c r="M51">
        <f>TPDDL_EOD!AA51+TPDDL_EOD!AB51</f>
        <v>11</v>
      </c>
      <c r="N51">
        <f t="shared" si="0"/>
        <v>33.53</v>
      </c>
      <c r="O51" s="112">
        <f t="shared" si="1"/>
        <v>-0.23000000000000398</v>
      </c>
      <c r="P51">
        <v>12.364598866686547</v>
      </c>
      <c r="Q51">
        <v>7.9451237697584247</v>
      </c>
      <c r="R51">
        <v>0</v>
      </c>
      <c r="S51">
        <v>2.0657321801371902</v>
      </c>
      <c r="T51">
        <v>10.924545183417834</v>
      </c>
      <c r="U51" s="114">
        <f t="shared" si="2"/>
        <v>33.299999999999997</v>
      </c>
      <c r="V51" s="112">
        <f t="shared" si="3"/>
        <v>0</v>
      </c>
      <c r="X51" s="117"/>
    </row>
    <row r="52" spans="1:24">
      <c r="A52" t="s">
        <v>94</v>
      </c>
      <c r="B52">
        <f>GT!B52</f>
        <v>42</v>
      </c>
      <c r="C52">
        <f>GT!C52</f>
        <v>30</v>
      </c>
      <c r="D52">
        <f>GT!M52</f>
        <v>33.299999999999997</v>
      </c>
      <c r="E52">
        <f>GT!N52</f>
        <v>0</v>
      </c>
      <c r="F52">
        <f t="shared" si="4"/>
        <v>72</v>
      </c>
      <c r="G52">
        <f t="shared" si="5"/>
        <v>33.299999999999997</v>
      </c>
      <c r="H52" s="112"/>
      <c r="I52">
        <f>BRPL_EOD!AA52+BRPL_EOD!AB52</f>
        <v>12.45</v>
      </c>
      <c r="J52">
        <f>BYPL_EOD!AA52+BYPL_EOD!AB52</f>
        <v>8</v>
      </c>
      <c r="K52">
        <f>MES_EOD!AA52+MES_EOD!AB52</f>
        <v>0</v>
      </c>
      <c r="L52">
        <f>NDMC_EOD!AA52+NDMC_EOD!AB52</f>
        <v>2.08</v>
      </c>
      <c r="M52">
        <f>TPDDL_EOD!AA52+TPDDL_EOD!AB52</f>
        <v>11</v>
      </c>
      <c r="N52">
        <f t="shared" si="0"/>
        <v>33.53</v>
      </c>
      <c r="O52" s="112">
        <f t="shared" si="1"/>
        <v>-0.23000000000000398</v>
      </c>
      <c r="P52">
        <v>12.364598866686547</v>
      </c>
      <c r="Q52">
        <v>7.9451237697584247</v>
      </c>
      <c r="R52">
        <v>0</v>
      </c>
      <c r="S52">
        <v>2.0657321801371902</v>
      </c>
      <c r="T52">
        <v>10.924545183417834</v>
      </c>
      <c r="U52" s="114">
        <f t="shared" si="2"/>
        <v>33.299999999999997</v>
      </c>
      <c r="V52" s="112">
        <f t="shared" si="3"/>
        <v>0</v>
      </c>
      <c r="X52" s="117"/>
    </row>
    <row r="53" spans="1:24">
      <c r="A53" t="s">
        <v>95</v>
      </c>
      <c r="B53">
        <f>GT!B53</f>
        <v>42</v>
      </c>
      <c r="C53">
        <f>GT!C53</f>
        <v>30</v>
      </c>
      <c r="D53">
        <f>GT!M53</f>
        <v>33.299999999999997</v>
      </c>
      <c r="E53">
        <f>GT!N53</f>
        <v>0</v>
      </c>
      <c r="F53">
        <f t="shared" si="4"/>
        <v>72</v>
      </c>
      <c r="G53">
        <f t="shared" si="5"/>
        <v>33.299999999999997</v>
      </c>
      <c r="H53" s="112"/>
      <c r="I53">
        <f>BRPL_EOD!AA53+BRPL_EOD!AB53</f>
        <v>12.45</v>
      </c>
      <c r="J53">
        <f>BYPL_EOD!AA53+BYPL_EOD!AB53</f>
        <v>8</v>
      </c>
      <c r="K53">
        <f>MES_EOD!AA53+MES_EOD!AB53</f>
        <v>0</v>
      </c>
      <c r="L53">
        <f>NDMC_EOD!AA53+NDMC_EOD!AB53</f>
        <v>2.08</v>
      </c>
      <c r="M53">
        <f>TPDDL_EOD!AA53+TPDDL_EOD!AB53</f>
        <v>11</v>
      </c>
      <c r="N53">
        <f t="shared" si="0"/>
        <v>33.53</v>
      </c>
      <c r="O53" s="112">
        <f t="shared" si="1"/>
        <v>-0.23000000000000398</v>
      </c>
      <c r="P53">
        <v>12.364598866686547</v>
      </c>
      <c r="Q53">
        <v>7.9451237697584247</v>
      </c>
      <c r="R53">
        <v>0</v>
      </c>
      <c r="S53">
        <v>2.0657321801371902</v>
      </c>
      <c r="T53">
        <v>10.924545183417834</v>
      </c>
      <c r="U53" s="114">
        <f t="shared" si="2"/>
        <v>33.299999999999997</v>
      </c>
      <c r="V53" s="112">
        <f t="shared" si="3"/>
        <v>0</v>
      </c>
      <c r="X53" s="117"/>
    </row>
    <row r="54" spans="1:24">
      <c r="A54" t="s">
        <v>96</v>
      </c>
      <c r="B54">
        <f>GT!B54</f>
        <v>42</v>
      </c>
      <c r="C54">
        <f>GT!C54</f>
        <v>30</v>
      </c>
      <c r="D54">
        <f>GT!M54</f>
        <v>33.299999999999997</v>
      </c>
      <c r="E54">
        <f>GT!N54</f>
        <v>0</v>
      </c>
      <c r="F54">
        <f t="shared" si="4"/>
        <v>72</v>
      </c>
      <c r="G54">
        <f t="shared" si="5"/>
        <v>33.299999999999997</v>
      </c>
      <c r="H54" s="112"/>
      <c r="I54">
        <f>BRPL_EOD!AA54+BRPL_EOD!AB54</f>
        <v>12.45</v>
      </c>
      <c r="J54">
        <f>BYPL_EOD!AA54+BYPL_EOD!AB54</f>
        <v>8</v>
      </c>
      <c r="K54">
        <f>MES_EOD!AA54+MES_EOD!AB54</f>
        <v>0</v>
      </c>
      <c r="L54">
        <f>NDMC_EOD!AA54+NDMC_EOD!AB54</f>
        <v>2.08</v>
      </c>
      <c r="M54">
        <f>TPDDL_EOD!AA54+TPDDL_EOD!AB54</f>
        <v>11</v>
      </c>
      <c r="N54">
        <f t="shared" si="0"/>
        <v>33.53</v>
      </c>
      <c r="O54" s="112">
        <f t="shared" si="1"/>
        <v>-0.23000000000000398</v>
      </c>
      <c r="P54">
        <v>12.364598866686547</v>
      </c>
      <c r="Q54">
        <v>7.9451237697584247</v>
      </c>
      <c r="R54">
        <v>0</v>
      </c>
      <c r="S54">
        <v>2.0657321801371902</v>
      </c>
      <c r="T54">
        <v>10.924545183417834</v>
      </c>
      <c r="U54" s="114">
        <f t="shared" si="2"/>
        <v>33.299999999999997</v>
      </c>
      <c r="V54" s="112">
        <f t="shared" si="3"/>
        <v>0</v>
      </c>
      <c r="X54" s="117"/>
    </row>
    <row r="55" spans="1:24">
      <c r="A55" t="s">
        <v>97</v>
      </c>
      <c r="B55">
        <f>GT!B55</f>
        <v>42</v>
      </c>
      <c r="C55">
        <f>GT!C55</f>
        <v>30</v>
      </c>
      <c r="D55">
        <f>GT!M55</f>
        <v>33.299999999999997</v>
      </c>
      <c r="E55">
        <f>GT!N55</f>
        <v>0</v>
      </c>
      <c r="F55">
        <f t="shared" si="4"/>
        <v>72</v>
      </c>
      <c r="G55">
        <f t="shared" si="5"/>
        <v>33.299999999999997</v>
      </c>
      <c r="H55" s="112"/>
      <c r="I55">
        <f>BRPL_EOD!AA55+BRPL_EOD!AB55</f>
        <v>12.45</v>
      </c>
      <c r="J55">
        <f>BYPL_EOD!AA55+BYPL_EOD!AB55</f>
        <v>8</v>
      </c>
      <c r="K55">
        <f>MES_EOD!AA55+MES_EOD!AB55</f>
        <v>0</v>
      </c>
      <c r="L55">
        <f>NDMC_EOD!AA55+NDMC_EOD!AB55</f>
        <v>2.08</v>
      </c>
      <c r="M55">
        <f>TPDDL_EOD!AA55+TPDDL_EOD!AB55</f>
        <v>11</v>
      </c>
      <c r="N55">
        <f t="shared" si="0"/>
        <v>33.53</v>
      </c>
      <c r="O55" s="112">
        <f t="shared" si="1"/>
        <v>-0.23000000000000398</v>
      </c>
      <c r="P55">
        <v>12.364598866686547</v>
      </c>
      <c r="Q55">
        <v>7.9451237697584247</v>
      </c>
      <c r="R55">
        <v>0</v>
      </c>
      <c r="S55">
        <v>2.0657321801371902</v>
      </c>
      <c r="T55">
        <v>10.924545183417834</v>
      </c>
      <c r="U55" s="114">
        <f t="shared" si="2"/>
        <v>33.299999999999997</v>
      </c>
      <c r="V55" s="112">
        <f t="shared" si="3"/>
        <v>0</v>
      </c>
      <c r="X55" s="117"/>
    </row>
    <row r="56" spans="1:24">
      <c r="A56" t="s">
        <v>98</v>
      </c>
      <c r="B56">
        <f>GT!B56</f>
        <v>42</v>
      </c>
      <c r="C56">
        <f>GT!C56</f>
        <v>30</v>
      </c>
      <c r="D56">
        <f>GT!M56</f>
        <v>33.299999999999997</v>
      </c>
      <c r="E56">
        <f>GT!N56</f>
        <v>0</v>
      </c>
      <c r="F56">
        <f t="shared" si="4"/>
        <v>72</v>
      </c>
      <c r="G56">
        <f t="shared" si="5"/>
        <v>33.299999999999997</v>
      </c>
      <c r="H56" s="112"/>
      <c r="I56">
        <f>BRPL_EOD!AA56+BRPL_EOD!AB56</f>
        <v>12.45</v>
      </c>
      <c r="J56">
        <f>BYPL_EOD!AA56+BYPL_EOD!AB56</f>
        <v>8</v>
      </c>
      <c r="K56">
        <f>MES_EOD!AA56+MES_EOD!AB56</f>
        <v>0</v>
      </c>
      <c r="L56">
        <f>NDMC_EOD!AA56+NDMC_EOD!AB56</f>
        <v>2.08</v>
      </c>
      <c r="M56">
        <f>TPDDL_EOD!AA56+TPDDL_EOD!AB56</f>
        <v>11</v>
      </c>
      <c r="N56">
        <f t="shared" si="0"/>
        <v>33.53</v>
      </c>
      <c r="O56" s="112">
        <f t="shared" si="1"/>
        <v>-0.23000000000000398</v>
      </c>
      <c r="P56">
        <v>12.364598866686547</v>
      </c>
      <c r="Q56">
        <v>7.9451237697584247</v>
      </c>
      <c r="R56">
        <v>0</v>
      </c>
      <c r="S56">
        <v>2.0657321801371902</v>
      </c>
      <c r="T56">
        <v>10.924545183417834</v>
      </c>
      <c r="U56" s="114">
        <f t="shared" si="2"/>
        <v>33.299999999999997</v>
      </c>
      <c r="V56" s="112">
        <f t="shared" si="3"/>
        <v>0</v>
      </c>
      <c r="X56" s="117"/>
    </row>
    <row r="57" spans="1:24">
      <c r="A57" t="s">
        <v>99</v>
      </c>
      <c r="B57">
        <f>GT!B57</f>
        <v>42</v>
      </c>
      <c r="C57">
        <f>GT!C57</f>
        <v>30</v>
      </c>
      <c r="D57">
        <f>GT!M57</f>
        <v>32.299999999999997</v>
      </c>
      <c r="E57">
        <f>GT!N57</f>
        <v>0</v>
      </c>
      <c r="F57">
        <f t="shared" si="4"/>
        <v>72</v>
      </c>
      <c r="G57">
        <f t="shared" si="5"/>
        <v>32.299999999999997</v>
      </c>
      <c r="H57" s="112"/>
      <c r="I57">
        <f>BRPL_EOD!AA57+BRPL_EOD!AB57</f>
        <v>11.45</v>
      </c>
      <c r="J57">
        <f>BYPL_EOD!AA57+BYPL_EOD!AB57</f>
        <v>8</v>
      </c>
      <c r="K57">
        <f>MES_EOD!AA57+MES_EOD!AB57</f>
        <v>0</v>
      </c>
      <c r="L57">
        <f>NDMC_EOD!AA57+NDMC_EOD!AB57</f>
        <v>2.08</v>
      </c>
      <c r="M57">
        <f>TPDDL_EOD!AA57+TPDDL_EOD!AB57</f>
        <v>11</v>
      </c>
      <c r="N57">
        <f t="shared" si="0"/>
        <v>32.53</v>
      </c>
      <c r="O57" s="112">
        <f t="shared" si="1"/>
        <v>-0.23000000000000398</v>
      </c>
      <c r="P57">
        <v>11.36904395942207</v>
      </c>
      <c r="Q57">
        <v>7.9434368275438043</v>
      </c>
      <c r="R57">
        <v>0</v>
      </c>
      <c r="S57">
        <v>2.0652935751613892</v>
      </c>
      <c r="T57">
        <v>10.922225637872732</v>
      </c>
      <c r="U57" s="114">
        <f t="shared" si="2"/>
        <v>32.299999999999997</v>
      </c>
      <c r="V57" s="112">
        <f t="shared" si="3"/>
        <v>0</v>
      </c>
      <c r="X57" s="117"/>
    </row>
    <row r="58" spans="1:24">
      <c r="A58" t="s">
        <v>100</v>
      </c>
      <c r="B58">
        <f>GT!B58</f>
        <v>42</v>
      </c>
      <c r="C58">
        <f>GT!C58</f>
        <v>30</v>
      </c>
      <c r="D58">
        <f>GT!M58</f>
        <v>32.299999999999997</v>
      </c>
      <c r="E58">
        <f>GT!N58</f>
        <v>0</v>
      </c>
      <c r="F58">
        <f t="shared" si="4"/>
        <v>72</v>
      </c>
      <c r="G58">
        <f t="shared" si="5"/>
        <v>32.299999999999997</v>
      </c>
      <c r="H58" s="112"/>
      <c r="I58">
        <f>BRPL_EOD!AA58+BRPL_EOD!AB58</f>
        <v>11.45</v>
      </c>
      <c r="J58">
        <f>BYPL_EOD!AA58+BYPL_EOD!AB58</f>
        <v>8</v>
      </c>
      <c r="K58">
        <f>MES_EOD!AA58+MES_EOD!AB58</f>
        <v>0</v>
      </c>
      <c r="L58">
        <f>NDMC_EOD!AA58+NDMC_EOD!AB58</f>
        <v>2.08</v>
      </c>
      <c r="M58">
        <f>TPDDL_EOD!AA58+TPDDL_EOD!AB58</f>
        <v>11</v>
      </c>
      <c r="N58">
        <f t="shared" si="0"/>
        <v>32.53</v>
      </c>
      <c r="O58" s="112">
        <f t="shared" si="1"/>
        <v>-0.23000000000000398</v>
      </c>
      <c r="P58">
        <v>11.36904395942207</v>
      </c>
      <c r="Q58">
        <v>7.9434368275438043</v>
      </c>
      <c r="R58">
        <v>0</v>
      </c>
      <c r="S58">
        <v>2.0652935751613892</v>
      </c>
      <c r="T58">
        <v>10.922225637872732</v>
      </c>
      <c r="U58" s="114">
        <f t="shared" si="2"/>
        <v>32.299999999999997</v>
      </c>
      <c r="V58" s="112">
        <f t="shared" si="3"/>
        <v>0</v>
      </c>
      <c r="X58" s="117"/>
    </row>
    <row r="59" spans="1:24">
      <c r="A59" t="s">
        <v>101</v>
      </c>
      <c r="B59">
        <f>GT!B59</f>
        <v>42</v>
      </c>
      <c r="C59">
        <f>GT!C59</f>
        <v>30</v>
      </c>
      <c r="D59">
        <f>GT!M59</f>
        <v>32.299999999999997</v>
      </c>
      <c r="E59">
        <f>GT!N59</f>
        <v>0</v>
      </c>
      <c r="F59">
        <f t="shared" si="4"/>
        <v>72</v>
      </c>
      <c r="G59">
        <f t="shared" si="5"/>
        <v>32.299999999999997</v>
      </c>
      <c r="H59" s="112"/>
      <c r="I59">
        <f>BRPL_EOD!AA59+BRPL_EOD!AB59</f>
        <v>11.45</v>
      </c>
      <c r="J59">
        <f>BYPL_EOD!AA59+BYPL_EOD!AB59</f>
        <v>8</v>
      </c>
      <c r="K59">
        <f>MES_EOD!AA59+MES_EOD!AB59</f>
        <v>0</v>
      </c>
      <c r="L59">
        <f>NDMC_EOD!AA59+NDMC_EOD!AB59</f>
        <v>2.08</v>
      </c>
      <c r="M59">
        <f>TPDDL_EOD!AA59+TPDDL_EOD!AB59</f>
        <v>11</v>
      </c>
      <c r="N59">
        <f t="shared" si="0"/>
        <v>32.53</v>
      </c>
      <c r="O59" s="112">
        <f t="shared" si="1"/>
        <v>-0.23000000000000398</v>
      </c>
      <c r="P59">
        <v>11.36904395942207</v>
      </c>
      <c r="Q59">
        <v>7.9434368275438043</v>
      </c>
      <c r="R59">
        <v>0</v>
      </c>
      <c r="S59">
        <v>2.0652935751613892</v>
      </c>
      <c r="T59">
        <v>10.922225637872732</v>
      </c>
      <c r="U59" s="114">
        <f t="shared" si="2"/>
        <v>32.299999999999997</v>
      </c>
      <c r="V59" s="112">
        <f t="shared" si="3"/>
        <v>0</v>
      </c>
      <c r="X59" s="117"/>
    </row>
    <row r="60" spans="1:24">
      <c r="A60" t="s">
        <v>102</v>
      </c>
      <c r="B60">
        <f>GT!B60</f>
        <v>42</v>
      </c>
      <c r="C60">
        <f>GT!C60</f>
        <v>30</v>
      </c>
      <c r="D60">
        <f>GT!M60</f>
        <v>32.299999999999997</v>
      </c>
      <c r="E60">
        <f>GT!N60</f>
        <v>0</v>
      </c>
      <c r="F60">
        <f t="shared" si="4"/>
        <v>72</v>
      </c>
      <c r="G60">
        <f t="shared" si="5"/>
        <v>32.299999999999997</v>
      </c>
      <c r="H60" s="112"/>
      <c r="I60">
        <f>BRPL_EOD!AA60+BRPL_EOD!AB60</f>
        <v>11.45</v>
      </c>
      <c r="J60">
        <f>BYPL_EOD!AA60+BYPL_EOD!AB60</f>
        <v>8</v>
      </c>
      <c r="K60">
        <f>MES_EOD!AA60+MES_EOD!AB60</f>
        <v>0</v>
      </c>
      <c r="L60">
        <f>NDMC_EOD!AA60+NDMC_EOD!AB60</f>
        <v>2.08</v>
      </c>
      <c r="M60">
        <f>TPDDL_EOD!AA60+TPDDL_EOD!AB60</f>
        <v>11</v>
      </c>
      <c r="N60">
        <f t="shared" si="0"/>
        <v>32.53</v>
      </c>
      <c r="O60" s="112">
        <f t="shared" si="1"/>
        <v>-0.23000000000000398</v>
      </c>
      <c r="P60">
        <v>11.36904395942207</v>
      </c>
      <c r="Q60">
        <v>7.9434368275438043</v>
      </c>
      <c r="R60">
        <v>0</v>
      </c>
      <c r="S60">
        <v>2.0652935751613892</v>
      </c>
      <c r="T60">
        <v>10.922225637872732</v>
      </c>
      <c r="U60" s="114">
        <f t="shared" si="2"/>
        <v>32.299999999999997</v>
      </c>
      <c r="V60" s="112">
        <f t="shared" si="3"/>
        <v>0</v>
      </c>
      <c r="X60" s="117"/>
    </row>
    <row r="61" spans="1:24">
      <c r="A61" t="s">
        <v>103</v>
      </c>
      <c r="B61">
        <f>GT!B61</f>
        <v>42</v>
      </c>
      <c r="C61">
        <f>GT!C61</f>
        <v>30</v>
      </c>
      <c r="D61">
        <f>GT!M61</f>
        <v>32.299999999999997</v>
      </c>
      <c r="E61">
        <f>GT!N61</f>
        <v>0</v>
      </c>
      <c r="F61">
        <f t="shared" si="4"/>
        <v>72</v>
      </c>
      <c r="G61">
        <f t="shared" si="5"/>
        <v>32.299999999999997</v>
      </c>
      <c r="H61" s="112"/>
      <c r="I61">
        <f>BRPL_EOD!AA61+BRPL_EOD!AB61</f>
        <v>11.45</v>
      </c>
      <c r="J61">
        <f>BYPL_EOD!AA61+BYPL_EOD!AB61</f>
        <v>8</v>
      </c>
      <c r="K61">
        <f>MES_EOD!AA61+MES_EOD!AB61</f>
        <v>0</v>
      </c>
      <c r="L61">
        <f>NDMC_EOD!AA61+NDMC_EOD!AB61</f>
        <v>2.08</v>
      </c>
      <c r="M61">
        <f>TPDDL_EOD!AA61+TPDDL_EOD!AB61</f>
        <v>11</v>
      </c>
      <c r="N61">
        <f t="shared" si="0"/>
        <v>32.53</v>
      </c>
      <c r="O61" s="112">
        <f t="shared" si="1"/>
        <v>-0.23000000000000398</v>
      </c>
      <c r="P61">
        <v>11.36904395942207</v>
      </c>
      <c r="Q61">
        <v>7.9434368275438043</v>
      </c>
      <c r="R61">
        <v>0</v>
      </c>
      <c r="S61">
        <v>2.0652935751613892</v>
      </c>
      <c r="T61">
        <v>10.922225637872732</v>
      </c>
      <c r="U61" s="114">
        <f t="shared" si="2"/>
        <v>32.299999999999997</v>
      </c>
      <c r="V61" s="112">
        <f t="shared" si="3"/>
        <v>0</v>
      </c>
      <c r="X61" s="117"/>
    </row>
    <row r="62" spans="1:24">
      <c r="A62" t="s">
        <v>104</v>
      </c>
      <c r="B62">
        <f>GT!B62</f>
        <v>42</v>
      </c>
      <c r="C62">
        <f>GT!C62</f>
        <v>30</v>
      </c>
      <c r="D62">
        <f>GT!M62</f>
        <v>32.299999999999997</v>
      </c>
      <c r="E62">
        <f>GT!N62</f>
        <v>0</v>
      </c>
      <c r="F62">
        <f t="shared" si="4"/>
        <v>72</v>
      </c>
      <c r="G62">
        <f t="shared" si="5"/>
        <v>32.299999999999997</v>
      </c>
      <c r="H62" s="112"/>
      <c r="I62">
        <f>BRPL_EOD!AA62+BRPL_EOD!AB62</f>
        <v>11.45</v>
      </c>
      <c r="J62">
        <f>BYPL_EOD!AA62+BYPL_EOD!AB62</f>
        <v>8</v>
      </c>
      <c r="K62">
        <f>MES_EOD!AA62+MES_EOD!AB62</f>
        <v>0</v>
      </c>
      <c r="L62">
        <f>NDMC_EOD!AA62+NDMC_EOD!AB62</f>
        <v>2.08</v>
      </c>
      <c r="M62">
        <f>TPDDL_EOD!AA62+TPDDL_EOD!AB62</f>
        <v>11</v>
      </c>
      <c r="N62">
        <f t="shared" si="0"/>
        <v>32.53</v>
      </c>
      <c r="O62" s="112">
        <f t="shared" si="1"/>
        <v>-0.23000000000000398</v>
      </c>
      <c r="P62">
        <v>11.36904395942207</v>
      </c>
      <c r="Q62">
        <v>7.9434368275438043</v>
      </c>
      <c r="R62">
        <v>0</v>
      </c>
      <c r="S62">
        <v>2.0652935751613892</v>
      </c>
      <c r="T62">
        <v>10.922225637872732</v>
      </c>
      <c r="U62" s="114">
        <f t="shared" si="2"/>
        <v>32.299999999999997</v>
      </c>
      <c r="V62" s="112">
        <f t="shared" si="3"/>
        <v>0</v>
      </c>
      <c r="X62" s="117"/>
    </row>
    <row r="63" spans="1:24">
      <c r="A63" t="s">
        <v>105</v>
      </c>
      <c r="B63">
        <f>GT!B63</f>
        <v>42</v>
      </c>
      <c r="C63">
        <f>GT!C63</f>
        <v>30</v>
      </c>
      <c r="D63">
        <f>GT!M63</f>
        <v>32.299999999999997</v>
      </c>
      <c r="E63">
        <f>GT!N63</f>
        <v>0</v>
      </c>
      <c r="F63">
        <f t="shared" si="4"/>
        <v>72</v>
      </c>
      <c r="G63">
        <f t="shared" si="5"/>
        <v>32.299999999999997</v>
      </c>
      <c r="H63" s="112"/>
      <c r="I63">
        <f>BRPL_EOD!AA63+BRPL_EOD!AB63</f>
        <v>11.45</v>
      </c>
      <c r="J63">
        <f>BYPL_EOD!AA63+BYPL_EOD!AB63</f>
        <v>8</v>
      </c>
      <c r="K63">
        <f>MES_EOD!AA63+MES_EOD!AB63</f>
        <v>0</v>
      </c>
      <c r="L63">
        <f>NDMC_EOD!AA63+NDMC_EOD!AB63</f>
        <v>2.08</v>
      </c>
      <c r="M63">
        <f>TPDDL_EOD!AA63+TPDDL_EOD!AB63</f>
        <v>11</v>
      </c>
      <c r="N63">
        <f t="shared" si="0"/>
        <v>32.53</v>
      </c>
      <c r="O63" s="112">
        <f t="shared" si="1"/>
        <v>-0.23000000000000398</v>
      </c>
      <c r="P63">
        <v>11.36904395942207</v>
      </c>
      <c r="Q63">
        <v>7.9434368275438043</v>
      </c>
      <c r="R63">
        <v>0</v>
      </c>
      <c r="S63">
        <v>2.0652935751613892</v>
      </c>
      <c r="T63">
        <v>10.922225637872732</v>
      </c>
      <c r="U63" s="114">
        <f t="shared" si="2"/>
        <v>32.299999999999997</v>
      </c>
      <c r="V63" s="112">
        <f t="shared" si="3"/>
        <v>0</v>
      </c>
      <c r="X63" s="117"/>
    </row>
    <row r="64" spans="1:24">
      <c r="A64" t="s">
        <v>106</v>
      </c>
      <c r="B64">
        <f>GT!B64</f>
        <v>42</v>
      </c>
      <c r="C64">
        <f>GT!C64</f>
        <v>30</v>
      </c>
      <c r="D64">
        <f>GT!M64</f>
        <v>32.299999999999997</v>
      </c>
      <c r="E64">
        <f>GT!N64</f>
        <v>0</v>
      </c>
      <c r="F64">
        <f t="shared" si="4"/>
        <v>72</v>
      </c>
      <c r="G64">
        <f t="shared" si="5"/>
        <v>32.299999999999997</v>
      </c>
      <c r="H64" s="112"/>
      <c r="I64">
        <f>BRPL_EOD!AA64+BRPL_EOD!AB64</f>
        <v>11.45</v>
      </c>
      <c r="J64">
        <f>BYPL_EOD!AA64+BYPL_EOD!AB64</f>
        <v>8</v>
      </c>
      <c r="K64">
        <f>MES_EOD!AA64+MES_EOD!AB64</f>
        <v>0</v>
      </c>
      <c r="L64">
        <f>NDMC_EOD!AA64+NDMC_EOD!AB64</f>
        <v>2.08</v>
      </c>
      <c r="M64">
        <f>TPDDL_EOD!AA64+TPDDL_EOD!AB64</f>
        <v>11</v>
      </c>
      <c r="N64">
        <f t="shared" si="0"/>
        <v>32.53</v>
      </c>
      <c r="O64" s="112">
        <f t="shared" si="1"/>
        <v>-0.23000000000000398</v>
      </c>
      <c r="P64">
        <v>11.36904395942207</v>
      </c>
      <c r="Q64">
        <v>7.9434368275438043</v>
      </c>
      <c r="R64">
        <v>0</v>
      </c>
      <c r="S64">
        <v>2.0652935751613892</v>
      </c>
      <c r="T64">
        <v>10.922225637872732</v>
      </c>
      <c r="U64" s="114">
        <f t="shared" si="2"/>
        <v>32.299999999999997</v>
      </c>
      <c r="V64" s="112">
        <f t="shared" si="3"/>
        <v>0</v>
      </c>
      <c r="X64" s="117"/>
    </row>
    <row r="65" spans="1:24">
      <c r="A65" t="s">
        <v>107</v>
      </c>
      <c r="B65">
        <f>GT!B65</f>
        <v>42</v>
      </c>
      <c r="C65">
        <f>GT!C65</f>
        <v>30</v>
      </c>
      <c r="D65">
        <f>GT!M65</f>
        <v>32.299999999999997</v>
      </c>
      <c r="E65">
        <f>GT!N65</f>
        <v>0</v>
      </c>
      <c r="F65">
        <f t="shared" si="4"/>
        <v>72</v>
      </c>
      <c r="G65">
        <f t="shared" si="5"/>
        <v>32.299999999999997</v>
      </c>
      <c r="H65" s="112"/>
      <c r="I65">
        <f>BRPL_EOD!AA65+BRPL_EOD!AB65</f>
        <v>11.45</v>
      </c>
      <c r="J65">
        <f>BYPL_EOD!AA65+BYPL_EOD!AB65</f>
        <v>8</v>
      </c>
      <c r="K65">
        <f>MES_EOD!AA65+MES_EOD!AB65</f>
        <v>0</v>
      </c>
      <c r="L65">
        <f>NDMC_EOD!AA65+NDMC_EOD!AB65</f>
        <v>2.08</v>
      </c>
      <c r="M65">
        <f>TPDDL_EOD!AA65+TPDDL_EOD!AB65</f>
        <v>11</v>
      </c>
      <c r="N65">
        <f t="shared" si="0"/>
        <v>32.53</v>
      </c>
      <c r="O65" s="112">
        <f t="shared" si="1"/>
        <v>-0.23000000000000398</v>
      </c>
      <c r="P65">
        <v>11.36904395942207</v>
      </c>
      <c r="Q65">
        <v>7.9434368275438043</v>
      </c>
      <c r="R65">
        <v>0</v>
      </c>
      <c r="S65">
        <v>2.0652935751613892</v>
      </c>
      <c r="T65">
        <v>10.922225637872732</v>
      </c>
      <c r="U65" s="114">
        <f t="shared" si="2"/>
        <v>32.299999999999997</v>
      </c>
      <c r="V65" s="112">
        <f t="shared" si="3"/>
        <v>0</v>
      </c>
      <c r="X65" s="117"/>
    </row>
    <row r="66" spans="1:24">
      <c r="A66" t="s">
        <v>108</v>
      </c>
      <c r="B66">
        <f>GT!B66</f>
        <v>42</v>
      </c>
      <c r="C66">
        <f>GT!C66</f>
        <v>30</v>
      </c>
      <c r="D66">
        <f>GT!M66</f>
        <v>32.299999999999997</v>
      </c>
      <c r="E66">
        <f>GT!N66</f>
        <v>0</v>
      </c>
      <c r="F66">
        <f t="shared" si="4"/>
        <v>72</v>
      </c>
      <c r="G66">
        <f t="shared" si="5"/>
        <v>32.299999999999997</v>
      </c>
      <c r="H66" s="112"/>
      <c r="I66">
        <f>BRPL_EOD!AA66+BRPL_EOD!AB66</f>
        <v>11.45</v>
      </c>
      <c r="J66">
        <f>BYPL_EOD!AA66+BYPL_EOD!AB66</f>
        <v>8</v>
      </c>
      <c r="K66">
        <f>MES_EOD!AA66+MES_EOD!AB66</f>
        <v>0</v>
      </c>
      <c r="L66">
        <f>NDMC_EOD!AA66+NDMC_EOD!AB66</f>
        <v>2.08</v>
      </c>
      <c r="M66">
        <f>TPDDL_EOD!AA66+TPDDL_EOD!AB66</f>
        <v>11</v>
      </c>
      <c r="N66">
        <f t="shared" si="0"/>
        <v>32.53</v>
      </c>
      <c r="O66" s="112">
        <f t="shared" si="1"/>
        <v>-0.23000000000000398</v>
      </c>
      <c r="P66">
        <v>11.36904395942207</v>
      </c>
      <c r="Q66">
        <v>7.9434368275438043</v>
      </c>
      <c r="R66">
        <v>0</v>
      </c>
      <c r="S66">
        <v>2.0652935751613892</v>
      </c>
      <c r="T66">
        <v>10.922225637872732</v>
      </c>
      <c r="U66" s="114">
        <f t="shared" si="2"/>
        <v>32.299999999999997</v>
      </c>
      <c r="V66" s="112">
        <f t="shared" si="3"/>
        <v>0</v>
      </c>
      <c r="X66" s="117"/>
    </row>
    <row r="67" spans="1:24">
      <c r="A67" t="s">
        <v>109</v>
      </c>
      <c r="B67">
        <f>GT!B67</f>
        <v>42</v>
      </c>
      <c r="C67">
        <f>GT!C67</f>
        <v>30</v>
      </c>
      <c r="D67">
        <f>GT!M67</f>
        <v>32.299999999999997</v>
      </c>
      <c r="E67">
        <f>GT!N67</f>
        <v>0</v>
      </c>
      <c r="F67">
        <f t="shared" si="4"/>
        <v>72</v>
      </c>
      <c r="G67">
        <f t="shared" si="5"/>
        <v>32.299999999999997</v>
      </c>
      <c r="H67" s="112"/>
      <c r="I67">
        <f>BRPL_EOD!AA67+BRPL_EOD!AB67</f>
        <v>11.45</v>
      </c>
      <c r="J67">
        <f>BYPL_EOD!AA67+BYPL_EOD!AB67</f>
        <v>8</v>
      </c>
      <c r="K67">
        <f>MES_EOD!AA67+MES_EOD!AB67</f>
        <v>0</v>
      </c>
      <c r="L67">
        <f>NDMC_EOD!AA67+NDMC_EOD!AB67</f>
        <v>2.08</v>
      </c>
      <c r="M67">
        <f>TPDDL_EOD!AA67+TPDDL_EOD!AB67</f>
        <v>11</v>
      </c>
      <c r="N67">
        <f t="shared" ref="N67:N98" si="6">SUM(I67:M67)</f>
        <v>32.53</v>
      </c>
      <c r="O67" s="112">
        <f t="shared" ref="O67:O98" si="7">G67-N67</f>
        <v>-0.23000000000000398</v>
      </c>
      <c r="P67">
        <v>11.36904395942207</v>
      </c>
      <c r="Q67">
        <v>7.9434368275438043</v>
      </c>
      <c r="R67">
        <v>0</v>
      </c>
      <c r="S67">
        <v>2.0652935751613892</v>
      </c>
      <c r="T67">
        <v>10.922225637872732</v>
      </c>
      <c r="U67" s="114">
        <f t="shared" ref="U67:U98" si="8">SUM(P67:T67)</f>
        <v>32.299999999999997</v>
      </c>
      <c r="V67" s="112">
        <f t="shared" ref="V67:V99" si="9">G67-U67</f>
        <v>0</v>
      </c>
      <c r="X67" s="117"/>
    </row>
    <row r="68" spans="1:24">
      <c r="A68" t="s">
        <v>110</v>
      </c>
      <c r="B68">
        <f>GT!B68</f>
        <v>42</v>
      </c>
      <c r="C68">
        <f>GT!C68</f>
        <v>30</v>
      </c>
      <c r="D68">
        <f>GT!M68</f>
        <v>32.299999999999997</v>
      </c>
      <c r="E68">
        <f>GT!N68</f>
        <v>0</v>
      </c>
      <c r="F68">
        <f t="shared" ref="F68:F98" si="10">B68+C68</f>
        <v>72</v>
      </c>
      <c r="G68">
        <f t="shared" ref="G68:G98" si="11">D68+E68-X68</f>
        <v>32.299999999999997</v>
      </c>
      <c r="H68" s="112"/>
      <c r="I68">
        <f>BRPL_EOD!AA68+BRPL_EOD!AB68</f>
        <v>11.45</v>
      </c>
      <c r="J68">
        <f>BYPL_EOD!AA68+BYPL_EOD!AB68</f>
        <v>8</v>
      </c>
      <c r="K68">
        <f>MES_EOD!AA68+MES_EOD!AB68</f>
        <v>0</v>
      </c>
      <c r="L68">
        <f>NDMC_EOD!AA68+NDMC_EOD!AB68</f>
        <v>2.08</v>
      </c>
      <c r="M68">
        <f>TPDDL_EOD!AA68+TPDDL_EOD!AB68</f>
        <v>11</v>
      </c>
      <c r="N68">
        <f t="shared" si="6"/>
        <v>32.53</v>
      </c>
      <c r="O68" s="112">
        <f t="shared" si="7"/>
        <v>-0.23000000000000398</v>
      </c>
      <c r="P68">
        <v>11.36904395942207</v>
      </c>
      <c r="Q68">
        <v>7.9434368275438043</v>
      </c>
      <c r="R68">
        <v>0</v>
      </c>
      <c r="S68">
        <v>2.0652935751613892</v>
      </c>
      <c r="T68">
        <v>10.922225637872732</v>
      </c>
      <c r="U68" s="114">
        <f t="shared" si="8"/>
        <v>32.299999999999997</v>
      </c>
      <c r="V68" s="112">
        <f t="shared" si="9"/>
        <v>0</v>
      </c>
      <c r="X68" s="117"/>
    </row>
    <row r="69" spans="1:24">
      <c r="A69" t="s">
        <v>111</v>
      </c>
      <c r="B69">
        <f>GT!B69</f>
        <v>42</v>
      </c>
      <c r="C69">
        <f>GT!C69</f>
        <v>30</v>
      </c>
      <c r="D69">
        <f>GT!M69</f>
        <v>32.299999999999997</v>
      </c>
      <c r="E69">
        <f>GT!N69</f>
        <v>0</v>
      </c>
      <c r="F69">
        <f t="shared" si="10"/>
        <v>72</v>
      </c>
      <c r="G69">
        <f t="shared" si="11"/>
        <v>32.299999999999997</v>
      </c>
      <c r="H69" s="112"/>
      <c r="I69">
        <f>BRPL_EOD!AA69+BRPL_EOD!AB69</f>
        <v>7.86</v>
      </c>
      <c r="J69">
        <f>BYPL_EOD!AA69+BYPL_EOD!AB69</f>
        <v>14.5</v>
      </c>
      <c r="K69">
        <f>MES_EOD!AA69+MES_EOD!AB69</f>
        <v>0</v>
      </c>
      <c r="L69">
        <f>NDMC_EOD!AA69+NDMC_EOD!AB69</f>
        <v>1.63</v>
      </c>
      <c r="M69">
        <f>TPDDL_EOD!AA69+TPDDL_EOD!AB69</f>
        <v>8.64</v>
      </c>
      <c r="N69">
        <f t="shared" si="6"/>
        <v>32.629999999999995</v>
      </c>
      <c r="O69" s="112">
        <f t="shared" si="7"/>
        <v>-0.32999999999999829</v>
      </c>
      <c r="P69">
        <v>7.7805087342935959</v>
      </c>
      <c r="Q69">
        <v>14.353355807539074</v>
      </c>
      <c r="R69">
        <v>0</v>
      </c>
      <c r="S69">
        <v>1.6135151700888752</v>
      </c>
      <c r="T69">
        <v>8.5526202880784563</v>
      </c>
      <c r="U69" s="114">
        <f t="shared" si="8"/>
        <v>32.300000000000004</v>
      </c>
      <c r="V69" s="112">
        <f t="shared" si="9"/>
        <v>0</v>
      </c>
      <c r="X69" s="117"/>
    </row>
    <row r="70" spans="1:24">
      <c r="A70" t="s">
        <v>112</v>
      </c>
      <c r="B70">
        <f>GT!B70</f>
        <v>42</v>
      </c>
      <c r="C70">
        <f>GT!C70</f>
        <v>30</v>
      </c>
      <c r="D70">
        <f>GT!M70</f>
        <v>32.299999999999997</v>
      </c>
      <c r="E70">
        <f>GT!N70</f>
        <v>0</v>
      </c>
      <c r="F70">
        <f t="shared" si="10"/>
        <v>72</v>
      </c>
      <c r="G70">
        <f t="shared" si="11"/>
        <v>32.299999999999997</v>
      </c>
      <c r="H70" s="112"/>
      <c r="I70">
        <f>BRPL_EOD!AA70+BRPL_EOD!AB70</f>
        <v>7.86</v>
      </c>
      <c r="J70">
        <f>BYPL_EOD!AA70+BYPL_EOD!AB70</f>
        <v>14.5</v>
      </c>
      <c r="K70">
        <f>MES_EOD!AA70+MES_EOD!AB70</f>
        <v>0</v>
      </c>
      <c r="L70">
        <f>NDMC_EOD!AA70+NDMC_EOD!AB70</f>
        <v>1.63</v>
      </c>
      <c r="M70">
        <f>TPDDL_EOD!AA70+TPDDL_EOD!AB70</f>
        <v>8.64</v>
      </c>
      <c r="N70">
        <f t="shared" si="6"/>
        <v>32.629999999999995</v>
      </c>
      <c r="O70" s="112">
        <f t="shared" si="7"/>
        <v>-0.32999999999999829</v>
      </c>
      <c r="P70">
        <v>7.7805087342935959</v>
      </c>
      <c r="Q70">
        <v>14.353355807539074</v>
      </c>
      <c r="R70">
        <v>0</v>
      </c>
      <c r="S70">
        <v>1.6135151700888752</v>
      </c>
      <c r="T70">
        <v>8.5526202880784563</v>
      </c>
      <c r="U70" s="114">
        <f t="shared" si="8"/>
        <v>32.300000000000004</v>
      </c>
      <c r="V70" s="112">
        <f t="shared" si="9"/>
        <v>0</v>
      </c>
      <c r="X70" s="117"/>
    </row>
    <row r="71" spans="1:24">
      <c r="A71" t="s">
        <v>113</v>
      </c>
      <c r="B71">
        <f>GT!B71</f>
        <v>42</v>
      </c>
      <c r="C71">
        <f>GT!C71</f>
        <v>30</v>
      </c>
      <c r="D71">
        <f>GT!M71</f>
        <v>32.299999999999997</v>
      </c>
      <c r="E71">
        <f>GT!N71</f>
        <v>0</v>
      </c>
      <c r="F71">
        <f t="shared" si="10"/>
        <v>72</v>
      </c>
      <c r="G71">
        <f t="shared" si="11"/>
        <v>32.299999999999997</v>
      </c>
      <c r="H71" s="112"/>
      <c r="I71">
        <f>BRPL_EOD!AA71+BRPL_EOD!AB71</f>
        <v>7.86</v>
      </c>
      <c r="J71">
        <f>BYPL_EOD!AA71+BYPL_EOD!AB71</f>
        <v>14.5</v>
      </c>
      <c r="K71">
        <f>MES_EOD!AA71+MES_EOD!AB71</f>
        <v>0</v>
      </c>
      <c r="L71">
        <f>NDMC_EOD!AA71+NDMC_EOD!AB71</f>
        <v>1.63</v>
      </c>
      <c r="M71">
        <f>TPDDL_EOD!AA71+TPDDL_EOD!AB71</f>
        <v>8.64</v>
      </c>
      <c r="N71">
        <f t="shared" si="6"/>
        <v>32.629999999999995</v>
      </c>
      <c r="O71" s="112">
        <f t="shared" si="7"/>
        <v>-0.32999999999999829</v>
      </c>
      <c r="P71">
        <v>7.7805087342935959</v>
      </c>
      <c r="Q71">
        <v>14.353355807539074</v>
      </c>
      <c r="R71">
        <v>0</v>
      </c>
      <c r="S71">
        <v>1.6135151700888752</v>
      </c>
      <c r="T71">
        <v>8.5526202880784563</v>
      </c>
      <c r="U71" s="114">
        <f t="shared" si="8"/>
        <v>32.300000000000004</v>
      </c>
      <c r="V71" s="112">
        <f t="shared" si="9"/>
        <v>0</v>
      </c>
      <c r="X71" s="117"/>
    </row>
    <row r="72" spans="1:24">
      <c r="A72" t="s">
        <v>114</v>
      </c>
      <c r="B72">
        <f>GT!B72</f>
        <v>42</v>
      </c>
      <c r="C72">
        <f>GT!C72</f>
        <v>30</v>
      </c>
      <c r="D72">
        <f>GT!M72</f>
        <v>32.299999999999997</v>
      </c>
      <c r="E72">
        <f>GT!N72</f>
        <v>0</v>
      </c>
      <c r="F72">
        <f t="shared" si="10"/>
        <v>72</v>
      </c>
      <c r="G72">
        <f t="shared" si="11"/>
        <v>32.299999999999997</v>
      </c>
      <c r="H72" s="112"/>
      <c r="I72">
        <f>BRPL_EOD!AA72+BRPL_EOD!AB72</f>
        <v>7.86</v>
      </c>
      <c r="J72">
        <f>BYPL_EOD!AA72+BYPL_EOD!AB72</f>
        <v>14.5</v>
      </c>
      <c r="K72">
        <f>MES_EOD!AA72+MES_EOD!AB72</f>
        <v>0</v>
      </c>
      <c r="L72">
        <f>NDMC_EOD!AA72+NDMC_EOD!AB72</f>
        <v>1.63</v>
      </c>
      <c r="M72">
        <f>TPDDL_EOD!AA72+TPDDL_EOD!AB72</f>
        <v>8.64</v>
      </c>
      <c r="N72">
        <f t="shared" si="6"/>
        <v>32.629999999999995</v>
      </c>
      <c r="O72" s="112">
        <f t="shared" si="7"/>
        <v>-0.32999999999999829</v>
      </c>
      <c r="P72">
        <v>7.7805087342935959</v>
      </c>
      <c r="Q72">
        <v>14.353355807539074</v>
      </c>
      <c r="R72">
        <v>0</v>
      </c>
      <c r="S72">
        <v>1.6135151700888752</v>
      </c>
      <c r="T72">
        <v>8.5526202880784563</v>
      </c>
      <c r="U72" s="114">
        <f t="shared" si="8"/>
        <v>32.300000000000004</v>
      </c>
      <c r="V72" s="112">
        <f t="shared" si="9"/>
        <v>0</v>
      </c>
      <c r="X72" s="117"/>
    </row>
    <row r="73" spans="1:24">
      <c r="A73" t="s">
        <v>115</v>
      </c>
      <c r="B73">
        <f>GT!B73</f>
        <v>42</v>
      </c>
      <c r="C73">
        <f>GT!C73</f>
        <v>30</v>
      </c>
      <c r="D73">
        <f>GT!M73</f>
        <v>32.299999999999997</v>
      </c>
      <c r="E73">
        <f>GT!N73</f>
        <v>0</v>
      </c>
      <c r="F73">
        <f t="shared" si="10"/>
        <v>72</v>
      </c>
      <c r="G73">
        <f t="shared" si="11"/>
        <v>32.299999999999997</v>
      </c>
      <c r="H73" s="112"/>
      <c r="I73">
        <f>BRPL_EOD!AA73+BRPL_EOD!AB73</f>
        <v>7.86</v>
      </c>
      <c r="J73">
        <f>BYPL_EOD!AA73+BYPL_EOD!AB73</f>
        <v>14.5</v>
      </c>
      <c r="K73">
        <f>MES_EOD!AA73+MES_EOD!AB73</f>
        <v>0</v>
      </c>
      <c r="L73">
        <f>NDMC_EOD!AA73+NDMC_EOD!AB73</f>
        <v>1.63</v>
      </c>
      <c r="M73">
        <f>TPDDL_EOD!AA73+TPDDL_EOD!AB73</f>
        <v>8.64</v>
      </c>
      <c r="N73">
        <f t="shared" si="6"/>
        <v>32.629999999999995</v>
      </c>
      <c r="O73" s="112">
        <f t="shared" si="7"/>
        <v>-0.32999999999999829</v>
      </c>
      <c r="P73">
        <v>7.7805087342935959</v>
      </c>
      <c r="Q73">
        <v>14.353355807539074</v>
      </c>
      <c r="R73">
        <v>0</v>
      </c>
      <c r="S73">
        <v>1.6135151700888752</v>
      </c>
      <c r="T73">
        <v>8.5526202880784563</v>
      </c>
      <c r="U73" s="114">
        <f t="shared" si="8"/>
        <v>32.300000000000004</v>
      </c>
      <c r="V73" s="112">
        <f t="shared" si="9"/>
        <v>0</v>
      </c>
      <c r="X73" s="117"/>
    </row>
    <row r="74" spans="1:24">
      <c r="A74" t="s">
        <v>116</v>
      </c>
      <c r="B74">
        <f>GT!B74</f>
        <v>42</v>
      </c>
      <c r="C74">
        <f>GT!C74</f>
        <v>30</v>
      </c>
      <c r="D74">
        <f>GT!M74</f>
        <v>32.299999999999997</v>
      </c>
      <c r="E74">
        <f>GT!N74</f>
        <v>0</v>
      </c>
      <c r="F74">
        <f t="shared" si="10"/>
        <v>72</v>
      </c>
      <c r="G74">
        <f t="shared" si="11"/>
        <v>32.299999999999997</v>
      </c>
      <c r="H74" s="112"/>
      <c r="I74">
        <f>BRPL_EOD!AA74+BRPL_EOD!AB74</f>
        <v>7.86</v>
      </c>
      <c r="J74">
        <f>BYPL_EOD!AA74+BYPL_EOD!AB74</f>
        <v>14.5</v>
      </c>
      <c r="K74">
        <f>MES_EOD!AA74+MES_EOD!AB74</f>
        <v>0</v>
      </c>
      <c r="L74">
        <f>NDMC_EOD!AA74+NDMC_EOD!AB74</f>
        <v>1.63</v>
      </c>
      <c r="M74">
        <f>TPDDL_EOD!AA74+TPDDL_EOD!AB74</f>
        <v>8.64</v>
      </c>
      <c r="N74">
        <f t="shared" si="6"/>
        <v>32.629999999999995</v>
      </c>
      <c r="O74" s="112">
        <f t="shared" si="7"/>
        <v>-0.32999999999999829</v>
      </c>
      <c r="P74">
        <v>7.7805087342935959</v>
      </c>
      <c r="Q74">
        <v>14.353355807539074</v>
      </c>
      <c r="R74">
        <v>0</v>
      </c>
      <c r="S74">
        <v>1.6135151700888752</v>
      </c>
      <c r="T74">
        <v>8.5526202880784563</v>
      </c>
      <c r="U74" s="114">
        <f t="shared" si="8"/>
        <v>32.300000000000004</v>
      </c>
      <c r="V74" s="112">
        <f t="shared" si="9"/>
        <v>0</v>
      </c>
      <c r="X74" s="117"/>
    </row>
    <row r="75" spans="1:24">
      <c r="A75" t="s">
        <v>117</v>
      </c>
      <c r="B75">
        <f>GT!B75</f>
        <v>42</v>
      </c>
      <c r="C75">
        <f>GT!C75</f>
        <v>30</v>
      </c>
      <c r="D75">
        <f>GT!M75</f>
        <v>32.6</v>
      </c>
      <c r="E75">
        <f>GT!N75</f>
        <v>0</v>
      </c>
      <c r="F75">
        <f t="shared" si="10"/>
        <v>72</v>
      </c>
      <c r="G75">
        <f t="shared" si="11"/>
        <v>32.6</v>
      </c>
      <c r="H75" s="112"/>
      <c r="I75">
        <f>BRPL_EOD!AA75+BRPL_EOD!AB75</f>
        <v>7.86</v>
      </c>
      <c r="J75">
        <f>BYPL_EOD!AA75+BYPL_EOD!AB75</f>
        <v>14.5</v>
      </c>
      <c r="K75">
        <f>MES_EOD!AA75+MES_EOD!AB75</f>
        <v>0</v>
      </c>
      <c r="L75">
        <f>NDMC_EOD!AA75+NDMC_EOD!AB75</f>
        <v>1.63</v>
      </c>
      <c r="M75">
        <f>TPDDL_EOD!AA75+TPDDL_EOD!AB75</f>
        <v>8.64</v>
      </c>
      <c r="N75">
        <f t="shared" si="6"/>
        <v>32.629999999999995</v>
      </c>
      <c r="O75" s="112">
        <f t="shared" si="7"/>
        <v>-2.9999999999994031E-2</v>
      </c>
      <c r="P75">
        <v>7.8527735212994196</v>
      </c>
      <c r="Q75">
        <v>14.486668709776282</v>
      </c>
      <c r="R75">
        <v>0</v>
      </c>
      <c r="S75">
        <v>1.6285013790989888</v>
      </c>
      <c r="T75">
        <v>8.6320563898253155</v>
      </c>
      <c r="U75" s="114">
        <f t="shared" si="8"/>
        <v>32.600000000000009</v>
      </c>
      <c r="V75" s="112">
        <f t="shared" si="9"/>
        <v>0</v>
      </c>
      <c r="X75" s="117"/>
    </row>
    <row r="76" spans="1:24">
      <c r="A76" t="s">
        <v>118</v>
      </c>
      <c r="B76">
        <f>GT!B76</f>
        <v>42</v>
      </c>
      <c r="C76">
        <f>GT!C76</f>
        <v>30</v>
      </c>
      <c r="D76">
        <f>GT!M76</f>
        <v>32.6</v>
      </c>
      <c r="E76">
        <f>GT!N76</f>
        <v>0</v>
      </c>
      <c r="F76">
        <f t="shared" si="10"/>
        <v>72</v>
      </c>
      <c r="G76">
        <f t="shared" si="11"/>
        <v>32.6</v>
      </c>
      <c r="H76" s="112"/>
      <c r="I76">
        <f>BRPL_EOD!AA76+BRPL_EOD!AB76</f>
        <v>7.86</v>
      </c>
      <c r="J76">
        <f>BYPL_EOD!AA76+BYPL_EOD!AB76</f>
        <v>14.5</v>
      </c>
      <c r="K76">
        <f>MES_EOD!AA76+MES_EOD!AB76</f>
        <v>0</v>
      </c>
      <c r="L76">
        <f>NDMC_EOD!AA76+NDMC_EOD!AB76</f>
        <v>1.63</v>
      </c>
      <c r="M76">
        <f>TPDDL_EOD!AA76+TPDDL_EOD!AB76</f>
        <v>8.64</v>
      </c>
      <c r="N76">
        <f t="shared" si="6"/>
        <v>32.629999999999995</v>
      </c>
      <c r="O76" s="112">
        <f t="shared" si="7"/>
        <v>-2.9999999999994031E-2</v>
      </c>
      <c r="P76">
        <v>7.8527735212994196</v>
      </c>
      <c r="Q76">
        <v>14.486668709776282</v>
      </c>
      <c r="R76">
        <v>0</v>
      </c>
      <c r="S76">
        <v>1.6285013790989888</v>
      </c>
      <c r="T76">
        <v>8.6320563898253155</v>
      </c>
      <c r="U76" s="114">
        <f t="shared" si="8"/>
        <v>32.600000000000009</v>
      </c>
      <c r="V76" s="112">
        <f t="shared" si="9"/>
        <v>0</v>
      </c>
      <c r="X76" s="117"/>
    </row>
    <row r="77" spans="1:24">
      <c r="A77" t="s">
        <v>119</v>
      </c>
      <c r="B77">
        <f>GT!B77</f>
        <v>42</v>
      </c>
      <c r="C77">
        <f>GT!C77</f>
        <v>30</v>
      </c>
      <c r="D77">
        <f>GT!M77</f>
        <v>32.6</v>
      </c>
      <c r="E77">
        <f>GT!N77</f>
        <v>0</v>
      </c>
      <c r="F77">
        <f t="shared" si="10"/>
        <v>72</v>
      </c>
      <c r="G77">
        <f t="shared" si="11"/>
        <v>32.6</v>
      </c>
      <c r="H77" s="112"/>
      <c r="I77">
        <f>BRPL_EOD!AA77+BRPL_EOD!AB77</f>
        <v>7.86</v>
      </c>
      <c r="J77">
        <f>BYPL_EOD!AA77+BYPL_EOD!AB77</f>
        <v>14.5</v>
      </c>
      <c r="K77">
        <f>MES_EOD!AA77+MES_EOD!AB77</f>
        <v>0</v>
      </c>
      <c r="L77">
        <f>NDMC_EOD!AA77+NDMC_EOD!AB77</f>
        <v>1.63</v>
      </c>
      <c r="M77">
        <f>TPDDL_EOD!AA77+TPDDL_EOD!AB77</f>
        <v>8.64</v>
      </c>
      <c r="N77">
        <f t="shared" si="6"/>
        <v>32.629999999999995</v>
      </c>
      <c r="O77" s="112">
        <f t="shared" si="7"/>
        <v>-2.9999999999994031E-2</v>
      </c>
      <c r="P77">
        <v>7.8527735212994196</v>
      </c>
      <c r="Q77">
        <v>14.486668709776282</v>
      </c>
      <c r="R77">
        <v>0</v>
      </c>
      <c r="S77">
        <v>1.6285013790989888</v>
      </c>
      <c r="T77">
        <v>8.6320563898253155</v>
      </c>
      <c r="U77" s="114">
        <f t="shared" si="8"/>
        <v>32.600000000000009</v>
      </c>
      <c r="V77" s="112">
        <f t="shared" si="9"/>
        <v>0</v>
      </c>
      <c r="X77" s="117"/>
    </row>
    <row r="78" spans="1:24">
      <c r="A78" t="s">
        <v>120</v>
      </c>
      <c r="B78">
        <f>GT!B78</f>
        <v>42</v>
      </c>
      <c r="C78">
        <f>GT!C78</f>
        <v>30</v>
      </c>
      <c r="D78">
        <f>GT!M78</f>
        <v>32.6</v>
      </c>
      <c r="E78">
        <f>GT!N78</f>
        <v>0</v>
      </c>
      <c r="F78">
        <f t="shared" si="10"/>
        <v>72</v>
      </c>
      <c r="G78">
        <f t="shared" si="11"/>
        <v>32.6</v>
      </c>
      <c r="H78" s="112"/>
      <c r="I78">
        <f>BRPL_EOD!AA78+BRPL_EOD!AB78</f>
        <v>7.86</v>
      </c>
      <c r="J78">
        <f>BYPL_EOD!AA78+BYPL_EOD!AB78</f>
        <v>14.5</v>
      </c>
      <c r="K78">
        <f>MES_EOD!AA78+MES_EOD!AB78</f>
        <v>0</v>
      </c>
      <c r="L78">
        <f>NDMC_EOD!AA78+NDMC_EOD!AB78</f>
        <v>1.63</v>
      </c>
      <c r="M78">
        <f>TPDDL_EOD!AA78+TPDDL_EOD!AB78</f>
        <v>8.64</v>
      </c>
      <c r="N78">
        <f t="shared" si="6"/>
        <v>32.629999999999995</v>
      </c>
      <c r="O78" s="112">
        <f t="shared" si="7"/>
        <v>-2.9999999999994031E-2</v>
      </c>
      <c r="P78">
        <v>7.8527735212994196</v>
      </c>
      <c r="Q78">
        <v>14.486668709776282</v>
      </c>
      <c r="R78">
        <v>0</v>
      </c>
      <c r="S78">
        <v>1.6285013790989888</v>
      </c>
      <c r="T78">
        <v>8.6320563898253155</v>
      </c>
      <c r="U78" s="114">
        <f t="shared" si="8"/>
        <v>32.600000000000009</v>
      </c>
      <c r="V78" s="112">
        <f t="shared" si="9"/>
        <v>0</v>
      </c>
      <c r="X78" s="117"/>
    </row>
    <row r="79" spans="1:24">
      <c r="A79" t="s">
        <v>121</v>
      </c>
      <c r="B79">
        <f>GT!B79</f>
        <v>42</v>
      </c>
      <c r="C79">
        <f>GT!C79</f>
        <v>30</v>
      </c>
      <c r="D79">
        <f>GT!M79</f>
        <v>32.6</v>
      </c>
      <c r="E79">
        <f>GT!N79</f>
        <v>0</v>
      </c>
      <c r="F79">
        <f t="shared" si="10"/>
        <v>72</v>
      </c>
      <c r="G79">
        <f t="shared" si="11"/>
        <v>32.6</v>
      </c>
      <c r="H79" s="112"/>
      <c r="I79">
        <f>BRPL_EOD!AA79+BRPL_EOD!AB79</f>
        <v>8.1</v>
      </c>
      <c r="J79">
        <f>BYPL_EOD!AA79+BYPL_EOD!AB79</f>
        <v>14.94</v>
      </c>
      <c r="K79">
        <f>MES_EOD!AA79+MES_EOD!AB79</f>
        <v>0</v>
      </c>
      <c r="L79">
        <f>NDMC_EOD!AA79+NDMC_EOD!AB79</f>
        <v>1.68</v>
      </c>
      <c r="M79">
        <f>TPDDL_EOD!AA79+TPDDL_EOD!AB79</f>
        <v>8.9</v>
      </c>
      <c r="N79">
        <f t="shared" si="6"/>
        <v>33.619999999999997</v>
      </c>
      <c r="O79" s="112">
        <f t="shared" si="7"/>
        <v>-1.019999999999996</v>
      </c>
      <c r="P79">
        <v>7.854253420582987</v>
      </c>
      <c r="Q79">
        <v>14.486734086853065</v>
      </c>
      <c r="R79">
        <v>0</v>
      </c>
      <c r="S79">
        <v>1.6290303390838787</v>
      </c>
      <c r="T79">
        <v>8.6299821534800731</v>
      </c>
      <c r="U79" s="114">
        <f t="shared" si="8"/>
        <v>32.600000000000009</v>
      </c>
      <c r="V79" s="112">
        <f t="shared" si="9"/>
        <v>0</v>
      </c>
      <c r="X79" s="117"/>
    </row>
    <row r="80" spans="1:24">
      <c r="A80" t="s">
        <v>122</v>
      </c>
      <c r="B80">
        <f>GT!B80</f>
        <v>42</v>
      </c>
      <c r="C80">
        <f>GT!C80</f>
        <v>30</v>
      </c>
      <c r="D80">
        <f>GT!M80</f>
        <v>33.6</v>
      </c>
      <c r="E80">
        <f>GT!N80</f>
        <v>0</v>
      </c>
      <c r="F80">
        <f t="shared" si="10"/>
        <v>72</v>
      </c>
      <c r="G80">
        <f t="shared" si="11"/>
        <v>33.6</v>
      </c>
      <c r="H80" s="112"/>
      <c r="I80">
        <f>BRPL_EOD!AA80+BRPL_EOD!AB80</f>
        <v>8.1</v>
      </c>
      <c r="J80">
        <f>BYPL_EOD!AA80+BYPL_EOD!AB80</f>
        <v>14.94</v>
      </c>
      <c r="K80">
        <f>MES_EOD!AA80+MES_EOD!AB80</f>
        <v>0</v>
      </c>
      <c r="L80">
        <f>NDMC_EOD!AA80+NDMC_EOD!AB80</f>
        <v>1.68</v>
      </c>
      <c r="M80">
        <f>TPDDL_EOD!AA80+TPDDL_EOD!AB80</f>
        <v>8.9</v>
      </c>
      <c r="N80">
        <f t="shared" si="6"/>
        <v>33.619999999999997</v>
      </c>
      <c r="O80" s="112">
        <f t="shared" si="7"/>
        <v>-1.9999999999996021E-2</v>
      </c>
      <c r="P80">
        <v>8.0951814396192745</v>
      </c>
      <c r="Q80">
        <v>14.931112433075551</v>
      </c>
      <c r="R80">
        <v>0</v>
      </c>
      <c r="S80">
        <v>1.6790005948839977</v>
      </c>
      <c r="T80">
        <v>8.8947055324211792</v>
      </c>
      <c r="U80" s="114">
        <f t="shared" si="8"/>
        <v>33.6</v>
      </c>
      <c r="V80" s="112">
        <f t="shared" si="9"/>
        <v>0</v>
      </c>
      <c r="X80" s="117"/>
    </row>
    <row r="81" spans="1:24">
      <c r="A81" t="s">
        <v>123</v>
      </c>
      <c r="B81">
        <f>GT!B81</f>
        <v>42</v>
      </c>
      <c r="C81">
        <f>GT!C81</f>
        <v>30</v>
      </c>
      <c r="D81">
        <f>GT!M81</f>
        <v>33.6</v>
      </c>
      <c r="E81">
        <f>GT!N81</f>
        <v>0</v>
      </c>
      <c r="F81">
        <f t="shared" si="10"/>
        <v>72</v>
      </c>
      <c r="G81">
        <f t="shared" si="11"/>
        <v>33.6</v>
      </c>
      <c r="H81" s="112"/>
      <c r="I81">
        <f>BRPL_EOD!AA81+BRPL_EOD!AB81</f>
        <v>12.45</v>
      </c>
      <c r="J81">
        <f>BYPL_EOD!AA81+BYPL_EOD!AB81</f>
        <v>8</v>
      </c>
      <c r="K81">
        <f>MES_EOD!AA81+MES_EOD!AB81</f>
        <v>0</v>
      </c>
      <c r="L81">
        <f>NDMC_EOD!AA81+NDMC_EOD!AB81</f>
        <v>2.08</v>
      </c>
      <c r="M81">
        <f>TPDDL_EOD!AA81+TPDDL_EOD!AB81</f>
        <v>11</v>
      </c>
      <c r="N81">
        <f t="shared" si="6"/>
        <v>33.53</v>
      </c>
      <c r="O81" s="112">
        <f t="shared" si="7"/>
        <v>7.0000000000000284E-2</v>
      </c>
      <c r="P81">
        <v>12.475991649269311</v>
      </c>
      <c r="Q81">
        <v>8.0167014613778704</v>
      </c>
      <c r="R81">
        <v>0</v>
      </c>
      <c r="S81">
        <v>2.0843423799582466</v>
      </c>
      <c r="T81">
        <v>11.022964509394573</v>
      </c>
      <c r="U81" s="114">
        <f t="shared" si="8"/>
        <v>33.6</v>
      </c>
      <c r="V81" s="112">
        <f t="shared" si="9"/>
        <v>0</v>
      </c>
      <c r="X81" s="117"/>
    </row>
    <row r="82" spans="1:24">
      <c r="A82" t="s">
        <v>124</v>
      </c>
      <c r="B82">
        <f>GT!B82</f>
        <v>42</v>
      </c>
      <c r="C82">
        <f>GT!C82</f>
        <v>30</v>
      </c>
      <c r="D82">
        <f>GT!M82</f>
        <v>33.6</v>
      </c>
      <c r="E82">
        <f>GT!N82</f>
        <v>0</v>
      </c>
      <c r="F82">
        <f t="shared" si="10"/>
        <v>72</v>
      </c>
      <c r="G82">
        <f t="shared" si="11"/>
        <v>33.6</v>
      </c>
      <c r="H82" s="112"/>
      <c r="I82">
        <f>BRPL_EOD!AA82+BRPL_EOD!AB82</f>
        <v>12.45</v>
      </c>
      <c r="J82">
        <f>BYPL_EOD!AA82+BYPL_EOD!AB82</f>
        <v>8</v>
      </c>
      <c r="K82">
        <f>MES_EOD!AA82+MES_EOD!AB82</f>
        <v>0</v>
      </c>
      <c r="L82">
        <f>NDMC_EOD!AA82+NDMC_EOD!AB82</f>
        <v>2.08</v>
      </c>
      <c r="M82">
        <f>TPDDL_EOD!AA82+TPDDL_EOD!AB82</f>
        <v>11</v>
      </c>
      <c r="N82">
        <f t="shared" si="6"/>
        <v>33.53</v>
      </c>
      <c r="O82" s="112">
        <f t="shared" si="7"/>
        <v>7.0000000000000284E-2</v>
      </c>
      <c r="P82">
        <v>12.475991649269311</v>
      </c>
      <c r="Q82">
        <v>8.0167014613778704</v>
      </c>
      <c r="R82">
        <v>0</v>
      </c>
      <c r="S82">
        <v>2.0843423799582466</v>
      </c>
      <c r="T82">
        <v>11.022964509394573</v>
      </c>
      <c r="U82" s="114">
        <f t="shared" si="8"/>
        <v>33.6</v>
      </c>
      <c r="V82" s="112">
        <f t="shared" si="9"/>
        <v>0</v>
      </c>
      <c r="X82" s="117"/>
    </row>
    <row r="83" spans="1:24">
      <c r="A83" t="s">
        <v>125</v>
      </c>
      <c r="B83">
        <f>GT!B83</f>
        <v>42</v>
      </c>
      <c r="C83">
        <f>GT!C83</f>
        <v>30</v>
      </c>
      <c r="D83">
        <f>GT!M83</f>
        <v>33.6</v>
      </c>
      <c r="E83">
        <f>GT!N83</f>
        <v>0</v>
      </c>
      <c r="F83">
        <f t="shared" si="10"/>
        <v>72</v>
      </c>
      <c r="G83">
        <f t="shared" si="11"/>
        <v>33.6</v>
      </c>
      <c r="H83" s="112"/>
      <c r="I83">
        <f>BRPL_EOD!AA83+BRPL_EOD!AB83</f>
        <v>13.45</v>
      </c>
      <c r="J83">
        <f>BYPL_EOD!AA83+BYPL_EOD!AB83</f>
        <v>8</v>
      </c>
      <c r="K83">
        <f>MES_EOD!AA83+MES_EOD!AB83</f>
        <v>0</v>
      </c>
      <c r="L83">
        <f>NDMC_EOD!AA83+NDMC_EOD!AB83</f>
        <v>2.08</v>
      </c>
      <c r="M83">
        <f>TPDDL_EOD!AA83+TPDDL_EOD!AB83</f>
        <v>11</v>
      </c>
      <c r="N83">
        <f t="shared" si="6"/>
        <v>34.53</v>
      </c>
      <c r="O83" s="112">
        <f t="shared" si="7"/>
        <v>-0.92999999999999972</v>
      </c>
      <c r="P83">
        <v>13.087749782797566</v>
      </c>
      <c r="Q83">
        <v>7.7845351867940922</v>
      </c>
      <c r="R83">
        <v>0</v>
      </c>
      <c r="S83">
        <v>2.0239791485664642</v>
      </c>
      <c r="T83">
        <v>10.703735881841876</v>
      </c>
      <c r="U83" s="114">
        <f t="shared" si="8"/>
        <v>33.599999999999994</v>
      </c>
      <c r="V83" s="112">
        <f t="shared" si="9"/>
        <v>0</v>
      </c>
      <c r="X83" s="117"/>
    </row>
    <row r="84" spans="1:24">
      <c r="A84" t="s">
        <v>126</v>
      </c>
      <c r="B84">
        <f>GT!B84</f>
        <v>42</v>
      </c>
      <c r="C84">
        <f>GT!C84</f>
        <v>30</v>
      </c>
      <c r="D84">
        <f>GT!M84</f>
        <v>33.6</v>
      </c>
      <c r="E84">
        <f>GT!N84</f>
        <v>0</v>
      </c>
      <c r="F84">
        <f t="shared" si="10"/>
        <v>72</v>
      </c>
      <c r="G84">
        <f t="shared" si="11"/>
        <v>33.6</v>
      </c>
      <c r="H84" s="112"/>
      <c r="I84">
        <f>BRPL_EOD!AA84+BRPL_EOD!AB84</f>
        <v>13.45</v>
      </c>
      <c r="J84">
        <f>BYPL_EOD!AA84+BYPL_EOD!AB84</f>
        <v>8</v>
      </c>
      <c r="K84">
        <f>MES_EOD!AA84+MES_EOD!AB84</f>
        <v>0</v>
      </c>
      <c r="L84">
        <f>NDMC_EOD!AA84+NDMC_EOD!AB84</f>
        <v>2.08</v>
      </c>
      <c r="M84">
        <f>TPDDL_EOD!AA84+TPDDL_EOD!AB84</f>
        <v>11</v>
      </c>
      <c r="N84">
        <f t="shared" si="6"/>
        <v>34.53</v>
      </c>
      <c r="O84" s="112">
        <f t="shared" si="7"/>
        <v>-0.92999999999999972</v>
      </c>
      <c r="P84">
        <v>13.087749782797566</v>
      </c>
      <c r="Q84">
        <v>7.7845351867940922</v>
      </c>
      <c r="R84">
        <v>0</v>
      </c>
      <c r="S84">
        <v>2.0239791485664642</v>
      </c>
      <c r="T84">
        <v>10.703735881841876</v>
      </c>
      <c r="U84" s="114">
        <f t="shared" si="8"/>
        <v>33.599999999999994</v>
      </c>
      <c r="V84" s="112">
        <f t="shared" si="9"/>
        <v>0</v>
      </c>
      <c r="X84" s="117"/>
    </row>
    <row r="85" spans="1:24">
      <c r="A85" t="s">
        <v>127</v>
      </c>
      <c r="B85">
        <f>GT!B85</f>
        <v>42</v>
      </c>
      <c r="C85">
        <f>GT!C85</f>
        <v>30</v>
      </c>
      <c r="D85">
        <f>GT!M85</f>
        <v>33.6</v>
      </c>
      <c r="E85">
        <f>GT!N85</f>
        <v>0</v>
      </c>
      <c r="F85">
        <f t="shared" si="10"/>
        <v>72</v>
      </c>
      <c r="G85">
        <f t="shared" si="11"/>
        <v>33.6</v>
      </c>
      <c r="H85" s="112"/>
      <c r="I85">
        <f>BRPL_EOD!AA85+BRPL_EOD!AB85</f>
        <v>13.45</v>
      </c>
      <c r="J85">
        <f>BYPL_EOD!AA85+BYPL_EOD!AB85</f>
        <v>8</v>
      </c>
      <c r="K85">
        <f>MES_EOD!AA85+MES_EOD!AB85</f>
        <v>0</v>
      </c>
      <c r="L85">
        <f>NDMC_EOD!AA85+NDMC_EOD!AB85</f>
        <v>2.08</v>
      </c>
      <c r="M85">
        <f>TPDDL_EOD!AA85+TPDDL_EOD!AB85</f>
        <v>11</v>
      </c>
      <c r="N85">
        <f t="shared" si="6"/>
        <v>34.53</v>
      </c>
      <c r="O85" s="112">
        <f t="shared" si="7"/>
        <v>-0.92999999999999972</v>
      </c>
      <c r="P85">
        <v>13.087749782797566</v>
      </c>
      <c r="Q85">
        <v>7.7845351867940922</v>
      </c>
      <c r="R85">
        <v>0</v>
      </c>
      <c r="S85">
        <v>2.0239791485664642</v>
      </c>
      <c r="T85">
        <v>10.703735881841876</v>
      </c>
      <c r="U85" s="114">
        <f t="shared" si="8"/>
        <v>33.599999999999994</v>
      </c>
      <c r="V85" s="112">
        <f t="shared" si="9"/>
        <v>0</v>
      </c>
      <c r="X85" s="117"/>
    </row>
    <row r="86" spans="1:24">
      <c r="A86" t="s">
        <v>128</v>
      </c>
      <c r="B86">
        <f>GT!B86</f>
        <v>42</v>
      </c>
      <c r="C86">
        <f>GT!C86</f>
        <v>30</v>
      </c>
      <c r="D86">
        <f>GT!M86</f>
        <v>33.6</v>
      </c>
      <c r="E86">
        <f>GT!N86</f>
        <v>0</v>
      </c>
      <c r="F86">
        <f t="shared" si="10"/>
        <v>72</v>
      </c>
      <c r="G86">
        <f t="shared" si="11"/>
        <v>33.6</v>
      </c>
      <c r="H86" s="112"/>
      <c r="I86">
        <f>BRPL_EOD!AA86+BRPL_EOD!AB86</f>
        <v>13.45</v>
      </c>
      <c r="J86">
        <f>BYPL_EOD!AA86+BYPL_EOD!AB86</f>
        <v>8</v>
      </c>
      <c r="K86">
        <f>MES_EOD!AA86+MES_EOD!AB86</f>
        <v>0</v>
      </c>
      <c r="L86">
        <f>NDMC_EOD!AA86+NDMC_EOD!AB86</f>
        <v>2.08</v>
      </c>
      <c r="M86">
        <f>TPDDL_EOD!AA86+TPDDL_EOD!AB86</f>
        <v>11</v>
      </c>
      <c r="N86">
        <f t="shared" si="6"/>
        <v>34.53</v>
      </c>
      <c r="O86" s="112">
        <f t="shared" si="7"/>
        <v>-0.92999999999999972</v>
      </c>
      <c r="P86">
        <v>13.087749782797566</v>
      </c>
      <c r="Q86">
        <v>7.7845351867940922</v>
      </c>
      <c r="R86">
        <v>0</v>
      </c>
      <c r="S86">
        <v>2.0239791485664642</v>
      </c>
      <c r="T86">
        <v>10.703735881841876</v>
      </c>
      <c r="U86" s="114">
        <f t="shared" si="8"/>
        <v>33.599999999999994</v>
      </c>
      <c r="V86" s="112">
        <f t="shared" si="9"/>
        <v>0</v>
      </c>
      <c r="X86" s="117"/>
    </row>
    <row r="87" spans="1:24">
      <c r="A87" t="s">
        <v>129</v>
      </c>
      <c r="B87">
        <f>GT!B87</f>
        <v>42</v>
      </c>
      <c r="C87">
        <f>GT!C87</f>
        <v>30</v>
      </c>
      <c r="D87">
        <f>GT!M87</f>
        <v>33.6</v>
      </c>
      <c r="E87">
        <f>GT!N87</f>
        <v>0</v>
      </c>
      <c r="F87">
        <f t="shared" si="10"/>
        <v>72</v>
      </c>
      <c r="G87">
        <f t="shared" si="11"/>
        <v>33.6</v>
      </c>
      <c r="H87" s="112"/>
      <c r="I87">
        <f>BRPL_EOD!AA87+BRPL_EOD!AB87</f>
        <v>13.45</v>
      </c>
      <c r="J87">
        <f>BYPL_EOD!AA87+BYPL_EOD!AB87</f>
        <v>8</v>
      </c>
      <c r="K87">
        <f>MES_EOD!AA87+MES_EOD!AB87</f>
        <v>0</v>
      </c>
      <c r="L87">
        <f>NDMC_EOD!AA87+NDMC_EOD!AB87</f>
        <v>2.08</v>
      </c>
      <c r="M87">
        <f>TPDDL_EOD!AA87+TPDDL_EOD!AB87</f>
        <v>11</v>
      </c>
      <c r="N87">
        <f t="shared" si="6"/>
        <v>34.53</v>
      </c>
      <c r="O87" s="112">
        <f t="shared" si="7"/>
        <v>-0.92999999999999972</v>
      </c>
      <c r="P87">
        <v>13.087749782797566</v>
      </c>
      <c r="Q87">
        <v>7.7845351867940922</v>
      </c>
      <c r="R87">
        <v>0</v>
      </c>
      <c r="S87">
        <v>2.0239791485664642</v>
      </c>
      <c r="T87">
        <v>10.703735881841876</v>
      </c>
      <c r="U87" s="114">
        <f t="shared" si="8"/>
        <v>33.599999999999994</v>
      </c>
      <c r="V87" s="112">
        <f t="shared" si="9"/>
        <v>0</v>
      </c>
      <c r="X87" s="117"/>
    </row>
    <row r="88" spans="1:24">
      <c r="A88" t="s">
        <v>130</v>
      </c>
      <c r="B88">
        <f>GT!B88</f>
        <v>42</v>
      </c>
      <c r="C88">
        <f>GT!C88</f>
        <v>30</v>
      </c>
      <c r="D88">
        <f>GT!M88</f>
        <v>33.6</v>
      </c>
      <c r="E88">
        <f>GT!N88</f>
        <v>0</v>
      </c>
      <c r="F88">
        <f t="shared" si="10"/>
        <v>72</v>
      </c>
      <c r="G88">
        <f t="shared" si="11"/>
        <v>33.6</v>
      </c>
      <c r="H88" s="112"/>
      <c r="I88">
        <f>BRPL_EOD!AA88+BRPL_EOD!AB88</f>
        <v>13.45</v>
      </c>
      <c r="J88">
        <f>BYPL_EOD!AA88+BYPL_EOD!AB88</f>
        <v>8</v>
      </c>
      <c r="K88">
        <f>MES_EOD!AA88+MES_EOD!AB88</f>
        <v>0</v>
      </c>
      <c r="L88">
        <f>NDMC_EOD!AA88+NDMC_EOD!AB88</f>
        <v>2.08</v>
      </c>
      <c r="M88">
        <f>TPDDL_EOD!AA88+TPDDL_EOD!AB88</f>
        <v>11</v>
      </c>
      <c r="N88">
        <f t="shared" si="6"/>
        <v>34.53</v>
      </c>
      <c r="O88" s="112">
        <f t="shared" si="7"/>
        <v>-0.92999999999999972</v>
      </c>
      <c r="P88">
        <v>13.087749782797566</v>
      </c>
      <c r="Q88">
        <v>7.7845351867940922</v>
      </c>
      <c r="R88">
        <v>0</v>
      </c>
      <c r="S88">
        <v>2.0239791485664642</v>
      </c>
      <c r="T88">
        <v>10.703735881841876</v>
      </c>
      <c r="U88" s="114">
        <f t="shared" si="8"/>
        <v>33.599999999999994</v>
      </c>
      <c r="V88" s="112">
        <f t="shared" si="9"/>
        <v>0</v>
      </c>
      <c r="X88" s="117"/>
    </row>
    <row r="89" spans="1:24">
      <c r="A89" t="s">
        <v>131</v>
      </c>
      <c r="B89">
        <f>GT!B89</f>
        <v>42</v>
      </c>
      <c r="C89">
        <f>GT!C89</f>
        <v>30</v>
      </c>
      <c r="D89">
        <f>GT!M89</f>
        <v>33.6</v>
      </c>
      <c r="E89">
        <f>GT!N89</f>
        <v>0</v>
      </c>
      <c r="F89">
        <f t="shared" si="10"/>
        <v>72</v>
      </c>
      <c r="G89">
        <f t="shared" si="11"/>
        <v>33.6</v>
      </c>
      <c r="H89" s="112"/>
      <c r="I89">
        <f>BRPL_EOD!AA89+BRPL_EOD!AB89</f>
        <v>14.45</v>
      </c>
      <c r="J89">
        <f>BYPL_EOD!AA89+BYPL_EOD!AB89</f>
        <v>8</v>
      </c>
      <c r="K89">
        <f>MES_EOD!AA89+MES_EOD!AB89</f>
        <v>0</v>
      </c>
      <c r="L89">
        <f>NDMC_EOD!AA89+NDMC_EOD!AB89</f>
        <v>2.08</v>
      </c>
      <c r="M89">
        <f>TPDDL_EOD!AA89+TPDDL_EOD!AB89</f>
        <v>11</v>
      </c>
      <c r="N89">
        <f t="shared" si="6"/>
        <v>35.53</v>
      </c>
      <c r="O89" s="112">
        <f t="shared" si="7"/>
        <v>-1.9299999999999997</v>
      </c>
      <c r="P89">
        <v>13.665071770334928</v>
      </c>
      <c r="Q89">
        <v>7.5654376583169149</v>
      </c>
      <c r="R89">
        <v>0</v>
      </c>
      <c r="S89">
        <v>1.9670137911623982</v>
      </c>
      <c r="T89">
        <v>10.402476780185758</v>
      </c>
      <c r="U89" s="114">
        <f t="shared" si="8"/>
        <v>33.599999999999994</v>
      </c>
      <c r="V89" s="112">
        <f t="shared" si="9"/>
        <v>0</v>
      </c>
      <c r="X89" s="117"/>
    </row>
    <row r="90" spans="1:24">
      <c r="A90" t="s">
        <v>132</v>
      </c>
      <c r="B90">
        <f>GT!B90</f>
        <v>42</v>
      </c>
      <c r="C90">
        <f>GT!C90</f>
        <v>30</v>
      </c>
      <c r="D90">
        <f>GT!M90</f>
        <v>33.6</v>
      </c>
      <c r="E90">
        <f>GT!N90</f>
        <v>0</v>
      </c>
      <c r="F90">
        <f t="shared" si="10"/>
        <v>72</v>
      </c>
      <c r="G90">
        <f t="shared" si="11"/>
        <v>33.6</v>
      </c>
      <c r="H90" s="112"/>
      <c r="I90">
        <f>BRPL_EOD!AA90+BRPL_EOD!AB90</f>
        <v>14.45</v>
      </c>
      <c r="J90">
        <f>BYPL_EOD!AA90+BYPL_EOD!AB90</f>
        <v>8</v>
      </c>
      <c r="K90">
        <f>MES_EOD!AA90+MES_EOD!AB90</f>
        <v>0</v>
      </c>
      <c r="L90">
        <f>NDMC_EOD!AA90+NDMC_EOD!AB90</f>
        <v>2.08</v>
      </c>
      <c r="M90">
        <f>TPDDL_EOD!AA90+TPDDL_EOD!AB90</f>
        <v>11</v>
      </c>
      <c r="N90">
        <f t="shared" si="6"/>
        <v>35.53</v>
      </c>
      <c r="O90" s="112">
        <f t="shared" si="7"/>
        <v>-1.9299999999999997</v>
      </c>
      <c r="P90">
        <v>13.665071770334928</v>
      </c>
      <c r="Q90">
        <v>7.5654376583169149</v>
      </c>
      <c r="R90">
        <v>0</v>
      </c>
      <c r="S90">
        <v>1.9670137911623982</v>
      </c>
      <c r="T90">
        <v>10.402476780185758</v>
      </c>
      <c r="U90" s="114">
        <f t="shared" si="8"/>
        <v>33.599999999999994</v>
      </c>
      <c r="V90" s="112">
        <f t="shared" si="9"/>
        <v>0</v>
      </c>
      <c r="X90" s="117"/>
    </row>
    <row r="91" spans="1:24">
      <c r="A91" t="s">
        <v>133</v>
      </c>
      <c r="B91">
        <f>GT!B91</f>
        <v>42</v>
      </c>
      <c r="C91">
        <f>GT!C91</f>
        <v>30</v>
      </c>
      <c r="D91">
        <f>GT!M91</f>
        <v>35.6</v>
      </c>
      <c r="E91">
        <f>GT!N91</f>
        <v>0</v>
      </c>
      <c r="F91">
        <f t="shared" si="10"/>
        <v>72</v>
      </c>
      <c r="G91">
        <f t="shared" si="11"/>
        <v>35.6</v>
      </c>
      <c r="H91" s="112"/>
      <c r="I91">
        <f>BRPL_EOD!AA91+BRPL_EOD!AB91</f>
        <v>14.45</v>
      </c>
      <c r="J91">
        <f>BYPL_EOD!AA91+BYPL_EOD!AB91</f>
        <v>8</v>
      </c>
      <c r="K91">
        <f>MES_EOD!AA91+MES_EOD!AB91</f>
        <v>0</v>
      </c>
      <c r="L91">
        <f>NDMC_EOD!AA91+NDMC_EOD!AB91</f>
        <v>2.08</v>
      </c>
      <c r="M91">
        <f>TPDDL_EOD!AA91+TPDDL_EOD!AB91</f>
        <v>11</v>
      </c>
      <c r="N91">
        <f t="shared" si="6"/>
        <v>35.53</v>
      </c>
      <c r="O91" s="112">
        <f t="shared" si="7"/>
        <v>7.0000000000000284E-2</v>
      </c>
      <c r="P91">
        <v>14.47846889952153</v>
      </c>
      <c r="Q91">
        <v>8.0157613284548273</v>
      </c>
      <c r="R91">
        <v>0</v>
      </c>
      <c r="S91">
        <v>2.0840979453982551</v>
      </c>
      <c r="T91">
        <v>11.021671826625386</v>
      </c>
      <c r="U91" s="114">
        <f t="shared" si="8"/>
        <v>35.6</v>
      </c>
      <c r="V91" s="112">
        <f t="shared" si="9"/>
        <v>0</v>
      </c>
      <c r="X91" s="117"/>
    </row>
    <row r="92" spans="1:24">
      <c r="A92" t="s">
        <v>134</v>
      </c>
      <c r="B92">
        <f>GT!B92</f>
        <v>42</v>
      </c>
      <c r="C92">
        <f>GT!C92</f>
        <v>30</v>
      </c>
      <c r="D92">
        <f>GT!M92</f>
        <v>35.6</v>
      </c>
      <c r="E92">
        <f>GT!N92</f>
        <v>0</v>
      </c>
      <c r="F92">
        <f t="shared" si="10"/>
        <v>72</v>
      </c>
      <c r="G92">
        <f t="shared" si="11"/>
        <v>35.6</v>
      </c>
      <c r="H92" s="112"/>
      <c r="I92">
        <f>BRPL_EOD!AA92+BRPL_EOD!AB92</f>
        <v>14.45</v>
      </c>
      <c r="J92">
        <f>BYPL_EOD!AA92+BYPL_EOD!AB92</f>
        <v>8</v>
      </c>
      <c r="K92">
        <f>MES_EOD!AA92+MES_EOD!AB92</f>
        <v>0</v>
      </c>
      <c r="L92">
        <f>NDMC_EOD!AA92+NDMC_EOD!AB92</f>
        <v>2.08</v>
      </c>
      <c r="M92">
        <f>TPDDL_EOD!AA92+TPDDL_EOD!AB92</f>
        <v>11</v>
      </c>
      <c r="N92">
        <f t="shared" si="6"/>
        <v>35.53</v>
      </c>
      <c r="O92" s="112">
        <f t="shared" si="7"/>
        <v>7.0000000000000284E-2</v>
      </c>
      <c r="P92">
        <v>14.47846889952153</v>
      </c>
      <c r="Q92">
        <v>8.0157613284548273</v>
      </c>
      <c r="R92">
        <v>0</v>
      </c>
      <c r="S92">
        <v>2.0840979453982551</v>
      </c>
      <c r="T92">
        <v>11.021671826625386</v>
      </c>
      <c r="U92" s="114">
        <f t="shared" si="8"/>
        <v>35.6</v>
      </c>
      <c r="V92" s="112">
        <f t="shared" si="9"/>
        <v>0</v>
      </c>
      <c r="X92" s="117"/>
    </row>
    <row r="93" spans="1:24">
      <c r="A93" t="s">
        <v>135</v>
      </c>
      <c r="B93">
        <f>GT!B93</f>
        <v>42</v>
      </c>
      <c r="C93">
        <f>GT!C93</f>
        <v>30</v>
      </c>
      <c r="D93">
        <f>GT!M93</f>
        <v>35.6</v>
      </c>
      <c r="E93">
        <f>GT!N93</f>
        <v>0</v>
      </c>
      <c r="F93">
        <f t="shared" si="10"/>
        <v>72</v>
      </c>
      <c r="G93">
        <f t="shared" si="11"/>
        <v>35.6</v>
      </c>
      <c r="H93" s="112"/>
      <c r="I93">
        <f>BRPL_EOD!AA93+BRPL_EOD!AB93</f>
        <v>15.16</v>
      </c>
      <c r="J93">
        <f>BYPL_EOD!AA93+BYPL_EOD!AB93</f>
        <v>8.3000000000000007</v>
      </c>
      <c r="K93">
        <f>MES_EOD!AA93+MES_EOD!AB93</f>
        <v>0</v>
      </c>
      <c r="L93">
        <f>NDMC_EOD!AA93+NDMC_EOD!AB93</f>
        <v>2.08</v>
      </c>
      <c r="M93">
        <f>TPDDL_EOD!AA93+TPDDL_EOD!AB93</f>
        <v>11</v>
      </c>
      <c r="N93">
        <f t="shared" si="6"/>
        <v>36.54</v>
      </c>
      <c r="O93" s="112">
        <f t="shared" si="7"/>
        <v>-0.93999999999999773</v>
      </c>
      <c r="P93">
        <v>14.77000547345375</v>
      </c>
      <c r="Q93">
        <v>8.0864805692391908</v>
      </c>
      <c r="R93">
        <v>0</v>
      </c>
      <c r="S93">
        <v>2.0264915161466885</v>
      </c>
      <c r="T93">
        <v>10.717022441160372</v>
      </c>
      <c r="U93" s="114">
        <f t="shared" si="8"/>
        <v>35.6</v>
      </c>
      <c r="V93" s="112">
        <f t="shared" si="9"/>
        <v>0</v>
      </c>
      <c r="X93" s="117"/>
    </row>
    <row r="94" spans="1:24">
      <c r="A94" t="s">
        <v>136</v>
      </c>
      <c r="B94">
        <f>GT!B94</f>
        <v>42</v>
      </c>
      <c r="C94">
        <f>GT!C94</f>
        <v>30</v>
      </c>
      <c r="D94">
        <f>GT!M94</f>
        <v>36.6</v>
      </c>
      <c r="E94">
        <f>GT!N94</f>
        <v>0</v>
      </c>
      <c r="F94">
        <f t="shared" si="10"/>
        <v>72</v>
      </c>
      <c r="G94">
        <f t="shared" si="11"/>
        <v>36.6</v>
      </c>
      <c r="H94" s="112"/>
      <c r="I94">
        <f>BRPL_EOD!AA94+BRPL_EOD!AB94</f>
        <v>15.16</v>
      </c>
      <c r="J94">
        <f>BYPL_EOD!AA94+BYPL_EOD!AB94</f>
        <v>8.3000000000000007</v>
      </c>
      <c r="K94">
        <f>MES_EOD!AA94+MES_EOD!AB94</f>
        <v>0</v>
      </c>
      <c r="L94">
        <f>NDMC_EOD!AA94+NDMC_EOD!AB94</f>
        <v>2.08</v>
      </c>
      <c r="M94">
        <f>TPDDL_EOD!AA94+TPDDL_EOD!AB94</f>
        <v>11</v>
      </c>
      <c r="N94">
        <f t="shared" si="6"/>
        <v>36.54</v>
      </c>
      <c r="O94" s="112">
        <f t="shared" si="7"/>
        <v>6.0000000000002274E-2</v>
      </c>
      <c r="P94">
        <v>15.184893267651889</v>
      </c>
      <c r="Q94">
        <v>8.3136288998357983</v>
      </c>
      <c r="R94">
        <v>0</v>
      </c>
      <c r="S94">
        <v>2.0834154351395733</v>
      </c>
      <c r="T94">
        <v>11.018062397372743</v>
      </c>
      <c r="U94" s="114">
        <f t="shared" si="8"/>
        <v>36.6</v>
      </c>
      <c r="V94" s="112">
        <f t="shared" si="9"/>
        <v>0</v>
      </c>
      <c r="X94" s="117"/>
    </row>
    <row r="95" spans="1:24">
      <c r="A95" t="s">
        <v>137</v>
      </c>
      <c r="B95">
        <f>GT!B95</f>
        <v>42</v>
      </c>
      <c r="C95">
        <f>GT!C95</f>
        <v>30</v>
      </c>
      <c r="D95">
        <f>GT!M95</f>
        <v>36.6</v>
      </c>
      <c r="E95">
        <f>GT!N95</f>
        <v>0</v>
      </c>
      <c r="F95">
        <f t="shared" si="10"/>
        <v>72</v>
      </c>
      <c r="G95">
        <f t="shared" si="11"/>
        <v>36.6</v>
      </c>
      <c r="H95" s="112"/>
      <c r="I95">
        <f>BRPL_EOD!AA95+BRPL_EOD!AB95</f>
        <v>15.16</v>
      </c>
      <c r="J95">
        <f>BYPL_EOD!AA95+BYPL_EOD!AB95</f>
        <v>8.3000000000000007</v>
      </c>
      <c r="K95">
        <f>MES_EOD!AA95+MES_EOD!AB95</f>
        <v>0</v>
      </c>
      <c r="L95">
        <f>NDMC_EOD!AA95+NDMC_EOD!AB95</f>
        <v>2.08</v>
      </c>
      <c r="M95">
        <f>TPDDL_EOD!AA95+TPDDL_EOD!AB95</f>
        <v>11</v>
      </c>
      <c r="N95">
        <f t="shared" si="6"/>
        <v>36.54</v>
      </c>
      <c r="O95" s="112">
        <f t="shared" si="7"/>
        <v>6.0000000000002274E-2</v>
      </c>
      <c r="P95">
        <v>15.184893267651889</v>
      </c>
      <c r="Q95">
        <v>8.3136288998357983</v>
      </c>
      <c r="R95">
        <v>0</v>
      </c>
      <c r="S95">
        <v>2.0834154351395733</v>
      </c>
      <c r="T95">
        <v>11.018062397372743</v>
      </c>
      <c r="U95" s="114">
        <f t="shared" si="8"/>
        <v>36.6</v>
      </c>
      <c r="V95" s="112">
        <f t="shared" si="9"/>
        <v>0</v>
      </c>
      <c r="X95" s="117"/>
    </row>
    <row r="96" spans="1:24">
      <c r="A96" t="s">
        <v>138</v>
      </c>
      <c r="B96">
        <f>GT!B96</f>
        <v>42</v>
      </c>
      <c r="C96">
        <f>GT!C96</f>
        <v>30</v>
      </c>
      <c r="D96">
        <f>GT!M96</f>
        <v>36.6</v>
      </c>
      <c r="E96">
        <f>GT!N96</f>
        <v>0</v>
      </c>
      <c r="F96">
        <f t="shared" si="10"/>
        <v>72</v>
      </c>
      <c r="G96">
        <f t="shared" si="11"/>
        <v>36.6</v>
      </c>
      <c r="H96" s="112"/>
      <c r="I96">
        <f>BRPL_EOD!AA96+BRPL_EOD!AB96</f>
        <v>15.67</v>
      </c>
      <c r="J96">
        <f>BYPL_EOD!AA96+BYPL_EOD!AB96</f>
        <v>8.58</v>
      </c>
      <c r="K96">
        <f>MES_EOD!AA96+MES_EOD!AB96</f>
        <v>0</v>
      </c>
      <c r="L96">
        <f>NDMC_EOD!AA96+NDMC_EOD!AB96</f>
        <v>2.08</v>
      </c>
      <c r="M96">
        <f>TPDDL_EOD!AA96+TPDDL_EOD!AB96</f>
        <v>11.2</v>
      </c>
      <c r="N96">
        <f t="shared" si="6"/>
        <v>37.53</v>
      </c>
      <c r="O96" s="112">
        <f t="shared" si="7"/>
        <v>-0.92999999999999972</v>
      </c>
      <c r="P96">
        <v>15.281694644284572</v>
      </c>
      <c r="Q96">
        <v>8.3673860911270985</v>
      </c>
      <c r="R96">
        <v>0</v>
      </c>
      <c r="S96">
        <v>2.0284572342126301</v>
      </c>
      <c r="T96">
        <v>10.9224620303757</v>
      </c>
      <c r="U96" s="114">
        <f t="shared" si="8"/>
        <v>36.6</v>
      </c>
      <c r="V96" s="112">
        <f t="shared" si="9"/>
        <v>0</v>
      </c>
      <c r="X96" s="117"/>
    </row>
    <row r="97" spans="1:24">
      <c r="A97" t="s">
        <v>139</v>
      </c>
      <c r="B97">
        <f>GT!B97</f>
        <v>42</v>
      </c>
      <c r="C97">
        <f>GT!C97</f>
        <v>30</v>
      </c>
      <c r="D97">
        <f>GT!M97</f>
        <v>37.6</v>
      </c>
      <c r="E97">
        <f>GT!N97</f>
        <v>0</v>
      </c>
      <c r="F97">
        <f t="shared" si="10"/>
        <v>72</v>
      </c>
      <c r="G97">
        <f t="shared" si="11"/>
        <v>37.6</v>
      </c>
      <c r="H97" s="112"/>
      <c r="I97">
        <f>BRPL_EOD!AA97+BRPL_EOD!AB97</f>
        <v>15.67</v>
      </c>
      <c r="J97">
        <f>BYPL_EOD!AA97+BYPL_EOD!AB97</f>
        <v>8.58</v>
      </c>
      <c r="K97">
        <f>MES_EOD!AA97+MES_EOD!AB97</f>
        <v>0</v>
      </c>
      <c r="L97">
        <f>NDMC_EOD!AA97+NDMC_EOD!AB97</f>
        <v>2.08</v>
      </c>
      <c r="M97">
        <f>TPDDL_EOD!AA97+TPDDL_EOD!AB97</f>
        <v>11.2</v>
      </c>
      <c r="N97">
        <f t="shared" si="6"/>
        <v>37.53</v>
      </c>
      <c r="O97" s="112">
        <f t="shared" si="7"/>
        <v>7.0000000000000284E-2</v>
      </c>
      <c r="P97">
        <v>15.699227284838795</v>
      </c>
      <c r="Q97">
        <v>8.5960031974420463</v>
      </c>
      <c r="R97">
        <v>0</v>
      </c>
      <c r="S97">
        <v>2.0838795630162537</v>
      </c>
      <c r="T97">
        <v>11.220889954702903</v>
      </c>
      <c r="U97" s="114">
        <f t="shared" si="8"/>
        <v>37.6</v>
      </c>
      <c r="V97" s="112">
        <f t="shared" si="9"/>
        <v>0</v>
      </c>
      <c r="X97" s="117"/>
    </row>
    <row r="98" spans="1:24" ht="15.75" thickBot="1">
      <c r="A98" t="s">
        <v>140</v>
      </c>
      <c r="B98">
        <f>GT!B98</f>
        <v>42</v>
      </c>
      <c r="C98">
        <f>GT!C98</f>
        <v>30</v>
      </c>
      <c r="D98">
        <f>GT!M98</f>
        <v>37.6</v>
      </c>
      <c r="E98">
        <f>GT!N98</f>
        <v>0</v>
      </c>
      <c r="F98">
        <f t="shared" si="10"/>
        <v>72</v>
      </c>
      <c r="G98">
        <f t="shared" si="11"/>
        <v>37.6</v>
      </c>
      <c r="H98" s="112"/>
      <c r="I98">
        <f>BRPL_EOD!AA98+BRPL_EOD!AB98</f>
        <v>15.67</v>
      </c>
      <c r="J98">
        <f>BYPL_EOD!AA98+BYPL_EOD!AB98</f>
        <v>8.58</v>
      </c>
      <c r="K98">
        <f>MES_EOD!AA98+MES_EOD!AB98</f>
        <v>0</v>
      </c>
      <c r="L98">
        <f>NDMC_EOD!AA98+NDMC_EOD!AB98</f>
        <v>2.08</v>
      </c>
      <c r="M98">
        <f>TPDDL_EOD!AA98+TPDDL_EOD!AB98</f>
        <v>11.2</v>
      </c>
      <c r="N98">
        <f t="shared" si="6"/>
        <v>37.53</v>
      </c>
      <c r="O98" s="112">
        <f t="shared" si="7"/>
        <v>7.0000000000000284E-2</v>
      </c>
      <c r="P98">
        <v>15.699227284838795</v>
      </c>
      <c r="Q98">
        <v>8.5960031974420463</v>
      </c>
      <c r="R98">
        <v>0</v>
      </c>
      <c r="S98">
        <v>2.0838795630162537</v>
      </c>
      <c r="T98">
        <v>11.220889954702903</v>
      </c>
      <c r="U98" s="114">
        <f t="shared" si="8"/>
        <v>37.6</v>
      </c>
      <c r="V98" s="112">
        <f t="shared" si="9"/>
        <v>0</v>
      </c>
      <c r="X98" s="117"/>
    </row>
    <row r="99" spans="1:24" ht="15.75" thickBot="1">
      <c r="A99" s="114" t="s">
        <v>324</v>
      </c>
      <c r="B99" s="114">
        <f>SUM(B3:B98)/4000</f>
        <v>1.008</v>
      </c>
      <c r="C99" s="114">
        <f t="shared" ref="C99:U99" si="12">SUM(C3:C98)/4000</f>
        <v>0.72</v>
      </c>
      <c r="D99" s="114">
        <f t="shared" si="12"/>
        <v>0.83944999999999981</v>
      </c>
      <c r="E99" s="114">
        <f t="shared" si="12"/>
        <v>0</v>
      </c>
      <c r="F99" s="114">
        <f t="shared" si="12"/>
        <v>1.728</v>
      </c>
      <c r="G99" s="114">
        <f t="shared" si="12"/>
        <v>0.83944999999999981</v>
      </c>
      <c r="H99" s="114"/>
      <c r="I99" s="114">
        <f t="shared" si="12"/>
        <v>0.32008250000000066</v>
      </c>
      <c r="J99" s="114">
        <f t="shared" si="12"/>
        <v>0.21634500000000009</v>
      </c>
      <c r="K99" s="114">
        <f t="shared" si="12"/>
        <v>0</v>
      </c>
      <c r="L99" s="114">
        <f t="shared" si="12"/>
        <v>4.8595000000000041E-2</v>
      </c>
      <c r="M99" s="114">
        <f t="shared" si="12"/>
        <v>0.25804999999999995</v>
      </c>
      <c r="N99" s="114">
        <f t="shared" si="12"/>
        <v>0.84307250000000111</v>
      </c>
      <c r="O99" s="114">
        <f t="shared" si="12"/>
        <v>-3.6225000000000042E-3</v>
      </c>
      <c r="P99" s="114">
        <f t="shared" si="12"/>
        <v>0.31882166822763219</v>
      </c>
      <c r="Q99" s="114">
        <f t="shared" si="12"/>
        <v>0.21533072085889385</v>
      </c>
      <c r="R99" s="114">
        <f t="shared" si="12"/>
        <v>0</v>
      </c>
      <c r="S99" s="114">
        <f t="shared" si="12"/>
        <v>4.8380721147714509E-2</v>
      </c>
      <c r="T99" s="114">
        <f t="shared" si="12"/>
        <v>0.25691688976575922</v>
      </c>
      <c r="U99" s="114">
        <f t="shared" si="12"/>
        <v>0.83944999999999981</v>
      </c>
      <c r="V99" s="114">
        <f t="shared" si="9"/>
        <v>0</v>
      </c>
      <c r="X99" s="118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[4]GT!A1</f>
        <v>43282</v>
      </c>
      <c r="B1" s="206" t="s">
        <v>153</v>
      </c>
      <c r="C1" s="206"/>
      <c r="D1" s="206" t="s">
        <v>278</v>
      </c>
      <c r="E1" s="206"/>
      <c r="H1" s="112"/>
      <c r="I1" s="206" t="s">
        <v>318</v>
      </c>
      <c r="J1" s="206"/>
      <c r="K1" s="206"/>
      <c r="L1" s="206"/>
      <c r="M1" s="206"/>
      <c r="N1" s="206"/>
      <c r="O1" s="113"/>
      <c r="P1" s="206" t="s">
        <v>319</v>
      </c>
      <c r="Q1" s="206"/>
      <c r="R1" s="206"/>
      <c r="S1" s="206"/>
      <c r="T1" s="206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2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2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2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2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2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2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2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2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2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2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2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2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2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2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2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2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2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2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2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2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2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2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2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2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2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2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2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2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2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2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2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2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2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2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2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2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2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2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2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2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2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2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2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2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2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2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2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2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2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2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2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2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2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2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2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2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2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2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2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2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2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2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2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2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2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2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2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2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2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2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2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2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2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2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2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2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2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2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2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2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2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2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2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2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2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2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2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2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2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2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2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2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2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2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2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2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0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AD99"/>
  <sheetViews>
    <sheetView tabSelected="1" workbookViewId="0">
      <pane xSplit="1" ySplit="2" topLeftCell="B3" activePane="bottomRight" state="frozen"/>
      <selection activeCell="Q1" sqref="Q1:Q99"/>
      <selection pane="topRight" activeCell="Q1" sqref="Q1:Q99"/>
      <selection pane="bottomLeft" activeCell="Q1" sqref="Q1:Q99"/>
      <selection pane="bottomRight"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6" t="s">
        <v>153</v>
      </c>
      <c r="C1" s="206"/>
      <c r="D1" s="206" t="s">
        <v>278</v>
      </c>
      <c r="E1" s="206"/>
      <c r="H1" s="112"/>
      <c r="I1" s="206" t="s">
        <v>318</v>
      </c>
      <c r="J1" s="206"/>
      <c r="K1" s="206"/>
      <c r="L1" s="206"/>
      <c r="M1" s="206"/>
      <c r="N1" s="206"/>
      <c r="O1" s="113"/>
      <c r="P1" s="206" t="s">
        <v>319</v>
      </c>
      <c r="Q1" s="206"/>
      <c r="R1" s="206"/>
      <c r="S1" s="206"/>
      <c r="T1" s="206"/>
      <c r="U1" s="114"/>
      <c r="V1" s="112"/>
      <c r="Y1" s="206" t="s">
        <v>325</v>
      </c>
      <c r="Z1" s="206"/>
      <c r="AA1" s="206" t="s">
        <v>326</v>
      </c>
      <c r="AB1" s="206"/>
      <c r="AC1" s="232" t="s">
        <v>323</v>
      </c>
      <c r="AD1" s="232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248.22000000000003</v>
      </c>
      <c r="E3">
        <f>BAWANA!AM3</f>
        <v>0</v>
      </c>
      <c r="F3">
        <f>(B3+C3)*0.8</f>
        <v>256</v>
      </c>
      <c r="G3">
        <f>(D3+E3)</f>
        <v>248.22000000000003</v>
      </c>
      <c r="H3" s="112"/>
      <c r="I3">
        <f>BRPL_EOD!AI3+BRPL_EOD!AJ3</f>
        <v>99.61</v>
      </c>
      <c r="J3">
        <f>BYPL_EOD!AI3+BYPL_EOD!AJ3</f>
        <v>55</v>
      </c>
      <c r="K3">
        <f>MES_EOD!AI3+MES_EOD!AJ3</f>
        <v>5</v>
      </c>
      <c r="L3">
        <f>NDMC_EOD!AI3+NDMC_EOD!AJ3</f>
        <v>19</v>
      </c>
      <c r="M3">
        <f>TPDDL_EOD!AI3+TPDDL_EOD!AJ3</f>
        <v>69.61</v>
      </c>
      <c r="N3">
        <f t="shared" ref="N3:N66" si="0">SUM(I3:M3)</f>
        <v>248.22000000000003</v>
      </c>
      <c r="O3" s="112">
        <f t="shared" ref="O3:O66" si="1">G3-N3</f>
        <v>0</v>
      </c>
      <c r="P3">
        <v>99.61</v>
      </c>
      <c r="Q3">
        <v>55</v>
      </c>
      <c r="R3">
        <v>5</v>
      </c>
      <c r="S3">
        <v>19</v>
      </c>
      <c r="T3">
        <v>69.61</v>
      </c>
      <c r="U3" s="114">
        <f t="shared" ref="U3:U66" si="2">SUM(P3:T3)</f>
        <v>248.22000000000003</v>
      </c>
      <c r="V3" s="112">
        <f t="shared" ref="V3:V66" si="3">G3-U3</f>
        <v>0</v>
      </c>
      <c r="Y3">
        <f>BAWANA!AW3+BAWANA!AX3</f>
        <v>0</v>
      </c>
      <c r="Z3">
        <f>BAWANA!BD3+BAWANA!BE3</f>
        <v>32</v>
      </c>
      <c r="AA3">
        <f>BAWANA!X3+BAWANA!Y3</f>
        <v>0</v>
      </c>
      <c r="AB3">
        <f>BAWANA!AE3+BAWANA!AF3</f>
        <v>32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248.22000000000003</v>
      </c>
      <c r="E4">
        <f>BAWANA!AM4</f>
        <v>0</v>
      </c>
      <c r="F4">
        <f t="shared" ref="F4:F67" si="4">(B4+C4)*0.8</f>
        <v>256</v>
      </c>
      <c r="G4">
        <f t="shared" ref="G4:G67" si="5">(D4+E4)</f>
        <v>248.22000000000003</v>
      </c>
      <c r="H4" s="112"/>
      <c r="I4">
        <f>BRPL_EOD!AI4+BRPL_EOD!AJ4</f>
        <v>99.61</v>
      </c>
      <c r="J4">
        <f>BYPL_EOD!AI4+BYPL_EOD!AJ4</f>
        <v>55</v>
      </c>
      <c r="K4">
        <f>MES_EOD!AI4+MES_EOD!AJ4</f>
        <v>5</v>
      </c>
      <c r="L4">
        <f>NDMC_EOD!AI4+NDMC_EOD!AJ4</f>
        <v>19</v>
      </c>
      <c r="M4">
        <f>TPDDL_EOD!AI4+TPDDL_EOD!AJ4</f>
        <v>69.61</v>
      </c>
      <c r="N4">
        <f t="shared" si="0"/>
        <v>248.22000000000003</v>
      </c>
      <c r="O4" s="112">
        <f t="shared" si="1"/>
        <v>0</v>
      </c>
      <c r="P4">
        <v>99.61</v>
      </c>
      <c r="Q4">
        <v>55</v>
      </c>
      <c r="R4">
        <v>5</v>
      </c>
      <c r="S4">
        <v>19</v>
      </c>
      <c r="T4">
        <v>69.61</v>
      </c>
      <c r="U4" s="114">
        <f t="shared" si="2"/>
        <v>248.22000000000003</v>
      </c>
      <c r="V4" s="112">
        <f t="shared" si="3"/>
        <v>0</v>
      </c>
      <c r="Y4">
        <f>BAWANA!AW4+BAWANA!AX4</f>
        <v>0</v>
      </c>
      <c r="Z4">
        <f>BAWANA!BD4+BAWANA!BE4</f>
        <v>32</v>
      </c>
      <c r="AA4">
        <f>BAWANA!X4+BAWANA!Y4</f>
        <v>0</v>
      </c>
      <c r="AB4">
        <f>BAWANA!AE4+BAWANA!AF4</f>
        <v>32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248.22000000000003</v>
      </c>
      <c r="E5">
        <f>BAWANA!AM5</f>
        <v>0</v>
      </c>
      <c r="F5">
        <f t="shared" si="4"/>
        <v>256</v>
      </c>
      <c r="G5">
        <f t="shared" si="5"/>
        <v>248.22000000000003</v>
      </c>
      <c r="H5" s="112"/>
      <c r="I5">
        <f>BRPL_EOD!AI5+BRPL_EOD!AJ5</f>
        <v>99.61</v>
      </c>
      <c r="J5">
        <f>BYPL_EOD!AI5+BYPL_EOD!AJ5</f>
        <v>55</v>
      </c>
      <c r="K5">
        <f>MES_EOD!AI5+MES_EOD!AJ5</f>
        <v>5</v>
      </c>
      <c r="L5">
        <f>NDMC_EOD!AI5+NDMC_EOD!AJ5</f>
        <v>19</v>
      </c>
      <c r="M5">
        <f>TPDDL_EOD!AI5+TPDDL_EOD!AJ5</f>
        <v>69.61</v>
      </c>
      <c r="N5">
        <f t="shared" si="0"/>
        <v>248.22000000000003</v>
      </c>
      <c r="O5" s="112">
        <f t="shared" si="1"/>
        <v>0</v>
      </c>
      <c r="P5">
        <v>99.61</v>
      </c>
      <c r="Q5">
        <v>55</v>
      </c>
      <c r="R5">
        <v>5</v>
      </c>
      <c r="S5">
        <v>19</v>
      </c>
      <c r="T5">
        <v>69.61</v>
      </c>
      <c r="U5" s="114">
        <f t="shared" si="2"/>
        <v>248.22000000000003</v>
      </c>
      <c r="V5" s="112">
        <f t="shared" si="3"/>
        <v>0</v>
      </c>
      <c r="Y5">
        <f>BAWANA!AW5+BAWANA!AX5</f>
        <v>0</v>
      </c>
      <c r="Z5">
        <f>BAWANA!BD5+BAWANA!BE5</f>
        <v>32</v>
      </c>
      <c r="AA5">
        <f>BAWANA!X5+BAWANA!Y5</f>
        <v>0</v>
      </c>
      <c r="AB5">
        <f>BAWANA!AE5+BAWANA!AF5</f>
        <v>32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248.22000000000003</v>
      </c>
      <c r="E6">
        <f>BAWANA!AM6</f>
        <v>0</v>
      </c>
      <c r="F6">
        <f t="shared" si="4"/>
        <v>256</v>
      </c>
      <c r="G6">
        <f t="shared" si="5"/>
        <v>248.22000000000003</v>
      </c>
      <c r="H6" s="112"/>
      <c r="I6">
        <f>BRPL_EOD!AI6+BRPL_EOD!AJ6</f>
        <v>99.61</v>
      </c>
      <c r="J6">
        <f>BYPL_EOD!AI6+BYPL_EOD!AJ6</f>
        <v>55</v>
      </c>
      <c r="K6">
        <f>MES_EOD!AI6+MES_EOD!AJ6</f>
        <v>5</v>
      </c>
      <c r="L6">
        <f>NDMC_EOD!AI6+NDMC_EOD!AJ6</f>
        <v>19</v>
      </c>
      <c r="M6">
        <f>TPDDL_EOD!AI6+TPDDL_EOD!AJ6</f>
        <v>69.61</v>
      </c>
      <c r="N6">
        <f t="shared" si="0"/>
        <v>248.22000000000003</v>
      </c>
      <c r="O6" s="112">
        <f t="shared" si="1"/>
        <v>0</v>
      </c>
      <c r="P6">
        <v>99.61</v>
      </c>
      <c r="Q6">
        <v>55</v>
      </c>
      <c r="R6">
        <v>5</v>
      </c>
      <c r="S6">
        <v>19</v>
      </c>
      <c r="T6">
        <v>69.61</v>
      </c>
      <c r="U6" s="114">
        <f t="shared" si="2"/>
        <v>248.22000000000003</v>
      </c>
      <c r="V6" s="112">
        <f t="shared" si="3"/>
        <v>0</v>
      </c>
      <c r="Y6">
        <f>BAWANA!AW6+BAWANA!AX6</f>
        <v>0</v>
      </c>
      <c r="Z6">
        <f>BAWANA!BD6+BAWANA!BE6</f>
        <v>32</v>
      </c>
      <c r="AA6">
        <f>BAWANA!X6+BAWANA!Y6</f>
        <v>0</v>
      </c>
      <c r="AB6">
        <f>BAWANA!AE6+BAWANA!AF6</f>
        <v>32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248.22000000000003</v>
      </c>
      <c r="E7">
        <f>BAWANA!AM7</f>
        <v>0</v>
      </c>
      <c r="F7">
        <f t="shared" si="4"/>
        <v>256</v>
      </c>
      <c r="G7">
        <f t="shared" si="5"/>
        <v>248.22000000000003</v>
      </c>
      <c r="H7" s="112"/>
      <c r="I7">
        <f>BRPL_EOD!AI7+BRPL_EOD!AJ7</f>
        <v>99.61</v>
      </c>
      <c r="J7">
        <f>BYPL_EOD!AI7+BYPL_EOD!AJ7</f>
        <v>55</v>
      </c>
      <c r="K7">
        <f>MES_EOD!AI7+MES_EOD!AJ7</f>
        <v>5</v>
      </c>
      <c r="L7">
        <f>NDMC_EOD!AI7+NDMC_EOD!AJ7</f>
        <v>19</v>
      </c>
      <c r="M7">
        <f>TPDDL_EOD!AI7+TPDDL_EOD!AJ7</f>
        <v>69.61</v>
      </c>
      <c r="N7">
        <f t="shared" si="0"/>
        <v>248.22000000000003</v>
      </c>
      <c r="O7" s="112">
        <f t="shared" si="1"/>
        <v>0</v>
      </c>
      <c r="P7">
        <v>99.61</v>
      </c>
      <c r="Q7">
        <v>55</v>
      </c>
      <c r="R7">
        <v>5</v>
      </c>
      <c r="S7">
        <v>19</v>
      </c>
      <c r="T7">
        <v>69.61</v>
      </c>
      <c r="U7" s="114">
        <f t="shared" si="2"/>
        <v>248.22000000000003</v>
      </c>
      <c r="V7" s="112">
        <f t="shared" si="3"/>
        <v>0</v>
      </c>
      <c r="Y7">
        <f>BAWANA!AW7+BAWANA!AX7</f>
        <v>10.89</v>
      </c>
      <c r="Z7">
        <f>BAWANA!BD7+BAWANA!BE7</f>
        <v>10.89</v>
      </c>
      <c r="AA7">
        <f>BAWANA!X7+BAWANA!Y7</f>
        <v>10.89</v>
      </c>
      <c r="AB7">
        <f>BAWANA!AE7+BAWANA!AF7</f>
        <v>10.89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248.22000000000003</v>
      </c>
      <c r="E8">
        <f>BAWANA!AM8</f>
        <v>0</v>
      </c>
      <c r="F8">
        <f t="shared" si="4"/>
        <v>256</v>
      </c>
      <c r="G8">
        <f t="shared" si="5"/>
        <v>248.22000000000003</v>
      </c>
      <c r="H8" s="112"/>
      <c r="I8">
        <f>BRPL_EOD!AI8+BRPL_EOD!AJ8</f>
        <v>99.61</v>
      </c>
      <c r="J8">
        <f>BYPL_EOD!AI8+BYPL_EOD!AJ8</f>
        <v>55</v>
      </c>
      <c r="K8">
        <f>MES_EOD!AI8+MES_EOD!AJ8</f>
        <v>5</v>
      </c>
      <c r="L8">
        <f>NDMC_EOD!AI8+NDMC_EOD!AJ8</f>
        <v>19</v>
      </c>
      <c r="M8">
        <f>TPDDL_EOD!AI8+TPDDL_EOD!AJ8</f>
        <v>69.61</v>
      </c>
      <c r="N8">
        <f t="shared" si="0"/>
        <v>248.22000000000003</v>
      </c>
      <c r="O8" s="112">
        <f t="shared" si="1"/>
        <v>0</v>
      </c>
      <c r="P8">
        <v>99.61</v>
      </c>
      <c r="Q8">
        <v>55</v>
      </c>
      <c r="R8">
        <v>5</v>
      </c>
      <c r="S8">
        <v>19</v>
      </c>
      <c r="T8">
        <v>69.61</v>
      </c>
      <c r="U8" s="114">
        <f t="shared" si="2"/>
        <v>248.22000000000003</v>
      </c>
      <c r="V8" s="112">
        <f t="shared" si="3"/>
        <v>0</v>
      </c>
      <c r="Y8">
        <f>BAWANA!AW8+BAWANA!AX8</f>
        <v>10.89</v>
      </c>
      <c r="Z8">
        <f>BAWANA!BD8+BAWANA!BE8</f>
        <v>10.89</v>
      </c>
      <c r="AA8">
        <f>BAWANA!X8+BAWANA!Y8</f>
        <v>10.89</v>
      </c>
      <c r="AB8">
        <f>BAWANA!AE8+BAWANA!AF8</f>
        <v>10.89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248.22000000000003</v>
      </c>
      <c r="E9">
        <f>BAWANA!AM9</f>
        <v>0</v>
      </c>
      <c r="F9">
        <f t="shared" si="4"/>
        <v>256</v>
      </c>
      <c r="G9">
        <f t="shared" si="5"/>
        <v>248.22000000000003</v>
      </c>
      <c r="H9" s="112"/>
      <c r="I9">
        <f>BRPL_EOD!AI9+BRPL_EOD!AJ9</f>
        <v>99.61</v>
      </c>
      <c r="J9">
        <f>BYPL_EOD!AI9+BYPL_EOD!AJ9</f>
        <v>55</v>
      </c>
      <c r="K9">
        <f>MES_EOD!AI9+MES_EOD!AJ9</f>
        <v>5</v>
      </c>
      <c r="L9">
        <f>NDMC_EOD!AI9+NDMC_EOD!AJ9</f>
        <v>19</v>
      </c>
      <c r="M9">
        <f>TPDDL_EOD!AI9+TPDDL_EOD!AJ9</f>
        <v>69.61</v>
      </c>
      <c r="N9">
        <f t="shared" si="0"/>
        <v>248.22000000000003</v>
      </c>
      <c r="O9" s="112">
        <f t="shared" si="1"/>
        <v>0</v>
      </c>
      <c r="P9">
        <v>99.61</v>
      </c>
      <c r="Q9">
        <v>55</v>
      </c>
      <c r="R9">
        <v>5</v>
      </c>
      <c r="S9">
        <v>19</v>
      </c>
      <c r="T9">
        <v>69.61</v>
      </c>
      <c r="U9" s="114">
        <f t="shared" si="2"/>
        <v>248.22000000000003</v>
      </c>
      <c r="V9" s="112">
        <f t="shared" si="3"/>
        <v>0</v>
      </c>
      <c r="Y9">
        <f>BAWANA!AW9+BAWANA!AX9</f>
        <v>10.89</v>
      </c>
      <c r="Z9">
        <f>BAWANA!BD9+BAWANA!BE9</f>
        <v>10.89</v>
      </c>
      <c r="AA9">
        <f>BAWANA!X9+BAWANA!Y9</f>
        <v>10.89</v>
      </c>
      <c r="AB9">
        <f>BAWANA!AE9+BAWANA!AF9</f>
        <v>10.89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248.22000000000003</v>
      </c>
      <c r="E10">
        <f>BAWANA!AM10</f>
        <v>0</v>
      </c>
      <c r="F10">
        <f t="shared" si="4"/>
        <v>256</v>
      </c>
      <c r="G10">
        <f t="shared" si="5"/>
        <v>248.22000000000003</v>
      </c>
      <c r="H10" s="112"/>
      <c r="I10">
        <f>BRPL_EOD!AI10+BRPL_EOD!AJ10</f>
        <v>99.61</v>
      </c>
      <c r="J10">
        <f>BYPL_EOD!AI10+BYPL_EOD!AJ10</f>
        <v>55</v>
      </c>
      <c r="K10">
        <f>MES_EOD!AI10+MES_EOD!AJ10</f>
        <v>5</v>
      </c>
      <c r="L10">
        <f>NDMC_EOD!AI10+NDMC_EOD!AJ10</f>
        <v>19</v>
      </c>
      <c r="M10">
        <f>TPDDL_EOD!AI10+TPDDL_EOD!AJ10</f>
        <v>69.61</v>
      </c>
      <c r="N10">
        <f t="shared" si="0"/>
        <v>248.22000000000003</v>
      </c>
      <c r="O10" s="112">
        <f t="shared" si="1"/>
        <v>0</v>
      </c>
      <c r="P10">
        <v>99.61</v>
      </c>
      <c r="Q10">
        <v>55</v>
      </c>
      <c r="R10">
        <v>5</v>
      </c>
      <c r="S10">
        <v>19</v>
      </c>
      <c r="T10">
        <v>69.61</v>
      </c>
      <c r="U10" s="114">
        <f t="shared" si="2"/>
        <v>248.22000000000003</v>
      </c>
      <c r="V10" s="112">
        <f t="shared" si="3"/>
        <v>0</v>
      </c>
      <c r="Y10">
        <f>BAWANA!AW10+BAWANA!AX10</f>
        <v>10.89</v>
      </c>
      <c r="Z10">
        <f>BAWANA!BD10+BAWANA!BE10</f>
        <v>10.89</v>
      </c>
      <c r="AA10">
        <f>BAWANA!X10+BAWANA!Y10</f>
        <v>10.89</v>
      </c>
      <c r="AB10">
        <f>BAWANA!AE10+BAWANA!AF10</f>
        <v>10.89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226.22000000000003</v>
      </c>
      <c r="E11">
        <f>BAWANA!AM11</f>
        <v>0</v>
      </c>
      <c r="F11">
        <f t="shared" si="4"/>
        <v>256</v>
      </c>
      <c r="G11">
        <f t="shared" si="5"/>
        <v>226.22000000000003</v>
      </c>
      <c r="H11" s="112"/>
      <c r="I11">
        <f>BRPL_EOD!AI11+BRPL_EOD!AJ11</f>
        <v>99.61</v>
      </c>
      <c r="J11">
        <f>BYPL_EOD!AI11+BYPL_EOD!AJ11</f>
        <v>55</v>
      </c>
      <c r="K11">
        <f>MES_EOD!AI11+MES_EOD!AJ11</f>
        <v>5</v>
      </c>
      <c r="L11">
        <f>NDMC_EOD!AI11+NDMC_EOD!AJ11</f>
        <v>19</v>
      </c>
      <c r="M11">
        <f>TPDDL_EOD!AI11+TPDDL_EOD!AJ11</f>
        <v>47.61</v>
      </c>
      <c r="N11">
        <f t="shared" si="0"/>
        <v>226.22000000000003</v>
      </c>
      <c r="O11" s="112">
        <f t="shared" si="1"/>
        <v>0</v>
      </c>
      <c r="P11">
        <v>99.61</v>
      </c>
      <c r="Q11">
        <v>55</v>
      </c>
      <c r="R11">
        <v>5</v>
      </c>
      <c r="S11">
        <v>19</v>
      </c>
      <c r="T11">
        <v>47.61</v>
      </c>
      <c r="U11" s="114">
        <f t="shared" si="2"/>
        <v>226.22000000000003</v>
      </c>
      <c r="V11" s="112">
        <f t="shared" si="3"/>
        <v>0</v>
      </c>
      <c r="Y11">
        <f>BAWANA!AW11+BAWANA!AX11</f>
        <v>21.89</v>
      </c>
      <c r="Z11">
        <f>BAWANA!BD11+BAWANA!BE11</f>
        <v>21.89</v>
      </c>
      <c r="AA11">
        <f>BAWANA!X11+BAWANA!Y11</f>
        <v>21.89</v>
      </c>
      <c r="AB11">
        <f>BAWANA!AE11+BAWANA!AF11</f>
        <v>21.89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226.22000000000003</v>
      </c>
      <c r="E12">
        <f>BAWANA!AM12</f>
        <v>0</v>
      </c>
      <c r="F12">
        <f t="shared" si="4"/>
        <v>256</v>
      </c>
      <c r="G12">
        <f t="shared" si="5"/>
        <v>226.22000000000003</v>
      </c>
      <c r="H12" s="112"/>
      <c r="I12">
        <f>BRPL_EOD!AI12+BRPL_EOD!AJ12</f>
        <v>99.61</v>
      </c>
      <c r="J12">
        <f>BYPL_EOD!AI12+BYPL_EOD!AJ12</f>
        <v>55</v>
      </c>
      <c r="K12">
        <f>MES_EOD!AI12+MES_EOD!AJ12</f>
        <v>5</v>
      </c>
      <c r="L12">
        <f>NDMC_EOD!AI12+NDMC_EOD!AJ12</f>
        <v>19</v>
      </c>
      <c r="M12">
        <f>TPDDL_EOD!AI12+TPDDL_EOD!AJ12</f>
        <v>47.61</v>
      </c>
      <c r="N12">
        <f t="shared" si="0"/>
        <v>226.22000000000003</v>
      </c>
      <c r="O12" s="112">
        <f t="shared" si="1"/>
        <v>0</v>
      </c>
      <c r="P12">
        <v>99.61</v>
      </c>
      <c r="Q12">
        <v>55</v>
      </c>
      <c r="R12">
        <v>5</v>
      </c>
      <c r="S12">
        <v>19</v>
      </c>
      <c r="T12">
        <v>47.61</v>
      </c>
      <c r="U12" s="114">
        <f t="shared" si="2"/>
        <v>226.22000000000003</v>
      </c>
      <c r="V12" s="112">
        <f t="shared" si="3"/>
        <v>0</v>
      </c>
      <c r="Y12">
        <f>BAWANA!AW12+BAWANA!AX12</f>
        <v>21.89</v>
      </c>
      <c r="Z12">
        <f>BAWANA!BD12+BAWANA!BE12</f>
        <v>21.89</v>
      </c>
      <c r="AA12">
        <f>BAWANA!X12+BAWANA!Y12</f>
        <v>21.89</v>
      </c>
      <c r="AB12">
        <f>BAWANA!AE12+BAWANA!AF12</f>
        <v>21.89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228.60000000000002</v>
      </c>
      <c r="E13">
        <f>BAWANA!AM13</f>
        <v>0</v>
      </c>
      <c r="F13">
        <f t="shared" si="4"/>
        <v>256</v>
      </c>
      <c r="G13">
        <f t="shared" si="5"/>
        <v>228.60000000000002</v>
      </c>
      <c r="H13" s="112"/>
      <c r="I13">
        <f>BRPL_EOD!AI13+BRPL_EOD!AJ13</f>
        <v>99.61</v>
      </c>
      <c r="J13">
        <f>BYPL_EOD!AI13+BYPL_EOD!AJ13</f>
        <v>55</v>
      </c>
      <c r="K13">
        <f>MES_EOD!AI13+MES_EOD!AJ13</f>
        <v>5</v>
      </c>
      <c r="L13">
        <f>NDMC_EOD!AI13+NDMC_EOD!AJ13</f>
        <v>19</v>
      </c>
      <c r="M13">
        <f>TPDDL_EOD!AI13+TPDDL_EOD!AJ13</f>
        <v>50</v>
      </c>
      <c r="N13">
        <f t="shared" si="0"/>
        <v>228.61</v>
      </c>
      <c r="O13" s="112">
        <f t="shared" si="1"/>
        <v>-9.9999999999909051E-3</v>
      </c>
      <c r="P13">
        <v>99.605642797777875</v>
      </c>
      <c r="Q13">
        <v>54.997594155986178</v>
      </c>
      <c r="R13">
        <v>4.9997812869078349</v>
      </c>
      <c r="S13">
        <v>18.99916889024977</v>
      </c>
      <c r="T13">
        <v>49.997812869078345</v>
      </c>
      <c r="U13" s="114">
        <f t="shared" si="2"/>
        <v>228.60000000000002</v>
      </c>
      <c r="V13" s="112">
        <f t="shared" si="3"/>
        <v>0</v>
      </c>
      <c r="Y13">
        <f>BAWANA!AW13+BAWANA!AX13</f>
        <v>20.7</v>
      </c>
      <c r="Z13">
        <f>BAWANA!BD13+BAWANA!BE13</f>
        <v>20.7</v>
      </c>
      <c r="AA13">
        <f>BAWANA!X13+BAWANA!Y13</f>
        <v>20.7</v>
      </c>
      <c r="AB13">
        <f>BAWANA!AE13+BAWANA!AF13</f>
        <v>20.7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228.60000000000002</v>
      </c>
      <c r="E14">
        <f>BAWANA!AM14</f>
        <v>0</v>
      </c>
      <c r="F14">
        <f t="shared" si="4"/>
        <v>256</v>
      </c>
      <c r="G14">
        <f t="shared" si="5"/>
        <v>228.60000000000002</v>
      </c>
      <c r="H14" s="112"/>
      <c r="I14">
        <f>BRPL_EOD!AI14+BRPL_EOD!AJ14</f>
        <v>99.61</v>
      </c>
      <c r="J14">
        <f>BYPL_EOD!AI14+BYPL_EOD!AJ14</f>
        <v>55</v>
      </c>
      <c r="K14">
        <f>MES_EOD!AI14+MES_EOD!AJ14</f>
        <v>5</v>
      </c>
      <c r="L14">
        <f>NDMC_EOD!AI14+NDMC_EOD!AJ14</f>
        <v>19</v>
      </c>
      <c r="M14">
        <f>TPDDL_EOD!AI14+TPDDL_EOD!AJ14</f>
        <v>50</v>
      </c>
      <c r="N14">
        <f t="shared" si="0"/>
        <v>228.61</v>
      </c>
      <c r="O14" s="112">
        <f t="shared" si="1"/>
        <v>-9.9999999999909051E-3</v>
      </c>
      <c r="P14">
        <v>99.605642797777875</v>
      </c>
      <c r="Q14">
        <v>54.997594155986178</v>
      </c>
      <c r="R14">
        <v>4.9997812869078349</v>
      </c>
      <c r="S14">
        <v>18.99916889024977</v>
      </c>
      <c r="T14">
        <v>49.997812869078345</v>
      </c>
      <c r="U14" s="114">
        <f t="shared" si="2"/>
        <v>228.60000000000002</v>
      </c>
      <c r="V14" s="112">
        <f t="shared" si="3"/>
        <v>0</v>
      </c>
      <c r="Y14">
        <f>BAWANA!AW14+BAWANA!AX14</f>
        <v>20.7</v>
      </c>
      <c r="Z14">
        <f>BAWANA!BD14+BAWANA!BE14</f>
        <v>20.7</v>
      </c>
      <c r="AA14">
        <f>BAWANA!X14+BAWANA!Y14</f>
        <v>20.7</v>
      </c>
      <c r="AB14">
        <f>BAWANA!AE14+BAWANA!AF14</f>
        <v>20.7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228.60000000000002</v>
      </c>
      <c r="E15">
        <f>BAWANA!AM15</f>
        <v>0</v>
      </c>
      <c r="F15">
        <f t="shared" si="4"/>
        <v>256</v>
      </c>
      <c r="G15">
        <f t="shared" si="5"/>
        <v>228.60000000000002</v>
      </c>
      <c r="H15" s="112"/>
      <c r="I15">
        <f>BRPL_EOD!AI15+BRPL_EOD!AJ15</f>
        <v>99.61</v>
      </c>
      <c r="J15">
        <f>BYPL_EOD!AI15+BYPL_EOD!AJ15</f>
        <v>55</v>
      </c>
      <c r="K15">
        <f>MES_EOD!AI15+MES_EOD!AJ15</f>
        <v>5</v>
      </c>
      <c r="L15">
        <f>NDMC_EOD!AI15+NDMC_EOD!AJ15</f>
        <v>19</v>
      </c>
      <c r="M15">
        <f>TPDDL_EOD!AI15+TPDDL_EOD!AJ15</f>
        <v>50</v>
      </c>
      <c r="N15">
        <f t="shared" si="0"/>
        <v>228.61</v>
      </c>
      <c r="O15" s="112">
        <f t="shared" si="1"/>
        <v>-9.9999999999909051E-3</v>
      </c>
      <c r="P15">
        <v>99.605642797777875</v>
      </c>
      <c r="Q15">
        <v>54.997594155986178</v>
      </c>
      <c r="R15">
        <v>4.9997812869078349</v>
      </c>
      <c r="S15">
        <v>18.99916889024977</v>
      </c>
      <c r="T15">
        <v>49.997812869078345</v>
      </c>
      <c r="U15" s="114">
        <f t="shared" si="2"/>
        <v>228.60000000000002</v>
      </c>
      <c r="V15" s="112">
        <f t="shared" si="3"/>
        <v>0</v>
      </c>
      <c r="Y15">
        <f>BAWANA!AW15+BAWANA!AX15</f>
        <v>20.7</v>
      </c>
      <c r="Z15">
        <f>BAWANA!BD15+BAWANA!BE15</f>
        <v>20.7</v>
      </c>
      <c r="AA15">
        <f>BAWANA!X15+BAWANA!Y15</f>
        <v>20.7</v>
      </c>
      <c r="AB15">
        <f>BAWANA!AE15+BAWANA!AF15</f>
        <v>20.7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228.60000000000002</v>
      </c>
      <c r="E16">
        <f>BAWANA!AM16</f>
        <v>0</v>
      </c>
      <c r="F16">
        <f t="shared" si="4"/>
        <v>256</v>
      </c>
      <c r="G16">
        <f t="shared" si="5"/>
        <v>228.60000000000002</v>
      </c>
      <c r="H16" s="112"/>
      <c r="I16">
        <f>BRPL_EOD!AI16+BRPL_EOD!AJ16</f>
        <v>99.61</v>
      </c>
      <c r="J16">
        <f>BYPL_EOD!AI16+BYPL_EOD!AJ16</f>
        <v>55</v>
      </c>
      <c r="K16">
        <f>MES_EOD!AI16+MES_EOD!AJ16</f>
        <v>5</v>
      </c>
      <c r="L16">
        <f>NDMC_EOD!AI16+NDMC_EOD!AJ16</f>
        <v>19</v>
      </c>
      <c r="M16">
        <f>TPDDL_EOD!AI16+TPDDL_EOD!AJ16</f>
        <v>50</v>
      </c>
      <c r="N16">
        <f t="shared" si="0"/>
        <v>228.61</v>
      </c>
      <c r="O16" s="112">
        <f t="shared" si="1"/>
        <v>-9.9999999999909051E-3</v>
      </c>
      <c r="P16">
        <v>99.605642797777875</v>
      </c>
      <c r="Q16">
        <v>54.997594155986178</v>
      </c>
      <c r="R16">
        <v>4.9997812869078349</v>
      </c>
      <c r="S16">
        <v>18.99916889024977</v>
      </c>
      <c r="T16">
        <v>49.997812869078345</v>
      </c>
      <c r="U16" s="114">
        <f t="shared" si="2"/>
        <v>228.60000000000002</v>
      </c>
      <c r="V16" s="112">
        <f t="shared" si="3"/>
        <v>0</v>
      </c>
      <c r="Y16">
        <f>BAWANA!AW16+BAWANA!AX16</f>
        <v>20.7</v>
      </c>
      <c r="Z16">
        <f>BAWANA!BD16+BAWANA!BE16</f>
        <v>20.7</v>
      </c>
      <c r="AA16">
        <f>BAWANA!X16+BAWANA!Y16</f>
        <v>20.7</v>
      </c>
      <c r="AB16">
        <f>BAWANA!AE16+BAWANA!AF16</f>
        <v>20.7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228.60000000000002</v>
      </c>
      <c r="E17">
        <f>BAWANA!AM17</f>
        <v>0</v>
      </c>
      <c r="F17">
        <f t="shared" si="4"/>
        <v>256</v>
      </c>
      <c r="G17">
        <f t="shared" si="5"/>
        <v>228.60000000000002</v>
      </c>
      <c r="H17" s="112"/>
      <c r="I17">
        <f>BRPL_EOD!AI17+BRPL_EOD!AJ17</f>
        <v>99.61</v>
      </c>
      <c r="J17">
        <f>BYPL_EOD!AI17+BYPL_EOD!AJ17</f>
        <v>55</v>
      </c>
      <c r="K17">
        <f>MES_EOD!AI17+MES_EOD!AJ17</f>
        <v>5</v>
      </c>
      <c r="L17">
        <f>NDMC_EOD!AI17+NDMC_EOD!AJ17</f>
        <v>19</v>
      </c>
      <c r="M17">
        <f>TPDDL_EOD!AI17+TPDDL_EOD!AJ17</f>
        <v>50</v>
      </c>
      <c r="N17">
        <f t="shared" si="0"/>
        <v>228.61</v>
      </c>
      <c r="O17" s="112">
        <f t="shared" si="1"/>
        <v>-9.9999999999909051E-3</v>
      </c>
      <c r="P17">
        <v>99.605642797777875</v>
      </c>
      <c r="Q17">
        <v>54.997594155986178</v>
      </c>
      <c r="R17">
        <v>4.9997812869078349</v>
      </c>
      <c r="S17">
        <v>18.99916889024977</v>
      </c>
      <c r="T17">
        <v>49.997812869078345</v>
      </c>
      <c r="U17" s="114">
        <f t="shared" si="2"/>
        <v>228.60000000000002</v>
      </c>
      <c r="V17" s="112">
        <f t="shared" si="3"/>
        <v>0</v>
      </c>
      <c r="Y17">
        <f>BAWANA!AW17+BAWANA!AX17</f>
        <v>20.7</v>
      </c>
      <c r="Z17">
        <f>BAWANA!BD17+BAWANA!BE17</f>
        <v>20.7</v>
      </c>
      <c r="AA17">
        <f>BAWANA!X17+BAWANA!Y17</f>
        <v>20.7</v>
      </c>
      <c r="AB17">
        <f>BAWANA!AE17+BAWANA!AF17</f>
        <v>20.7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228.60000000000002</v>
      </c>
      <c r="E18">
        <f>BAWANA!AM18</f>
        <v>0</v>
      </c>
      <c r="F18">
        <f t="shared" si="4"/>
        <v>256</v>
      </c>
      <c r="G18">
        <f t="shared" si="5"/>
        <v>228.60000000000002</v>
      </c>
      <c r="H18" s="112"/>
      <c r="I18">
        <f>BRPL_EOD!AI18+BRPL_EOD!AJ18</f>
        <v>99.61</v>
      </c>
      <c r="J18">
        <f>BYPL_EOD!AI18+BYPL_EOD!AJ18</f>
        <v>55</v>
      </c>
      <c r="K18">
        <f>MES_EOD!AI18+MES_EOD!AJ18</f>
        <v>5</v>
      </c>
      <c r="L18">
        <f>NDMC_EOD!AI18+NDMC_EOD!AJ18</f>
        <v>19</v>
      </c>
      <c r="M18">
        <f>TPDDL_EOD!AI18+TPDDL_EOD!AJ18</f>
        <v>50</v>
      </c>
      <c r="N18">
        <f t="shared" si="0"/>
        <v>228.61</v>
      </c>
      <c r="O18" s="112">
        <f t="shared" si="1"/>
        <v>-9.9999999999909051E-3</v>
      </c>
      <c r="P18">
        <v>99.605642797777875</v>
      </c>
      <c r="Q18">
        <v>54.997594155986178</v>
      </c>
      <c r="R18">
        <v>4.9997812869078349</v>
      </c>
      <c r="S18">
        <v>18.99916889024977</v>
      </c>
      <c r="T18">
        <v>49.997812869078345</v>
      </c>
      <c r="U18" s="114">
        <f t="shared" si="2"/>
        <v>228.60000000000002</v>
      </c>
      <c r="V18" s="112">
        <f t="shared" si="3"/>
        <v>0</v>
      </c>
      <c r="Y18">
        <f>BAWANA!AW18+BAWANA!AX18</f>
        <v>20.7</v>
      </c>
      <c r="Z18">
        <f>BAWANA!BD18+BAWANA!BE18</f>
        <v>20.7</v>
      </c>
      <c r="AA18">
        <f>BAWANA!X18+BAWANA!Y18</f>
        <v>20.7</v>
      </c>
      <c r="AB18">
        <f>BAWANA!AE18+BAWANA!AF18</f>
        <v>20.7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228.61</v>
      </c>
      <c r="E19">
        <f>BAWANA!AM19</f>
        <v>0</v>
      </c>
      <c r="F19">
        <f t="shared" si="4"/>
        <v>256</v>
      </c>
      <c r="G19">
        <f t="shared" si="5"/>
        <v>228.61</v>
      </c>
      <c r="H19" s="112"/>
      <c r="I19">
        <f>BRPL_EOD!AI19+BRPL_EOD!AJ19</f>
        <v>99.61</v>
      </c>
      <c r="J19">
        <f>BYPL_EOD!AI19+BYPL_EOD!AJ19</f>
        <v>55</v>
      </c>
      <c r="K19">
        <f>MES_EOD!AI19+MES_EOD!AJ19</f>
        <v>5</v>
      </c>
      <c r="L19">
        <f>NDMC_EOD!AI19+NDMC_EOD!AJ19</f>
        <v>19</v>
      </c>
      <c r="M19">
        <f>TPDDL_EOD!AI19+TPDDL_EOD!AJ19</f>
        <v>50</v>
      </c>
      <c r="N19">
        <f t="shared" si="0"/>
        <v>228.61</v>
      </c>
      <c r="O19" s="112">
        <f t="shared" si="1"/>
        <v>0</v>
      </c>
      <c r="P19">
        <v>99.61</v>
      </c>
      <c r="Q19">
        <v>55</v>
      </c>
      <c r="R19">
        <v>5</v>
      </c>
      <c r="S19">
        <v>19</v>
      </c>
      <c r="T19">
        <v>50</v>
      </c>
      <c r="U19" s="114">
        <f t="shared" si="2"/>
        <v>228.61</v>
      </c>
      <c r="V19" s="112">
        <f t="shared" si="3"/>
        <v>0</v>
      </c>
      <c r="Y19">
        <f>BAWANA!AW19+BAWANA!AX19</f>
        <v>9.39</v>
      </c>
      <c r="Z19">
        <f>BAWANA!BD19+BAWANA!BE19</f>
        <v>32</v>
      </c>
      <c r="AA19">
        <f>BAWANA!X19+BAWANA!Y19</f>
        <v>9.39</v>
      </c>
      <c r="AB19">
        <f>BAWANA!AE19+BAWANA!AF19</f>
        <v>32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228.61</v>
      </c>
      <c r="E20">
        <f>BAWANA!AM20</f>
        <v>0</v>
      </c>
      <c r="F20">
        <f t="shared" si="4"/>
        <v>256</v>
      </c>
      <c r="G20">
        <f t="shared" si="5"/>
        <v>228.61</v>
      </c>
      <c r="H20" s="112"/>
      <c r="I20">
        <f>BRPL_EOD!AI20+BRPL_EOD!AJ20</f>
        <v>99.61</v>
      </c>
      <c r="J20">
        <f>BYPL_EOD!AI20+BYPL_EOD!AJ20</f>
        <v>55</v>
      </c>
      <c r="K20">
        <f>MES_EOD!AI20+MES_EOD!AJ20</f>
        <v>5</v>
      </c>
      <c r="L20">
        <f>NDMC_EOD!AI20+NDMC_EOD!AJ20</f>
        <v>19</v>
      </c>
      <c r="M20">
        <f>TPDDL_EOD!AI20+TPDDL_EOD!AJ20</f>
        <v>50</v>
      </c>
      <c r="N20">
        <f t="shared" si="0"/>
        <v>228.61</v>
      </c>
      <c r="O20" s="112">
        <f t="shared" si="1"/>
        <v>0</v>
      </c>
      <c r="P20">
        <v>99.61</v>
      </c>
      <c r="Q20">
        <v>55</v>
      </c>
      <c r="R20">
        <v>5</v>
      </c>
      <c r="S20">
        <v>19</v>
      </c>
      <c r="T20">
        <v>50</v>
      </c>
      <c r="U20" s="114">
        <f t="shared" si="2"/>
        <v>228.61</v>
      </c>
      <c r="V20" s="112">
        <f t="shared" si="3"/>
        <v>0</v>
      </c>
      <c r="Y20">
        <f>BAWANA!AW20+BAWANA!AX20</f>
        <v>9.39</v>
      </c>
      <c r="Z20">
        <f>BAWANA!BD20+BAWANA!BE20</f>
        <v>32</v>
      </c>
      <c r="AA20">
        <f>BAWANA!X20+BAWANA!Y20</f>
        <v>9.39</v>
      </c>
      <c r="AB20">
        <f>BAWANA!AE20+BAWANA!AF20</f>
        <v>32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228.61</v>
      </c>
      <c r="E21">
        <f>BAWANA!AM21</f>
        <v>0</v>
      </c>
      <c r="F21">
        <f t="shared" si="4"/>
        <v>256</v>
      </c>
      <c r="G21">
        <f t="shared" si="5"/>
        <v>228.61</v>
      </c>
      <c r="H21" s="112"/>
      <c r="I21">
        <f>BRPL_EOD!AI21+BRPL_EOD!AJ21</f>
        <v>99.61</v>
      </c>
      <c r="J21">
        <f>BYPL_EOD!AI21+BYPL_EOD!AJ21</f>
        <v>55</v>
      </c>
      <c r="K21">
        <f>MES_EOD!AI21+MES_EOD!AJ21</f>
        <v>5</v>
      </c>
      <c r="L21">
        <f>NDMC_EOD!AI21+NDMC_EOD!AJ21</f>
        <v>19</v>
      </c>
      <c r="M21">
        <f>TPDDL_EOD!AI21+TPDDL_EOD!AJ21</f>
        <v>50</v>
      </c>
      <c r="N21">
        <f t="shared" si="0"/>
        <v>228.61</v>
      </c>
      <c r="O21" s="112">
        <f t="shared" si="1"/>
        <v>0</v>
      </c>
      <c r="P21">
        <v>99.61</v>
      </c>
      <c r="Q21">
        <v>55</v>
      </c>
      <c r="R21">
        <v>5</v>
      </c>
      <c r="S21">
        <v>19</v>
      </c>
      <c r="T21">
        <v>50</v>
      </c>
      <c r="U21" s="114">
        <f t="shared" si="2"/>
        <v>228.61</v>
      </c>
      <c r="V21" s="112">
        <f t="shared" si="3"/>
        <v>0</v>
      </c>
      <c r="Y21">
        <f>BAWANA!AW21+BAWANA!AX21</f>
        <v>9.39</v>
      </c>
      <c r="Z21">
        <f>BAWANA!BD21+BAWANA!BE21</f>
        <v>32</v>
      </c>
      <c r="AA21">
        <f>BAWANA!X21+BAWANA!Y21</f>
        <v>9.39</v>
      </c>
      <c r="AB21">
        <f>BAWANA!AE21+BAWANA!AF21</f>
        <v>32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228.61</v>
      </c>
      <c r="E22">
        <f>BAWANA!AM22</f>
        <v>0</v>
      </c>
      <c r="F22">
        <f t="shared" si="4"/>
        <v>256</v>
      </c>
      <c r="G22">
        <f t="shared" si="5"/>
        <v>228.61</v>
      </c>
      <c r="H22" s="112"/>
      <c r="I22">
        <f>BRPL_EOD!AI22+BRPL_EOD!AJ22</f>
        <v>99.61</v>
      </c>
      <c r="J22">
        <f>BYPL_EOD!AI22+BYPL_EOD!AJ22</f>
        <v>55</v>
      </c>
      <c r="K22">
        <f>MES_EOD!AI22+MES_EOD!AJ22</f>
        <v>5</v>
      </c>
      <c r="L22">
        <f>NDMC_EOD!AI22+NDMC_EOD!AJ22</f>
        <v>19</v>
      </c>
      <c r="M22">
        <f>TPDDL_EOD!AI22+TPDDL_EOD!AJ22</f>
        <v>50</v>
      </c>
      <c r="N22">
        <f t="shared" si="0"/>
        <v>228.61</v>
      </c>
      <c r="O22" s="112">
        <f t="shared" si="1"/>
        <v>0</v>
      </c>
      <c r="P22">
        <v>99.61</v>
      </c>
      <c r="Q22">
        <v>55</v>
      </c>
      <c r="R22">
        <v>5</v>
      </c>
      <c r="S22">
        <v>19</v>
      </c>
      <c r="T22">
        <v>50</v>
      </c>
      <c r="U22" s="114">
        <f t="shared" si="2"/>
        <v>228.61</v>
      </c>
      <c r="V22" s="112">
        <f t="shared" si="3"/>
        <v>0</v>
      </c>
      <c r="Y22">
        <f>BAWANA!AW22+BAWANA!AX22</f>
        <v>9.39</v>
      </c>
      <c r="Z22">
        <f>BAWANA!BD22+BAWANA!BE22</f>
        <v>32</v>
      </c>
      <c r="AA22">
        <f>BAWANA!X22+BAWANA!Y22</f>
        <v>9.39</v>
      </c>
      <c r="AB22">
        <f>BAWANA!AE22+BAWANA!AF22</f>
        <v>32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228.61</v>
      </c>
      <c r="E23">
        <f>BAWANA!AM23</f>
        <v>0</v>
      </c>
      <c r="F23">
        <f t="shared" si="4"/>
        <v>256</v>
      </c>
      <c r="G23">
        <f t="shared" si="5"/>
        <v>228.61</v>
      </c>
      <c r="H23" s="112"/>
      <c r="I23">
        <f>BRPL_EOD!AI23+BRPL_EOD!AJ23</f>
        <v>99.61</v>
      </c>
      <c r="J23">
        <f>BYPL_EOD!AI23+BYPL_EOD!AJ23</f>
        <v>55</v>
      </c>
      <c r="K23">
        <f>MES_EOD!AI23+MES_EOD!AJ23</f>
        <v>5</v>
      </c>
      <c r="L23">
        <f>NDMC_EOD!AI23+NDMC_EOD!AJ23</f>
        <v>19</v>
      </c>
      <c r="M23">
        <f>TPDDL_EOD!AI23+TPDDL_EOD!AJ23</f>
        <v>50</v>
      </c>
      <c r="N23">
        <f t="shared" si="0"/>
        <v>228.61</v>
      </c>
      <c r="O23" s="112">
        <f t="shared" si="1"/>
        <v>0</v>
      </c>
      <c r="P23">
        <v>99.61</v>
      </c>
      <c r="Q23">
        <v>55</v>
      </c>
      <c r="R23">
        <v>5</v>
      </c>
      <c r="S23">
        <v>19</v>
      </c>
      <c r="T23">
        <v>50</v>
      </c>
      <c r="U23" s="114">
        <f t="shared" si="2"/>
        <v>228.61</v>
      </c>
      <c r="V23" s="112">
        <f t="shared" si="3"/>
        <v>0</v>
      </c>
      <c r="Y23">
        <f>BAWANA!AW23+BAWANA!AX23</f>
        <v>9.39</v>
      </c>
      <c r="Z23">
        <f>BAWANA!BD23+BAWANA!BE23</f>
        <v>32</v>
      </c>
      <c r="AA23">
        <f>BAWANA!X23+BAWANA!Y23</f>
        <v>9.39</v>
      </c>
      <c r="AB23">
        <f>BAWANA!AE23+BAWANA!AF23</f>
        <v>32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228.61</v>
      </c>
      <c r="E24">
        <f>BAWANA!AM24</f>
        <v>0</v>
      </c>
      <c r="F24">
        <f t="shared" si="4"/>
        <v>256</v>
      </c>
      <c r="G24">
        <f t="shared" si="5"/>
        <v>228.61</v>
      </c>
      <c r="H24" s="112"/>
      <c r="I24">
        <f>BRPL_EOD!AI24+BRPL_EOD!AJ24</f>
        <v>99.61</v>
      </c>
      <c r="J24">
        <f>BYPL_EOD!AI24+BYPL_EOD!AJ24</f>
        <v>55</v>
      </c>
      <c r="K24">
        <f>MES_EOD!AI24+MES_EOD!AJ24</f>
        <v>5</v>
      </c>
      <c r="L24">
        <f>NDMC_EOD!AI24+NDMC_EOD!AJ24</f>
        <v>19</v>
      </c>
      <c r="M24">
        <f>TPDDL_EOD!AI24+TPDDL_EOD!AJ24</f>
        <v>50</v>
      </c>
      <c r="N24">
        <f t="shared" si="0"/>
        <v>228.61</v>
      </c>
      <c r="O24" s="112">
        <f t="shared" si="1"/>
        <v>0</v>
      </c>
      <c r="P24">
        <v>99.61</v>
      </c>
      <c r="Q24">
        <v>55</v>
      </c>
      <c r="R24">
        <v>5</v>
      </c>
      <c r="S24">
        <v>19</v>
      </c>
      <c r="T24">
        <v>50</v>
      </c>
      <c r="U24" s="114">
        <f t="shared" si="2"/>
        <v>228.61</v>
      </c>
      <c r="V24" s="112">
        <f t="shared" si="3"/>
        <v>0</v>
      </c>
      <c r="Y24">
        <f>BAWANA!AW24+BAWANA!AX24</f>
        <v>9.39</v>
      </c>
      <c r="Z24">
        <f>BAWANA!BD24+BAWANA!BE24</f>
        <v>32</v>
      </c>
      <c r="AA24">
        <f>BAWANA!X24+BAWANA!Y24</f>
        <v>9.39</v>
      </c>
      <c r="AB24">
        <f>BAWANA!AE24+BAWANA!AF24</f>
        <v>32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228.61</v>
      </c>
      <c r="E25">
        <f>BAWANA!AM25</f>
        <v>0</v>
      </c>
      <c r="F25">
        <f t="shared" si="4"/>
        <v>256</v>
      </c>
      <c r="G25">
        <f t="shared" si="5"/>
        <v>228.61</v>
      </c>
      <c r="H25" s="112"/>
      <c r="I25">
        <f>BRPL_EOD!AI25+BRPL_EOD!AJ25</f>
        <v>99.61</v>
      </c>
      <c r="J25">
        <f>BYPL_EOD!AI25+BYPL_EOD!AJ25</f>
        <v>55</v>
      </c>
      <c r="K25">
        <f>MES_EOD!AI25+MES_EOD!AJ25</f>
        <v>5</v>
      </c>
      <c r="L25">
        <f>NDMC_EOD!AI25+NDMC_EOD!AJ25</f>
        <v>19</v>
      </c>
      <c r="M25">
        <f>TPDDL_EOD!AI25+TPDDL_EOD!AJ25</f>
        <v>50</v>
      </c>
      <c r="N25">
        <f t="shared" si="0"/>
        <v>228.61</v>
      </c>
      <c r="O25" s="112">
        <f t="shared" si="1"/>
        <v>0</v>
      </c>
      <c r="P25">
        <v>99.61</v>
      </c>
      <c r="Q25">
        <v>55</v>
      </c>
      <c r="R25">
        <v>5</v>
      </c>
      <c r="S25">
        <v>19</v>
      </c>
      <c r="T25">
        <v>50</v>
      </c>
      <c r="U25" s="114">
        <f t="shared" si="2"/>
        <v>228.61</v>
      </c>
      <c r="V25" s="112">
        <f t="shared" si="3"/>
        <v>0</v>
      </c>
      <c r="Y25">
        <f>BAWANA!AW25+BAWANA!AX25</f>
        <v>9.39</v>
      </c>
      <c r="Z25">
        <f>BAWANA!BD25+BAWANA!BE25</f>
        <v>32</v>
      </c>
      <c r="AA25">
        <f>BAWANA!X25+BAWANA!Y25</f>
        <v>9.39</v>
      </c>
      <c r="AB25">
        <f>BAWANA!AE25+BAWANA!AF25</f>
        <v>32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228.61</v>
      </c>
      <c r="E26">
        <f>BAWANA!AM26</f>
        <v>0</v>
      </c>
      <c r="F26">
        <f t="shared" si="4"/>
        <v>256</v>
      </c>
      <c r="G26">
        <f t="shared" si="5"/>
        <v>228.61</v>
      </c>
      <c r="H26" s="112"/>
      <c r="I26">
        <f>BRPL_EOD!AI26+BRPL_EOD!AJ26</f>
        <v>99.61</v>
      </c>
      <c r="J26">
        <f>BYPL_EOD!AI26+BYPL_EOD!AJ26</f>
        <v>55</v>
      </c>
      <c r="K26">
        <f>MES_EOD!AI26+MES_EOD!AJ26</f>
        <v>5</v>
      </c>
      <c r="L26">
        <f>NDMC_EOD!AI26+NDMC_EOD!AJ26</f>
        <v>19</v>
      </c>
      <c r="M26">
        <f>TPDDL_EOD!AI26+TPDDL_EOD!AJ26</f>
        <v>50</v>
      </c>
      <c r="N26">
        <f t="shared" si="0"/>
        <v>228.61</v>
      </c>
      <c r="O26" s="112">
        <f t="shared" si="1"/>
        <v>0</v>
      </c>
      <c r="P26">
        <v>99.61</v>
      </c>
      <c r="Q26">
        <v>55</v>
      </c>
      <c r="R26">
        <v>5</v>
      </c>
      <c r="S26">
        <v>19</v>
      </c>
      <c r="T26">
        <v>50</v>
      </c>
      <c r="U26" s="114">
        <f t="shared" si="2"/>
        <v>228.61</v>
      </c>
      <c r="V26" s="112">
        <f t="shared" si="3"/>
        <v>0</v>
      </c>
      <c r="Y26">
        <f>BAWANA!AW26+BAWANA!AX26</f>
        <v>9.39</v>
      </c>
      <c r="Z26">
        <f>BAWANA!BD26+BAWANA!BE26</f>
        <v>32</v>
      </c>
      <c r="AA26">
        <f>BAWANA!X26+BAWANA!Y26</f>
        <v>9.39</v>
      </c>
      <c r="AB26">
        <f>BAWANA!AE26+BAWANA!AF26</f>
        <v>32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228.61</v>
      </c>
      <c r="E27">
        <f>BAWANA!AM27</f>
        <v>0</v>
      </c>
      <c r="F27">
        <f t="shared" si="4"/>
        <v>256</v>
      </c>
      <c r="G27">
        <f t="shared" si="5"/>
        <v>228.61</v>
      </c>
      <c r="H27" s="112"/>
      <c r="I27">
        <f>BRPL_EOD!AI27+BRPL_EOD!AJ27</f>
        <v>99.61</v>
      </c>
      <c r="J27">
        <f>BYPL_EOD!AI27+BYPL_EOD!AJ27</f>
        <v>55</v>
      </c>
      <c r="K27">
        <f>MES_EOD!AI27+MES_EOD!AJ27</f>
        <v>5</v>
      </c>
      <c r="L27">
        <f>NDMC_EOD!AI27+NDMC_EOD!AJ27</f>
        <v>19</v>
      </c>
      <c r="M27">
        <f>TPDDL_EOD!AI27+TPDDL_EOD!AJ27</f>
        <v>50</v>
      </c>
      <c r="N27">
        <f t="shared" si="0"/>
        <v>228.61</v>
      </c>
      <c r="O27" s="112">
        <f t="shared" si="1"/>
        <v>0</v>
      </c>
      <c r="P27">
        <v>99.61</v>
      </c>
      <c r="Q27">
        <v>55</v>
      </c>
      <c r="R27">
        <v>5</v>
      </c>
      <c r="S27">
        <v>19</v>
      </c>
      <c r="T27">
        <v>50</v>
      </c>
      <c r="U27" s="114">
        <f t="shared" si="2"/>
        <v>228.61</v>
      </c>
      <c r="V27" s="112">
        <f t="shared" si="3"/>
        <v>0</v>
      </c>
      <c r="Y27">
        <f>BAWANA!AW27+BAWANA!AX27</f>
        <v>9.39</v>
      </c>
      <c r="Z27">
        <f>BAWANA!BD27+BAWANA!BE27</f>
        <v>32</v>
      </c>
      <c r="AA27">
        <f>BAWANA!X27+BAWANA!Y27</f>
        <v>9.39</v>
      </c>
      <c r="AB27">
        <f>BAWANA!AE27+BAWANA!AF27</f>
        <v>32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228.61</v>
      </c>
      <c r="E28">
        <f>BAWANA!AM28</f>
        <v>0</v>
      </c>
      <c r="F28">
        <f t="shared" si="4"/>
        <v>256</v>
      </c>
      <c r="G28">
        <f t="shared" si="5"/>
        <v>228.61</v>
      </c>
      <c r="H28" s="112"/>
      <c r="I28">
        <f>BRPL_EOD!AI28+BRPL_EOD!AJ28</f>
        <v>99.61</v>
      </c>
      <c r="J28">
        <f>BYPL_EOD!AI28+BYPL_EOD!AJ28</f>
        <v>55</v>
      </c>
      <c r="K28">
        <f>MES_EOD!AI28+MES_EOD!AJ28</f>
        <v>5</v>
      </c>
      <c r="L28">
        <f>NDMC_EOD!AI28+NDMC_EOD!AJ28</f>
        <v>19</v>
      </c>
      <c r="M28">
        <f>TPDDL_EOD!AI28+TPDDL_EOD!AJ28</f>
        <v>50</v>
      </c>
      <c r="N28">
        <f t="shared" si="0"/>
        <v>228.61</v>
      </c>
      <c r="O28" s="112">
        <f t="shared" si="1"/>
        <v>0</v>
      </c>
      <c r="P28">
        <v>99.61</v>
      </c>
      <c r="Q28">
        <v>55</v>
      </c>
      <c r="R28">
        <v>5</v>
      </c>
      <c r="S28">
        <v>19</v>
      </c>
      <c r="T28">
        <v>50</v>
      </c>
      <c r="U28" s="114">
        <f t="shared" si="2"/>
        <v>228.61</v>
      </c>
      <c r="V28" s="112">
        <f t="shared" si="3"/>
        <v>0</v>
      </c>
      <c r="Y28">
        <f>BAWANA!AW28+BAWANA!AX28</f>
        <v>9.39</v>
      </c>
      <c r="Z28">
        <f>BAWANA!BD28+BAWANA!BE28</f>
        <v>32</v>
      </c>
      <c r="AA28">
        <f>BAWANA!X28+BAWANA!Y28</f>
        <v>9.39</v>
      </c>
      <c r="AB28">
        <f>BAWANA!AE28+BAWANA!AF28</f>
        <v>32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228.61</v>
      </c>
      <c r="E29">
        <f>BAWANA!AM29</f>
        <v>0</v>
      </c>
      <c r="F29">
        <f t="shared" si="4"/>
        <v>256</v>
      </c>
      <c r="G29">
        <f t="shared" si="5"/>
        <v>228.61</v>
      </c>
      <c r="H29" s="112"/>
      <c r="I29">
        <f>BRPL_EOD!AI29+BRPL_EOD!AJ29</f>
        <v>99.61</v>
      </c>
      <c r="J29">
        <f>BYPL_EOD!AI29+BYPL_EOD!AJ29</f>
        <v>55</v>
      </c>
      <c r="K29">
        <f>MES_EOD!AI29+MES_EOD!AJ29</f>
        <v>5</v>
      </c>
      <c r="L29">
        <f>NDMC_EOD!AI29+NDMC_EOD!AJ29</f>
        <v>19</v>
      </c>
      <c r="M29">
        <f>TPDDL_EOD!AI29+TPDDL_EOD!AJ29</f>
        <v>50</v>
      </c>
      <c r="N29">
        <f t="shared" si="0"/>
        <v>228.61</v>
      </c>
      <c r="O29" s="112">
        <f t="shared" si="1"/>
        <v>0</v>
      </c>
      <c r="P29">
        <v>99.61</v>
      </c>
      <c r="Q29">
        <v>55</v>
      </c>
      <c r="R29">
        <v>5</v>
      </c>
      <c r="S29">
        <v>19</v>
      </c>
      <c r="T29">
        <v>50</v>
      </c>
      <c r="U29" s="114">
        <f t="shared" si="2"/>
        <v>228.61</v>
      </c>
      <c r="V29" s="112">
        <f t="shared" si="3"/>
        <v>0</v>
      </c>
      <c r="Y29">
        <f>BAWANA!AW29+BAWANA!AX29</f>
        <v>9.39</v>
      </c>
      <c r="Z29">
        <f>BAWANA!BD29+BAWANA!BE29</f>
        <v>32</v>
      </c>
      <c r="AA29">
        <f>BAWANA!X29+BAWANA!Y29</f>
        <v>9.39</v>
      </c>
      <c r="AB29">
        <f>BAWANA!AE29+BAWANA!AF29</f>
        <v>32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228.61</v>
      </c>
      <c r="E30">
        <f>BAWANA!AM30</f>
        <v>0</v>
      </c>
      <c r="F30">
        <f t="shared" si="4"/>
        <v>256</v>
      </c>
      <c r="G30">
        <f t="shared" si="5"/>
        <v>228.61</v>
      </c>
      <c r="H30" s="112"/>
      <c r="I30">
        <f>BRPL_EOD!AI30+BRPL_EOD!AJ30</f>
        <v>99.61</v>
      </c>
      <c r="J30">
        <f>BYPL_EOD!AI30+BYPL_EOD!AJ30</f>
        <v>55</v>
      </c>
      <c r="K30">
        <f>MES_EOD!AI30+MES_EOD!AJ30</f>
        <v>5</v>
      </c>
      <c r="L30">
        <f>NDMC_EOD!AI30+NDMC_EOD!AJ30</f>
        <v>19</v>
      </c>
      <c r="M30">
        <f>TPDDL_EOD!AI30+TPDDL_EOD!AJ30</f>
        <v>50</v>
      </c>
      <c r="N30">
        <f t="shared" si="0"/>
        <v>228.61</v>
      </c>
      <c r="O30" s="112">
        <f t="shared" si="1"/>
        <v>0</v>
      </c>
      <c r="P30">
        <v>99.61</v>
      </c>
      <c r="Q30">
        <v>55</v>
      </c>
      <c r="R30">
        <v>5</v>
      </c>
      <c r="S30">
        <v>19</v>
      </c>
      <c r="T30">
        <v>50</v>
      </c>
      <c r="U30" s="114">
        <f t="shared" si="2"/>
        <v>228.61</v>
      </c>
      <c r="V30" s="112">
        <f t="shared" si="3"/>
        <v>0</v>
      </c>
      <c r="Y30">
        <f>BAWANA!AW30+BAWANA!AX30</f>
        <v>9.39</v>
      </c>
      <c r="Z30">
        <f>BAWANA!BD30+BAWANA!BE30</f>
        <v>32</v>
      </c>
      <c r="AA30">
        <f>BAWANA!X30+BAWANA!Y30</f>
        <v>9.39</v>
      </c>
      <c r="AB30">
        <f>BAWANA!AE30+BAWANA!AF30</f>
        <v>32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228.61</v>
      </c>
      <c r="E31">
        <f>BAWANA!AM31</f>
        <v>0</v>
      </c>
      <c r="F31">
        <f t="shared" si="4"/>
        <v>256</v>
      </c>
      <c r="G31">
        <f t="shared" si="5"/>
        <v>228.61</v>
      </c>
      <c r="H31" s="112"/>
      <c r="I31">
        <f>BRPL_EOD!AI31+BRPL_EOD!AJ31</f>
        <v>99.61</v>
      </c>
      <c r="J31">
        <f>BYPL_EOD!AI31+BYPL_EOD!AJ31</f>
        <v>55</v>
      </c>
      <c r="K31">
        <f>MES_EOD!AI31+MES_EOD!AJ31</f>
        <v>5</v>
      </c>
      <c r="L31">
        <f>NDMC_EOD!AI31+NDMC_EOD!AJ31</f>
        <v>19</v>
      </c>
      <c r="M31">
        <f>TPDDL_EOD!AI31+TPDDL_EOD!AJ31</f>
        <v>50</v>
      </c>
      <c r="N31">
        <f t="shared" si="0"/>
        <v>228.61</v>
      </c>
      <c r="O31" s="112">
        <f t="shared" si="1"/>
        <v>0</v>
      </c>
      <c r="P31">
        <v>99.61</v>
      </c>
      <c r="Q31">
        <v>55</v>
      </c>
      <c r="R31">
        <v>5</v>
      </c>
      <c r="S31">
        <v>19</v>
      </c>
      <c r="T31">
        <v>50</v>
      </c>
      <c r="U31" s="114">
        <f t="shared" si="2"/>
        <v>228.61</v>
      </c>
      <c r="V31" s="112">
        <f t="shared" si="3"/>
        <v>0</v>
      </c>
      <c r="Y31">
        <f>BAWANA!AW31+BAWANA!AX31</f>
        <v>9.39</v>
      </c>
      <c r="Z31">
        <f>BAWANA!BD31+BAWANA!BE31</f>
        <v>32</v>
      </c>
      <c r="AA31">
        <f>BAWANA!X31+BAWANA!Y31</f>
        <v>9.39</v>
      </c>
      <c r="AB31">
        <f>BAWANA!AE31+BAWANA!AF31</f>
        <v>32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228.61</v>
      </c>
      <c r="E32">
        <f>BAWANA!AM32</f>
        <v>0</v>
      </c>
      <c r="F32">
        <f t="shared" si="4"/>
        <v>256</v>
      </c>
      <c r="G32">
        <f t="shared" si="5"/>
        <v>228.61</v>
      </c>
      <c r="H32" s="112"/>
      <c r="I32">
        <f>BRPL_EOD!AI32+BRPL_EOD!AJ32</f>
        <v>99.61</v>
      </c>
      <c r="J32">
        <f>BYPL_EOD!AI32+BYPL_EOD!AJ32</f>
        <v>55</v>
      </c>
      <c r="K32">
        <f>MES_EOD!AI32+MES_EOD!AJ32</f>
        <v>5</v>
      </c>
      <c r="L32">
        <f>NDMC_EOD!AI32+NDMC_EOD!AJ32</f>
        <v>19</v>
      </c>
      <c r="M32">
        <f>TPDDL_EOD!AI32+TPDDL_EOD!AJ32</f>
        <v>50</v>
      </c>
      <c r="N32">
        <f t="shared" si="0"/>
        <v>228.61</v>
      </c>
      <c r="O32" s="112">
        <f t="shared" si="1"/>
        <v>0</v>
      </c>
      <c r="P32">
        <v>99.61</v>
      </c>
      <c r="Q32">
        <v>55</v>
      </c>
      <c r="R32">
        <v>5</v>
      </c>
      <c r="S32">
        <v>19</v>
      </c>
      <c r="T32">
        <v>50</v>
      </c>
      <c r="U32" s="114">
        <f t="shared" si="2"/>
        <v>228.61</v>
      </c>
      <c r="V32" s="112">
        <f t="shared" si="3"/>
        <v>0</v>
      </c>
      <c r="Y32">
        <f>BAWANA!AW32+BAWANA!AX32</f>
        <v>9.39</v>
      </c>
      <c r="Z32">
        <f>BAWANA!BD32+BAWANA!BE32</f>
        <v>32</v>
      </c>
      <c r="AA32">
        <f>BAWANA!X32+BAWANA!Y32</f>
        <v>9.39</v>
      </c>
      <c r="AB32">
        <f>BAWANA!AE32+BAWANA!AF32</f>
        <v>32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228.61</v>
      </c>
      <c r="E33">
        <f>BAWANA!AM33</f>
        <v>0</v>
      </c>
      <c r="F33">
        <f t="shared" si="4"/>
        <v>256</v>
      </c>
      <c r="G33">
        <f t="shared" si="5"/>
        <v>228.61</v>
      </c>
      <c r="H33" s="112"/>
      <c r="I33">
        <f>BRPL_EOD!AI33+BRPL_EOD!AJ33</f>
        <v>99.61</v>
      </c>
      <c r="J33">
        <f>BYPL_EOD!AI33+BYPL_EOD!AJ33</f>
        <v>55</v>
      </c>
      <c r="K33">
        <f>MES_EOD!AI33+MES_EOD!AJ33</f>
        <v>5</v>
      </c>
      <c r="L33">
        <f>NDMC_EOD!AI33+NDMC_EOD!AJ33</f>
        <v>19</v>
      </c>
      <c r="M33">
        <f>TPDDL_EOD!AI33+TPDDL_EOD!AJ33</f>
        <v>50</v>
      </c>
      <c r="N33">
        <f t="shared" si="0"/>
        <v>228.61</v>
      </c>
      <c r="O33" s="112">
        <f t="shared" si="1"/>
        <v>0</v>
      </c>
      <c r="P33">
        <v>99.61</v>
      </c>
      <c r="Q33">
        <v>55</v>
      </c>
      <c r="R33">
        <v>5</v>
      </c>
      <c r="S33">
        <v>19</v>
      </c>
      <c r="T33">
        <v>50</v>
      </c>
      <c r="U33" s="114">
        <f t="shared" si="2"/>
        <v>228.61</v>
      </c>
      <c r="V33" s="112">
        <f t="shared" si="3"/>
        <v>0</v>
      </c>
      <c r="Y33">
        <f>BAWANA!AW33+BAWANA!AX33</f>
        <v>9.39</v>
      </c>
      <c r="Z33">
        <f>BAWANA!BD33+BAWANA!BE33</f>
        <v>32</v>
      </c>
      <c r="AA33">
        <f>BAWANA!X33+BAWANA!Y33</f>
        <v>9.39</v>
      </c>
      <c r="AB33">
        <f>BAWANA!AE33+BAWANA!AF33</f>
        <v>32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228.61</v>
      </c>
      <c r="E34">
        <f>BAWANA!AM34</f>
        <v>0</v>
      </c>
      <c r="F34">
        <f t="shared" si="4"/>
        <v>256</v>
      </c>
      <c r="G34">
        <f t="shared" si="5"/>
        <v>228.61</v>
      </c>
      <c r="H34" s="112"/>
      <c r="I34">
        <f>BRPL_EOD!AI34+BRPL_EOD!AJ34</f>
        <v>99.61</v>
      </c>
      <c r="J34">
        <f>BYPL_EOD!AI34+BYPL_EOD!AJ34</f>
        <v>55</v>
      </c>
      <c r="K34">
        <f>MES_EOD!AI34+MES_EOD!AJ34</f>
        <v>5</v>
      </c>
      <c r="L34">
        <f>NDMC_EOD!AI34+NDMC_EOD!AJ34</f>
        <v>19</v>
      </c>
      <c r="M34">
        <f>TPDDL_EOD!AI34+TPDDL_EOD!AJ34</f>
        <v>50</v>
      </c>
      <c r="N34">
        <f t="shared" si="0"/>
        <v>228.61</v>
      </c>
      <c r="O34" s="112">
        <f t="shared" si="1"/>
        <v>0</v>
      </c>
      <c r="P34">
        <v>99.61</v>
      </c>
      <c r="Q34">
        <v>55</v>
      </c>
      <c r="R34">
        <v>5</v>
      </c>
      <c r="S34">
        <v>19</v>
      </c>
      <c r="T34">
        <v>50</v>
      </c>
      <c r="U34" s="114">
        <f t="shared" si="2"/>
        <v>228.61</v>
      </c>
      <c r="V34" s="112">
        <f t="shared" si="3"/>
        <v>0</v>
      </c>
      <c r="Y34">
        <f>BAWANA!AW34+BAWANA!AX34</f>
        <v>9.39</v>
      </c>
      <c r="Z34">
        <f>BAWANA!BD34+BAWANA!BE34</f>
        <v>32</v>
      </c>
      <c r="AA34">
        <f>BAWANA!X34+BAWANA!Y34</f>
        <v>9.39</v>
      </c>
      <c r="AB34">
        <f>BAWANA!AE34+BAWANA!AF34</f>
        <v>32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212.71</v>
      </c>
      <c r="E35">
        <f>BAWANA!AM35</f>
        <v>0</v>
      </c>
      <c r="F35">
        <f t="shared" si="4"/>
        <v>256</v>
      </c>
      <c r="G35">
        <f t="shared" si="5"/>
        <v>212.71</v>
      </c>
      <c r="H35" s="112"/>
      <c r="I35">
        <f>BRPL_EOD!AI35+BRPL_EOD!AJ35</f>
        <v>78.709999999999994</v>
      </c>
      <c r="J35">
        <f>BYPL_EOD!AI35+BYPL_EOD!AJ35</f>
        <v>55</v>
      </c>
      <c r="K35">
        <f>MES_EOD!AI35+MES_EOD!AJ35</f>
        <v>5</v>
      </c>
      <c r="L35">
        <f>NDMC_EOD!AI35+NDMC_EOD!AJ35</f>
        <v>19</v>
      </c>
      <c r="M35">
        <f>TPDDL_EOD!AI35+TPDDL_EOD!AJ35</f>
        <v>55</v>
      </c>
      <c r="N35">
        <f t="shared" si="0"/>
        <v>212.70999999999998</v>
      </c>
      <c r="O35" s="112">
        <f t="shared" si="1"/>
        <v>0</v>
      </c>
      <c r="P35">
        <v>78.710000000000008</v>
      </c>
      <c r="Q35">
        <v>55.000000000000007</v>
      </c>
      <c r="R35">
        <v>5.0000000000000009</v>
      </c>
      <c r="S35">
        <v>19.000000000000004</v>
      </c>
      <c r="T35">
        <v>55.000000000000007</v>
      </c>
      <c r="U35" s="114">
        <f t="shared" si="2"/>
        <v>212.71</v>
      </c>
      <c r="V35" s="112">
        <f t="shared" si="3"/>
        <v>0</v>
      </c>
      <c r="Y35">
        <f>BAWANA!AW35+BAWANA!AX35</f>
        <v>25.29</v>
      </c>
      <c r="Z35">
        <f>BAWANA!BD35+BAWANA!BE35</f>
        <v>32</v>
      </c>
      <c r="AA35">
        <f>BAWANA!X35+BAWANA!Y35</f>
        <v>25.29</v>
      </c>
      <c r="AB35">
        <f>BAWANA!AE35+BAWANA!AF35</f>
        <v>32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211.57999999999998</v>
      </c>
      <c r="E36">
        <f>BAWANA!AM36</f>
        <v>0</v>
      </c>
      <c r="F36">
        <f t="shared" si="4"/>
        <v>256</v>
      </c>
      <c r="G36">
        <f t="shared" si="5"/>
        <v>211.57999999999998</v>
      </c>
      <c r="H36" s="112"/>
      <c r="I36">
        <f>BRPL_EOD!AI36+BRPL_EOD!AJ36</f>
        <v>82.25</v>
      </c>
      <c r="J36">
        <f>BYPL_EOD!AI36+BYPL_EOD!AJ36</f>
        <v>47.56</v>
      </c>
      <c r="K36">
        <f>MES_EOD!AI36+MES_EOD!AJ36</f>
        <v>5</v>
      </c>
      <c r="L36">
        <f>NDMC_EOD!AI36+NDMC_EOD!AJ36</f>
        <v>19.28</v>
      </c>
      <c r="M36">
        <f>TPDDL_EOD!AI36+TPDDL_EOD!AJ36</f>
        <v>57.48</v>
      </c>
      <c r="N36">
        <f t="shared" si="0"/>
        <v>211.57</v>
      </c>
      <c r="O36" s="112">
        <f t="shared" si="1"/>
        <v>9.9999999999909051E-3</v>
      </c>
      <c r="P36">
        <v>82.253887602212032</v>
      </c>
      <c r="Q36">
        <v>47.562247955759325</v>
      </c>
      <c r="R36">
        <v>5.0002363284019475</v>
      </c>
      <c r="S36">
        <v>19.280911282317909</v>
      </c>
      <c r="T36">
        <v>57.482716831308778</v>
      </c>
      <c r="U36" s="114">
        <f t="shared" si="2"/>
        <v>211.57999999999998</v>
      </c>
      <c r="V36" s="112">
        <f t="shared" si="3"/>
        <v>0</v>
      </c>
      <c r="Y36">
        <f>BAWANA!AW36+BAWANA!AX36</f>
        <v>26.42</v>
      </c>
      <c r="Z36">
        <f>BAWANA!BD36+BAWANA!BE36</f>
        <v>32</v>
      </c>
      <c r="AA36">
        <f>BAWANA!X36+BAWANA!Y36</f>
        <v>26.42</v>
      </c>
      <c r="AB36">
        <f>BAWANA!AE36+BAWANA!AF36</f>
        <v>32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211.57999999999998</v>
      </c>
      <c r="E37">
        <f>BAWANA!AM37</f>
        <v>0</v>
      </c>
      <c r="F37">
        <f t="shared" si="4"/>
        <v>256</v>
      </c>
      <c r="G37">
        <f t="shared" si="5"/>
        <v>211.57999999999998</v>
      </c>
      <c r="H37" s="112"/>
      <c r="I37">
        <f>BRPL_EOD!AI37+BRPL_EOD!AJ37</f>
        <v>82.25</v>
      </c>
      <c r="J37">
        <f>BYPL_EOD!AI37+BYPL_EOD!AJ37</f>
        <v>47.56</v>
      </c>
      <c r="K37">
        <f>MES_EOD!AI37+MES_EOD!AJ37</f>
        <v>5</v>
      </c>
      <c r="L37">
        <f>NDMC_EOD!AI37+NDMC_EOD!AJ37</f>
        <v>19.28</v>
      </c>
      <c r="M37">
        <f>TPDDL_EOD!AI37+TPDDL_EOD!AJ37</f>
        <v>57.48</v>
      </c>
      <c r="N37">
        <f t="shared" si="0"/>
        <v>211.57</v>
      </c>
      <c r="O37" s="112">
        <f t="shared" si="1"/>
        <v>9.9999999999909051E-3</v>
      </c>
      <c r="P37">
        <v>82.253887602212032</v>
      </c>
      <c r="Q37">
        <v>47.562247955759325</v>
      </c>
      <c r="R37">
        <v>5.0002363284019475</v>
      </c>
      <c r="S37">
        <v>19.280911282317909</v>
      </c>
      <c r="T37">
        <v>57.482716831308778</v>
      </c>
      <c r="U37" s="114">
        <f t="shared" si="2"/>
        <v>211.57999999999998</v>
      </c>
      <c r="V37" s="112">
        <f t="shared" si="3"/>
        <v>0</v>
      </c>
      <c r="Y37">
        <f>BAWANA!AW37+BAWANA!AX37</f>
        <v>26.42</v>
      </c>
      <c r="Z37">
        <f>BAWANA!BD37+BAWANA!BE37</f>
        <v>32</v>
      </c>
      <c r="AA37">
        <f>BAWANA!X37+BAWANA!Y37</f>
        <v>26.42</v>
      </c>
      <c r="AB37">
        <f>BAWANA!AE37+BAWANA!AF37</f>
        <v>32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211.57999999999998</v>
      </c>
      <c r="E38">
        <f>BAWANA!AM38</f>
        <v>0</v>
      </c>
      <c r="F38">
        <f t="shared" si="4"/>
        <v>256</v>
      </c>
      <c r="G38">
        <f t="shared" si="5"/>
        <v>211.57999999999998</v>
      </c>
      <c r="H38" s="112"/>
      <c r="I38">
        <f>BRPL_EOD!AI38+BRPL_EOD!AJ38</f>
        <v>82.25</v>
      </c>
      <c r="J38">
        <f>BYPL_EOD!AI38+BYPL_EOD!AJ38</f>
        <v>47.56</v>
      </c>
      <c r="K38">
        <f>MES_EOD!AI38+MES_EOD!AJ38</f>
        <v>5</v>
      </c>
      <c r="L38">
        <f>NDMC_EOD!AI38+NDMC_EOD!AJ38</f>
        <v>19.28</v>
      </c>
      <c r="M38">
        <f>TPDDL_EOD!AI38+TPDDL_EOD!AJ38</f>
        <v>57.48</v>
      </c>
      <c r="N38">
        <f t="shared" si="0"/>
        <v>211.57</v>
      </c>
      <c r="O38" s="112">
        <f t="shared" si="1"/>
        <v>9.9999999999909051E-3</v>
      </c>
      <c r="P38">
        <v>82.253887602212032</v>
      </c>
      <c r="Q38">
        <v>47.562247955759325</v>
      </c>
      <c r="R38">
        <v>5.0002363284019475</v>
      </c>
      <c r="S38">
        <v>19.280911282317909</v>
      </c>
      <c r="T38">
        <v>57.482716831308778</v>
      </c>
      <c r="U38" s="114">
        <f t="shared" si="2"/>
        <v>211.57999999999998</v>
      </c>
      <c r="V38" s="112">
        <f t="shared" si="3"/>
        <v>0</v>
      </c>
      <c r="Y38">
        <f>BAWANA!AW38+BAWANA!AX38</f>
        <v>26.42</v>
      </c>
      <c r="Z38">
        <f>BAWANA!BD38+BAWANA!BE38</f>
        <v>32</v>
      </c>
      <c r="AA38">
        <f>BAWANA!X38+BAWANA!Y38</f>
        <v>26.42</v>
      </c>
      <c r="AB38">
        <f>BAWANA!AE38+BAWANA!AF38</f>
        <v>32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211.57999999999998</v>
      </c>
      <c r="E39">
        <f>BAWANA!AM39</f>
        <v>0</v>
      </c>
      <c r="F39">
        <f t="shared" si="4"/>
        <v>256</v>
      </c>
      <c r="G39">
        <f t="shared" si="5"/>
        <v>211.57999999999998</v>
      </c>
      <c r="H39" s="112"/>
      <c r="I39">
        <f>BRPL_EOD!AI39+BRPL_EOD!AJ39</f>
        <v>82.25</v>
      </c>
      <c r="J39">
        <f>BYPL_EOD!AI39+BYPL_EOD!AJ39</f>
        <v>47.56</v>
      </c>
      <c r="K39">
        <f>MES_EOD!AI39+MES_EOD!AJ39</f>
        <v>5</v>
      </c>
      <c r="L39">
        <f>NDMC_EOD!AI39+NDMC_EOD!AJ39</f>
        <v>19.28</v>
      </c>
      <c r="M39">
        <f>TPDDL_EOD!AI39+TPDDL_EOD!AJ39</f>
        <v>57.48</v>
      </c>
      <c r="N39">
        <f t="shared" si="0"/>
        <v>211.57</v>
      </c>
      <c r="O39" s="112">
        <f t="shared" si="1"/>
        <v>9.9999999999909051E-3</v>
      </c>
      <c r="P39">
        <v>82.253887602212032</v>
      </c>
      <c r="Q39">
        <v>47.562247955759325</v>
      </c>
      <c r="R39">
        <v>5.0002363284019475</v>
      </c>
      <c r="S39">
        <v>19.280911282317909</v>
      </c>
      <c r="T39">
        <v>57.482716831308778</v>
      </c>
      <c r="U39" s="114">
        <f t="shared" si="2"/>
        <v>211.57999999999998</v>
      </c>
      <c r="V39" s="112">
        <f t="shared" si="3"/>
        <v>0</v>
      </c>
      <c r="Y39">
        <f>BAWANA!AW39+BAWANA!AX39</f>
        <v>26.42</v>
      </c>
      <c r="Z39">
        <f>BAWANA!BD39+BAWANA!BE39</f>
        <v>32</v>
      </c>
      <c r="AA39">
        <f>BAWANA!X39+BAWANA!Y39</f>
        <v>26.42</v>
      </c>
      <c r="AB39">
        <f>BAWANA!AE39+BAWANA!AF39</f>
        <v>32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211.57999999999998</v>
      </c>
      <c r="E40">
        <f>BAWANA!AM40</f>
        <v>0</v>
      </c>
      <c r="F40">
        <f t="shared" si="4"/>
        <v>256</v>
      </c>
      <c r="G40">
        <f t="shared" si="5"/>
        <v>211.57999999999998</v>
      </c>
      <c r="H40" s="112"/>
      <c r="I40">
        <f>BRPL_EOD!AI40+BRPL_EOD!AJ40</f>
        <v>82.25</v>
      </c>
      <c r="J40">
        <f>BYPL_EOD!AI40+BYPL_EOD!AJ40</f>
        <v>47.56</v>
      </c>
      <c r="K40">
        <f>MES_EOD!AI40+MES_EOD!AJ40</f>
        <v>5</v>
      </c>
      <c r="L40">
        <f>NDMC_EOD!AI40+NDMC_EOD!AJ40</f>
        <v>19.28</v>
      </c>
      <c r="M40">
        <f>TPDDL_EOD!AI40+TPDDL_EOD!AJ40</f>
        <v>57.48</v>
      </c>
      <c r="N40">
        <f t="shared" si="0"/>
        <v>211.57</v>
      </c>
      <c r="O40" s="112">
        <f t="shared" si="1"/>
        <v>9.9999999999909051E-3</v>
      </c>
      <c r="P40">
        <v>82.253887602212032</v>
      </c>
      <c r="Q40">
        <v>47.562247955759325</v>
      </c>
      <c r="R40">
        <v>5.0002363284019475</v>
      </c>
      <c r="S40">
        <v>19.280911282317909</v>
      </c>
      <c r="T40">
        <v>57.482716831308778</v>
      </c>
      <c r="U40" s="114">
        <f t="shared" si="2"/>
        <v>211.57999999999998</v>
      </c>
      <c r="V40" s="112">
        <f t="shared" si="3"/>
        <v>0</v>
      </c>
      <c r="Y40">
        <f>BAWANA!AW40+BAWANA!AX40</f>
        <v>26.42</v>
      </c>
      <c r="Z40">
        <f>BAWANA!BD40+BAWANA!BE40</f>
        <v>32</v>
      </c>
      <c r="AA40">
        <f>BAWANA!X40+BAWANA!Y40</f>
        <v>26.42</v>
      </c>
      <c r="AB40">
        <f>BAWANA!AE40+BAWANA!AF40</f>
        <v>32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211.57999999999998</v>
      </c>
      <c r="E41">
        <f>BAWANA!AM41</f>
        <v>0</v>
      </c>
      <c r="F41">
        <f t="shared" si="4"/>
        <v>256</v>
      </c>
      <c r="G41">
        <f t="shared" si="5"/>
        <v>211.57999999999998</v>
      </c>
      <c r="H41" s="112"/>
      <c r="I41">
        <f>BRPL_EOD!AI41+BRPL_EOD!AJ41</f>
        <v>82.25</v>
      </c>
      <c r="J41">
        <f>BYPL_EOD!AI41+BYPL_EOD!AJ41</f>
        <v>47.56</v>
      </c>
      <c r="K41">
        <f>MES_EOD!AI41+MES_EOD!AJ41</f>
        <v>5</v>
      </c>
      <c r="L41">
        <f>NDMC_EOD!AI41+NDMC_EOD!AJ41</f>
        <v>19.28</v>
      </c>
      <c r="M41">
        <f>TPDDL_EOD!AI41+TPDDL_EOD!AJ41</f>
        <v>57.48</v>
      </c>
      <c r="N41">
        <f t="shared" si="0"/>
        <v>211.57</v>
      </c>
      <c r="O41" s="112">
        <f t="shared" si="1"/>
        <v>9.9999999999909051E-3</v>
      </c>
      <c r="P41">
        <v>82.253887602212032</v>
      </c>
      <c r="Q41">
        <v>47.562247955759325</v>
      </c>
      <c r="R41">
        <v>5.0002363284019475</v>
      </c>
      <c r="S41">
        <v>19.280911282317909</v>
      </c>
      <c r="T41">
        <v>57.482716831308778</v>
      </c>
      <c r="U41" s="114">
        <f t="shared" si="2"/>
        <v>211.57999999999998</v>
      </c>
      <c r="V41" s="112">
        <f t="shared" si="3"/>
        <v>0</v>
      </c>
      <c r="Y41">
        <f>BAWANA!AW41+BAWANA!AX41</f>
        <v>26.42</v>
      </c>
      <c r="Z41">
        <f>BAWANA!BD41+BAWANA!BE41</f>
        <v>32</v>
      </c>
      <c r="AA41">
        <f>BAWANA!X41+BAWANA!Y41</f>
        <v>26.42</v>
      </c>
      <c r="AB41">
        <f>BAWANA!AE41+BAWANA!AF41</f>
        <v>32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211.57999999999998</v>
      </c>
      <c r="E42">
        <f>BAWANA!AM42</f>
        <v>0</v>
      </c>
      <c r="F42">
        <f t="shared" si="4"/>
        <v>256</v>
      </c>
      <c r="G42">
        <f t="shared" si="5"/>
        <v>211.57999999999998</v>
      </c>
      <c r="H42" s="112"/>
      <c r="I42">
        <f>BRPL_EOD!AI42+BRPL_EOD!AJ42</f>
        <v>82.25</v>
      </c>
      <c r="J42">
        <f>BYPL_EOD!AI42+BYPL_EOD!AJ42</f>
        <v>47.56</v>
      </c>
      <c r="K42">
        <f>MES_EOD!AI42+MES_EOD!AJ42</f>
        <v>5</v>
      </c>
      <c r="L42">
        <f>NDMC_EOD!AI42+NDMC_EOD!AJ42</f>
        <v>19.28</v>
      </c>
      <c r="M42">
        <f>TPDDL_EOD!AI42+TPDDL_EOD!AJ42</f>
        <v>57.48</v>
      </c>
      <c r="N42">
        <f t="shared" si="0"/>
        <v>211.57</v>
      </c>
      <c r="O42" s="112">
        <f t="shared" si="1"/>
        <v>9.9999999999909051E-3</v>
      </c>
      <c r="P42">
        <v>82.253887602212032</v>
      </c>
      <c r="Q42">
        <v>47.562247955759325</v>
      </c>
      <c r="R42">
        <v>5.0002363284019475</v>
      </c>
      <c r="S42">
        <v>19.280911282317909</v>
      </c>
      <c r="T42">
        <v>57.482716831308778</v>
      </c>
      <c r="U42" s="114">
        <f t="shared" si="2"/>
        <v>211.57999999999998</v>
      </c>
      <c r="V42" s="112">
        <f t="shared" si="3"/>
        <v>0</v>
      </c>
      <c r="Y42">
        <f>BAWANA!AW42+BAWANA!AX42</f>
        <v>26.42</v>
      </c>
      <c r="Z42">
        <f>BAWANA!BD42+BAWANA!BE42</f>
        <v>32</v>
      </c>
      <c r="AA42">
        <f>BAWANA!X42+BAWANA!Y42</f>
        <v>26.42</v>
      </c>
      <c r="AB42">
        <f>BAWANA!AE42+BAWANA!AF42</f>
        <v>32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211.57999999999998</v>
      </c>
      <c r="E43">
        <f>BAWANA!AM43</f>
        <v>0</v>
      </c>
      <c r="F43">
        <f t="shared" si="4"/>
        <v>256</v>
      </c>
      <c r="G43">
        <f t="shared" si="5"/>
        <v>211.57999999999998</v>
      </c>
      <c r="H43" s="112"/>
      <c r="I43">
        <f>BRPL_EOD!AI43+BRPL_EOD!AJ43</f>
        <v>82.25</v>
      </c>
      <c r="J43">
        <f>BYPL_EOD!AI43+BYPL_EOD!AJ43</f>
        <v>47.56</v>
      </c>
      <c r="K43">
        <f>MES_EOD!AI43+MES_EOD!AJ43</f>
        <v>5</v>
      </c>
      <c r="L43">
        <f>NDMC_EOD!AI43+NDMC_EOD!AJ43</f>
        <v>19.28</v>
      </c>
      <c r="M43">
        <f>TPDDL_EOD!AI43+TPDDL_EOD!AJ43</f>
        <v>57.48</v>
      </c>
      <c r="N43">
        <f t="shared" si="0"/>
        <v>211.57</v>
      </c>
      <c r="O43" s="112">
        <f t="shared" si="1"/>
        <v>9.9999999999909051E-3</v>
      </c>
      <c r="P43">
        <v>82.253887602212032</v>
      </c>
      <c r="Q43">
        <v>47.562247955759325</v>
      </c>
      <c r="R43">
        <v>5.0002363284019475</v>
      </c>
      <c r="S43">
        <v>19.280911282317909</v>
      </c>
      <c r="T43">
        <v>57.482716831308778</v>
      </c>
      <c r="U43" s="114">
        <f t="shared" si="2"/>
        <v>211.57999999999998</v>
      </c>
      <c r="V43" s="112">
        <f t="shared" si="3"/>
        <v>0</v>
      </c>
      <c r="Y43">
        <f>BAWANA!AW43+BAWANA!AX43</f>
        <v>26.42</v>
      </c>
      <c r="Z43">
        <f>BAWANA!BD43+BAWANA!BE43</f>
        <v>32</v>
      </c>
      <c r="AA43">
        <f>BAWANA!X43+BAWANA!Y43</f>
        <v>26.42</v>
      </c>
      <c r="AB43">
        <f>BAWANA!AE43+BAWANA!AF43</f>
        <v>32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211.57999999999998</v>
      </c>
      <c r="E44">
        <f>BAWANA!AM44</f>
        <v>0</v>
      </c>
      <c r="F44">
        <f t="shared" si="4"/>
        <v>256</v>
      </c>
      <c r="G44">
        <f t="shared" si="5"/>
        <v>211.57999999999998</v>
      </c>
      <c r="H44" s="112"/>
      <c r="I44">
        <f>BRPL_EOD!AI44+BRPL_EOD!AJ44</f>
        <v>82.25</v>
      </c>
      <c r="J44">
        <f>BYPL_EOD!AI44+BYPL_EOD!AJ44</f>
        <v>47.56</v>
      </c>
      <c r="K44">
        <f>MES_EOD!AI44+MES_EOD!AJ44</f>
        <v>5</v>
      </c>
      <c r="L44">
        <f>NDMC_EOD!AI44+NDMC_EOD!AJ44</f>
        <v>19.28</v>
      </c>
      <c r="M44">
        <f>TPDDL_EOD!AI44+TPDDL_EOD!AJ44</f>
        <v>57.48</v>
      </c>
      <c r="N44">
        <f t="shared" si="0"/>
        <v>211.57</v>
      </c>
      <c r="O44" s="112">
        <f t="shared" si="1"/>
        <v>9.9999999999909051E-3</v>
      </c>
      <c r="P44">
        <v>82.253887602212032</v>
      </c>
      <c r="Q44">
        <v>47.562247955759325</v>
      </c>
      <c r="R44">
        <v>5.0002363284019475</v>
      </c>
      <c r="S44">
        <v>19.280911282317909</v>
      </c>
      <c r="T44">
        <v>57.482716831308778</v>
      </c>
      <c r="U44" s="114">
        <f t="shared" si="2"/>
        <v>211.57999999999998</v>
      </c>
      <c r="V44" s="112">
        <f t="shared" si="3"/>
        <v>0</v>
      </c>
      <c r="Y44">
        <f>BAWANA!AW44+BAWANA!AX44</f>
        <v>26.42</v>
      </c>
      <c r="Z44">
        <f>BAWANA!BD44+BAWANA!BE44</f>
        <v>32</v>
      </c>
      <c r="AA44">
        <f>BAWANA!X44+BAWANA!Y44</f>
        <v>26.42</v>
      </c>
      <c r="AB44">
        <f>BAWANA!AE44+BAWANA!AF44</f>
        <v>32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211.57999999999998</v>
      </c>
      <c r="E45">
        <f>BAWANA!AM45</f>
        <v>0</v>
      </c>
      <c r="F45">
        <f t="shared" si="4"/>
        <v>256</v>
      </c>
      <c r="G45">
        <f t="shared" si="5"/>
        <v>211.57999999999998</v>
      </c>
      <c r="H45" s="112"/>
      <c r="I45">
        <f>BRPL_EOD!AI45+BRPL_EOD!AJ45</f>
        <v>82.25</v>
      </c>
      <c r="J45">
        <f>BYPL_EOD!AI45+BYPL_EOD!AJ45</f>
        <v>47.56</v>
      </c>
      <c r="K45">
        <f>MES_EOD!AI45+MES_EOD!AJ45</f>
        <v>5</v>
      </c>
      <c r="L45">
        <f>NDMC_EOD!AI45+NDMC_EOD!AJ45</f>
        <v>19.28</v>
      </c>
      <c r="M45">
        <f>TPDDL_EOD!AI45+TPDDL_EOD!AJ45</f>
        <v>57.48</v>
      </c>
      <c r="N45">
        <f t="shared" si="0"/>
        <v>211.57</v>
      </c>
      <c r="O45" s="112">
        <f t="shared" si="1"/>
        <v>9.9999999999909051E-3</v>
      </c>
      <c r="P45">
        <v>82.253887602212032</v>
      </c>
      <c r="Q45">
        <v>47.562247955759325</v>
      </c>
      <c r="R45">
        <v>5.0002363284019475</v>
      </c>
      <c r="S45">
        <v>19.280911282317909</v>
      </c>
      <c r="T45">
        <v>57.482716831308778</v>
      </c>
      <c r="U45" s="114">
        <f t="shared" si="2"/>
        <v>211.57999999999998</v>
      </c>
      <c r="V45" s="112">
        <f t="shared" si="3"/>
        <v>0</v>
      </c>
      <c r="Y45">
        <f>BAWANA!AW45+BAWANA!AX45</f>
        <v>26.42</v>
      </c>
      <c r="Z45">
        <f>BAWANA!BD45+BAWANA!BE45</f>
        <v>32</v>
      </c>
      <c r="AA45">
        <f>BAWANA!X45+BAWANA!Y45</f>
        <v>26.42</v>
      </c>
      <c r="AB45">
        <f>BAWANA!AE45+BAWANA!AF45</f>
        <v>32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211.57999999999998</v>
      </c>
      <c r="E46">
        <f>BAWANA!AM46</f>
        <v>0</v>
      </c>
      <c r="F46">
        <f t="shared" si="4"/>
        <v>256</v>
      </c>
      <c r="G46">
        <f t="shared" si="5"/>
        <v>211.57999999999998</v>
      </c>
      <c r="H46" s="112"/>
      <c r="I46">
        <f>BRPL_EOD!AI46+BRPL_EOD!AJ46</f>
        <v>82.25</v>
      </c>
      <c r="J46">
        <f>BYPL_EOD!AI46+BYPL_EOD!AJ46</f>
        <v>47.56</v>
      </c>
      <c r="K46">
        <f>MES_EOD!AI46+MES_EOD!AJ46</f>
        <v>5</v>
      </c>
      <c r="L46">
        <f>NDMC_EOD!AI46+NDMC_EOD!AJ46</f>
        <v>19.28</v>
      </c>
      <c r="M46">
        <f>TPDDL_EOD!AI46+TPDDL_EOD!AJ46</f>
        <v>57.48</v>
      </c>
      <c r="N46">
        <f t="shared" si="0"/>
        <v>211.57</v>
      </c>
      <c r="O46" s="112">
        <f t="shared" si="1"/>
        <v>9.9999999999909051E-3</v>
      </c>
      <c r="P46">
        <v>82.253887602212032</v>
      </c>
      <c r="Q46">
        <v>47.562247955759325</v>
      </c>
      <c r="R46">
        <v>5.0002363284019475</v>
      </c>
      <c r="S46">
        <v>19.280911282317909</v>
      </c>
      <c r="T46">
        <v>57.482716831308778</v>
      </c>
      <c r="U46" s="114">
        <f t="shared" si="2"/>
        <v>211.57999999999998</v>
      </c>
      <c r="V46" s="112">
        <f t="shared" si="3"/>
        <v>0</v>
      </c>
      <c r="Y46">
        <f>BAWANA!AW46+BAWANA!AX46</f>
        <v>26.42</v>
      </c>
      <c r="Z46">
        <f>BAWANA!BD46+BAWANA!BE46</f>
        <v>32</v>
      </c>
      <c r="AA46">
        <f>BAWANA!X46+BAWANA!Y46</f>
        <v>26.42</v>
      </c>
      <c r="AB46">
        <f>BAWANA!AE46+BAWANA!AF46</f>
        <v>32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211.57999999999998</v>
      </c>
      <c r="E47">
        <f>BAWANA!AM47</f>
        <v>0</v>
      </c>
      <c r="F47">
        <f t="shared" si="4"/>
        <v>256</v>
      </c>
      <c r="G47">
        <f t="shared" si="5"/>
        <v>211.57999999999998</v>
      </c>
      <c r="H47" s="112"/>
      <c r="I47">
        <f>BRPL_EOD!AI47+BRPL_EOD!AJ47</f>
        <v>82.25</v>
      </c>
      <c r="J47">
        <f>BYPL_EOD!AI47+BYPL_EOD!AJ47</f>
        <v>47.56</v>
      </c>
      <c r="K47">
        <f>MES_EOD!AI47+MES_EOD!AJ47</f>
        <v>5</v>
      </c>
      <c r="L47">
        <f>NDMC_EOD!AI47+NDMC_EOD!AJ47</f>
        <v>19.28</v>
      </c>
      <c r="M47">
        <f>TPDDL_EOD!AI47+TPDDL_EOD!AJ47</f>
        <v>57.48</v>
      </c>
      <c r="N47">
        <f t="shared" si="0"/>
        <v>211.57</v>
      </c>
      <c r="O47" s="112">
        <f t="shared" si="1"/>
        <v>9.9999999999909051E-3</v>
      </c>
      <c r="P47">
        <v>82.253887602212032</v>
      </c>
      <c r="Q47">
        <v>47.562247955759325</v>
      </c>
      <c r="R47">
        <v>5.0002363284019475</v>
      </c>
      <c r="S47">
        <v>19.280911282317909</v>
      </c>
      <c r="T47">
        <v>57.482716831308778</v>
      </c>
      <c r="U47" s="114">
        <f t="shared" si="2"/>
        <v>211.57999999999998</v>
      </c>
      <c r="V47" s="112">
        <f t="shared" si="3"/>
        <v>0</v>
      </c>
      <c r="Y47">
        <f>BAWANA!AW47+BAWANA!AX47</f>
        <v>26.42</v>
      </c>
      <c r="Z47">
        <f>BAWANA!BD47+BAWANA!BE47</f>
        <v>32</v>
      </c>
      <c r="AA47">
        <f>BAWANA!X47+BAWANA!Y47</f>
        <v>26.42</v>
      </c>
      <c r="AB47">
        <f>BAWANA!AE47+BAWANA!AF47</f>
        <v>32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211.57999999999998</v>
      </c>
      <c r="E48">
        <f>BAWANA!AM48</f>
        <v>0</v>
      </c>
      <c r="F48">
        <f t="shared" si="4"/>
        <v>256</v>
      </c>
      <c r="G48">
        <f t="shared" si="5"/>
        <v>211.57999999999998</v>
      </c>
      <c r="H48" s="112"/>
      <c r="I48">
        <f>BRPL_EOD!AI48+BRPL_EOD!AJ48</f>
        <v>82.25</v>
      </c>
      <c r="J48">
        <f>BYPL_EOD!AI48+BYPL_EOD!AJ48</f>
        <v>47.56</v>
      </c>
      <c r="K48">
        <f>MES_EOD!AI48+MES_EOD!AJ48</f>
        <v>5</v>
      </c>
      <c r="L48">
        <f>NDMC_EOD!AI48+NDMC_EOD!AJ48</f>
        <v>19.28</v>
      </c>
      <c r="M48">
        <f>TPDDL_EOD!AI48+TPDDL_EOD!AJ48</f>
        <v>57.48</v>
      </c>
      <c r="N48">
        <f t="shared" si="0"/>
        <v>211.57</v>
      </c>
      <c r="O48" s="112">
        <f t="shared" si="1"/>
        <v>9.9999999999909051E-3</v>
      </c>
      <c r="P48">
        <v>82.253887602212032</v>
      </c>
      <c r="Q48">
        <v>47.562247955759325</v>
      </c>
      <c r="R48">
        <v>5.0002363284019475</v>
      </c>
      <c r="S48">
        <v>19.280911282317909</v>
      </c>
      <c r="T48">
        <v>57.482716831308778</v>
      </c>
      <c r="U48" s="114">
        <f t="shared" si="2"/>
        <v>211.57999999999998</v>
      </c>
      <c r="V48" s="112">
        <f t="shared" si="3"/>
        <v>0</v>
      </c>
      <c r="Y48">
        <f>BAWANA!AW48+BAWANA!AX48</f>
        <v>26.42</v>
      </c>
      <c r="Z48">
        <f>BAWANA!BD48+BAWANA!BE48</f>
        <v>32</v>
      </c>
      <c r="AA48">
        <f>BAWANA!X48+BAWANA!Y48</f>
        <v>26.42</v>
      </c>
      <c r="AB48">
        <f>BAWANA!AE48+BAWANA!AF48</f>
        <v>32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211.57999999999998</v>
      </c>
      <c r="E49">
        <f>BAWANA!AM49</f>
        <v>0</v>
      </c>
      <c r="F49">
        <f t="shared" si="4"/>
        <v>256</v>
      </c>
      <c r="G49">
        <f t="shared" si="5"/>
        <v>211.57999999999998</v>
      </c>
      <c r="H49" s="112"/>
      <c r="I49">
        <f>BRPL_EOD!AI49+BRPL_EOD!AJ49</f>
        <v>82.25</v>
      </c>
      <c r="J49">
        <f>BYPL_EOD!AI49+BYPL_EOD!AJ49</f>
        <v>47.56</v>
      </c>
      <c r="K49">
        <f>MES_EOD!AI49+MES_EOD!AJ49</f>
        <v>5</v>
      </c>
      <c r="L49">
        <f>NDMC_EOD!AI49+NDMC_EOD!AJ49</f>
        <v>19.28</v>
      </c>
      <c r="M49">
        <f>TPDDL_EOD!AI49+TPDDL_EOD!AJ49</f>
        <v>57.48</v>
      </c>
      <c r="N49">
        <f t="shared" si="0"/>
        <v>211.57</v>
      </c>
      <c r="O49" s="112">
        <f t="shared" si="1"/>
        <v>9.9999999999909051E-3</v>
      </c>
      <c r="P49">
        <v>82.253887602212032</v>
      </c>
      <c r="Q49">
        <v>47.562247955759325</v>
      </c>
      <c r="R49">
        <v>5.0002363284019475</v>
      </c>
      <c r="S49">
        <v>19.280911282317909</v>
      </c>
      <c r="T49">
        <v>57.482716831308778</v>
      </c>
      <c r="U49" s="114">
        <f t="shared" si="2"/>
        <v>211.57999999999998</v>
      </c>
      <c r="V49" s="112">
        <f t="shared" si="3"/>
        <v>0</v>
      </c>
      <c r="Y49">
        <f>BAWANA!AW49+BAWANA!AX49</f>
        <v>26.42</v>
      </c>
      <c r="Z49">
        <f>BAWANA!BD49+BAWANA!BE49</f>
        <v>32</v>
      </c>
      <c r="AA49">
        <f>BAWANA!X49+BAWANA!Y49</f>
        <v>26.42</v>
      </c>
      <c r="AB49">
        <f>BAWANA!AE49+BAWANA!AF49</f>
        <v>32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211.57999999999998</v>
      </c>
      <c r="E50">
        <f>BAWANA!AM50</f>
        <v>0</v>
      </c>
      <c r="F50">
        <f t="shared" si="4"/>
        <v>256</v>
      </c>
      <c r="G50">
        <f t="shared" si="5"/>
        <v>211.57999999999998</v>
      </c>
      <c r="H50" s="112"/>
      <c r="I50">
        <f>BRPL_EOD!AI50+BRPL_EOD!AJ50</f>
        <v>82.25</v>
      </c>
      <c r="J50">
        <f>BYPL_EOD!AI50+BYPL_EOD!AJ50</f>
        <v>47.56</v>
      </c>
      <c r="K50">
        <f>MES_EOD!AI50+MES_EOD!AJ50</f>
        <v>5</v>
      </c>
      <c r="L50">
        <f>NDMC_EOD!AI50+NDMC_EOD!AJ50</f>
        <v>19.28</v>
      </c>
      <c r="M50">
        <f>TPDDL_EOD!AI50+TPDDL_EOD!AJ50</f>
        <v>57.48</v>
      </c>
      <c r="N50">
        <f t="shared" si="0"/>
        <v>211.57</v>
      </c>
      <c r="O50" s="112">
        <f t="shared" si="1"/>
        <v>9.9999999999909051E-3</v>
      </c>
      <c r="P50">
        <v>82.253887602212032</v>
      </c>
      <c r="Q50">
        <v>47.562247955759325</v>
      </c>
      <c r="R50">
        <v>5.0002363284019475</v>
      </c>
      <c r="S50">
        <v>19.280911282317909</v>
      </c>
      <c r="T50">
        <v>57.482716831308778</v>
      </c>
      <c r="U50" s="114">
        <f t="shared" si="2"/>
        <v>211.57999999999998</v>
      </c>
      <c r="V50" s="112">
        <f t="shared" si="3"/>
        <v>0</v>
      </c>
      <c r="Y50">
        <f>BAWANA!AW50+BAWANA!AX50</f>
        <v>26.42</v>
      </c>
      <c r="Z50">
        <f>BAWANA!BD50+BAWANA!BE50</f>
        <v>32</v>
      </c>
      <c r="AA50">
        <f>BAWANA!X50+BAWANA!Y50</f>
        <v>26.42</v>
      </c>
      <c r="AB50">
        <f>BAWANA!AE50+BAWANA!AF50</f>
        <v>32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206</v>
      </c>
      <c r="E51">
        <f>BAWANA!AM51</f>
        <v>0</v>
      </c>
      <c r="F51">
        <f t="shared" si="4"/>
        <v>256</v>
      </c>
      <c r="G51">
        <f t="shared" si="5"/>
        <v>206</v>
      </c>
      <c r="H51" s="112"/>
      <c r="I51">
        <f>BRPL_EOD!AI51+BRPL_EOD!AJ51</f>
        <v>79.930000000000007</v>
      </c>
      <c r="J51">
        <f>BYPL_EOD!AI51+BYPL_EOD!AJ51</f>
        <v>46.22</v>
      </c>
      <c r="K51">
        <f>MES_EOD!AI51+MES_EOD!AJ51</f>
        <v>5</v>
      </c>
      <c r="L51">
        <f>NDMC_EOD!AI51+NDMC_EOD!AJ51</f>
        <v>19</v>
      </c>
      <c r="M51">
        <f>TPDDL_EOD!AI51+TPDDL_EOD!AJ51</f>
        <v>55.85</v>
      </c>
      <c r="N51">
        <f t="shared" si="0"/>
        <v>206</v>
      </c>
      <c r="O51" s="112">
        <f t="shared" si="1"/>
        <v>0</v>
      </c>
      <c r="P51">
        <v>79.930000000000007</v>
      </c>
      <c r="Q51">
        <v>46.22</v>
      </c>
      <c r="R51">
        <v>5</v>
      </c>
      <c r="S51">
        <v>19</v>
      </c>
      <c r="T51">
        <v>55.85</v>
      </c>
      <c r="U51" s="114">
        <f t="shared" si="2"/>
        <v>206</v>
      </c>
      <c r="V51" s="112">
        <f t="shared" si="3"/>
        <v>0</v>
      </c>
      <c r="Y51">
        <f>BAWANA!AW51+BAWANA!AX51</f>
        <v>32</v>
      </c>
      <c r="Z51">
        <f>BAWANA!BD51+BAWANA!BE51</f>
        <v>32</v>
      </c>
      <c r="AA51">
        <f>BAWANA!X51+BAWANA!Y51</f>
        <v>32</v>
      </c>
      <c r="AB51">
        <f>BAWANA!AE51+BAWANA!AF51</f>
        <v>32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206</v>
      </c>
      <c r="E52">
        <f>BAWANA!AM52</f>
        <v>0</v>
      </c>
      <c r="F52">
        <f t="shared" si="4"/>
        <v>256</v>
      </c>
      <c r="G52">
        <f t="shared" si="5"/>
        <v>206</v>
      </c>
      <c r="H52" s="112"/>
      <c r="I52">
        <f>BRPL_EOD!AI52+BRPL_EOD!AJ52</f>
        <v>79.930000000000007</v>
      </c>
      <c r="J52">
        <f>BYPL_EOD!AI52+BYPL_EOD!AJ52</f>
        <v>46.22</v>
      </c>
      <c r="K52">
        <f>MES_EOD!AI52+MES_EOD!AJ52</f>
        <v>5</v>
      </c>
      <c r="L52">
        <f>NDMC_EOD!AI52+NDMC_EOD!AJ52</f>
        <v>19</v>
      </c>
      <c r="M52">
        <f>TPDDL_EOD!AI52+TPDDL_EOD!AJ52</f>
        <v>55.85</v>
      </c>
      <c r="N52">
        <f t="shared" si="0"/>
        <v>206</v>
      </c>
      <c r="O52" s="112">
        <f t="shared" si="1"/>
        <v>0</v>
      </c>
      <c r="P52">
        <v>79.930000000000007</v>
      </c>
      <c r="Q52">
        <v>46.22</v>
      </c>
      <c r="R52">
        <v>5</v>
      </c>
      <c r="S52">
        <v>19</v>
      </c>
      <c r="T52">
        <v>55.85</v>
      </c>
      <c r="U52" s="114">
        <f t="shared" si="2"/>
        <v>206</v>
      </c>
      <c r="V52" s="112">
        <f t="shared" si="3"/>
        <v>0</v>
      </c>
      <c r="Y52">
        <f>BAWANA!AW52+BAWANA!AX52</f>
        <v>32</v>
      </c>
      <c r="Z52">
        <f>BAWANA!BD52+BAWANA!BE52</f>
        <v>32</v>
      </c>
      <c r="AA52">
        <f>BAWANA!X52+BAWANA!Y52</f>
        <v>32</v>
      </c>
      <c r="AB52">
        <f>BAWANA!AE52+BAWANA!AF52</f>
        <v>32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206</v>
      </c>
      <c r="E53">
        <f>BAWANA!AM53</f>
        <v>0</v>
      </c>
      <c r="F53">
        <f t="shared" si="4"/>
        <v>256</v>
      </c>
      <c r="G53">
        <f t="shared" si="5"/>
        <v>206</v>
      </c>
      <c r="H53" s="112"/>
      <c r="I53">
        <f>BRPL_EOD!AI53+BRPL_EOD!AJ53</f>
        <v>79.930000000000007</v>
      </c>
      <c r="J53">
        <f>BYPL_EOD!AI53+BYPL_EOD!AJ53</f>
        <v>46.22</v>
      </c>
      <c r="K53">
        <f>MES_EOD!AI53+MES_EOD!AJ53</f>
        <v>5</v>
      </c>
      <c r="L53">
        <f>NDMC_EOD!AI53+NDMC_EOD!AJ53</f>
        <v>19</v>
      </c>
      <c r="M53">
        <f>TPDDL_EOD!AI53+TPDDL_EOD!AJ53</f>
        <v>55.85</v>
      </c>
      <c r="N53">
        <f t="shared" si="0"/>
        <v>206</v>
      </c>
      <c r="O53" s="112">
        <f t="shared" si="1"/>
        <v>0</v>
      </c>
      <c r="P53">
        <v>79.930000000000007</v>
      </c>
      <c r="Q53">
        <v>46.22</v>
      </c>
      <c r="R53">
        <v>5</v>
      </c>
      <c r="S53">
        <v>19</v>
      </c>
      <c r="T53">
        <v>55.85</v>
      </c>
      <c r="U53" s="114">
        <f t="shared" si="2"/>
        <v>206</v>
      </c>
      <c r="V53" s="112">
        <f t="shared" si="3"/>
        <v>0</v>
      </c>
      <c r="Y53">
        <f>BAWANA!AW53+BAWANA!AX53</f>
        <v>32</v>
      </c>
      <c r="Z53">
        <f>BAWANA!BD53+BAWANA!BE53</f>
        <v>32</v>
      </c>
      <c r="AA53">
        <f>BAWANA!X53+BAWANA!Y53</f>
        <v>32</v>
      </c>
      <c r="AB53">
        <f>BAWANA!AE53+BAWANA!AF53</f>
        <v>32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206</v>
      </c>
      <c r="E54">
        <f>BAWANA!AM54</f>
        <v>0</v>
      </c>
      <c r="F54">
        <f t="shared" si="4"/>
        <v>256</v>
      </c>
      <c r="G54">
        <f t="shared" si="5"/>
        <v>206</v>
      </c>
      <c r="H54" s="112"/>
      <c r="I54">
        <f>BRPL_EOD!AI54+BRPL_EOD!AJ54</f>
        <v>79.930000000000007</v>
      </c>
      <c r="J54">
        <f>BYPL_EOD!AI54+BYPL_EOD!AJ54</f>
        <v>46.22</v>
      </c>
      <c r="K54">
        <f>MES_EOD!AI54+MES_EOD!AJ54</f>
        <v>5</v>
      </c>
      <c r="L54">
        <f>NDMC_EOD!AI54+NDMC_EOD!AJ54</f>
        <v>19</v>
      </c>
      <c r="M54">
        <f>TPDDL_EOD!AI54+TPDDL_EOD!AJ54</f>
        <v>55.85</v>
      </c>
      <c r="N54">
        <f t="shared" si="0"/>
        <v>206</v>
      </c>
      <c r="O54" s="112">
        <f t="shared" si="1"/>
        <v>0</v>
      </c>
      <c r="P54">
        <v>79.930000000000007</v>
      </c>
      <c r="Q54">
        <v>46.22</v>
      </c>
      <c r="R54">
        <v>5</v>
      </c>
      <c r="S54">
        <v>19</v>
      </c>
      <c r="T54">
        <v>55.85</v>
      </c>
      <c r="U54" s="114">
        <f t="shared" si="2"/>
        <v>206</v>
      </c>
      <c r="V54" s="112">
        <f t="shared" si="3"/>
        <v>0</v>
      </c>
      <c r="Y54">
        <f>BAWANA!AW54+BAWANA!AX54</f>
        <v>32</v>
      </c>
      <c r="Z54">
        <f>BAWANA!BD54+BAWANA!BE54</f>
        <v>32</v>
      </c>
      <c r="AA54">
        <f>BAWANA!X54+BAWANA!Y54</f>
        <v>32</v>
      </c>
      <c r="AB54">
        <f>BAWANA!AE54+BAWANA!AF54</f>
        <v>32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211.57999999999998</v>
      </c>
      <c r="E55">
        <f>BAWANA!AM55</f>
        <v>0</v>
      </c>
      <c r="F55">
        <f t="shared" si="4"/>
        <v>256</v>
      </c>
      <c r="G55">
        <f t="shared" si="5"/>
        <v>211.57999999999998</v>
      </c>
      <c r="H55" s="112"/>
      <c r="I55">
        <f>BRPL_EOD!AI55+BRPL_EOD!AJ55</f>
        <v>82.25</v>
      </c>
      <c r="J55">
        <f>BYPL_EOD!AI55+BYPL_EOD!AJ55</f>
        <v>47.56</v>
      </c>
      <c r="K55">
        <f>MES_EOD!AI55+MES_EOD!AJ55</f>
        <v>5</v>
      </c>
      <c r="L55">
        <f>NDMC_EOD!AI55+NDMC_EOD!AJ55</f>
        <v>19.28</v>
      </c>
      <c r="M55">
        <f>TPDDL_EOD!AI55+TPDDL_EOD!AJ55</f>
        <v>57.48</v>
      </c>
      <c r="N55">
        <f t="shared" si="0"/>
        <v>211.57</v>
      </c>
      <c r="O55" s="112">
        <f t="shared" si="1"/>
        <v>9.9999999999909051E-3</v>
      </c>
      <c r="P55">
        <v>82.253887602212032</v>
      </c>
      <c r="Q55">
        <v>47.562247955759325</v>
      </c>
      <c r="R55">
        <v>5.0002363284019475</v>
      </c>
      <c r="S55">
        <v>19.280911282317909</v>
      </c>
      <c r="T55">
        <v>57.482716831308778</v>
      </c>
      <c r="U55" s="114">
        <f t="shared" si="2"/>
        <v>211.57999999999998</v>
      </c>
      <c r="V55" s="112">
        <f t="shared" si="3"/>
        <v>0</v>
      </c>
      <c r="Y55">
        <f>BAWANA!AW55+BAWANA!AX55</f>
        <v>26.42</v>
      </c>
      <c r="Z55">
        <f>BAWANA!BD55+BAWANA!BE55</f>
        <v>32</v>
      </c>
      <c r="AA55">
        <f>BAWANA!X55+BAWANA!Y55</f>
        <v>26.42</v>
      </c>
      <c r="AB55">
        <f>BAWANA!AE55+BAWANA!AF55</f>
        <v>32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211.57999999999998</v>
      </c>
      <c r="E56">
        <f>BAWANA!AM56</f>
        <v>0</v>
      </c>
      <c r="F56">
        <f t="shared" si="4"/>
        <v>256</v>
      </c>
      <c r="G56">
        <f t="shared" si="5"/>
        <v>211.57999999999998</v>
      </c>
      <c r="H56" s="112"/>
      <c r="I56">
        <f>BRPL_EOD!AI56+BRPL_EOD!AJ56</f>
        <v>82.25</v>
      </c>
      <c r="J56">
        <f>BYPL_EOD!AI56+BYPL_EOD!AJ56</f>
        <v>47.56</v>
      </c>
      <c r="K56">
        <f>MES_EOD!AI56+MES_EOD!AJ56</f>
        <v>5</v>
      </c>
      <c r="L56">
        <f>NDMC_EOD!AI56+NDMC_EOD!AJ56</f>
        <v>19.28</v>
      </c>
      <c r="M56">
        <f>TPDDL_EOD!AI56+TPDDL_EOD!AJ56</f>
        <v>57.48</v>
      </c>
      <c r="N56">
        <f t="shared" si="0"/>
        <v>211.57</v>
      </c>
      <c r="O56" s="112">
        <f t="shared" si="1"/>
        <v>9.9999999999909051E-3</v>
      </c>
      <c r="P56">
        <v>82.253887602212032</v>
      </c>
      <c r="Q56">
        <v>47.562247955759325</v>
      </c>
      <c r="R56">
        <v>5.0002363284019475</v>
      </c>
      <c r="S56">
        <v>19.280911282317909</v>
      </c>
      <c r="T56">
        <v>57.482716831308778</v>
      </c>
      <c r="U56" s="114">
        <f t="shared" si="2"/>
        <v>211.57999999999998</v>
      </c>
      <c r="V56" s="112">
        <f t="shared" si="3"/>
        <v>0</v>
      </c>
      <c r="Y56">
        <f>BAWANA!AW56+BAWANA!AX56</f>
        <v>26.42</v>
      </c>
      <c r="Z56">
        <f>BAWANA!BD56+BAWANA!BE56</f>
        <v>32</v>
      </c>
      <c r="AA56">
        <f>BAWANA!X56+BAWANA!Y56</f>
        <v>26.42</v>
      </c>
      <c r="AB56">
        <f>BAWANA!AE56+BAWANA!AF56</f>
        <v>32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211.57999999999998</v>
      </c>
      <c r="E57">
        <f>BAWANA!AM57</f>
        <v>0</v>
      </c>
      <c r="F57">
        <f t="shared" si="4"/>
        <v>256</v>
      </c>
      <c r="G57">
        <f t="shared" si="5"/>
        <v>211.57999999999998</v>
      </c>
      <c r="H57" s="112"/>
      <c r="I57">
        <f>BRPL_EOD!AI57+BRPL_EOD!AJ57</f>
        <v>82.25</v>
      </c>
      <c r="J57">
        <f>BYPL_EOD!AI57+BYPL_EOD!AJ57</f>
        <v>47.56</v>
      </c>
      <c r="K57">
        <f>MES_EOD!AI57+MES_EOD!AJ57</f>
        <v>5</v>
      </c>
      <c r="L57">
        <f>NDMC_EOD!AI57+NDMC_EOD!AJ57</f>
        <v>19.28</v>
      </c>
      <c r="M57">
        <f>TPDDL_EOD!AI57+TPDDL_EOD!AJ57</f>
        <v>57.48</v>
      </c>
      <c r="N57">
        <f t="shared" si="0"/>
        <v>211.57</v>
      </c>
      <c r="O57" s="112">
        <f t="shared" si="1"/>
        <v>9.9999999999909051E-3</v>
      </c>
      <c r="P57">
        <v>82.253887602212032</v>
      </c>
      <c r="Q57">
        <v>47.562247955759325</v>
      </c>
      <c r="R57">
        <v>5.0002363284019475</v>
      </c>
      <c r="S57">
        <v>19.280911282317909</v>
      </c>
      <c r="T57">
        <v>57.482716831308778</v>
      </c>
      <c r="U57" s="114">
        <f t="shared" si="2"/>
        <v>211.57999999999998</v>
      </c>
      <c r="V57" s="112">
        <f t="shared" si="3"/>
        <v>0</v>
      </c>
      <c r="Y57">
        <f>BAWANA!AW57+BAWANA!AX57</f>
        <v>26.42</v>
      </c>
      <c r="Z57">
        <f>BAWANA!BD57+BAWANA!BE57</f>
        <v>32</v>
      </c>
      <c r="AA57">
        <f>BAWANA!X57+BAWANA!Y57</f>
        <v>26.42</v>
      </c>
      <c r="AB57">
        <f>BAWANA!AE57+BAWANA!AF57</f>
        <v>32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211.57999999999998</v>
      </c>
      <c r="E58">
        <f>BAWANA!AM58</f>
        <v>0</v>
      </c>
      <c r="F58">
        <f t="shared" si="4"/>
        <v>256</v>
      </c>
      <c r="G58">
        <f t="shared" si="5"/>
        <v>211.57999999999998</v>
      </c>
      <c r="H58" s="112"/>
      <c r="I58">
        <f>BRPL_EOD!AI58+BRPL_EOD!AJ58</f>
        <v>82.25</v>
      </c>
      <c r="J58">
        <f>BYPL_EOD!AI58+BYPL_EOD!AJ58</f>
        <v>47.56</v>
      </c>
      <c r="K58">
        <f>MES_EOD!AI58+MES_EOD!AJ58</f>
        <v>5</v>
      </c>
      <c r="L58">
        <f>NDMC_EOD!AI58+NDMC_EOD!AJ58</f>
        <v>19.28</v>
      </c>
      <c r="M58">
        <f>TPDDL_EOD!AI58+TPDDL_EOD!AJ58</f>
        <v>57.48</v>
      </c>
      <c r="N58">
        <f t="shared" si="0"/>
        <v>211.57</v>
      </c>
      <c r="O58" s="112">
        <f t="shared" si="1"/>
        <v>9.9999999999909051E-3</v>
      </c>
      <c r="P58">
        <v>82.253887602212032</v>
      </c>
      <c r="Q58">
        <v>47.562247955759325</v>
      </c>
      <c r="R58">
        <v>5.0002363284019475</v>
      </c>
      <c r="S58">
        <v>19.280911282317909</v>
      </c>
      <c r="T58">
        <v>57.482716831308778</v>
      </c>
      <c r="U58" s="114">
        <f t="shared" si="2"/>
        <v>211.57999999999998</v>
      </c>
      <c r="V58" s="112">
        <f t="shared" si="3"/>
        <v>0</v>
      </c>
      <c r="Y58">
        <f>BAWANA!AW58+BAWANA!AX58</f>
        <v>26.42</v>
      </c>
      <c r="Z58">
        <f>BAWANA!BD58+BAWANA!BE58</f>
        <v>32</v>
      </c>
      <c r="AA58">
        <f>BAWANA!X58+BAWANA!Y58</f>
        <v>26.42</v>
      </c>
      <c r="AB58">
        <f>BAWANA!AE58+BAWANA!AF58</f>
        <v>32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213.61</v>
      </c>
      <c r="E59">
        <f>BAWANA!AM59</f>
        <v>0</v>
      </c>
      <c r="F59">
        <f t="shared" si="4"/>
        <v>256</v>
      </c>
      <c r="G59">
        <f t="shared" si="5"/>
        <v>213.61</v>
      </c>
      <c r="H59" s="112"/>
      <c r="I59">
        <f>BRPL_EOD!AI59+BRPL_EOD!AJ59</f>
        <v>75</v>
      </c>
      <c r="J59">
        <f>BYPL_EOD!AI59+BYPL_EOD!AJ59</f>
        <v>45</v>
      </c>
      <c r="K59">
        <f>MES_EOD!AI59+MES_EOD!AJ59</f>
        <v>5</v>
      </c>
      <c r="L59">
        <f>NDMC_EOD!AI59+NDMC_EOD!AJ59</f>
        <v>19</v>
      </c>
      <c r="M59">
        <f>TPDDL_EOD!AI59+TPDDL_EOD!AJ59</f>
        <v>69.61</v>
      </c>
      <c r="N59">
        <f t="shared" si="0"/>
        <v>213.61</v>
      </c>
      <c r="O59" s="112">
        <f t="shared" si="1"/>
        <v>0</v>
      </c>
      <c r="P59">
        <v>75</v>
      </c>
      <c r="Q59">
        <v>45</v>
      </c>
      <c r="R59">
        <v>5</v>
      </c>
      <c r="S59">
        <v>19</v>
      </c>
      <c r="T59">
        <v>69.61</v>
      </c>
      <c r="U59" s="114">
        <f t="shared" si="2"/>
        <v>213.61</v>
      </c>
      <c r="V59" s="112">
        <f t="shared" si="3"/>
        <v>0</v>
      </c>
      <c r="Y59">
        <f>BAWANA!AW59+BAWANA!AX59</f>
        <v>32</v>
      </c>
      <c r="Z59">
        <f>BAWANA!BD59+BAWANA!BE59</f>
        <v>32</v>
      </c>
      <c r="AA59">
        <f>BAWANA!X59+BAWANA!Y59</f>
        <v>32</v>
      </c>
      <c r="AB59">
        <f>BAWANA!AE59+BAWANA!AF59</f>
        <v>32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213.61</v>
      </c>
      <c r="E60">
        <f>BAWANA!AM60</f>
        <v>0</v>
      </c>
      <c r="F60">
        <f t="shared" si="4"/>
        <v>256</v>
      </c>
      <c r="G60">
        <f t="shared" si="5"/>
        <v>213.61</v>
      </c>
      <c r="H60" s="112"/>
      <c r="I60">
        <f>BRPL_EOD!AI60+BRPL_EOD!AJ60</f>
        <v>75</v>
      </c>
      <c r="J60">
        <f>BYPL_EOD!AI60+BYPL_EOD!AJ60</f>
        <v>45</v>
      </c>
      <c r="K60">
        <f>MES_EOD!AI60+MES_EOD!AJ60</f>
        <v>5</v>
      </c>
      <c r="L60">
        <f>NDMC_EOD!AI60+NDMC_EOD!AJ60</f>
        <v>19</v>
      </c>
      <c r="M60">
        <f>TPDDL_EOD!AI60+TPDDL_EOD!AJ60</f>
        <v>69.61</v>
      </c>
      <c r="N60">
        <f t="shared" si="0"/>
        <v>213.61</v>
      </c>
      <c r="O60" s="112">
        <f t="shared" si="1"/>
        <v>0</v>
      </c>
      <c r="P60">
        <v>75</v>
      </c>
      <c r="Q60">
        <v>45</v>
      </c>
      <c r="R60">
        <v>5</v>
      </c>
      <c r="S60">
        <v>19</v>
      </c>
      <c r="T60">
        <v>69.61</v>
      </c>
      <c r="U60" s="114">
        <f t="shared" si="2"/>
        <v>213.61</v>
      </c>
      <c r="V60" s="112">
        <f t="shared" si="3"/>
        <v>0</v>
      </c>
      <c r="Y60">
        <f>BAWANA!AW60+BAWANA!AX60</f>
        <v>32</v>
      </c>
      <c r="Z60">
        <f>BAWANA!BD60+BAWANA!BE60</f>
        <v>32</v>
      </c>
      <c r="AA60">
        <f>BAWANA!X60+BAWANA!Y60</f>
        <v>32</v>
      </c>
      <c r="AB60">
        <f>BAWANA!AE60+BAWANA!AF60</f>
        <v>32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213.61</v>
      </c>
      <c r="E61">
        <f>BAWANA!AM61</f>
        <v>0</v>
      </c>
      <c r="F61">
        <f t="shared" si="4"/>
        <v>256</v>
      </c>
      <c r="G61">
        <f t="shared" si="5"/>
        <v>213.61</v>
      </c>
      <c r="H61" s="112"/>
      <c r="I61">
        <f>BRPL_EOD!AI61+BRPL_EOD!AJ61</f>
        <v>75</v>
      </c>
      <c r="J61">
        <f>BYPL_EOD!AI61+BYPL_EOD!AJ61</f>
        <v>45</v>
      </c>
      <c r="K61">
        <f>MES_EOD!AI61+MES_EOD!AJ61</f>
        <v>5</v>
      </c>
      <c r="L61">
        <f>NDMC_EOD!AI61+NDMC_EOD!AJ61</f>
        <v>19</v>
      </c>
      <c r="M61">
        <f>TPDDL_EOD!AI61+TPDDL_EOD!AJ61</f>
        <v>69.61</v>
      </c>
      <c r="N61">
        <f t="shared" si="0"/>
        <v>213.61</v>
      </c>
      <c r="O61" s="112">
        <f t="shared" si="1"/>
        <v>0</v>
      </c>
      <c r="P61">
        <v>75</v>
      </c>
      <c r="Q61">
        <v>45</v>
      </c>
      <c r="R61">
        <v>5</v>
      </c>
      <c r="S61">
        <v>19</v>
      </c>
      <c r="T61">
        <v>69.61</v>
      </c>
      <c r="U61" s="114">
        <f t="shared" si="2"/>
        <v>213.61</v>
      </c>
      <c r="V61" s="112">
        <f t="shared" si="3"/>
        <v>0</v>
      </c>
      <c r="Y61">
        <f>BAWANA!AW61+BAWANA!AX61</f>
        <v>32</v>
      </c>
      <c r="Z61">
        <f>BAWANA!BD61+BAWANA!BE61</f>
        <v>32</v>
      </c>
      <c r="AA61">
        <f>BAWANA!X61+BAWANA!Y61</f>
        <v>32</v>
      </c>
      <c r="AB61">
        <f>BAWANA!AE61+BAWANA!AF61</f>
        <v>32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213.61</v>
      </c>
      <c r="E62">
        <f>BAWANA!AM62</f>
        <v>0</v>
      </c>
      <c r="F62">
        <f t="shared" si="4"/>
        <v>256</v>
      </c>
      <c r="G62">
        <f t="shared" si="5"/>
        <v>213.61</v>
      </c>
      <c r="H62" s="112"/>
      <c r="I62">
        <f>BRPL_EOD!AI62+BRPL_EOD!AJ62</f>
        <v>75</v>
      </c>
      <c r="J62">
        <f>BYPL_EOD!AI62+BYPL_EOD!AJ62</f>
        <v>45</v>
      </c>
      <c r="K62">
        <f>MES_EOD!AI62+MES_EOD!AJ62</f>
        <v>5</v>
      </c>
      <c r="L62">
        <f>NDMC_EOD!AI62+NDMC_EOD!AJ62</f>
        <v>19</v>
      </c>
      <c r="M62">
        <f>TPDDL_EOD!AI62+TPDDL_EOD!AJ62</f>
        <v>69.61</v>
      </c>
      <c r="N62">
        <f t="shared" si="0"/>
        <v>213.61</v>
      </c>
      <c r="O62" s="112">
        <f t="shared" si="1"/>
        <v>0</v>
      </c>
      <c r="P62">
        <v>75</v>
      </c>
      <c r="Q62">
        <v>45</v>
      </c>
      <c r="R62">
        <v>5</v>
      </c>
      <c r="S62">
        <v>19</v>
      </c>
      <c r="T62">
        <v>69.61</v>
      </c>
      <c r="U62" s="114">
        <f t="shared" si="2"/>
        <v>213.61</v>
      </c>
      <c r="V62" s="112">
        <f t="shared" si="3"/>
        <v>0</v>
      </c>
      <c r="Y62">
        <f>BAWANA!AW62+BAWANA!AX62</f>
        <v>32</v>
      </c>
      <c r="Z62">
        <f>BAWANA!BD62+BAWANA!BE62</f>
        <v>32</v>
      </c>
      <c r="AA62">
        <f>BAWANA!X62+BAWANA!Y62</f>
        <v>32</v>
      </c>
      <c r="AB62">
        <f>BAWANA!AE62+BAWANA!AF62</f>
        <v>32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223.61</v>
      </c>
      <c r="E63">
        <f>BAWANA!AM63</f>
        <v>0</v>
      </c>
      <c r="F63">
        <f t="shared" si="4"/>
        <v>256</v>
      </c>
      <c r="G63">
        <f t="shared" si="5"/>
        <v>223.61</v>
      </c>
      <c r="H63" s="112"/>
      <c r="I63">
        <f>BRPL_EOD!AI63+BRPL_EOD!AJ63</f>
        <v>75</v>
      </c>
      <c r="J63">
        <f>BYPL_EOD!AI63+BYPL_EOD!AJ63</f>
        <v>55</v>
      </c>
      <c r="K63">
        <f>MES_EOD!AI63+MES_EOD!AJ63</f>
        <v>5</v>
      </c>
      <c r="L63">
        <f>NDMC_EOD!AI63+NDMC_EOD!AJ63</f>
        <v>19</v>
      </c>
      <c r="M63">
        <f>TPDDL_EOD!AI63+TPDDL_EOD!AJ63</f>
        <v>69.61</v>
      </c>
      <c r="N63">
        <f t="shared" si="0"/>
        <v>223.61</v>
      </c>
      <c r="O63" s="112">
        <f t="shared" si="1"/>
        <v>0</v>
      </c>
      <c r="P63">
        <v>75</v>
      </c>
      <c r="Q63">
        <v>55</v>
      </c>
      <c r="R63">
        <v>5</v>
      </c>
      <c r="S63">
        <v>19</v>
      </c>
      <c r="T63">
        <v>69.61</v>
      </c>
      <c r="U63" s="114">
        <f t="shared" si="2"/>
        <v>223.61</v>
      </c>
      <c r="V63" s="112">
        <f t="shared" si="3"/>
        <v>0</v>
      </c>
      <c r="Y63">
        <f>BAWANA!AW63+BAWANA!AX63</f>
        <v>14.39</v>
      </c>
      <c r="Z63">
        <f>BAWANA!BD63+BAWANA!BE63</f>
        <v>32</v>
      </c>
      <c r="AA63">
        <f>BAWANA!X63+BAWANA!Y63</f>
        <v>14.39</v>
      </c>
      <c r="AB63">
        <f>BAWANA!AE63+BAWANA!AF63</f>
        <v>32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223.61</v>
      </c>
      <c r="E64">
        <f>BAWANA!AM64</f>
        <v>0</v>
      </c>
      <c r="F64">
        <f t="shared" si="4"/>
        <v>256</v>
      </c>
      <c r="G64">
        <f t="shared" si="5"/>
        <v>223.61</v>
      </c>
      <c r="H64" s="112"/>
      <c r="I64">
        <f>BRPL_EOD!AI64+BRPL_EOD!AJ64</f>
        <v>75</v>
      </c>
      <c r="J64">
        <f>BYPL_EOD!AI64+BYPL_EOD!AJ64</f>
        <v>55</v>
      </c>
      <c r="K64">
        <f>MES_EOD!AI64+MES_EOD!AJ64</f>
        <v>5</v>
      </c>
      <c r="L64">
        <f>NDMC_EOD!AI64+NDMC_EOD!AJ64</f>
        <v>19</v>
      </c>
      <c r="M64">
        <f>TPDDL_EOD!AI64+TPDDL_EOD!AJ64</f>
        <v>69.61</v>
      </c>
      <c r="N64">
        <f t="shared" si="0"/>
        <v>223.61</v>
      </c>
      <c r="O64" s="112">
        <f t="shared" si="1"/>
        <v>0</v>
      </c>
      <c r="P64">
        <v>75</v>
      </c>
      <c r="Q64">
        <v>55</v>
      </c>
      <c r="R64">
        <v>5</v>
      </c>
      <c r="S64">
        <v>19</v>
      </c>
      <c r="T64">
        <v>69.61</v>
      </c>
      <c r="U64" s="114">
        <f t="shared" si="2"/>
        <v>223.61</v>
      </c>
      <c r="V64" s="112">
        <f t="shared" si="3"/>
        <v>0</v>
      </c>
      <c r="Y64">
        <f>BAWANA!AW64+BAWANA!AX64</f>
        <v>14.39</v>
      </c>
      <c r="Z64">
        <f>BAWANA!BD64+BAWANA!BE64</f>
        <v>32</v>
      </c>
      <c r="AA64">
        <f>BAWANA!X64+BAWANA!Y64</f>
        <v>14.39</v>
      </c>
      <c r="AB64">
        <f>BAWANA!AE64+BAWANA!AF64</f>
        <v>32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223.61</v>
      </c>
      <c r="E65">
        <f>BAWANA!AM65</f>
        <v>0</v>
      </c>
      <c r="F65">
        <f t="shared" si="4"/>
        <v>256</v>
      </c>
      <c r="G65">
        <f t="shared" si="5"/>
        <v>223.61</v>
      </c>
      <c r="H65" s="112"/>
      <c r="I65">
        <f>BRPL_EOD!AI65+BRPL_EOD!AJ65</f>
        <v>75</v>
      </c>
      <c r="J65">
        <f>BYPL_EOD!AI65+BYPL_EOD!AJ65</f>
        <v>55</v>
      </c>
      <c r="K65">
        <f>MES_EOD!AI65+MES_EOD!AJ65</f>
        <v>5</v>
      </c>
      <c r="L65">
        <f>NDMC_EOD!AI65+NDMC_EOD!AJ65</f>
        <v>19</v>
      </c>
      <c r="M65">
        <f>TPDDL_EOD!AI65+TPDDL_EOD!AJ65</f>
        <v>69.61</v>
      </c>
      <c r="N65">
        <f t="shared" si="0"/>
        <v>223.61</v>
      </c>
      <c r="O65" s="112">
        <f t="shared" si="1"/>
        <v>0</v>
      </c>
      <c r="P65">
        <v>75</v>
      </c>
      <c r="Q65">
        <v>55</v>
      </c>
      <c r="R65">
        <v>5</v>
      </c>
      <c r="S65">
        <v>19</v>
      </c>
      <c r="T65">
        <v>69.61</v>
      </c>
      <c r="U65" s="114">
        <f t="shared" si="2"/>
        <v>223.61</v>
      </c>
      <c r="V65" s="112">
        <f t="shared" si="3"/>
        <v>0</v>
      </c>
      <c r="Y65">
        <f>BAWANA!AW65+BAWANA!AX65</f>
        <v>14.39</v>
      </c>
      <c r="Z65">
        <f>BAWANA!BD65+BAWANA!BE65</f>
        <v>32</v>
      </c>
      <c r="AA65">
        <f>BAWANA!X65+BAWANA!Y65</f>
        <v>14.39</v>
      </c>
      <c r="AB65">
        <f>BAWANA!AE65+BAWANA!AF65</f>
        <v>32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223.61</v>
      </c>
      <c r="E66">
        <f>BAWANA!AM66</f>
        <v>0</v>
      </c>
      <c r="F66">
        <f t="shared" si="4"/>
        <v>256</v>
      </c>
      <c r="G66">
        <f t="shared" si="5"/>
        <v>223.61</v>
      </c>
      <c r="H66" s="112"/>
      <c r="I66">
        <f>BRPL_EOD!AI66+BRPL_EOD!AJ66</f>
        <v>75</v>
      </c>
      <c r="J66">
        <f>BYPL_EOD!AI66+BYPL_EOD!AJ66</f>
        <v>55</v>
      </c>
      <c r="K66">
        <f>MES_EOD!AI66+MES_EOD!AJ66</f>
        <v>5</v>
      </c>
      <c r="L66">
        <f>NDMC_EOD!AI66+NDMC_EOD!AJ66</f>
        <v>19</v>
      </c>
      <c r="M66">
        <f>TPDDL_EOD!AI66+TPDDL_EOD!AJ66</f>
        <v>69.61</v>
      </c>
      <c r="N66">
        <f t="shared" si="0"/>
        <v>223.61</v>
      </c>
      <c r="O66" s="112">
        <f t="shared" si="1"/>
        <v>0</v>
      </c>
      <c r="P66">
        <v>75</v>
      </c>
      <c r="Q66">
        <v>55</v>
      </c>
      <c r="R66">
        <v>5</v>
      </c>
      <c r="S66">
        <v>19</v>
      </c>
      <c r="T66">
        <v>69.61</v>
      </c>
      <c r="U66" s="114">
        <f t="shared" si="2"/>
        <v>223.61</v>
      </c>
      <c r="V66" s="112">
        <f t="shared" si="3"/>
        <v>0</v>
      </c>
      <c r="Y66">
        <f>BAWANA!AW66+BAWANA!AX66</f>
        <v>14.39</v>
      </c>
      <c r="Z66">
        <f>BAWANA!BD66+BAWANA!BE66</f>
        <v>32</v>
      </c>
      <c r="AA66">
        <f>BAWANA!X66+BAWANA!Y66</f>
        <v>14.39</v>
      </c>
      <c r="AB66">
        <f>BAWANA!AE66+BAWANA!AF66</f>
        <v>32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248.22000000000003</v>
      </c>
      <c r="E67">
        <f>BAWANA!AM67</f>
        <v>0</v>
      </c>
      <c r="F67">
        <f t="shared" si="4"/>
        <v>256</v>
      </c>
      <c r="G67">
        <f t="shared" si="5"/>
        <v>248.22000000000003</v>
      </c>
      <c r="H67" s="112"/>
      <c r="I67">
        <f>BRPL_EOD!AI67+BRPL_EOD!AJ67</f>
        <v>99.61</v>
      </c>
      <c r="J67">
        <f>BYPL_EOD!AI67+BYPL_EOD!AJ67</f>
        <v>55</v>
      </c>
      <c r="K67">
        <f>MES_EOD!AI67+MES_EOD!AJ67</f>
        <v>5</v>
      </c>
      <c r="L67">
        <f>NDMC_EOD!AI67+NDMC_EOD!AJ67</f>
        <v>19</v>
      </c>
      <c r="M67">
        <f>TPDDL_EOD!AI67+TPDDL_EOD!AJ67</f>
        <v>69.61</v>
      </c>
      <c r="N67">
        <f t="shared" ref="N67:N98" si="7">SUM(I67:M67)</f>
        <v>248.22000000000003</v>
      </c>
      <c r="O67" s="112">
        <f t="shared" ref="O67:O98" si="8">G67-N67</f>
        <v>0</v>
      </c>
      <c r="P67">
        <v>99.61</v>
      </c>
      <c r="Q67">
        <v>55</v>
      </c>
      <c r="R67">
        <v>5</v>
      </c>
      <c r="S67">
        <v>19</v>
      </c>
      <c r="T67">
        <v>69.61</v>
      </c>
      <c r="U67" s="114">
        <f t="shared" ref="U67:U98" si="9">SUM(P67:T67)</f>
        <v>248.22000000000003</v>
      </c>
      <c r="V67" s="112">
        <f t="shared" ref="V67:V99" si="10">G67-U67</f>
        <v>0</v>
      </c>
      <c r="Y67">
        <f>BAWANA!AW67+BAWANA!AX67</f>
        <v>0</v>
      </c>
      <c r="Z67">
        <f>BAWANA!BD67+BAWANA!BE67</f>
        <v>32</v>
      </c>
      <c r="AA67">
        <f>BAWANA!X67+BAWANA!Y67</f>
        <v>0</v>
      </c>
      <c r="AB67">
        <f>BAWANA!AE67+BAWANA!AF67</f>
        <v>32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248.22000000000003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248.22000000000003</v>
      </c>
      <c r="H68" s="112"/>
      <c r="I68">
        <f>BRPL_EOD!AI68+BRPL_EOD!AJ68</f>
        <v>99.61</v>
      </c>
      <c r="J68">
        <f>BYPL_EOD!AI68+BYPL_EOD!AJ68</f>
        <v>55</v>
      </c>
      <c r="K68">
        <f>MES_EOD!AI68+MES_EOD!AJ68</f>
        <v>5</v>
      </c>
      <c r="L68">
        <f>NDMC_EOD!AI68+NDMC_EOD!AJ68</f>
        <v>19</v>
      </c>
      <c r="M68">
        <f>TPDDL_EOD!AI68+TPDDL_EOD!AJ68</f>
        <v>69.61</v>
      </c>
      <c r="N68">
        <f t="shared" si="7"/>
        <v>248.22000000000003</v>
      </c>
      <c r="O68" s="112">
        <f t="shared" si="8"/>
        <v>0</v>
      </c>
      <c r="P68">
        <v>99.61</v>
      </c>
      <c r="Q68">
        <v>55</v>
      </c>
      <c r="R68">
        <v>5</v>
      </c>
      <c r="S68">
        <v>19</v>
      </c>
      <c r="T68">
        <v>69.61</v>
      </c>
      <c r="U68" s="114">
        <f t="shared" si="9"/>
        <v>248.22000000000003</v>
      </c>
      <c r="V68" s="112">
        <f t="shared" si="10"/>
        <v>0</v>
      </c>
      <c r="Y68">
        <f>BAWANA!AW68+BAWANA!AX68</f>
        <v>0</v>
      </c>
      <c r="Z68">
        <f>BAWANA!BD68+BAWANA!BE68</f>
        <v>32</v>
      </c>
      <c r="AA68">
        <f>BAWANA!X68+BAWANA!Y68</f>
        <v>0</v>
      </c>
      <c r="AB68">
        <f>BAWANA!AE68+BAWANA!AF68</f>
        <v>32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244</v>
      </c>
      <c r="E69">
        <f>BAWANA!AM69</f>
        <v>0</v>
      </c>
      <c r="F69">
        <f t="shared" si="11"/>
        <v>256</v>
      </c>
      <c r="G69">
        <f t="shared" si="12"/>
        <v>244</v>
      </c>
      <c r="H69" s="112"/>
      <c r="I69">
        <f>BRPL_EOD!AI69+BRPL_EOD!AJ69</f>
        <v>94.94</v>
      </c>
      <c r="J69">
        <f>BYPL_EOD!AI69+BYPL_EOD!AJ69</f>
        <v>59.84</v>
      </c>
      <c r="K69">
        <f>MES_EOD!AI69+MES_EOD!AJ69</f>
        <v>4.7699999999999996</v>
      </c>
      <c r="L69">
        <f>NDMC_EOD!AI69+NDMC_EOD!AJ69</f>
        <v>18.11</v>
      </c>
      <c r="M69">
        <f>TPDDL_EOD!AI69+TPDDL_EOD!AJ69</f>
        <v>66.34</v>
      </c>
      <c r="N69">
        <f t="shared" si="7"/>
        <v>244.00000000000003</v>
      </c>
      <c r="O69" s="112">
        <f t="shared" si="8"/>
        <v>0</v>
      </c>
      <c r="P69">
        <v>94.939999999999984</v>
      </c>
      <c r="Q69">
        <v>59.839999999999996</v>
      </c>
      <c r="R69">
        <v>4.7699999999999987</v>
      </c>
      <c r="S69">
        <v>18.109999999999996</v>
      </c>
      <c r="T69">
        <v>66.339999999999989</v>
      </c>
      <c r="U69" s="114">
        <f t="shared" si="9"/>
        <v>243.99999999999994</v>
      </c>
      <c r="V69" s="112">
        <f t="shared" si="10"/>
        <v>0</v>
      </c>
      <c r="Y69">
        <f>BAWANA!AW69+BAWANA!AX69</f>
        <v>30.5</v>
      </c>
      <c r="Z69">
        <f>BAWANA!BD69+BAWANA!BE69</f>
        <v>30.5</v>
      </c>
      <c r="AA69">
        <f>BAWANA!X69+BAWANA!Y69</f>
        <v>30.5</v>
      </c>
      <c r="AB69">
        <f>BAWANA!AE69+BAWANA!AF69</f>
        <v>30.5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244</v>
      </c>
      <c r="E70">
        <f>BAWANA!AM70</f>
        <v>0</v>
      </c>
      <c r="F70">
        <f t="shared" si="11"/>
        <v>256</v>
      </c>
      <c r="G70">
        <f t="shared" si="12"/>
        <v>244</v>
      </c>
      <c r="H70" s="112"/>
      <c r="I70">
        <f>BRPL_EOD!AI70+BRPL_EOD!AJ70</f>
        <v>94.94</v>
      </c>
      <c r="J70">
        <f>BYPL_EOD!AI70+BYPL_EOD!AJ70</f>
        <v>59.84</v>
      </c>
      <c r="K70">
        <f>MES_EOD!AI70+MES_EOD!AJ70</f>
        <v>4.7699999999999996</v>
      </c>
      <c r="L70">
        <f>NDMC_EOD!AI70+NDMC_EOD!AJ70</f>
        <v>18.11</v>
      </c>
      <c r="M70">
        <f>TPDDL_EOD!AI70+TPDDL_EOD!AJ70</f>
        <v>66.34</v>
      </c>
      <c r="N70">
        <f t="shared" si="7"/>
        <v>244.00000000000003</v>
      </c>
      <c r="O70" s="112">
        <f t="shared" si="8"/>
        <v>0</v>
      </c>
      <c r="P70">
        <v>94.939999999999984</v>
      </c>
      <c r="Q70">
        <v>59.839999999999996</v>
      </c>
      <c r="R70">
        <v>4.7699999999999987</v>
      </c>
      <c r="S70">
        <v>18.109999999999996</v>
      </c>
      <c r="T70">
        <v>66.339999999999989</v>
      </c>
      <c r="U70" s="114">
        <f t="shared" si="9"/>
        <v>243.99999999999994</v>
      </c>
      <c r="V70" s="112">
        <f t="shared" si="10"/>
        <v>0</v>
      </c>
      <c r="Y70">
        <f>BAWANA!AW70+BAWANA!AX70</f>
        <v>30.5</v>
      </c>
      <c r="Z70">
        <f>BAWANA!BD70+BAWANA!BE70</f>
        <v>30.5</v>
      </c>
      <c r="AA70">
        <f>BAWANA!X70+BAWANA!Y70</f>
        <v>30.5</v>
      </c>
      <c r="AB70">
        <f>BAWANA!AE70+BAWANA!AF70</f>
        <v>30.5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244</v>
      </c>
      <c r="E71">
        <f>BAWANA!AM71</f>
        <v>0</v>
      </c>
      <c r="F71">
        <f t="shared" si="11"/>
        <v>256</v>
      </c>
      <c r="G71">
        <f t="shared" si="12"/>
        <v>244</v>
      </c>
      <c r="H71" s="112"/>
      <c r="I71">
        <f>BRPL_EOD!AI71+BRPL_EOD!AJ71</f>
        <v>100.06</v>
      </c>
      <c r="J71">
        <f>BYPL_EOD!AI71+BYPL_EOD!AJ71</f>
        <v>54.13</v>
      </c>
      <c r="K71">
        <f>MES_EOD!AI71+MES_EOD!AJ71</f>
        <v>5.36</v>
      </c>
      <c r="L71">
        <f>NDMC_EOD!AI71+NDMC_EOD!AJ71</f>
        <v>18.11</v>
      </c>
      <c r="M71">
        <f>TPDDL_EOD!AI71+TPDDL_EOD!AJ71</f>
        <v>66.34</v>
      </c>
      <c r="N71">
        <f t="shared" si="7"/>
        <v>244.00000000000003</v>
      </c>
      <c r="O71" s="112">
        <f t="shared" si="8"/>
        <v>0</v>
      </c>
      <c r="P71">
        <v>100.05999999999999</v>
      </c>
      <c r="Q71">
        <v>54.129999999999995</v>
      </c>
      <c r="R71">
        <v>5.3599999999999994</v>
      </c>
      <c r="S71">
        <v>18.109999999999996</v>
      </c>
      <c r="T71">
        <v>66.339999999999989</v>
      </c>
      <c r="U71" s="114">
        <f t="shared" si="9"/>
        <v>244</v>
      </c>
      <c r="V71" s="112">
        <f t="shared" si="10"/>
        <v>0</v>
      </c>
      <c r="Y71">
        <f>BAWANA!AW71+BAWANA!AX71</f>
        <v>30.5</v>
      </c>
      <c r="Z71">
        <f>BAWANA!BD71+BAWANA!BE71</f>
        <v>30.5</v>
      </c>
      <c r="AA71">
        <f>BAWANA!X71+BAWANA!Y71</f>
        <v>30.5</v>
      </c>
      <c r="AB71">
        <f>BAWANA!AE71+BAWANA!AF71</f>
        <v>30.5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244</v>
      </c>
      <c r="E72">
        <f>BAWANA!AM72</f>
        <v>0</v>
      </c>
      <c r="F72">
        <f t="shared" si="11"/>
        <v>256</v>
      </c>
      <c r="G72">
        <f t="shared" si="12"/>
        <v>244</v>
      </c>
      <c r="H72" s="112"/>
      <c r="I72">
        <f>BRPL_EOD!AI72+BRPL_EOD!AJ72</f>
        <v>100.12</v>
      </c>
      <c r="J72">
        <f>BYPL_EOD!AI72+BYPL_EOD!AJ72</f>
        <v>54.15</v>
      </c>
      <c r="K72">
        <f>MES_EOD!AI72+MES_EOD!AJ72</f>
        <v>5.28</v>
      </c>
      <c r="L72">
        <f>NDMC_EOD!AI72+NDMC_EOD!AJ72</f>
        <v>18.11</v>
      </c>
      <c r="M72">
        <f>TPDDL_EOD!AI72+TPDDL_EOD!AJ72</f>
        <v>66.34</v>
      </c>
      <c r="N72">
        <f t="shared" si="7"/>
        <v>244.00000000000003</v>
      </c>
      <c r="O72" s="112">
        <f t="shared" si="8"/>
        <v>0</v>
      </c>
      <c r="P72">
        <v>100.11999999999999</v>
      </c>
      <c r="Q72">
        <v>54.149999999999991</v>
      </c>
      <c r="R72">
        <v>5.2799999999999994</v>
      </c>
      <c r="S72">
        <v>18.109999999999996</v>
      </c>
      <c r="T72">
        <v>66.339999999999989</v>
      </c>
      <c r="U72" s="114">
        <f t="shared" si="9"/>
        <v>243.99999999999994</v>
      </c>
      <c r="V72" s="112">
        <f t="shared" si="10"/>
        <v>0</v>
      </c>
      <c r="Y72">
        <f>BAWANA!AW72+BAWANA!AX72</f>
        <v>30.5</v>
      </c>
      <c r="Z72">
        <f>BAWANA!BD72+BAWANA!BE72</f>
        <v>30.5</v>
      </c>
      <c r="AA72">
        <f>BAWANA!X72+BAWANA!Y72</f>
        <v>30.5</v>
      </c>
      <c r="AB72">
        <f>BAWANA!AE72+BAWANA!AF72</f>
        <v>30.5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244</v>
      </c>
      <c r="E73">
        <f>BAWANA!AM73</f>
        <v>0</v>
      </c>
      <c r="F73">
        <f t="shared" si="11"/>
        <v>256</v>
      </c>
      <c r="G73">
        <f t="shared" si="12"/>
        <v>244</v>
      </c>
      <c r="H73" s="112"/>
      <c r="I73">
        <f>BRPL_EOD!AI73+BRPL_EOD!AJ73</f>
        <v>100.12</v>
      </c>
      <c r="J73">
        <f>BYPL_EOD!AI73+BYPL_EOD!AJ73</f>
        <v>54.15</v>
      </c>
      <c r="K73">
        <f>MES_EOD!AI73+MES_EOD!AJ73</f>
        <v>5.28</v>
      </c>
      <c r="L73">
        <f>NDMC_EOD!AI73+NDMC_EOD!AJ73</f>
        <v>18.11</v>
      </c>
      <c r="M73">
        <f>TPDDL_EOD!AI73+TPDDL_EOD!AJ73</f>
        <v>66.34</v>
      </c>
      <c r="N73">
        <f t="shared" si="7"/>
        <v>244.00000000000003</v>
      </c>
      <c r="O73" s="112">
        <f t="shared" si="8"/>
        <v>0</v>
      </c>
      <c r="P73">
        <v>100.11999999999999</v>
      </c>
      <c r="Q73">
        <v>54.149999999999991</v>
      </c>
      <c r="R73">
        <v>5.2799999999999994</v>
      </c>
      <c r="S73">
        <v>18.109999999999996</v>
      </c>
      <c r="T73">
        <v>66.339999999999989</v>
      </c>
      <c r="U73" s="114">
        <f t="shared" si="9"/>
        <v>243.99999999999994</v>
      </c>
      <c r="V73" s="112">
        <f t="shared" si="10"/>
        <v>0</v>
      </c>
      <c r="Y73">
        <f>BAWANA!AW73+BAWANA!AX73</f>
        <v>30.5</v>
      </c>
      <c r="Z73">
        <f>BAWANA!BD73+BAWANA!BE73</f>
        <v>30.5</v>
      </c>
      <c r="AA73">
        <f>BAWANA!X73+BAWANA!Y73</f>
        <v>30.5</v>
      </c>
      <c r="AB73">
        <f>BAWANA!AE73+BAWANA!AF73</f>
        <v>30.5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244</v>
      </c>
      <c r="E74">
        <f>BAWANA!AM74</f>
        <v>0</v>
      </c>
      <c r="F74">
        <f t="shared" si="11"/>
        <v>256</v>
      </c>
      <c r="G74">
        <f t="shared" si="12"/>
        <v>244</v>
      </c>
      <c r="H74" s="112"/>
      <c r="I74">
        <f>BRPL_EOD!AI74+BRPL_EOD!AJ74</f>
        <v>100.12</v>
      </c>
      <c r="J74">
        <f>BYPL_EOD!AI74+BYPL_EOD!AJ74</f>
        <v>54.15</v>
      </c>
      <c r="K74">
        <f>MES_EOD!AI74+MES_EOD!AJ74</f>
        <v>5.28</v>
      </c>
      <c r="L74">
        <f>NDMC_EOD!AI74+NDMC_EOD!AJ74</f>
        <v>18.11</v>
      </c>
      <c r="M74">
        <f>TPDDL_EOD!AI74+TPDDL_EOD!AJ74</f>
        <v>66.34</v>
      </c>
      <c r="N74">
        <f t="shared" si="7"/>
        <v>244.00000000000003</v>
      </c>
      <c r="O74" s="112">
        <f t="shared" si="8"/>
        <v>0</v>
      </c>
      <c r="P74">
        <v>100.11999999999999</v>
      </c>
      <c r="Q74">
        <v>54.149999999999991</v>
      </c>
      <c r="R74">
        <v>5.2799999999999994</v>
      </c>
      <c r="S74">
        <v>18.109999999999996</v>
      </c>
      <c r="T74">
        <v>66.339999999999989</v>
      </c>
      <c r="U74" s="114">
        <f t="shared" si="9"/>
        <v>243.99999999999994</v>
      </c>
      <c r="V74" s="112">
        <f t="shared" si="10"/>
        <v>0</v>
      </c>
      <c r="Y74">
        <f>BAWANA!AW74+BAWANA!AX74</f>
        <v>30.5</v>
      </c>
      <c r="Z74">
        <f>BAWANA!BD74+BAWANA!BE74</f>
        <v>30.5</v>
      </c>
      <c r="AA74">
        <f>BAWANA!X74+BAWANA!Y74</f>
        <v>30.5</v>
      </c>
      <c r="AB74">
        <f>BAWANA!AE74+BAWANA!AF74</f>
        <v>30.5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244</v>
      </c>
      <c r="E75">
        <f>BAWANA!AM75</f>
        <v>0</v>
      </c>
      <c r="F75">
        <f t="shared" si="11"/>
        <v>256</v>
      </c>
      <c r="G75">
        <f t="shared" si="12"/>
        <v>244</v>
      </c>
      <c r="H75" s="112"/>
      <c r="I75">
        <f>BRPL_EOD!AI75+BRPL_EOD!AJ75</f>
        <v>100.06</v>
      </c>
      <c r="J75">
        <f>BYPL_EOD!AI75+BYPL_EOD!AJ75</f>
        <v>54.13</v>
      </c>
      <c r="K75">
        <f>MES_EOD!AI75+MES_EOD!AJ75</f>
        <v>5.36</v>
      </c>
      <c r="L75">
        <f>NDMC_EOD!AI75+NDMC_EOD!AJ75</f>
        <v>18.11</v>
      </c>
      <c r="M75">
        <f>TPDDL_EOD!AI75+TPDDL_EOD!AJ75</f>
        <v>66.34</v>
      </c>
      <c r="N75">
        <f t="shared" si="7"/>
        <v>244.00000000000003</v>
      </c>
      <c r="O75" s="112">
        <f t="shared" si="8"/>
        <v>0</v>
      </c>
      <c r="P75">
        <v>100.05999999999999</v>
      </c>
      <c r="Q75">
        <v>54.129999999999995</v>
      </c>
      <c r="R75">
        <v>5.3599999999999994</v>
      </c>
      <c r="S75">
        <v>18.109999999999996</v>
      </c>
      <c r="T75">
        <v>66.339999999999989</v>
      </c>
      <c r="U75" s="114">
        <f t="shared" si="9"/>
        <v>244</v>
      </c>
      <c r="V75" s="112">
        <f t="shared" si="10"/>
        <v>0</v>
      </c>
      <c r="Y75">
        <f>BAWANA!AW75+BAWANA!AX75</f>
        <v>30.5</v>
      </c>
      <c r="Z75">
        <f>BAWANA!BD75+BAWANA!BE75</f>
        <v>30.5</v>
      </c>
      <c r="AA75">
        <f>BAWANA!X75+BAWANA!Y75</f>
        <v>30.5</v>
      </c>
      <c r="AB75">
        <f>BAWANA!AE75+BAWANA!AF75</f>
        <v>30.5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244</v>
      </c>
      <c r="E76">
        <f>BAWANA!AM76</f>
        <v>0</v>
      </c>
      <c r="F76">
        <f t="shared" si="11"/>
        <v>256</v>
      </c>
      <c r="G76">
        <f t="shared" si="12"/>
        <v>244</v>
      </c>
      <c r="H76" s="112"/>
      <c r="I76">
        <f>BRPL_EOD!AI76+BRPL_EOD!AJ76</f>
        <v>100</v>
      </c>
      <c r="J76">
        <f>BYPL_EOD!AI76+BYPL_EOD!AJ76</f>
        <v>54.11</v>
      </c>
      <c r="K76">
        <f>MES_EOD!AI76+MES_EOD!AJ76</f>
        <v>5.44</v>
      </c>
      <c r="L76">
        <f>NDMC_EOD!AI76+NDMC_EOD!AJ76</f>
        <v>18.11</v>
      </c>
      <c r="M76">
        <f>TPDDL_EOD!AI76+TPDDL_EOD!AJ76</f>
        <v>66.34</v>
      </c>
      <c r="N76">
        <f t="shared" si="7"/>
        <v>244.00000000000003</v>
      </c>
      <c r="O76" s="112">
        <f t="shared" si="8"/>
        <v>0</v>
      </c>
      <c r="P76">
        <v>99.999999999999986</v>
      </c>
      <c r="Q76">
        <v>54.109999999999992</v>
      </c>
      <c r="R76">
        <v>5.4399999999999995</v>
      </c>
      <c r="S76">
        <v>18.109999999999996</v>
      </c>
      <c r="T76">
        <v>66.339999999999989</v>
      </c>
      <c r="U76" s="114">
        <f t="shared" si="9"/>
        <v>243.99999999999994</v>
      </c>
      <c r="V76" s="112">
        <f t="shared" si="10"/>
        <v>0</v>
      </c>
      <c r="Y76">
        <f>BAWANA!AW76+BAWANA!AX76</f>
        <v>30.5</v>
      </c>
      <c r="Z76">
        <f>BAWANA!BD76+BAWANA!BE76</f>
        <v>30.5</v>
      </c>
      <c r="AA76">
        <f>BAWANA!X76+BAWANA!Y76</f>
        <v>30.5</v>
      </c>
      <c r="AB76">
        <f>BAWANA!AE76+BAWANA!AF76</f>
        <v>30.5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248</v>
      </c>
      <c r="E77">
        <f>BAWANA!AM77</f>
        <v>0</v>
      </c>
      <c r="F77">
        <f t="shared" si="11"/>
        <v>256</v>
      </c>
      <c r="G77">
        <f t="shared" si="12"/>
        <v>248</v>
      </c>
      <c r="H77" s="112"/>
      <c r="I77">
        <f>BRPL_EOD!AI77+BRPL_EOD!AJ77</f>
        <v>101.7</v>
      </c>
      <c r="J77">
        <f>BYPL_EOD!AI77+BYPL_EOD!AJ77</f>
        <v>55.01</v>
      </c>
      <c r="K77">
        <f>MES_EOD!AI77+MES_EOD!AJ77</f>
        <v>5.45</v>
      </c>
      <c r="L77">
        <f>NDMC_EOD!AI77+NDMC_EOD!AJ77</f>
        <v>18.41</v>
      </c>
      <c r="M77">
        <f>TPDDL_EOD!AI77+TPDDL_EOD!AJ77</f>
        <v>67.430000000000007</v>
      </c>
      <c r="N77">
        <f t="shared" si="7"/>
        <v>248</v>
      </c>
      <c r="O77" s="112">
        <f t="shared" si="8"/>
        <v>0</v>
      </c>
      <c r="P77">
        <v>101.7</v>
      </c>
      <c r="Q77">
        <v>55.01</v>
      </c>
      <c r="R77">
        <v>5.45</v>
      </c>
      <c r="S77">
        <v>18.41</v>
      </c>
      <c r="T77">
        <v>67.430000000000007</v>
      </c>
      <c r="U77" s="114">
        <f t="shared" si="9"/>
        <v>248</v>
      </c>
      <c r="V77" s="112">
        <f t="shared" si="10"/>
        <v>0</v>
      </c>
      <c r="Y77">
        <f>BAWANA!AW77+BAWANA!AX77</f>
        <v>31</v>
      </c>
      <c r="Z77">
        <f>BAWANA!BD77+BAWANA!BE77</f>
        <v>31</v>
      </c>
      <c r="AA77">
        <f>BAWANA!X77+BAWANA!Y77</f>
        <v>31</v>
      </c>
      <c r="AB77">
        <f>BAWANA!AE77+BAWANA!AF77</f>
        <v>31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248</v>
      </c>
      <c r="E78">
        <f>BAWANA!AM78</f>
        <v>0</v>
      </c>
      <c r="F78">
        <f t="shared" si="11"/>
        <v>256</v>
      </c>
      <c r="G78">
        <f t="shared" si="12"/>
        <v>248</v>
      </c>
      <c r="H78" s="112"/>
      <c r="I78">
        <f>BRPL_EOD!AI78+BRPL_EOD!AJ78</f>
        <v>101.7</v>
      </c>
      <c r="J78">
        <f>BYPL_EOD!AI78+BYPL_EOD!AJ78</f>
        <v>55.01</v>
      </c>
      <c r="K78">
        <f>MES_EOD!AI78+MES_EOD!AJ78</f>
        <v>5.45</v>
      </c>
      <c r="L78">
        <f>NDMC_EOD!AI78+NDMC_EOD!AJ78</f>
        <v>18.41</v>
      </c>
      <c r="M78">
        <f>TPDDL_EOD!AI78+TPDDL_EOD!AJ78</f>
        <v>67.430000000000007</v>
      </c>
      <c r="N78">
        <f t="shared" si="7"/>
        <v>248</v>
      </c>
      <c r="O78" s="112">
        <f t="shared" si="8"/>
        <v>0</v>
      </c>
      <c r="P78">
        <v>101.7</v>
      </c>
      <c r="Q78">
        <v>55.01</v>
      </c>
      <c r="R78">
        <v>5.45</v>
      </c>
      <c r="S78">
        <v>18.41</v>
      </c>
      <c r="T78">
        <v>67.430000000000007</v>
      </c>
      <c r="U78" s="114">
        <f t="shared" si="9"/>
        <v>248</v>
      </c>
      <c r="V78" s="112">
        <f t="shared" si="10"/>
        <v>0</v>
      </c>
      <c r="Y78">
        <f>BAWANA!AW78+BAWANA!AX78</f>
        <v>31</v>
      </c>
      <c r="Z78">
        <f>BAWANA!BD78+BAWANA!BE78</f>
        <v>31</v>
      </c>
      <c r="AA78">
        <f>BAWANA!X78+BAWANA!Y78</f>
        <v>31</v>
      </c>
      <c r="AB78">
        <f>BAWANA!AE78+BAWANA!AF78</f>
        <v>31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248</v>
      </c>
      <c r="E79">
        <f>BAWANA!AM79</f>
        <v>0</v>
      </c>
      <c r="F79">
        <f t="shared" si="11"/>
        <v>256</v>
      </c>
      <c r="G79">
        <f t="shared" si="12"/>
        <v>248</v>
      </c>
      <c r="H79" s="112"/>
      <c r="I79">
        <f>BRPL_EOD!AI79+BRPL_EOD!AJ79</f>
        <v>101.7</v>
      </c>
      <c r="J79">
        <f>BYPL_EOD!AI79+BYPL_EOD!AJ79</f>
        <v>55.01</v>
      </c>
      <c r="K79">
        <f>MES_EOD!AI79+MES_EOD!AJ79</f>
        <v>5.45</v>
      </c>
      <c r="L79">
        <f>NDMC_EOD!AI79+NDMC_EOD!AJ79</f>
        <v>18.41</v>
      </c>
      <c r="M79">
        <f>TPDDL_EOD!AI79+TPDDL_EOD!AJ79</f>
        <v>67.430000000000007</v>
      </c>
      <c r="N79">
        <f t="shared" si="7"/>
        <v>248</v>
      </c>
      <c r="O79" s="112">
        <f t="shared" si="8"/>
        <v>0</v>
      </c>
      <c r="P79">
        <v>101.7</v>
      </c>
      <c r="Q79">
        <v>55.01</v>
      </c>
      <c r="R79">
        <v>5.45</v>
      </c>
      <c r="S79">
        <v>18.41</v>
      </c>
      <c r="T79">
        <v>67.430000000000007</v>
      </c>
      <c r="U79" s="114">
        <f t="shared" si="9"/>
        <v>248</v>
      </c>
      <c r="V79" s="112">
        <f t="shared" si="10"/>
        <v>0</v>
      </c>
      <c r="Y79">
        <f>BAWANA!AW79+BAWANA!AX79</f>
        <v>31</v>
      </c>
      <c r="Z79">
        <f>BAWANA!BD79+BAWANA!BE79</f>
        <v>31</v>
      </c>
      <c r="AA79">
        <f>BAWANA!X79+BAWANA!Y79</f>
        <v>31</v>
      </c>
      <c r="AB79">
        <f>BAWANA!AE79+BAWANA!AF79</f>
        <v>31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248</v>
      </c>
      <c r="E80">
        <f>BAWANA!AM80</f>
        <v>0</v>
      </c>
      <c r="F80">
        <f t="shared" si="11"/>
        <v>256</v>
      </c>
      <c r="G80">
        <f t="shared" si="12"/>
        <v>248</v>
      </c>
      <c r="H80" s="112"/>
      <c r="I80">
        <f>BRPL_EOD!AI80+BRPL_EOD!AJ80</f>
        <v>101.7</v>
      </c>
      <c r="J80">
        <f>BYPL_EOD!AI80+BYPL_EOD!AJ80</f>
        <v>55.01</v>
      </c>
      <c r="K80">
        <f>MES_EOD!AI80+MES_EOD!AJ80</f>
        <v>5.45</v>
      </c>
      <c r="L80">
        <f>NDMC_EOD!AI80+NDMC_EOD!AJ80</f>
        <v>18.41</v>
      </c>
      <c r="M80">
        <f>TPDDL_EOD!AI80+TPDDL_EOD!AJ80</f>
        <v>67.430000000000007</v>
      </c>
      <c r="N80">
        <f t="shared" si="7"/>
        <v>248</v>
      </c>
      <c r="O80" s="112">
        <f t="shared" si="8"/>
        <v>0</v>
      </c>
      <c r="P80">
        <v>101.7</v>
      </c>
      <c r="Q80">
        <v>55.01</v>
      </c>
      <c r="R80">
        <v>5.45</v>
      </c>
      <c r="S80">
        <v>18.41</v>
      </c>
      <c r="T80">
        <v>67.430000000000007</v>
      </c>
      <c r="U80" s="114">
        <f t="shared" si="9"/>
        <v>248</v>
      </c>
      <c r="V80" s="112">
        <f t="shared" si="10"/>
        <v>0</v>
      </c>
      <c r="Y80">
        <f>BAWANA!AW80+BAWANA!AX80</f>
        <v>31</v>
      </c>
      <c r="Z80">
        <f>BAWANA!BD80+BAWANA!BE80</f>
        <v>31</v>
      </c>
      <c r="AA80">
        <f>BAWANA!X80+BAWANA!Y80</f>
        <v>31</v>
      </c>
      <c r="AB80">
        <f>BAWANA!AE80+BAWANA!AF80</f>
        <v>31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248</v>
      </c>
      <c r="E81">
        <f>BAWANA!AM81</f>
        <v>0</v>
      </c>
      <c r="F81">
        <f t="shared" si="11"/>
        <v>256</v>
      </c>
      <c r="G81">
        <f t="shared" si="12"/>
        <v>248</v>
      </c>
      <c r="H81" s="112"/>
      <c r="I81">
        <f>BRPL_EOD!AI81+BRPL_EOD!AJ81</f>
        <v>103.25</v>
      </c>
      <c r="J81">
        <f>BYPL_EOD!AI81+BYPL_EOD!AJ81</f>
        <v>53.28</v>
      </c>
      <c r="K81">
        <f>MES_EOD!AI81+MES_EOD!AJ81</f>
        <v>5.63</v>
      </c>
      <c r="L81">
        <f>NDMC_EOD!AI81+NDMC_EOD!AJ81</f>
        <v>18.41</v>
      </c>
      <c r="M81">
        <f>TPDDL_EOD!AI81+TPDDL_EOD!AJ81</f>
        <v>67.430000000000007</v>
      </c>
      <c r="N81">
        <f t="shared" si="7"/>
        <v>248</v>
      </c>
      <c r="O81" s="112">
        <f t="shared" si="8"/>
        <v>0</v>
      </c>
      <c r="P81">
        <v>103.25</v>
      </c>
      <c r="Q81">
        <v>53.28</v>
      </c>
      <c r="R81">
        <v>5.63</v>
      </c>
      <c r="S81">
        <v>18.41</v>
      </c>
      <c r="T81">
        <v>67.430000000000007</v>
      </c>
      <c r="U81" s="114">
        <f t="shared" si="9"/>
        <v>248</v>
      </c>
      <c r="V81" s="112">
        <f t="shared" si="10"/>
        <v>0</v>
      </c>
      <c r="Y81">
        <f>BAWANA!AW81+BAWANA!AX81</f>
        <v>31</v>
      </c>
      <c r="Z81">
        <f>BAWANA!BD81+BAWANA!BE81</f>
        <v>31</v>
      </c>
      <c r="AA81">
        <f>BAWANA!X81+BAWANA!Y81</f>
        <v>31</v>
      </c>
      <c r="AB81">
        <f>BAWANA!AE81+BAWANA!AF81</f>
        <v>31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248</v>
      </c>
      <c r="E82">
        <f>BAWANA!AM82</f>
        <v>0</v>
      </c>
      <c r="F82">
        <f t="shared" si="11"/>
        <v>256</v>
      </c>
      <c r="G82">
        <f t="shared" si="12"/>
        <v>248</v>
      </c>
      <c r="H82" s="112"/>
      <c r="I82">
        <f>BRPL_EOD!AI82+BRPL_EOD!AJ82</f>
        <v>103.35</v>
      </c>
      <c r="J82">
        <f>BYPL_EOD!AI82+BYPL_EOD!AJ82</f>
        <v>53.28</v>
      </c>
      <c r="K82">
        <f>MES_EOD!AI82+MES_EOD!AJ82</f>
        <v>5.53</v>
      </c>
      <c r="L82">
        <f>NDMC_EOD!AI82+NDMC_EOD!AJ82</f>
        <v>18.41</v>
      </c>
      <c r="M82">
        <f>TPDDL_EOD!AI82+TPDDL_EOD!AJ82</f>
        <v>67.430000000000007</v>
      </c>
      <c r="N82">
        <f t="shared" si="7"/>
        <v>248</v>
      </c>
      <c r="O82" s="112">
        <f t="shared" si="8"/>
        <v>0</v>
      </c>
      <c r="P82">
        <v>103.35</v>
      </c>
      <c r="Q82">
        <v>53.28</v>
      </c>
      <c r="R82">
        <v>5.53</v>
      </c>
      <c r="S82">
        <v>18.41</v>
      </c>
      <c r="T82">
        <v>67.430000000000007</v>
      </c>
      <c r="U82" s="114">
        <f t="shared" si="9"/>
        <v>248</v>
      </c>
      <c r="V82" s="112">
        <f t="shared" si="10"/>
        <v>0</v>
      </c>
      <c r="Y82">
        <f>BAWANA!AW82+BAWANA!AX82</f>
        <v>31</v>
      </c>
      <c r="Z82">
        <f>BAWANA!BD82+BAWANA!BE82</f>
        <v>31</v>
      </c>
      <c r="AA82">
        <f>BAWANA!X82+BAWANA!Y82</f>
        <v>31</v>
      </c>
      <c r="AB82">
        <f>BAWANA!AE82+BAWANA!AF82</f>
        <v>31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248</v>
      </c>
      <c r="E83">
        <f>BAWANA!AM83</f>
        <v>0</v>
      </c>
      <c r="F83">
        <f t="shared" si="11"/>
        <v>256</v>
      </c>
      <c r="G83">
        <f t="shared" si="12"/>
        <v>248</v>
      </c>
      <c r="H83" s="112"/>
      <c r="I83">
        <f>BRPL_EOD!AI83+BRPL_EOD!AJ83</f>
        <v>103.35</v>
      </c>
      <c r="J83">
        <f>BYPL_EOD!AI83+BYPL_EOD!AJ83</f>
        <v>53.28</v>
      </c>
      <c r="K83">
        <f>MES_EOD!AI83+MES_EOD!AJ83</f>
        <v>5.53</v>
      </c>
      <c r="L83">
        <f>NDMC_EOD!AI83+NDMC_EOD!AJ83</f>
        <v>18.41</v>
      </c>
      <c r="M83">
        <f>TPDDL_EOD!AI83+TPDDL_EOD!AJ83</f>
        <v>67.430000000000007</v>
      </c>
      <c r="N83">
        <f t="shared" si="7"/>
        <v>248</v>
      </c>
      <c r="O83" s="112">
        <f t="shared" si="8"/>
        <v>0</v>
      </c>
      <c r="P83">
        <v>103.35</v>
      </c>
      <c r="Q83">
        <v>53.28</v>
      </c>
      <c r="R83">
        <v>5.53</v>
      </c>
      <c r="S83">
        <v>18.41</v>
      </c>
      <c r="T83">
        <v>67.430000000000007</v>
      </c>
      <c r="U83" s="114">
        <f t="shared" si="9"/>
        <v>248</v>
      </c>
      <c r="V83" s="112">
        <f t="shared" si="10"/>
        <v>0</v>
      </c>
      <c r="Y83">
        <f>BAWANA!AW83+BAWANA!AX83</f>
        <v>31</v>
      </c>
      <c r="Z83">
        <f>BAWANA!BD83+BAWANA!BE83</f>
        <v>31</v>
      </c>
      <c r="AA83">
        <f>BAWANA!X83+BAWANA!Y83</f>
        <v>31</v>
      </c>
      <c r="AB83">
        <f>BAWANA!AE83+BAWANA!AF83</f>
        <v>31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248</v>
      </c>
      <c r="E84">
        <f>BAWANA!AM84</f>
        <v>0</v>
      </c>
      <c r="F84">
        <f t="shared" si="11"/>
        <v>256</v>
      </c>
      <c r="G84">
        <f t="shared" si="12"/>
        <v>248</v>
      </c>
      <c r="H84" s="112"/>
      <c r="I84">
        <f>BRPL_EOD!AI84+BRPL_EOD!AJ84</f>
        <v>103.35</v>
      </c>
      <c r="J84">
        <f>BYPL_EOD!AI84+BYPL_EOD!AJ84</f>
        <v>53.28</v>
      </c>
      <c r="K84">
        <f>MES_EOD!AI84+MES_EOD!AJ84</f>
        <v>5.53</v>
      </c>
      <c r="L84">
        <f>NDMC_EOD!AI84+NDMC_EOD!AJ84</f>
        <v>18.41</v>
      </c>
      <c r="M84">
        <f>TPDDL_EOD!AI84+TPDDL_EOD!AJ84</f>
        <v>67.430000000000007</v>
      </c>
      <c r="N84">
        <f t="shared" si="7"/>
        <v>248</v>
      </c>
      <c r="O84" s="112">
        <f t="shared" si="8"/>
        <v>0</v>
      </c>
      <c r="P84">
        <v>103.35</v>
      </c>
      <c r="Q84">
        <v>53.28</v>
      </c>
      <c r="R84">
        <v>5.53</v>
      </c>
      <c r="S84">
        <v>18.41</v>
      </c>
      <c r="T84">
        <v>67.430000000000007</v>
      </c>
      <c r="U84" s="114">
        <f t="shared" si="9"/>
        <v>248</v>
      </c>
      <c r="V84" s="112">
        <f t="shared" si="10"/>
        <v>0</v>
      </c>
      <c r="Y84">
        <f>BAWANA!AW84+BAWANA!AX84</f>
        <v>31</v>
      </c>
      <c r="Z84">
        <f>BAWANA!BD84+BAWANA!BE84</f>
        <v>31</v>
      </c>
      <c r="AA84">
        <f>BAWANA!X84+BAWANA!Y84</f>
        <v>31</v>
      </c>
      <c r="AB84">
        <f>BAWANA!AE84+BAWANA!AF84</f>
        <v>31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248</v>
      </c>
      <c r="E85">
        <f>BAWANA!AM85</f>
        <v>0</v>
      </c>
      <c r="F85">
        <f t="shared" si="11"/>
        <v>256</v>
      </c>
      <c r="G85">
        <f t="shared" si="12"/>
        <v>248</v>
      </c>
      <c r="H85" s="112"/>
      <c r="I85">
        <f>BRPL_EOD!AI85+BRPL_EOD!AJ85</f>
        <v>103.35</v>
      </c>
      <c r="J85">
        <f>BYPL_EOD!AI85+BYPL_EOD!AJ85</f>
        <v>53.28</v>
      </c>
      <c r="K85">
        <f>MES_EOD!AI85+MES_EOD!AJ85</f>
        <v>5.53</v>
      </c>
      <c r="L85">
        <f>NDMC_EOD!AI85+NDMC_EOD!AJ85</f>
        <v>18.41</v>
      </c>
      <c r="M85">
        <f>TPDDL_EOD!AI85+TPDDL_EOD!AJ85</f>
        <v>67.430000000000007</v>
      </c>
      <c r="N85">
        <f t="shared" si="7"/>
        <v>248</v>
      </c>
      <c r="O85" s="112">
        <f t="shared" si="8"/>
        <v>0</v>
      </c>
      <c r="P85">
        <v>103.35</v>
      </c>
      <c r="Q85">
        <v>53.28</v>
      </c>
      <c r="R85">
        <v>5.53</v>
      </c>
      <c r="S85">
        <v>18.41</v>
      </c>
      <c r="T85">
        <v>67.430000000000007</v>
      </c>
      <c r="U85" s="114">
        <f t="shared" si="9"/>
        <v>248</v>
      </c>
      <c r="V85" s="112">
        <f t="shared" si="10"/>
        <v>0</v>
      </c>
      <c r="Y85">
        <f>BAWANA!AW85+BAWANA!AX85</f>
        <v>31</v>
      </c>
      <c r="Z85">
        <f>BAWANA!BD85+BAWANA!BE85</f>
        <v>31</v>
      </c>
      <c r="AA85">
        <f>BAWANA!X85+BAWANA!Y85</f>
        <v>31</v>
      </c>
      <c r="AB85">
        <f>BAWANA!AE85+BAWANA!AF85</f>
        <v>31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248</v>
      </c>
      <c r="E86">
        <f>BAWANA!AM86</f>
        <v>0</v>
      </c>
      <c r="F86">
        <f t="shared" si="11"/>
        <v>256</v>
      </c>
      <c r="G86">
        <f t="shared" si="12"/>
        <v>248</v>
      </c>
      <c r="H86" s="112"/>
      <c r="I86">
        <f>BRPL_EOD!AI86+BRPL_EOD!AJ86</f>
        <v>103.46</v>
      </c>
      <c r="J86">
        <f>BYPL_EOD!AI86+BYPL_EOD!AJ86</f>
        <v>53.28</v>
      </c>
      <c r="K86">
        <f>MES_EOD!AI86+MES_EOD!AJ86</f>
        <v>5.42</v>
      </c>
      <c r="L86">
        <f>NDMC_EOD!AI86+NDMC_EOD!AJ86</f>
        <v>18.41</v>
      </c>
      <c r="M86">
        <f>TPDDL_EOD!AI86+TPDDL_EOD!AJ86</f>
        <v>67.430000000000007</v>
      </c>
      <c r="N86">
        <f t="shared" si="7"/>
        <v>248</v>
      </c>
      <c r="O86" s="112">
        <f t="shared" si="8"/>
        <v>0</v>
      </c>
      <c r="P86">
        <v>103.46</v>
      </c>
      <c r="Q86">
        <v>53.28</v>
      </c>
      <c r="R86">
        <v>5.42</v>
      </c>
      <c r="S86">
        <v>18.41</v>
      </c>
      <c r="T86">
        <v>67.430000000000007</v>
      </c>
      <c r="U86" s="114">
        <f t="shared" si="9"/>
        <v>248</v>
      </c>
      <c r="V86" s="112">
        <f t="shared" si="10"/>
        <v>0</v>
      </c>
      <c r="Y86">
        <f>BAWANA!AW86+BAWANA!AX86</f>
        <v>31</v>
      </c>
      <c r="Z86">
        <f>BAWANA!BD86+BAWANA!BE86</f>
        <v>31</v>
      </c>
      <c r="AA86">
        <f>BAWANA!X86+BAWANA!Y86</f>
        <v>31</v>
      </c>
      <c r="AB86">
        <f>BAWANA!AE86+BAWANA!AF86</f>
        <v>31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252</v>
      </c>
      <c r="E87">
        <f>BAWANA!AM87</f>
        <v>0</v>
      </c>
      <c r="F87">
        <f t="shared" si="11"/>
        <v>256</v>
      </c>
      <c r="G87">
        <f t="shared" si="12"/>
        <v>252</v>
      </c>
      <c r="H87" s="112"/>
      <c r="I87">
        <f>BRPL_EOD!AI87+BRPL_EOD!AJ87</f>
        <v>105.13</v>
      </c>
      <c r="J87">
        <f>BYPL_EOD!AI87+BYPL_EOD!AJ87</f>
        <v>54.14</v>
      </c>
      <c r="K87">
        <f>MES_EOD!AI87+MES_EOD!AJ87</f>
        <v>5.51</v>
      </c>
      <c r="L87">
        <f>NDMC_EOD!AI87+NDMC_EOD!AJ87</f>
        <v>18.7</v>
      </c>
      <c r="M87">
        <f>TPDDL_EOD!AI87+TPDDL_EOD!AJ87</f>
        <v>68.52</v>
      </c>
      <c r="N87">
        <f t="shared" si="7"/>
        <v>251.99999999999994</v>
      </c>
      <c r="O87" s="112">
        <f t="shared" si="8"/>
        <v>0</v>
      </c>
      <c r="P87">
        <v>105.13000000000002</v>
      </c>
      <c r="Q87">
        <v>54.140000000000015</v>
      </c>
      <c r="R87">
        <v>5.5100000000000007</v>
      </c>
      <c r="S87">
        <v>18.700000000000003</v>
      </c>
      <c r="T87">
        <v>68.52000000000001</v>
      </c>
      <c r="U87" s="114">
        <f t="shared" si="9"/>
        <v>252.00000000000003</v>
      </c>
      <c r="V87" s="112">
        <f t="shared" si="10"/>
        <v>0</v>
      </c>
      <c r="Y87">
        <f>BAWANA!AW87+BAWANA!AX87</f>
        <v>31.5</v>
      </c>
      <c r="Z87">
        <f>BAWANA!BD87+BAWANA!BE87</f>
        <v>31.5</v>
      </c>
      <c r="AA87">
        <f>BAWANA!X87+BAWANA!Y87</f>
        <v>31.5</v>
      </c>
      <c r="AB87">
        <f>BAWANA!AE87+BAWANA!AF87</f>
        <v>31.5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252</v>
      </c>
      <c r="E88">
        <f>BAWANA!AM88</f>
        <v>0</v>
      </c>
      <c r="F88">
        <f t="shared" si="11"/>
        <v>256</v>
      </c>
      <c r="G88">
        <f t="shared" si="12"/>
        <v>252</v>
      </c>
      <c r="H88" s="112"/>
      <c r="I88">
        <f>BRPL_EOD!AI88+BRPL_EOD!AJ88</f>
        <v>105.24</v>
      </c>
      <c r="J88">
        <f>BYPL_EOD!AI88+BYPL_EOD!AJ88</f>
        <v>54.14</v>
      </c>
      <c r="K88">
        <f>MES_EOD!AI88+MES_EOD!AJ88</f>
        <v>5.4</v>
      </c>
      <c r="L88">
        <f>NDMC_EOD!AI88+NDMC_EOD!AJ88</f>
        <v>18.7</v>
      </c>
      <c r="M88">
        <f>TPDDL_EOD!AI88+TPDDL_EOD!AJ88</f>
        <v>68.52</v>
      </c>
      <c r="N88">
        <f t="shared" si="7"/>
        <v>252</v>
      </c>
      <c r="O88" s="112">
        <f t="shared" si="8"/>
        <v>0</v>
      </c>
      <c r="P88">
        <v>105.24</v>
      </c>
      <c r="Q88">
        <v>54.14</v>
      </c>
      <c r="R88">
        <v>5.4</v>
      </c>
      <c r="S88">
        <v>18.7</v>
      </c>
      <c r="T88">
        <v>68.52</v>
      </c>
      <c r="U88" s="114">
        <f t="shared" si="9"/>
        <v>252</v>
      </c>
      <c r="V88" s="112">
        <f t="shared" si="10"/>
        <v>0</v>
      </c>
      <c r="Y88">
        <f>BAWANA!AW88+BAWANA!AX88</f>
        <v>31.5</v>
      </c>
      <c r="Z88">
        <f>BAWANA!BD88+BAWANA!BE88</f>
        <v>31.5</v>
      </c>
      <c r="AA88">
        <f>BAWANA!X88+BAWANA!Y88</f>
        <v>31.5</v>
      </c>
      <c r="AB88">
        <f>BAWANA!AE88+BAWANA!AF88</f>
        <v>31.5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252</v>
      </c>
      <c r="E89">
        <f>BAWANA!AM89</f>
        <v>0</v>
      </c>
      <c r="F89">
        <f t="shared" si="11"/>
        <v>256</v>
      </c>
      <c r="G89">
        <f t="shared" si="12"/>
        <v>252</v>
      </c>
      <c r="H89" s="112"/>
      <c r="I89">
        <f>BRPL_EOD!AI89+BRPL_EOD!AJ89</f>
        <v>105.24</v>
      </c>
      <c r="J89">
        <f>BYPL_EOD!AI89+BYPL_EOD!AJ89</f>
        <v>54.14</v>
      </c>
      <c r="K89">
        <f>MES_EOD!AI89+MES_EOD!AJ89</f>
        <v>5.4</v>
      </c>
      <c r="L89">
        <f>NDMC_EOD!AI89+NDMC_EOD!AJ89</f>
        <v>18.7</v>
      </c>
      <c r="M89">
        <f>TPDDL_EOD!AI89+TPDDL_EOD!AJ89</f>
        <v>68.52</v>
      </c>
      <c r="N89">
        <f t="shared" si="7"/>
        <v>252</v>
      </c>
      <c r="O89" s="112">
        <f t="shared" si="8"/>
        <v>0</v>
      </c>
      <c r="P89">
        <v>105.24</v>
      </c>
      <c r="Q89">
        <v>54.14</v>
      </c>
      <c r="R89">
        <v>5.4</v>
      </c>
      <c r="S89">
        <v>18.7</v>
      </c>
      <c r="T89">
        <v>68.52</v>
      </c>
      <c r="U89" s="114">
        <f t="shared" si="9"/>
        <v>252</v>
      </c>
      <c r="V89" s="112">
        <f t="shared" si="10"/>
        <v>0</v>
      </c>
      <c r="Y89">
        <f>BAWANA!AW89+BAWANA!AX89</f>
        <v>31.5</v>
      </c>
      <c r="Z89">
        <f>BAWANA!BD89+BAWANA!BE89</f>
        <v>31.5</v>
      </c>
      <c r="AA89">
        <f>BAWANA!X89+BAWANA!Y89</f>
        <v>31.5</v>
      </c>
      <c r="AB89">
        <f>BAWANA!AE89+BAWANA!AF89</f>
        <v>31.5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252</v>
      </c>
      <c r="E90">
        <f>BAWANA!AM90</f>
        <v>0</v>
      </c>
      <c r="F90">
        <f t="shared" si="11"/>
        <v>256</v>
      </c>
      <c r="G90">
        <f t="shared" si="12"/>
        <v>252</v>
      </c>
      <c r="H90" s="112"/>
      <c r="I90">
        <f>BRPL_EOD!AI90+BRPL_EOD!AJ90</f>
        <v>105.35</v>
      </c>
      <c r="J90">
        <f>BYPL_EOD!AI90+BYPL_EOD!AJ90</f>
        <v>54.14</v>
      </c>
      <c r="K90">
        <f>MES_EOD!AI90+MES_EOD!AJ90</f>
        <v>5.29</v>
      </c>
      <c r="L90">
        <f>NDMC_EOD!AI90+NDMC_EOD!AJ90</f>
        <v>18.7</v>
      </c>
      <c r="M90">
        <f>TPDDL_EOD!AI90+TPDDL_EOD!AJ90</f>
        <v>68.52</v>
      </c>
      <c r="N90">
        <f t="shared" si="7"/>
        <v>252</v>
      </c>
      <c r="O90" s="112">
        <f t="shared" si="8"/>
        <v>0</v>
      </c>
      <c r="P90">
        <v>105.35</v>
      </c>
      <c r="Q90">
        <v>54.14</v>
      </c>
      <c r="R90">
        <v>5.29</v>
      </c>
      <c r="S90">
        <v>18.7</v>
      </c>
      <c r="T90">
        <v>68.52</v>
      </c>
      <c r="U90" s="114">
        <f t="shared" si="9"/>
        <v>252</v>
      </c>
      <c r="V90" s="112">
        <f t="shared" si="10"/>
        <v>0</v>
      </c>
      <c r="Y90">
        <f>BAWANA!AW90+BAWANA!AX90</f>
        <v>31.5</v>
      </c>
      <c r="Z90">
        <f>BAWANA!BD90+BAWANA!BE90</f>
        <v>31.5</v>
      </c>
      <c r="AA90">
        <f>BAWANA!X90+BAWANA!Y90</f>
        <v>31.5</v>
      </c>
      <c r="AB90">
        <f>BAWANA!AE90+BAWANA!AF90</f>
        <v>31.5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283.5</v>
      </c>
      <c r="E91">
        <f>BAWANA!AM91</f>
        <v>0</v>
      </c>
      <c r="F91">
        <f t="shared" si="11"/>
        <v>256</v>
      </c>
      <c r="G91">
        <f t="shared" si="12"/>
        <v>283.5</v>
      </c>
      <c r="H91" s="112"/>
      <c r="I91">
        <f>BRPL_EOD!AI91+BRPL_EOD!AJ91</f>
        <v>135.35</v>
      </c>
      <c r="J91">
        <f>BYPL_EOD!AI91+BYPL_EOD!AJ91</f>
        <v>54.14</v>
      </c>
      <c r="K91">
        <f>MES_EOD!AI91+MES_EOD!AJ91</f>
        <v>6.79</v>
      </c>
      <c r="L91">
        <f>NDMC_EOD!AI91+NDMC_EOD!AJ91</f>
        <v>18.7</v>
      </c>
      <c r="M91">
        <f>TPDDL_EOD!AI91+TPDDL_EOD!AJ91</f>
        <v>68.52</v>
      </c>
      <c r="N91">
        <f t="shared" si="7"/>
        <v>283.5</v>
      </c>
      <c r="O91" s="112">
        <f t="shared" si="8"/>
        <v>0</v>
      </c>
      <c r="P91">
        <v>135.35</v>
      </c>
      <c r="Q91">
        <v>54.14</v>
      </c>
      <c r="R91">
        <v>6.79</v>
      </c>
      <c r="S91">
        <v>18.7</v>
      </c>
      <c r="T91">
        <v>68.52</v>
      </c>
      <c r="U91" s="114">
        <f t="shared" si="9"/>
        <v>283.5</v>
      </c>
      <c r="V91" s="112">
        <f t="shared" si="10"/>
        <v>0</v>
      </c>
      <c r="Y91">
        <f>BAWANA!AW91+BAWANA!AX91</f>
        <v>0</v>
      </c>
      <c r="Z91">
        <f>BAWANA!BD91+BAWANA!BE91</f>
        <v>31.5</v>
      </c>
      <c r="AA91">
        <f>BAWANA!X91+BAWANA!Y91</f>
        <v>0</v>
      </c>
      <c r="AB91">
        <f>BAWANA!AE91+BAWANA!AF91</f>
        <v>31.5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283.5</v>
      </c>
      <c r="E92">
        <f>BAWANA!AM92</f>
        <v>0</v>
      </c>
      <c r="F92">
        <f t="shared" si="11"/>
        <v>256</v>
      </c>
      <c r="G92">
        <f t="shared" si="12"/>
        <v>283.5</v>
      </c>
      <c r="H92" s="112"/>
      <c r="I92">
        <f>BRPL_EOD!AI92+BRPL_EOD!AJ92</f>
        <v>135.94999999999999</v>
      </c>
      <c r="J92">
        <f>BYPL_EOD!AI92+BYPL_EOD!AJ92</f>
        <v>54.14</v>
      </c>
      <c r="K92">
        <f>MES_EOD!AI92+MES_EOD!AJ92</f>
        <v>6.19</v>
      </c>
      <c r="L92">
        <f>NDMC_EOD!AI92+NDMC_EOD!AJ92</f>
        <v>18.7</v>
      </c>
      <c r="M92">
        <f>TPDDL_EOD!AI92+TPDDL_EOD!AJ92</f>
        <v>68.52</v>
      </c>
      <c r="N92">
        <f t="shared" si="7"/>
        <v>283.49999999999994</v>
      </c>
      <c r="O92" s="112">
        <f t="shared" si="8"/>
        <v>0</v>
      </c>
      <c r="P92">
        <v>135.95000000000002</v>
      </c>
      <c r="Q92">
        <v>54.140000000000015</v>
      </c>
      <c r="R92">
        <v>6.1900000000000013</v>
      </c>
      <c r="S92">
        <v>18.700000000000003</v>
      </c>
      <c r="T92">
        <v>68.52000000000001</v>
      </c>
      <c r="U92" s="114">
        <f t="shared" si="9"/>
        <v>283.5</v>
      </c>
      <c r="V92" s="112">
        <f t="shared" si="10"/>
        <v>0</v>
      </c>
      <c r="Y92">
        <f>BAWANA!AW92+BAWANA!AX92</f>
        <v>0</v>
      </c>
      <c r="Z92">
        <f>BAWANA!BD92+BAWANA!BE92</f>
        <v>31.5</v>
      </c>
      <c r="AA92">
        <f>BAWANA!X92+BAWANA!Y92</f>
        <v>0</v>
      </c>
      <c r="AB92">
        <f>BAWANA!AE92+BAWANA!AF92</f>
        <v>31.5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250.22000000000003</v>
      </c>
      <c r="E93">
        <f>BAWANA!AM93</f>
        <v>0</v>
      </c>
      <c r="F93">
        <f t="shared" si="11"/>
        <v>256</v>
      </c>
      <c r="G93">
        <f t="shared" si="12"/>
        <v>250.22000000000003</v>
      </c>
      <c r="H93" s="112"/>
      <c r="I93">
        <f>BRPL_EOD!AI93+BRPL_EOD!AJ93</f>
        <v>99.61</v>
      </c>
      <c r="J93">
        <f>BYPL_EOD!AI93+BYPL_EOD!AJ93</f>
        <v>55</v>
      </c>
      <c r="K93">
        <f>MES_EOD!AI93+MES_EOD!AJ93</f>
        <v>7</v>
      </c>
      <c r="L93">
        <f>NDMC_EOD!AI93+NDMC_EOD!AJ93</f>
        <v>19</v>
      </c>
      <c r="M93">
        <f>TPDDL_EOD!AI93+TPDDL_EOD!AJ93</f>
        <v>69.61</v>
      </c>
      <c r="N93">
        <f t="shared" si="7"/>
        <v>250.22000000000003</v>
      </c>
      <c r="O93" s="112">
        <f t="shared" si="8"/>
        <v>0</v>
      </c>
      <c r="P93">
        <v>99.61</v>
      </c>
      <c r="Q93">
        <v>55</v>
      </c>
      <c r="R93">
        <v>7</v>
      </c>
      <c r="S93">
        <v>19</v>
      </c>
      <c r="T93">
        <v>69.61</v>
      </c>
      <c r="U93" s="114">
        <f t="shared" si="9"/>
        <v>250.22000000000003</v>
      </c>
      <c r="V93" s="112">
        <f t="shared" si="10"/>
        <v>0</v>
      </c>
      <c r="Y93">
        <f>BAWANA!AW93+BAWANA!AX93</f>
        <v>0</v>
      </c>
      <c r="Z93">
        <f>BAWANA!BD93+BAWANA!BE93</f>
        <v>32</v>
      </c>
      <c r="AA93">
        <f>BAWANA!X93+BAWANA!Y93</f>
        <v>0</v>
      </c>
      <c r="AB93">
        <f>BAWANA!AE93+BAWANA!AF93</f>
        <v>32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250.22000000000003</v>
      </c>
      <c r="E94">
        <f>BAWANA!AM94</f>
        <v>0</v>
      </c>
      <c r="F94">
        <f t="shared" si="11"/>
        <v>256</v>
      </c>
      <c r="G94">
        <f t="shared" si="12"/>
        <v>250.22000000000003</v>
      </c>
      <c r="H94" s="112"/>
      <c r="I94">
        <f>BRPL_EOD!AI94+BRPL_EOD!AJ94</f>
        <v>99.61</v>
      </c>
      <c r="J94">
        <f>BYPL_EOD!AI94+BYPL_EOD!AJ94</f>
        <v>55</v>
      </c>
      <c r="K94">
        <f>MES_EOD!AI94+MES_EOD!AJ94</f>
        <v>7</v>
      </c>
      <c r="L94">
        <f>NDMC_EOD!AI94+NDMC_EOD!AJ94</f>
        <v>19</v>
      </c>
      <c r="M94">
        <f>TPDDL_EOD!AI94+TPDDL_EOD!AJ94</f>
        <v>69.61</v>
      </c>
      <c r="N94">
        <f t="shared" si="7"/>
        <v>250.22000000000003</v>
      </c>
      <c r="O94" s="112">
        <f t="shared" si="8"/>
        <v>0</v>
      </c>
      <c r="P94">
        <v>99.61</v>
      </c>
      <c r="Q94">
        <v>55</v>
      </c>
      <c r="R94">
        <v>7</v>
      </c>
      <c r="S94">
        <v>19</v>
      </c>
      <c r="T94">
        <v>69.61</v>
      </c>
      <c r="U94" s="114">
        <f t="shared" si="9"/>
        <v>250.22000000000003</v>
      </c>
      <c r="V94" s="112">
        <f t="shared" si="10"/>
        <v>0</v>
      </c>
      <c r="Y94">
        <f>BAWANA!AW94+BAWANA!AX94</f>
        <v>0</v>
      </c>
      <c r="Z94">
        <f>BAWANA!BD94+BAWANA!BE94</f>
        <v>32</v>
      </c>
      <c r="AA94">
        <f>BAWANA!X94+BAWANA!Y94</f>
        <v>0</v>
      </c>
      <c r="AB94">
        <f>BAWANA!AE94+BAWANA!AF94</f>
        <v>32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249.22000000000003</v>
      </c>
      <c r="E95">
        <f>BAWANA!AM95</f>
        <v>0</v>
      </c>
      <c r="F95">
        <f t="shared" si="11"/>
        <v>256</v>
      </c>
      <c r="G95">
        <f t="shared" si="12"/>
        <v>249.22000000000003</v>
      </c>
      <c r="H95" s="112"/>
      <c r="I95">
        <f>BRPL_EOD!AI95+BRPL_EOD!AJ95</f>
        <v>99.61</v>
      </c>
      <c r="J95">
        <f>BYPL_EOD!AI95+BYPL_EOD!AJ95</f>
        <v>55</v>
      </c>
      <c r="K95">
        <f>MES_EOD!AI95+MES_EOD!AJ95</f>
        <v>6</v>
      </c>
      <c r="L95">
        <f>NDMC_EOD!AI95+NDMC_EOD!AJ95</f>
        <v>19</v>
      </c>
      <c r="M95">
        <f>TPDDL_EOD!AI95+TPDDL_EOD!AJ95</f>
        <v>69.61</v>
      </c>
      <c r="N95">
        <f t="shared" si="7"/>
        <v>249.22000000000003</v>
      </c>
      <c r="O95" s="112">
        <f t="shared" si="8"/>
        <v>0</v>
      </c>
      <c r="P95">
        <v>99.61</v>
      </c>
      <c r="Q95">
        <v>55</v>
      </c>
      <c r="R95">
        <v>6</v>
      </c>
      <c r="S95">
        <v>19</v>
      </c>
      <c r="T95">
        <v>69.61</v>
      </c>
      <c r="U95" s="114">
        <f t="shared" si="9"/>
        <v>249.22000000000003</v>
      </c>
      <c r="V95" s="112">
        <f t="shared" si="10"/>
        <v>0</v>
      </c>
      <c r="Y95">
        <f>BAWANA!AW95+BAWANA!AX95</f>
        <v>0</v>
      </c>
      <c r="Z95">
        <f>BAWANA!BD95+BAWANA!BE95</f>
        <v>32</v>
      </c>
      <c r="AA95">
        <f>BAWANA!X95+BAWANA!Y95</f>
        <v>0</v>
      </c>
      <c r="AB95">
        <f>BAWANA!AE95+BAWANA!AF95</f>
        <v>32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249.22000000000003</v>
      </c>
      <c r="E96">
        <f>BAWANA!AM96</f>
        <v>0</v>
      </c>
      <c r="F96">
        <f t="shared" si="11"/>
        <v>256</v>
      </c>
      <c r="G96">
        <f t="shared" si="12"/>
        <v>249.22000000000003</v>
      </c>
      <c r="H96" s="112"/>
      <c r="I96">
        <f>BRPL_EOD!AI96+BRPL_EOD!AJ96</f>
        <v>99.61</v>
      </c>
      <c r="J96">
        <f>BYPL_EOD!AI96+BYPL_EOD!AJ96</f>
        <v>55</v>
      </c>
      <c r="K96">
        <f>MES_EOD!AI96+MES_EOD!AJ96</f>
        <v>6</v>
      </c>
      <c r="L96">
        <f>NDMC_EOD!AI96+NDMC_EOD!AJ96</f>
        <v>19</v>
      </c>
      <c r="M96">
        <f>TPDDL_EOD!AI96+TPDDL_EOD!AJ96</f>
        <v>69.61</v>
      </c>
      <c r="N96">
        <f t="shared" si="7"/>
        <v>249.22000000000003</v>
      </c>
      <c r="O96" s="112">
        <f t="shared" si="8"/>
        <v>0</v>
      </c>
      <c r="P96">
        <v>99.61</v>
      </c>
      <c r="Q96">
        <v>55</v>
      </c>
      <c r="R96">
        <v>6</v>
      </c>
      <c r="S96">
        <v>19</v>
      </c>
      <c r="T96">
        <v>69.61</v>
      </c>
      <c r="U96" s="114">
        <f t="shared" si="9"/>
        <v>249.22000000000003</v>
      </c>
      <c r="V96" s="112">
        <f t="shared" si="10"/>
        <v>0</v>
      </c>
      <c r="Y96">
        <f>BAWANA!AW96+BAWANA!AX96</f>
        <v>0</v>
      </c>
      <c r="Z96">
        <f>BAWANA!BD96+BAWANA!BE96</f>
        <v>32</v>
      </c>
      <c r="AA96">
        <f>BAWANA!X96+BAWANA!Y96</f>
        <v>0</v>
      </c>
      <c r="AB96">
        <f>BAWANA!AE96+BAWANA!AF96</f>
        <v>32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248.22000000000003</v>
      </c>
      <c r="E97">
        <f>BAWANA!AM97</f>
        <v>0</v>
      </c>
      <c r="F97">
        <f t="shared" si="11"/>
        <v>256</v>
      </c>
      <c r="G97">
        <f t="shared" si="12"/>
        <v>248.22000000000003</v>
      </c>
      <c r="H97" s="112"/>
      <c r="I97">
        <f>BRPL_EOD!AI97+BRPL_EOD!AJ97</f>
        <v>99.61</v>
      </c>
      <c r="J97">
        <f>BYPL_EOD!AI97+BYPL_EOD!AJ97</f>
        <v>55</v>
      </c>
      <c r="K97">
        <f>MES_EOD!AI97+MES_EOD!AJ97</f>
        <v>5</v>
      </c>
      <c r="L97">
        <f>NDMC_EOD!AI97+NDMC_EOD!AJ97</f>
        <v>19</v>
      </c>
      <c r="M97">
        <f>TPDDL_EOD!AI97+TPDDL_EOD!AJ97</f>
        <v>69.61</v>
      </c>
      <c r="N97">
        <f t="shared" si="7"/>
        <v>248.22000000000003</v>
      </c>
      <c r="O97" s="112">
        <f t="shared" si="8"/>
        <v>0</v>
      </c>
      <c r="P97">
        <v>99.61</v>
      </c>
      <c r="Q97">
        <v>55</v>
      </c>
      <c r="R97">
        <v>5</v>
      </c>
      <c r="S97">
        <v>19</v>
      </c>
      <c r="T97">
        <v>69.61</v>
      </c>
      <c r="U97" s="114">
        <f t="shared" si="9"/>
        <v>248.22000000000003</v>
      </c>
      <c r="V97" s="112">
        <f t="shared" si="10"/>
        <v>0</v>
      </c>
      <c r="Y97">
        <f>BAWANA!AW97+BAWANA!AX97</f>
        <v>0</v>
      </c>
      <c r="Z97">
        <f>BAWANA!BD97+BAWANA!BE97</f>
        <v>32</v>
      </c>
      <c r="AA97">
        <f>BAWANA!X97+BAWANA!Y97</f>
        <v>0</v>
      </c>
      <c r="AB97">
        <f>BAWANA!AE97+BAWANA!AF97</f>
        <v>32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248.22000000000003</v>
      </c>
      <c r="E98">
        <f>BAWANA!AM98</f>
        <v>0</v>
      </c>
      <c r="F98">
        <f t="shared" si="11"/>
        <v>256</v>
      </c>
      <c r="G98">
        <f t="shared" si="12"/>
        <v>248.22000000000003</v>
      </c>
      <c r="H98" s="112"/>
      <c r="I98">
        <f>BRPL_EOD!AI98+BRPL_EOD!AJ98</f>
        <v>99.61</v>
      </c>
      <c r="J98">
        <f>BYPL_EOD!AI98+BYPL_EOD!AJ98</f>
        <v>55</v>
      </c>
      <c r="K98">
        <f>MES_EOD!AI98+MES_EOD!AJ98</f>
        <v>5</v>
      </c>
      <c r="L98">
        <f>NDMC_EOD!AI98+NDMC_EOD!AJ98</f>
        <v>19</v>
      </c>
      <c r="M98">
        <f>TPDDL_EOD!AI98+TPDDL_EOD!AJ98</f>
        <v>69.61</v>
      </c>
      <c r="N98">
        <f t="shared" si="7"/>
        <v>248.22000000000003</v>
      </c>
      <c r="O98" s="112">
        <f t="shared" si="8"/>
        <v>0</v>
      </c>
      <c r="P98">
        <v>99.61</v>
      </c>
      <c r="Q98">
        <v>55</v>
      </c>
      <c r="R98">
        <v>5</v>
      </c>
      <c r="S98">
        <v>19</v>
      </c>
      <c r="T98">
        <v>69.61</v>
      </c>
      <c r="U98" s="114">
        <f t="shared" si="9"/>
        <v>248.22000000000003</v>
      </c>
      <c r="V98" s="112">
        <f t="shared" si="10"/>
        <v>0</v>
      </c>
      <c r="Y98">
        <f>BAWANA!AW98+BAWANA!AX98</f>
        <v>0</v>
      </c>
      <c r="Z98">
        <f>BAWANA!BD98+BAWANA!BE98</f>
        <v>32</v>
      </c>
      <c r="AA98">
        <f>BAWANA!X98+BAWANA!Y98</f>
        <v>0</v>
      </c>
      <c r="AB98">
        <f>BAWANA!AE98+BAWANA!AF98</f>
        <v>32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7.68</v>
      </c>
      <c r="C99" s="114">
        <f t="shared" ref="C99:U99" si="14">SUM(C3:C98)/4000</f>
        <v>0</v>
      </c>
      <c r="D99" s="114">
        <f t="shared" si="14"/>
        <v>5.5679825000000021</v>
      </c>
      <c r="E99" s="114">
        <f t="shared" si="14"/>
        <v>0</v>
      </c>
      <c r="F99" s="114">
        <f t="shared" si="14"/>
        <v>6.1440000000000001</v>
      </c>
      <c r="G99" s="114">
        <f t="shared" si="14"/>
        <v>5.5679825000000021</v>
      </c>
      <c r="H99" s="114"/>
      <c r="I99" s="114">
        <f t="shared" si="14"/>
        <v>2.2637775000000016</v>
      </c>
      <c r="J99" s="114">
        <f t="shared" si="14"/>
        <v>1.2631450000000002</v>
      </c>
      <c r="K99" s="114">
        <f t="shared" si="14"/>
        <v>0.12427249999999994</v>
      </c>
      <c r="L99" s="114">
        <f t="shared" si="14"/>
        <v>0.45362499999999994</v>
      </c>
      <c r="M99" s="114">
        <f t="shared" si="14"/>
        <v>1.4631300000000014</v>
      </c>
      <c r="N99" s="114">
        <f t="shared" si="14"/>
        <v>5.5679500000000006</v>
      </c>
      <c r="O99" s="114">
        <f t="shared" si="14"/>
        <v>3.2499999999970439E-5</v>
      </c>
      <c r="P99" s="114">
        <f t="shared" si="14"/>
        <v>2.2637894303071753</v>
      </c>
      <c r="Q99" s="114">
        <f t="shared" si="14"/>
        <v>1.263152069023836</v>
      </c>
      <c r="R99" s="114">
        <f t="shared" si="14"/>
        <v>0.12427329449027093</v>
      </c>
      <c r="S99" s="114">
        <f t="shared" si="14"/>
        <v>0.45362808192638476</v>
      </c>
      <c r="T99" s="114">
        <f t="shared" si="14"/>
        <v>1.4631396242523349</v>
      </c>
      <c r="U99" s="114">
        <f t="shared" si="14"/>
        <v>5.5679825000000021</v>
      </c>
      <c r="V99" s="114">
        <f t="shared" si="10"/>
        <v>0</v>
      </c>
      <c r="Y99" s="114">
        <f>SUM(Y3:Y98)/4000</f>
        <v>0.47065249999999992</v>
      </c>
      <c r="Z99" s="114">
        <f t="shared" ref="Z99:AD99" si="15">SUM(Z3:Z98)/4000</f>
        <v>0.71863500000000002</v>
      </c>
      <c r="AA99" s="114">
        <f t="shared" si="15"/>
        <v>0.47065249999999992</v>
      </c>
      <c r="AB99" s="114">
        <f t="shared" si="15"/>
        <v>0.71863500000000002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6" t="s">
        <v>153</v>
      </c>
      <c r="C1" s="206"/>
      <c r="D1" s="206" t="s">
        <v>278</v>
      </c>
      <c r="E1" s="206"/>
      <c r="H1" s="112"/>
      <c r="I1" s="206" t="s">
        <v>318</v>
      </c>
      <c r="J1" s="206"/>
      <c r="K1" s="206"/>
      <c r="L1" s="206"/>
      <c r="M1" s="206"/>
      <c r="N1" s="206"/>
      <c r="O1" s="113"/>
      <c r="P1" s="206" t="s">
        <v>319</v>
      </c>
      <c r="Q1" s="206"/>
      <c r="R1" s="206"/>
      <c r="S1" s="206"/>
      <c r="T1" s="206"/>
      <c r="U1" s="114"/>
      <c r="V1" s="112"/>
      <c r="Y1" s="206" t="s">
        <v>325</v>
      </c>
      <c r="Z1" s="206"/>
      <c r="AA1" s="206" t="s">
        <v>326</v>
      </c>
      <c r="AB1" s="206"/>
      <c r="AC1" s="232" t="s">
        <v>323</v>
      </c>
      <c r="AD1" s="232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12"/>
      <c r="I3">
        <f>BRPL_EOD!AK3+BRPL_EOD!AL3</f>
        <v>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12"/>
      <c r="I4">
        <f>BRPL_EOD!AK4+BRPL_EOD!AL4</f>
        <v>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12"/>
      <c r="I5">
        <f>BRPL_EOD!AK5+BRPL_EOD!AL5</f>
        <v>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12"/>
      <c r="I6">
        <f>BRPL_EOD!AK6+BRPL_EOD!AL6</f>
        <v>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12"/>
      <c r="I7">
        <f>BRPL_EOD!AK7+BRPL_EOD!AL7</f>
        <v>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12"/>
      <c r="I8">
        <f>BRPL_EOD!AK8+BRPL_EOD!AL8</f>
        <v>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12"/>
      <c r="I9">
        <f>BRPL_EOD!AK9+BRPL_EOD!AL9</f>
        <v>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12"/>
      <c r="I10">
        <f>BRPL_EOD!AK10+BRPL_EOD!AL10</f>
        <v>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12"/>
      <c r="I11">
        <f>BRPL_EOD!AK11+BRPL_EOD!AL11</f>
        <v>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12"/>
      <c r="I12">
        <f>BRPL_EOD!AK12+BRPL_EOD!AL12</f>
        <v>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12"/>
      <c r="I13">
        <f>BRPL_EOD!AK13+BRPL_EOD!AL13</f>
        <v>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12"/>
      <c r="I14">
        <f>BRPL_EOD!AK14+BRPL_EOD!AL14</f>
        <v>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12"/>
      <c r="I15">
        <f>BRPL_EOD!AK15+BRPL_EOD!AL15</f>
        <v>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12"/>
      <c r="I16">
        <f>BRPL_EOD!AK16+BRPL_EOD!AL16</f>
        <v>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12"/>
      <c r="I17">
        <f>BRPL_EOD!AK17+BRPL_EOD!AL17</f>
        <v>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12"/>
      <c r="I18">
        <f>BRPL_EOD!AK18+BRPL_EOD!AL18</f>
        <v>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12"/>
      <c r="I19">
        <f>BRPL_EOD!AK19+BRPL_EOD!AL19</f>
        <v>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12"/>
      <c r="I20">
        <f>BRPL_EOD!AK20+BRPL_EOD!AL20</f>
        <v>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12"/>
      <c r="I21">
        <f>BRPL_EOD!AK21+BRPL_EOD!AL21</f>
        <v>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12"/>
      <c r="I22">
        <f>BRPL_EOD!AK22+BRPL_EOD!AL22</f>
        <v>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12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12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12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12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12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12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12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12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12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12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12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12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12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12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12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12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12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12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12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12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12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12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12"/>
      <c r="I45">
        <f>BRPL_EOD!AK45+BRPL_EOD!AL45</f>
        <v>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12"/>
      <c r="I46">
        <f>BRPL_EOD!AK46+BRPL_EOD!AL46</f>
        <v>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12"/>
      <c r="I47">
        <f>BRPL_EOD!AK47+BRPL_EOD!AL47</f>
        <v>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12"/>
      <c r="I48">
        <f>BRPL_EOD!AK48+BRPL_EOD!AL48</f>
        <v>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12"/>
      <c r="I49">
        <f>BRPL_EOD!AK49+BRPL_EOD!AL49</f>
        <v>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12"/>
      <c r="I50">
        <f>BRPL_EOD!AK50+BRPL_EOD!AL50</f>
        <v>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12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12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12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12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12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12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12"/>
      <c r="I57">
        <f>BRPL_EOD!AK57+BRPL_EOD!AL57</f>
        <v>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12"/>
      <c r="I58">
        <f>BRPL_EOD!AK58+BRPL_EOD!AL58</f>
        <v>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12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12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12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12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12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12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12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12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12"/>
      <c r="I67">
        <f>BRPL_EOD!AK67+BRPL_EOD!AL67</f>
        <v>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12"/>
      <c r="I68">
        <f>BRPL_EOD!AK68+BRPL_EOD!AL68</f>
        <v>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12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12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12"/>
      <c r="I71">
        <f>BRPL_EOD!AK71+BRPL_EOD!AL71</f>
        <v>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12"/>
      <c r="I72">
        <f>BRPL_EOD!AK72+BRPL_EOD!AL72</f>
        <v>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12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12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12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12"/>
      <c r="I76">
        <f>BRPL_EOD!AK76+BRPL_EOD!AL76</f>
        <v>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12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12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12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12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12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12"/>
      <c r="I82">
        <f>BRPL_EOD!AK82+BRPL_EOD!AL82</f>
        <v>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12"/>
      <c r="I83">
        <f>BRPL_EOD!AK83+BRPL_EOD!AL83</f>
        <v>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12"/>
      <c r="I84">
        <f>BRPL_EOD!AK84+BRPL_EOD!AL84</f>
        <v>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12"/>
      <c r="I85">
        <f>BRPL_EOD!AK85+BRPL_EOD!AL85</f>
        <v>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12"/>
      <c r="I86">
        <f>BRPL_EOD!AK86+BRPL_EOD!AL86</f>
        <v>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12"/>
      <c r="I87">
        <f>BRPL_EOD!AK87+BRPL_EOD!AL87</f>
        <v>0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12"/>
      <c r="I88">
        <f>BRPL_EOD!AK88+BRPL_EOD!AL88</f>
        <v>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12"/>
      <c r="I89">
        <f>BRPL_EOD!AK89+BRPL_EOD!AL89</f>
        <v>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12"/>
      <c r="I90">
        <f>BRPL_EOD!AK90+BRPL_EOD!AL90</f>
        <v>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12"/>
      <c r="I91">
        <f>BRPL_EOD!AK91+BRPL_EOD!AL91</f>
        <v>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12"/>
      <c r="I92">
        <f>BRPL_EOD!AK92+BRPL_EOD!AL92</f>
        <v>0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12"/>
      <c r="I93">
        <f>BRPL_EOD!AK93+BRPL_EOD!AL93</f>
        <v>0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12"/>
      <c r="I94">
        <f>BRPL_EOD!AK94+BRPL_EOD!AL94</f>
        <v>0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12"/>
      <c r="I95">
        <f>BRPL_EOD!AK95+BRPL_EOD!AL95</f>
        <v>0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12"/>
      <c r="I96">
        <f>BRPL_EOD!AK96+BRPL_EOD!AL96</f>
        <v>0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12"/>
      <c r="I97">
        <f>BRPL_EOD!AK97+BRPL_EOD!AL97</f>
        <v>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12"/>
      <c r="I98">
        <f>BRPL_EOD!AK98+BRPL_EOD!AL98</f>
        <v>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0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0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6" t="s">
        <v>153</v>
      </c>
      <c r="C1" s="206"/>
      <c r="D1" s="206" t="s">
        <v>278</v>
      </c>
      <c r="E1" s="206"/>
      <c r="H1" s="112"/>
      <c r="I1" s="206" t="s">
        <v>318</v>
      </c>
      <c r="J1" s="206"/>
      <c r="K1" s="206"/>
      <c r="L1" s="206"/>
      <c r="M1" s="206"/>
      <c r="N1" s="206"/>
      <c r="O1" s="113"/>
      <c r="P1" s="206" t="s">
        <v>319</v>
      </c>
      <c r="Q1" s="206"/>
      <c r="R1" s="206"/>
      <c r="S1" s="206"/>
      <c r="T1" s="206"/>
      <c r="U1" s="114"/>
      <c r="V1" s="112"/>
      <c r="Y1" s="206" t="s">
        <v>325</v>
      </c>
      <c r="Z1" s="206"/>
      <c r="AA1" s="206" t="s">
        <v>326</v>
      </c>
      <c r="AB1" s="206"/>
      <c r="AC1" s="232" t="s">
        <v>323</v>
      </c>
      <c r="AD1" s="232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BAWANA!F3</f>
        <v>980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784</v>
      </c>
      <c r="G3">
        <f>(D3+E3)</f>
        <v>0</v>
      </c>
      <c r="H3" s="112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BAWANA!F4</f>
        <v>980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784</v>
      </c>
      <c r="G4">
        <f t="shared" ref="G4:G67" si="5">(D4+E4)</f>
        <v>0</v>
      </c>
      <c r="H4" s="112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BAWANA!F5</f>
        <v>980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784</v>
      </c>
      <c r="G5">
        <f t="shared" si="5"/>
        <v>0</v>
      </c>
      <c r="H5" s="112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BAWANA!F6</f>
        <v>980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784</v>
      </c>
      <c r="G6">
        <f t="shared" si="5"/>
        <v>0</v>
      </c>
      <c r="H6" s="112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BAWANA!F7</f>
        <v>980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784</v>
      </c>
      <c r="G7">
        <f t="shared" si="5"/>
        <v>0</v>
      </c>
      <c r="H7" s="112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BAWANA!F8</f>
        <v>980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784</v>
      </c>
      <c r="G8">
        <f t="shared" si="5"/>
        <v>0</v>
      </c>
      <c r="H8" s="112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BAWANA!F9</f>
        <v>980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784</v>
      </c>
      <c r="G9">
        <f t="shared" si="5"/>
        <v>0</v>
      </c>
      <c r="H9" s="112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BAWANA!F10</f>
        <v>980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784</v>
      </c>
      <c r="G10">
        <f t="shared" si="5"/>
        <v>0</v>
      </c>
      <c r="H10" s="112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BAWANA!F11</f>
        <v>980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784</v>
      </c>
      <c r="G11">
        <f t="shared" si="5"/>
        <v>0</v>
      </c>
      <c r="H11" s="112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BAWANA!F12</f>
        <v>980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784</v>
      </c>
      <c r="G12">
        <f t="shared" si="5"/>
        <v>0</v>
      </c>
      <c r="H12" s="112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BAWANA!F13</f>
        <v>980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784</v>
      </c>
      <c r="G13">
        <f t="shared" si="5"/>
        <v>0</v>
      </c>
      <c r="H13" s="112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BAWANA!F14</f>
        <v>980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784</v>
      </c>
      <c r="G14">
        <f t="shared" si="5"/>
        <v>0</v>
      </c>
      <c r="H14" s="112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BAWANA!F15</f>
        <v>980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784</v>
      </c>
      <c r="G15">
        <f t="shared" si="5"/>
        <v>0</v>
      </c>
      <c r="H15" s="112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BAWANA!F16</f>
        <v>980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784</v>
      </c>
      <c r="G16">
        <f t="shared" si="5"/>
        <v>0</v>
      </c>
      <c r="H16" s="112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BAWANA!F17</f>
        <v>980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784</v>
      </c>
      <c r="G17">
        <f t="shared" si="5"/>
        <v>0</v>
      </c>
      <c r="H17" s="112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BAWANA!F18</f>
        <v>980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784</v>
      </c>
      <c r="G18">
        <f t="shared" si="5"/>
        <v>0</v>
      </c>
      <c r="H18" s="112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BAWANA!F19</f>
        <v>980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784</v>
      </c>
      <c r="G19">
        <f t="shared" si="5"/>
        <v>0</v>
      </c>
      <c r="H19" s="112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BAWANA!F20</f>
        <v>980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784</v>
      </c>
      <c r="G20">
        <f t="shared" si="5"/>
        <v>0</v>
      </c>
      <c r="H20" s="112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BAWANA!F21</f>
        <v>980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784</v>
      </c>
      <c r="G21">
        <f t="shared" si="5"/>
        <v>0</v>
      </c>
      <c r="H21" s="112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BAWANA!F22</f>
        <v>980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784</v>
      </c>
      <c r="G22">
        <f t="shared" si="5"/>
        <v>0</v>
      </c>
      <c r="H22" s="112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BAWANA!F23</f>
        <v>980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784</v>
      </c>
      <c r="G23">
        <f t="shared" si="5"/>
        <v>0</v>
      </c>
      <c r="H23" s="112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BAWANA!F24</f>
        <v>980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784</v>
      </c>
      <c r="G24">
        <f t="shared" si="5"/>
        <v>0</v>
      </c>
      <c r="H24" s="112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BAWANA!F25</f>
        <v>980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784</v>
      </c>
      <c r="G25">
        <f t="shared" si="5"/>
        <v>0</v>
      </c>
      <c r="H25" s="112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BAWANA!F26</f>
        <v>980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784</v>
      </c>
      <c r="G26">
        <f t="shared" si="5"/>
        <v>0</v>
      </c>
      <c r="H26" s="112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BAWANA!F27</f>
        <v>980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784</v>
      </c>
      <c r="G27">
        <f t="shared" si="5"/>
        <v>0</v>
      </c>
      <c r="H27" s="112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BAWANA!F28</f>
        <v>980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784</v>
      </c>
      <c r="G28">
        <f t="shared" si="5"/>
        <v>0</v>
      </c>
      <c r="H28" s="112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BAWANA!F29</f>
        <v>980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784</v>
      </c>
      <c r="G29">
        <f t="shared" si="5"/>
        <v>0</v>
      </c>
      <c r="H29" s="112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BAWANA!F30</f>
        <v>980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784</v>
      </c>
      <c r="G30">
        <f t="shared" si="5"/>
        <v>0</v>
      </c>
      <c r="H30" s="112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BAWANA!F31</f>
        <v>980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784</v>
      </c>
      <c r="G31">
        <f t="shared" si="5"/>
        <v>0</v>
      </c>
      <c r="H31" s="112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BAWANA!F32</f>
        <v>980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784</v>
      </c>
      <c r="G32">
        <f t="shared" si="5"/>
        <v>0</v>
      </c>
      <c r="H32" s="112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BAWANA!F33</f>
        <v>980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784</v>
      </c>
      <c r="G33">
        <f t="shared" si="5"/>
        <v>0</v>
      </c>
      <c r="H33" s="112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BAWANA!F34</f>
        <v>980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784</v>
      </c>
      <c r="G34">
        <f t="shared" si="5"/>
        <v>0</v>
      </c>
      <c r="H34" s="112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BAWANA!F35</f>
        <v>980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784</v>
      </c>
      <c r="G35">
        <f t="shared" si="5"/>
        <v>0</v>
      </c>
      <c r="H35" s="112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BAWANA!F36</f>
        <v>980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784</v>
      </c>
      <c r="G36">
        <f t="shared" si="5"/>
        <v>0</v>
      </c>
      <c r="H36" s="112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BAWANA!F37</f>
        <v>980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784</v>
      </c>
      <c r="G37">
        <f t="shared" si="5"/>
        <v>0</v>
      </c>
      <c r="H37" s="112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BAWANA!F38</f>
        <v>980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784</v>
      </c>
      <c r="G38">
        <f t="shared" si="5"/>
        <v>0</v>
      </c>
      <c r="H38" s="112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BAWANA!F39</f>
        <v>980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784</v>
      </c>
      <c r="G39">
        <f t="shared" si="5"/>
        <v>0</v>
      </c>
      <c r="H39" s="112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BAWANA!F40</f>
        <v>980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784</v>
      </c>
      <c r="G40">
        <f t="shared" si="5"/>
        <v>0</v>
      </c>
      <c r="H40" s="112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BAWANA!F41</f>
        <v>980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784</v>
      </c>
      <c r="G41">
        <f t="shared" si="5"/>
        <v>0</v>
      </c>
      <c r="H41" s="112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BAWANA!F42</f>
        <v>980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784</v>
      </c>
      <c r="G42">
        <f t="shared" si="5"/>
        <v>0</v>
      </c>
      <c r="H42" s="112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BAWANA!F43</f>
        <v>960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768</v>
      </c>
      <c r="G43">
        <f t="shared" si="5"/>
        <v>0</v>
      </c>
      <c r="H43" s="112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BAWANA!F44</f>
        <v>960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768</v>
      </c>
      <c r="G44">
        <f t="shared" si="5"/>
        <v>0</v>
      </c>
      <c r="H44" s="112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BAWANA!F45</f>
        <v>960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768</v>
      </c>
      <c r="G45">
        <f t="shared" si="5"/>
        <v>0</v>
      </c>
      <c r="H45" s="112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BAWANA!F46</f>
        <v>960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768</v>
      </c>
      <c r="G46">
        <f t="shared" si="5"/>
        <v>0</v>
      </c>
      <c r="H46" s="112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BAWANA!F47</f>
        <v>960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768</v>
      </c>
      <c r="G47">
        <f t="shared" si="5"/>
        <v>0</v>
      </c>
      <c r="H47" s="112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BAWANA!F48</f>
        <v>960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768</v>
      </c>
      <c r="G48">
        <f t="shared" si="5"/>
        <v>0</v>
      </c>
      <c r="H48" s="112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BAWANA!F49</f>
        <v>960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768</v>
      </c>
      <c r="G49">
        <f t="shared" si="5"/>
        <v>0</v>
      </c>
      <c r="H49" s="112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BAWANA!F50</f>
        <v>960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768</v>
      </c>
      <c r="G50">
        <f t="shared" si="5"/>
        <v>0</v>
      </c>
      <c r="H50" s="112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BAWANA!F51</f>
        <v>960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768</v>
      </c>
      <c r="G51">
        <f t="shared" si="5"/>
        <v>0</v>
      </c>
      <c r="H51" s="112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BAWANA!F52</f>
        <v>960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768</v>
      </c>
      <c r="G52">
        <f t="shared" si="5"/>
        <v>0</v>
      </c>
      <c r="H52" s="112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BAWANA!F53</f>
        <v>960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768</v>
      </c>
      <c r="G53">
        <f t="shared" si="5"/>
        <v>0</v>
      </c>
      <c r="H53" s="112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BAWANA!F54</f>
        <v>960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768</v>
      </c>
      <c r="G54">
        <f t="shared" si="5"/>
        <v>0</v>
      </c>
      <c r="H54" s="112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BAWANA!F55</f>
        <v>960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768</v>
      </c>
      <c r="G55">
        <f t="shared" si="5"/>
        <v>0</v>
      </c>
      <c r="H55" s="112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BAWANA!F56</f>
        <v>960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768</v>
      </c>
      <c r="G56">
        <f t="shared" si="5"/>
        <v>0</v>
      </c>
      <c r="H56" s="112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BAWANA!F57</f>
        <v>960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768</v>
      </c>
      <c r="G57">
        <f t="shared" si="5"/>
        <v>0</v>
      </c>
      <c r="H57" s="112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BAWANA!F58</f>
        <v>960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768</v>
      </c>
      <c r="G58">
        <f t="shared" si="5"/>
        <v>0</v>
      </c>
      <c r="H58" s="112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BAWANA!F59</f>
        <v>960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768</v>
      </c>
      <c r="G59">
        <f t="shared" si="5"/>
        <v>0</v>
      </c>
      <c r="H59" s="112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BAWANA!F60</f>
        <v>960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768</v>
      </c>
      <c r="G60">
        <f t="shared" si="5"/>
        <v>0</v>
      </c>
      <c r="H60" s="112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BAWANA!F61</f>
        <v>960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768</v>
      </c>
      <c r="G61">
        <f t="shared" si="5"/>
        <v>0</v>
      </c>
      <c r="H61" s="112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BAWANA!F62</f>
        <v>960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768</v>
      </c>
      <c r="G62">
        <f t="shared" si="5"/>
        <v>0</v>
      </c>
      <c r="H62" s="112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BAWANA!F63</f>
        <v>960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768</v>
      </c>
      <c r="G63">
        <f t="shared" si="5"/>
        <v>0</v>
      </c>
      <c r="H63" s="112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BAWANA!F64</f>
        <v>960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768</v>
      </c>
      <c r="G64">
        <f t="shared" si="5"/>
        <v>0</v>
      </c>
      <c r="H64" s="112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BAWANA!F65</f>
        <v>960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768</v>
      </c>
      <c r="G65">
        <f t="shared" si="5"/>
        <v>0</v>
      </c>
      <c r="H65" s="112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BAWANA!F66</f>
        <v>960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768</v>
      </c>
      <c r="G66">
        <f t="shared" si="5"/>
        <v>0</v>
      </c>
      <c r="H66" s="112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BAWANA!F67</f>
        <v>960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768</v>
      </c>
      <c r="G67">
        <f t="shared" si="5"/>
        <v>0</v>
      </c>
      <c r="H67" s="112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BAWANA!F68</f>
        <v>960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768</v>
      </c>
      <c r="G68">
        <f t="shared" ref="G68:G98" si="12">(D68+E68)</f>
        <v>0</v>
      </c>
      <c r="H68" s="112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BAWANA!F69</f>
        <v>960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768</v>
      </c>
      <c r="G69">
        <f t="shared" si="12"/>
        <v>0</v>
      </c>
      <c r="H69" s="112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BAWANA!F70</f>
        <v>960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768</v>
      </c>
      <c r="G70">
        <f t="shared" si="12"/>
        <v>0</v>
      </c>
      <c r="H70" s="112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BAWANA!F71</f>
        <v>960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768</v>
      </c>
      <c r="G71">
        <f t="shared" si="12"/>
        <v>0</v>
      </c>
      <c r="H71" s="112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BAWANA!F72</f>
        <v>960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768</v>
      </c>
      <c r="G72">
        <f t="shared" si="12"/>
        <v>0</v>
      </c>
      <c r="H72" s="112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BAWANA!F73</f>
        <v>960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768</v>
      </c>
      <c r="G73">
        <f t="shared" si="12"/>
        <v>0</v>
      </c>
      <c r="H73" s="112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BAWANA!F74</f>
        <v>960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768</v>
      </c>
      <c r="G74">
        <f t="shared" si="12"/>
        <v>0</v>
      </c>
      <c r="H74" s="112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BAWANA!F75</f>
        <v>980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784</v>
      </c>
      <c r="G75">
        <f t="shared" si="12"/>
        <v>0</v>
      </c>
      <c r="H75" s="112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BAWANA!F76</f>
        <v>980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784</v>
      </c>
      <c r="G76">
        <f t="shared" si="12"/>
        <v>0</v>
      </c>
      <c r="H76" s="112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BAWANA!F77</f>
        <v>980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784</v>
      </c>
      <c r="G77">
        <f t="shared" si="12"/>
        <v>0</v>
      </c>
      <c r="H77" s="112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BAWANA!F78</f>
        <v>980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784</v>
      </c>
      <c r="G78">
        <f t="shared" si="12"/>
        <v>0</v>
      </c>
      <c r="H78" s="112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BAWANA!F79</f>
        <v>980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784</v>
      </c>
      <c r="G79">
        <f t="shared" si="12"/>
        <v>0</v>
      </c>
      <c r="H79" s="112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BAWANA!F80</f>
        <v>980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784</v>
      </c>
      <c r="G80">
        <f t="shared" si="12"/>
        <v>0</v>
      </c>
      <c r="H80" s="112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BAWANA!F81</f>
        <v>980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784</v>
      </c>
      <c r="G81">
        <f t="shared" si="12"/>
        <v>0</v>
      </c>
      <c r="H81" s="112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BAWANA!F82</f>
        <v>980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784</v>
      </c>
      <c r="G82">
        <f t="shared" si="12"/>
        <v>0</v>
      </c>
      <c r="H82" s="112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BAWANA!F83</f>
        <v>980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784</v>
      </c>
      <c r="G83">
        <f t="shared" si="12"/>
        <v>0</v>
      </c>
      <c r="H83" s="112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BAWANA!F84</f>
        <v>980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784</v>
      </c>
      <c r="G84">
        <f t="shared" si="12"/>
        <v>0</v>
      </c>
      <c r="H84" s="112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BAWANA!F85</f>
        <v>980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784</v>
      </c>
      <c r="G85">
        <f t="shared" si="12"/>
        <v>0</v>
      </c>
      <c r="H85" s="112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BAWANA!F86</f>
        <v>980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784</v>
      </c>
      <c r="G86">
        <f t="shared" si="12"/>
        <v>0</v>
      </c>
      <c r="H86" s="112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BAWANA!F87</f>
        <v>980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784</v>
      </c>
      <c r="G87">
        <f t="shared" si="12"/>
        <v>0</v>
      </c>
      <c r="H87" s="112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BAWANA!F88</f>
        <v>980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784</v>
      </c>
      <c r="G88">
        <f t="shared" si="12"/>
        <v>0</v>
      </c>
      <c r="H88" s="112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BAWANA!F89</f>
        <v>980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784</v>
      </c>
      <c r="G89">
        <f t="shared" si="12"/>
        <v>0</v>
      </c>
      <c r="H89" s="112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BAWANA!F90</f>
        <v>980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784</v>
      </c>
      <c r="G90">
        <f t="shared" si="12"/>
        <v>0</v>
      </c>
      <c r="H90" s="112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BAWANA!F91</f>
        <v>980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784</v>
      </c>
      <c r="G91">
        <f t="shared" si="12"/>
        <v>0</v>
      </c>
      <c r="H91" s="112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BAWANA!F92</f>
        <v>980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784</v>
      </c>
      <c r="G92">
        <f t="shared" si="12"/>
        <v>0</v>
      </c>
      <c r="H92" s="112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BAWANA!F93</f>
        <v>980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784</v>
      </c>
      <c r="G93">
        <f t="shared" si="12"/>
        <v>0</v>
      </c>
      <c r="H93" s="112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BAWANA!F94</f>
        <v>980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784</v>
      </c>
      <c r="G94">
        <f t="shared" si="12"/>
        <v>0</v>
      </c>
      <c r="H94" s="112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BAWANA!F95</f>
        <v>980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784</v>
      </c>
      <c r="G95">
        <f t="shared" si="12"/>
        <v>0</v>
      </c>
      <c r="H95" s="112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BAWANA!F96</f>
        <v>980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784</v>
      </c>
      <c r="G96">
        <f t="shared" si="12"/>
        <v>0</v>
      </c>
      <c r="H96" s="112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BAWANA!F97</f>
        <v>980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784</v>
      </c>
      <c r="G97">
        <f t="shared" si="12"/>
        <v>0</v>
      </c>
      <c r="H97" s="112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BAWANA!F98</f>
        <v>980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784</v>
      </c>
      <c r="G98">
        <f t="shared" si="12"/>
        <v>0</v>
      </c>
      <c r="H98" s="112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23.36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18.687999999999999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K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419</v>
      </c>
      <c r="AZ1" s="75" t="s">
        <v>420</v>
      </c>
      <c r="BA1" s="75" t="s">
        <v>426</v>
      </c>
      <c r="BB1" s="75" t="s">
        <v>430</v>
      </c>
      <c r="BC1" s="38" t="s">
        <v>382</v>
      </c>
      <c r="BD1" s="37" t="s">
        <v>394</v>
      </c>
      <c r="BE1" s="37" t="s">
        <v>386</v>
      </c>
      <c r="BF1" s="37" t="s">
        <v>388</v>
      </c>
      <c r="BG1" s="37" t="s">
        <v>393</v>
      </c>
      <c r="BH1" s="37" t="s">
        <v>390</v>
      </c>
      <c r="BI1" s="37" t="s">
        <v>389</v>
      </c>
      <c r="BJ1" s="37" t="s">
        <v>396</v>
      </c>
      <c r="BK1" s="37" t="s">
        <v>384</v>
      </c>
      <c r="BL1" s="37" t="s">
        <v>397</v>
      </c>
      <c r="BM1" s="37" t="s">
        <v>387</v>
      </c>
      <c r="BN1" s="37" t="s">
        <v>383</v>
      </c>
      <c r="BO1" s="37" t="s">
        <v>392</v>
      </c>
      <c r="BP1" s="37" t="s">
        <v>385</v>
      </c>
      <c r="BQ1" s="37" t="s">
        <v>395</v>
      </c>
      <c r="BR1" s="37" t="s">
        <v>391</v>
      </c>
      <c r="BS1" s="149" t="s">
        <v>421</v>
      </c>
      <c r="BT1" s="149" t="s">
        <v>422</v>
      </c>
      <c r="BU1" s="149" t="s">
        <v>432</v>
      </c>
      <c r="BV1" s="149" t="s">
        <v>433</v>
      </c>
      <c r="BW1" s="149" t="s">
        <v>434</v>
      </c>
      <c r="BX1" s="149" t="s">
        <v>435</v>
      </c>
      <c r="BY1" s="149" t="s">
        <v>436</v>
      </c>
      <c r="BZ1" s="75" t="s">
        <v>413</v>
      </c>
      <c r="CA1" s="75" t="s">
        <v>414</v>
      </c>
      <c r="CB1" s="75" t="s">
        <v>415</v>
      </c>
      <c r="CC1" s="75" t="s">
        <v>416</v>
      </c>
      <c r="CD1" s="75" t="s">
        <v>417</v>
      </c>
      <c r="CE1" s="36" t="s">
        <v>408</v>
      </c>
      <c r="CF1" s="36" t="s">
        <v>409</v>
      </c>
      <c r="CG1" s="36" t="s">
        <v>410</v>
      </c>
      <c r="CH1" s="36" t="s">
        <v>411</v>
      </c>
      <c r="CI1" t="s">
        <v>427</v>
      </c>
      <c r="CJ1" t="s">
        <v>428</v>
      </c>
      <c r="CK1" t="s">
        <v>424</v>
      </c>
      <c r="CL1" t="s">
        <v>425</v>
      </c>
      <c r="CM1" t="s">
        <v>429</v>
      </c>
      <c r="CN1" t="s">
        <v>407</v>
      </c>
      <c r="CO1" t="s">
        <v>423</v>
      </c>
      <c r="CP1" t="s">
        <v>418</v>
      </c>
      <c r="CQ1" t="s">
        <v>412</v>
      </c>
      <c r="CR1" t="s">
        <v>431</v>
      </c>
      <c r="CS1" s="38"/>
      <c r="CT1" s="38"/>
      <c r="CU1" s="38"/>
      <c r="CV1" s="38"/>
      <c r="DQ1" t="s">
        <v>142</v>
      </c>
    </row>
    <row r="2" spans="1:121" ht="30">
      <c r="A2" s="216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0" t="s">
        <v>43</v>
      </c>
      <c r="AT2" s="200" t="s">
        <v>340</v>
      </c>
      <c r="AU2" s="126"/>
      <c r="AV2" s="200" t="s">
        <v>347</v>
      </c>
      <c r="AW2" s="200" t="s">
        <v>348</v>
      </c>
      <c r="AX2" s="200" t="s">
        <v>349</v>
      </c>
      <c r="AY2" t="s">
        <v>419</v>
      </c>
      <c r="AZ2" t="s">
        <v>420</v>
      </c>
      <c r="BA2" t="s">
        <v>426</v>
      </c>
      <c r="BB2" t="s">
        <v>430</v>
      </c>
      <c r="BC2" t="s">
        <v>382</v>
      </c>
      <c r="BD2" t="s">
        <v>394</v>
      </c>
      <c r="BE2" t="s">
        <v>386</v>
      </c>
      <c r="BF2" t="s">
        <v>388</v>
      </c>
      <c r="BG2" t="s">
        <v>393</v>
      </c>
      <c r="BH2" t="s">
        <v>390</v>
      </c>
      <c r="BI2" t="s">
        <v>389</v>
      </c>
      <c r="BJ2" t="s">
        <v>396</v>
      </c>
      <c r="BK2" t="s">
        <v>384</v>
      </c>
      <c r="BL2" t="s">
        <v>397</v>
      </c>
      <c r="BM2" t="s">
        <v>387</v>
      </c>
      <c r="BN2" t="s">
        <v>383</v>
      </c>
      <c r="BO2" t="s">
        <v>392</v>
      </c>
      <c r="BP2" t="s">
        <v>385</v>
      </c>
      <c r="BQ2" t="s">
        <v>395</v>
      </c>
      <c r="BR2" t="s">
        <v>391</v>
      </c>
    </row>
    <row r="3" spans="1:121">
      <c r="A3" t="s">
        <v>45</v>
      </c>
      <c r="B3">
        <v>0</v>
      </c>
      <c r="C3">
        <v>0</v>
      </c>
      <c r="D3">
        <v>39.9</v>
      </c>
      <c r="E3">
        <v>0</v>
      </c>
      <c r="F3">
        <v>0</v>
      </c>
      <c r="G3">
        <v>65.16</v>
      </c>
      <c r="H3">
        <v>0</v>
      </c>
      <c r="I3">
        <v>0</v>
      </c>
      <c r="J3">
        <v>83.843999999999994</v>
      </c>
      <c r="K3">
        <v>683.13656200000003</v>
      </c>
      <c r="L3">
        <v>653.15250000000003</v>
      </c>
      <c r="M3">
        <v>92</v>
      </c>
      <c r="N3">
        <v>58.59</v>
      </c>
      <c r="O3">
        <v>123.66562500000001</v>
      </c>
      <c r="P3">
        <v>103.125</v>
      </c>
      <c r="Q3">
        <v>19.984999999999999</v>
      </c>
      <c r="R3">
        <v>42.392195999999998</v>
      </c>
      <c r="S3">
        <v>26.390910000000002</v>
      </c>
      <c r="T3">
        <v>0</v>
      </c>
      <c r="U3">
        <v>348.97500000000002</v>
      </c>
      <c r="V3">
        <v>11.402587</v>
      </c>
      <c r="W3">
        <v>41.883000000000003</v>
      </c>
      <c r="X3">
        <v>98.34375</v>
      </c>
      <c r="Y3">
        <v>0</v>
      </c>
      <c r="Z3">
        <v>0</v>
      </c>
      <c r="AA3">
        <v>0</v>
      </c>
      <c r="AB3">
        <v>11.997</v>
      </c>
      <c r="AC3">
        <v>0</v>
      </c>
      <c r="AD3">
        <v>18.229800000000001</v>
      </c>
      <c r="AE3">
        <v>49.436556000000003</v>
      </c>
      <c r="AF3">
        <v>8.8740000000000006</v>
      </c>
      <c r="AG3">
        <v>40.797600000000003</v>
      </c>
      <c r="AH3">
        <v>39.3005</v>
      </c>
      <c r="AI3">
        <v>0</v>
      </c>
      <c r="AJ3">
        <v>0</v>
      </c>
      <c r="AK3">
        <v>26.014500000000002</v>
      </c>
      <c r="AL3">
        <v>24.402000000000001</v>
      </c>
      <c r="AM3">
        <v>0</v>
      </c>
      <c r="AN3">
        <v>0.78432999999999997</v>
      </c>
      <c r="AO3">
        <v>28.518000000000001</v>
      </c>
      <c r="AP3">
        <v>13.10463</v>
      </c>
      <c r="AQ3">
        <v>45.36</v>
      </c>
      <c r="AR3">
        <v>11.04</v>
      </c>
      <c r="AS3">
        <v>31.897382</v>
      </c>
      <c r="AT3">
        <v>15.385999999999999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93.75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2950.8384279999996</v>
      </c>
    </row>
    <row r="4" spans="1:121">
      <c r="A4" t="s">
        <v>46</v>
      </c>
      <c r="B4">
        <v>0</v>
      </c>
      <c r="C4">
        <v>0</v>
      </c>
      <c r="D4">
        <v>39.9</v>
      </c>
      <c r="E4">
        <v>0</v>
      </c>
      <c r="F4">
        <v>0</v>
      </c>
      <c r="G4">
        <v>65.16</v>
      </c>
      <c r="H4">
        <v>0</v>
      </c>
      <c r="I4">
        <v>0</v>
      </c>
      <c r="J4">
        <v>83.843999999999994</v>
      </c>
      <c r="K4">
        <v>683.13656200000003</v>
      </c>
      <c r="L4">
        <v>653.15250000000003</v>
      </c>
      <c r="M4">
        <v>92</v>
      </c>
      <c r="N4">
        <v>58.59</v>
      </c>
      <c r="O4">
        <v>123.66562500000001</v>
      </c>
      <c r="P4">
        <v>103.125</v>
      </c>
      <c r="Q4">
        <v>19.984999999999999</v>
      </c>
      <c r="R4">
        <v>42.392195999999998</v>
      </c>
      <c r="S4">
        <v>26.390910000000002</v>
      </c>
      <c r="T4">
        <v>0</v>
      </c>
      <c r="U4">
        <v>348.97500000000002</v>
      </c>
      <c r="V4">
        <v>11.402587</v>
      </c>
      <c r="W4">
        <v>41.883000000000003</v>
      </c>
      <c r="X4">
        <v>98.34375</v>
      </c>
      <c r="Y4">
        <v>0</v>
      </c>
      <c r="Z4">
        <v>0</v>
      </c>
      <c r="AA4">
        <v>0</v>
      </c>
      <c r="AB4">
        <v>11.997</v>
      </c>
      <c r="AC4">
        <v>0</v>
      </c>
      <c r="AD4">
        <v>18.229800000000001</v>
      </c>
      <c r="AE4">
        <v>49.436556000000003</v>
      </c>
      <c r="AF4">
        <v>8.8740000000000006</v>
      </c>
      <c r="AG4">
        <v>40.797600000000003</v>
      </c>
      <c r="AH4">
        <v>39.3005</v>
      </c>
      <c r="AI4">
        <v>0</v>
      </c>
      <c r="AJ4">
        <v>0</v>
      </c>
      <c r="AK4">
        <v>26.014500000000002</v>
      </c>
      <c r="AL4">
        <v>24.402000000000001</v>
      </c>
      <c r="AM4">
        <v>0</v>
      </c>
      <c r="AN4">
        <v>0.78432999999999997</v>
      </c>
      <c r="AO4">
        <v>28.518000000000001</v>
      </c>
      <c r="AP4">
        <v>13.10463</v>
      </c>
      <c r="AQ4">
        <v>30.24</v>
      </c>
      <c r="AR4">
        <v>11.04</v>
      </c>
      <c r="AS4">
        <v>31.897382</v>
      </c>
      <c r="AT4">
        <v>17.584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93.75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2937.9164279999991</v>
      </c>
    </row>
    <row r="5" spans="1:121">
      <c r="A5" t="s">
        <v>47</v>
      </c>
      <c r="B5">
        <v>0</v>
      </c>
      <c r="C5">
        <v>0</v>
      </c>
      <c r="D5">
        <v>39.9</v>
      </c>
      <c r="E5">
        <v>0</v>
      </c>
      <c r="F5">
        <v>0</v>
      </c>
      <c r="G5">
        <v>65.16</v>
      </c>
      <c r="H5">
        <v>0</v>
      </c>
      <c r="I5">
        <v>0</v>
      </c>
      <c r="J5">
        <v>83.843999999999994</v>
      </c>
      <c r="K5">
        <v>683.13656200000003</v>
      </c>
      <c r="L5">
        <v>653.15250000000003</v>
      </c>
      <c r="M5">
        <v>92</v>
      </c>
      <c r="N5">
        <v>58.59</v>
      </c>
      <c r="O5">
        <v>123.66562500000001</v>
      </c>
      <c r="P5">
        <v>103.125</v>
      </c>
      <c r="Q5">
        <v>19.984999999999999</v>
      </c>
      <c r="R5">
        <v>42.392195999999998</v>
      </c>
      <c r="S5">
        <v>26.390910000000002</v>
      </c>
      <c r="T5">
        <v>0</v>
      </c>
      <c r="U5">
        <v>348.97500000000002</v>
      </c>
      <c r="V5">
        <v>11.402587</v>
      </c>
      <c r="W5">
        <v>41.883000000000003</v>
      </c>
      <c r="X5">
        <v>98.34375</v>
      </c>
      <c r="Y5">
        <v>0</v>
      </c>
      <c r="Z5">
        <v>0</v>
      </c>
      <c r="AA5">
        <v>0</v>
      </c>
      <c r="AB5">
        <v>11.997</v>
      </c>
      <c r="AC5">
        <v>0</v>
      </c>
      <c r="AD5">
        <v>18.229800000000001</v>
      </c>
      <c r="AE5">
        <v>49.436556000000003</v>
      </c>
      <c r="AF5">
        <v>8.8740000000000006</v>
      </c>
      <c r="AG5">
        <v>40.797600000000003</v>
      </c>
      <c r="AH5">
        <v>39.3005</v>
      </c>
      <c r="AI5">
        <v>0</v>
      </c>
      <c r="AJ5">
        <v>0</v>
      </c>
      <c r="AK5">
        <v>26.014500000000002</v>
      </c>
      <c r="AL5">
        <v>24.402000000000001</v>
      </c>
      <c r="AM5">
        <v>0</v>
      </c>
      <c r="AN5">
        <v>0.78432999999999997</v>
      </c>
      <c r="AO5">
        <v>28.518000000000001</v>
      </c>
      <c r="AP5">
        <v>13.10463</v>
      </c>
      <c r="AQ5">
        <v>15.12</v>
      </c>
      <c r="AR5">
        <v>11.04</v>
      </c>
      <c r="AS5">
        <v>31.897382</v>
      </c>
      <c r="AT5">
        <v>17.584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93.75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2922.7964279999992</v>
      </c>
    </row>
    <row r="6" spans="1:121">
      <c r="A6" t="s">
        <v>48</v>
      </c>
      <c r="B6">
        <v>0</v>
      </c>
      <c r="C6">
        <v>0</v>
      </c>
      <c r="D6">
        <v>39.9</v>
      </c>
      <c r="E6">
        <v>0</v>
      </c>
      <c r="F6">
        <v>0</v>
      </c>
      <c r="G6">
        <v>65.16</v>
      </c>
      <c r="H6">
        <v>0</v>
      </c>
      <c r="I6">
        <v>0</v>
      </c>
      <c r="J6">
        <v>83.843999999999994</v>
      </c>
      <c r="K6">
        <v>683.13656200000003</v>
      </c>
      <c r="L6">
        <v>653.15250000000003</v>
      </c>
      <c r="M6">
        <v>92</v>
      </c>
      <c r="N6">
        <v>58.59</v>
      </c>
      <c r="O6">
        <v>123.66562500000001</v>
      </c>
      <c r="P6">
        <v>103.125</v>
      </c>
      <c r="Q6">
        <v>19.984999999999999</v>
      </c>
      <c r="R6">
        <v>42.392195999999998</v>
      </c>
      <c r="S6">
        <v>26.390910000000002</v>
      </c>
      <c r="T6">
        <v>0</v>
      </c>
      <c r="U6">
        <v>348.97500000000002</v>
      </c>
      <c r="V6">
        <v>11.402587</v>
      </c>
      <c r="W6">
        <v>41.883000000000003</v>
      </c>
      <c r="X6">
        <v>98.34375</v>
      </c>
      <c r="Y6">
        <v>0</v>
      </c>
      <c r="Z6">
        <v>0</v>
      </c>
      <c r="AA6">
        <v>0</v>
      </c>
      <c r="AB6">
        <v>11.997</v>
      </c>
      <c r="AC6">
        <v>0</v>
      </c>
      <c r="AD6">
        <v>18.229800000000001</v>
      </c>
      <c r="AE6">
        <v>49.436556000000003</v>
      </c>
      <c r="AF6">
        <v>8.8740000000000006</v>
      </c>
      <c r="AG6">
        <v>40.797600000000003</v>
      </c>
      <c r="AH6">
        <v>39.3005</v>
      </c>
      <c r="AI6">
        <v>0</v>
      </c>
      <c r="AJ6">
        <v>0</v>
      </c>
      <c r="AK6">
        <v>26.014500000000002</v>
      </c>
      <c r="AL6">
        <v>24.402000000000001</v>
      </c>
      <c r="AM6">
        <v>0</v>
      </c>
      <c r="AN6">
        <v>0.78432999999999997</v>
      </c>
      <c r="AO6">
        <v>28.518000000000001</v>
      </c>
      <c r="AP6">
        <v>13.10463</v>
      </c>
      <c r="AQ6">
        <v>0</v>
      </c>
      <c r="AR6">
        <v>11.04</v>
      </c>
      <c r="AS6">
        <v>31.897382</v>
      </c>
      <c r="AT6">
        <v>17.584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93.75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2907.6764279999993</v>
      </c>
    </row>
    <row r="7" spans="1:121">
      <c r="A7" t="s">
        <v>49</v>
      </c>
      <c r="B7">
        <v>0</v>
      </c>
      <c r="C7">
        <v>0</v>
      </c>
      <c r="D7">
        <v>39.9</v>
      </c>
      <c r="E7">
        <v>0</v>
      </c>
      <c r="F7">
        <v>0</v>
      </c>
      <c r="G7">
        <v>65.16</v>
      </c>
      <c r="H7">
        <v>0</v>
      </c>
      <c r="I7">
        <v>0</v>
      </c>
      <c r="J7">
        <v>83.843999999999994</v>
      </c>
      <c r="K7">
        <v>683.13656200000003</v>
      </c>
      <c r="L7">
        <v>653.15250000000003</v>
      </c>
      <c r="M7">
        <v>92</v>
      </c>
      <c r="N7">
        <v>58.59</v>
      </c>
      <c r="O7">
        <v>123.66562500000001</v>
      </c>
      <c r="P7">
        <v>103.125</v>
      </c>
      <c r="Q7">
        <v>19.984999999999999</v>
      </c>
      <c r="R7">
        <v>42.392195999999998</v>
      </c>
      <c r="S7">
        <v>26.390910000000002</v>
      </c>
      <c r="T7">
        <v>0</v>
      </c>
      <c r="U7">
        <v>348.97500000000002</v>
      </c>
      <c r="V7">
        <v>11.402587</v>
      </c>
      <c r="W7">
        <v>41.883000000000003</v>
      </c>
      <c r="X7">
        <v>98.34375</v>
      </c>
      <c r="Y7">
        <v>0</v>
      </c>
      <c r="Z7">
        <v>0</v>
      </c>
      <c r="AA7">
        <v>0</v>
      </c>
      <c r="AB7">
        <v>0</v>
      </c>
      <c r="AC7">
        <v>0</v>
      </c>
      <c r="AD7">
        <v>18.229800000000001</v>
      </c>
      <c r="AE7">
        <v>49.436556000000003</v>
      </c>
      <c r="AF7">
        <v>8.8740000000000006</v>
      </c>
      <c r="AG7">
        <v>40.797600000000003</v>
      </c>
      <c r="AH7">
        <v>39.3005</v>
      </c>
      <c r="AI7">
        <v>0</v>
      </c>
      <c r="AJ7">
        <v>0</v>
      </c>
      <c r="AK7">
        <v>26.014500000000002</v>
      </c>
      <c r="AL7">
        <v>13.363</v>
      </c>
      <c r="AM7">
        <v>0</v>
      </c>
      <c r="AN7">
        <v>0.78432999999999997</v>
      </c>
      <c r="AO7">
        <v>28.518000000000001</v>
      </c>
      <c r="AP7">
        <v>13.10463</v>
      </c>
      <c r="AQ7">
        <v>0</v>
      </c>
      <c r="AR7">
        <v>11.04</v>
      </c>
      <c r="AS7">
        <v>10.7616</v>
      </c>
      <c r="AT7">
        <v>17.584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93.75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2863.504645999999</v>
      </c>
    </row>
    <row r="8" spans="1:121">
      <c r="A8" t="s">
        <v>50</v>
      </c>
      <c r="B8">
        <v>0</v>
      </c>
      <c r="C8">
        <v>0</v>
      </c>
      <c r="D8">
        <v>39.9</v>
      </c>
      <c r="E8">
        <v>0</v>
      </c>
      <c r="F8">
        <v>0</v>
      </c>
      <c r="G8">
        <v>65.16</v>
      </c>
      <c r="H8">
        <v>0</v>
      </c>
      <c r="I8">
        <v>0</v>
      </c>
      <c r="J8">
        <v>83.843999999999994</v>
      </c>
      <c r="K8">
        <v>683.13656200000003</v>
      </c>
      <c r="L8">
        <v>653.15250000000003</v>
      </c>
      <c r="M8">
        <v>92</v>
      </c>
      <c r="N8">
        <v>58.59</v>
      </c>
      <c r="O8">
        <v>123.66562500000001</v>
      </c>
      <c r="P8">
        <v>103.125</v>
      </c>
      <c r="Q8">
        <v>19.984999999999999</v>
      </c>
      <c r="R8">
        <v>42.392195999999998</v>
      </c>
      <c r="S8">
        <v>26.390910000000002</v>
      </c>
      <c r="T8">
        <v>0</v>
      </c>
      <c r="U8">
        <v>348.97500000000002</v>
      </c>
      <c r="V8">
        <v>11.402587</v>
      </c>
      <c r="W8">
        <v>41.883000000000003</v>
      </c>
      <c r="X8">
        <v>98.34375</v>
      </c>
      <c r="Y8">
        <v>0</v>
      </c>
      <c r="Z8">
        <v>0</v>
      </c>
      <c r="AA8">
        <v>0</v>
      </c>
      <c r="AB8">
        <v>0</v>
      </c>
      <c r="AC8">
        <v>0</v>
      </c>
      <c r="AD8">
        <v>18.229800000000001</v>
      </c>
      <c r="AE8">
        <v>49.436556000000003</v>
      </c>
      <c r="AF8">
        <v>8.8740000000000006</v>
      </c>
      <c r="AG8">
        <v>40.797600000000003</v>
      </c>
      <c r="AH8">
        <v>39.3005</v>
      </c>
      <c r="AI8">
        <v>0</v>
      </c>
      <c r="AJ8">
        <v>0</v>
      </c>
      <c r="AK8">
        <v>26.014500000000002</v>
      </c>
      <c r="AL8">
        <v>13.363</v>
      </c>
      <c r="AM8">
        <v>0</v>
      </c>
      <c r="AN8">
        <v>0.78432999999999997</v>
      </c>
      <c r="AO8">
        <v>28.518000000000001</v>
      </c>
      <c r="AP8">
        <v>13.10463</v>
      </c>
      <c r="AQ8">
        <v>0</v>
      </c>
      <c r="AR8">
        <v>48.576000000000001</v>
      </c>
      <c r="AS8">
        <v>9.4163999999999994</v>
      </c>
      <c r="AT8">
        <v>17.584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93.75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2899.6954459999993</v>
      </c>
    </row>
    <row r="9" spans="1:121">
      <c r="A9" t="s">
        <v>51</v>
      </c>
      <c r="B9">
        <v>0</v>
      </c>
      <c r="C9">
        <v>0</v>
      </c>
      <c r="D9">
        <v>39.9</v>
      </c>
      <c r="E9">
        <v>0</v>
      </c>
      <c r="F9">
        <v>0</v>
      </c>
      <c r="G9">
        <v>65.16</v>
      </c>
      <c r="H9">
        <v>0</v>
      </c>
      <c r="I9">
        <v>0</v>
      </c>
      <c r="J9">
        <v>83.843999999999994</v>
      </c>
      <c r="K9">
        <v>683.13656200000003</v>
      </c>
      <c r="L9">
        <v>653.15250000000003</v>
      </c>
      <c r="M9">
        <v>92</v>
      </c>
      <c r="N9">
        <v>58.59</v>
      </c>
      <c r="O9">
        <v>123.66562500000001</v>
      </c>
      <c r="P9">
        <v>103.125</v>
      </c>
      <c r="Q9">
        <v>19.984999999999999</v>
      </c>
      <c r="R9">
        <v>42.392195999999998</v>
      </c>
      <c r="S9">
        <v>26.390910000000002</v>
      </c>
      <c r="T9">
        <v>0</v>
      </c>
      <c r="U9">
        <v>348.97500000000002</v>
      </c>
      <c r="V9">
        <v>11.402587</v>
      </c>
      <c r="W9">
        <v>41.883000000000003</v>
      </c>
      <c r="X9">
        <v>98.34375</v>
      </c>
      <c r="Y9">
        <v>0</v>
      </c>
      <c r="Z9">
        <v>0</v>
      </c>
      <c r="AA9">
        <v>0</v>
      </c>
      <c r="AB9">
        <v>0</v>
      </c>
      <c r="AC9">
        <v>0</v>
      </c>
      <c r="AD9">
        <v>18.229800000000001</v>
      </c>
      <c r="AE9">
        <v>49.436556000000003</v>
      </c>
      <c r="AF9">
        <v>0</v>
      </c>
      <c r="AG9">
        <v>40.797600000000003</v>
      </c>
      <c r="AH9">
        <v>39.3005</v>
      </c>
      <c r="AI9">
        <v>0</v>
      </c>
      <c r="AJ9">
        <v>0</v>
      </c>
      <c r="AK9">
        <v>26.014500000000002</v>
      </c>
      <c r="AL9">
        <v>13.363</v>
      </c>
      <c r="AM9">
        <v>0</v>
      </c>
      <c r="AN9">
        <v>0.78432999999999997</v>
      </c>
      <c r="AO9">
        <v>28.518000000000001</v>
      </c>
      <c r="AP9">
        <v>13.10463</v>
      </c>
      <c r="AQ9">
        <v>0</v>
      </c>
      <c r="AR9">
        <v>48.576000000000001</v>
      </c>
      <c r="AS9">
        <v>9.4163999999999994</v>
      </c>
      <c r="AT9">
        <v>17.584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93.75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2890.8214459999995</v>
      </c>
    </row>
    <row r="10" spans="1:121">
      <c r="A10" t="s">
        <v>52</v>
      </c>
      <c r="B10">
        <v>0</v>
      </c>
      <c r="C10">
        <v>0</v>
      </c>
      <c r="D10">
        <v>39.9</v>
      </c>
      <c r="E10">
        <v>0</v>
      </c>
      <c r="F10">
        <v>0</v>
      </c>
      <c r="G10">
        <v>65.16</v>
      </c>
      <c r="H10">
        <v>0</v>
      </c>
      <c r="I10">
        <v>0</v>
      </c>
      <c r="J10">
        <v>83.843999999999994</v>
      </c>
      <c r="K10">
        <v>683.13656200000003</v>
      </c>
      <c r="L10">
        <v>653.15250000000003</v>
      </c>
      <c r="M10">
        <v>92</v>
      </c>
      <c r="N10">
        <v>58.59</v>
      </c>
      <c r="O10">
        <v>123.66562500000001</v>
      </c>
      <c r="P10">
        <v>103.125</v>
      </c>
      <c r="Q10">
        <v>19.984999999999999</v>
      </c>
      <c r="R10">
        <v>42.392195999999998</v>
      </c>
      <c r="S10">
        <v>26.390910000000002</v>
      </c>
      <c r="T10">
        <v>0</v>
      </c>
      <c r="U10">
        <v>348.97500000000002</v>
      </c>
      <c r="V10">
        <v>11.402587</v>
      </c>
      <c r="W10">
        <v>41.883000000000003</v>
      </c>
      <c r="X10">
        <v>98.34375</v>
      </c>
      <c r="Y10">
        <v>0</v>
      </c>
      <c r="Z10">
        <v>0</v>
      </c>
      <c r="AA10">
        <v>0</v>
      </c>
      <c r="AB10">
        <v>0</v>
      </c>
      <c r="AC10">
        <v>0</v>
      </c>
      <c r="AD10">
        <v>18.229800000000001</v>
      </c>
      <c r="AE10">
        <v>49.436556000000003</v>
      </c>
      <c r="AF10">
        <v>0</v>
      </c>
      <c r="AG10">
        <v>40.797600000000003</v>
      </c>
      <c r="AH10">
        <v>23.390899999999998</v>
      </c>
      <c r="AI10">
        <v>0</v>
      </c>
      <c r="AJ10">
        <v>0</v>
      </c>
      <c r="AK10">
        <v>26.014500000000002</v>
      </c>
      <c r="AL10">
        <v>13.363</v>
      </c>
      <c r="AM10">
        <v>0</v>
      </c>
      <c r="AN10">
        <v>0.78432999999999997</v>
      </c>
      <c r="AO10">
        <v>28.518000000000001</v>
      </c>
      <c r="AP10">
        <v>13.10463</v>
      </c>
      <c r="AQ10">
        <v>0</v>
      </c>
      <c r="AR10">
        <v>15.456</v>
      </c>
      <c r="AS10">
        <v>9.4163999999999994</v>
      </c>
      <c r="AT10">
        <v>17.584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93.75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2841.7918459999996</v>
      </c>
    </row>
    <row r="11" spans="1:121">
      <c r="A11" t="s">
        <v>53</v>
      </c>
      <c r="B11">
        <v>0</v>
      </c>
      <c r="C11">
        <v>0</v>
      </c>
      <c r="D11">
        <v>39.9</v>
      </c>
      <c r="E11">
        <v>0</v>
      </c>
      <c r="F11">
        <v>0</v>
      </c>
      <c r="G11">
        <v>65.16</v>
      </c>
      <c r="H11">
        <v>0</v>
      </c>
      <c r="I11">
        <v>0</v>
      </c>
      <c r="J11">
        <v>83.843999999999994</v>
      </c>
      <c r="K11">
        <v>683.13656200000003</v>
      </c>
      <c r="L11">
        <v>653.15250000000003</v>
      </c>
      <c r="M11">
        <v>92</v>
      </c>
      <c r="N11">
        <v>58.59</v>
      </c>
      <c r="O11">
        <v>123.66562500000001</v>
      </c>
      <c r="P11">
        <v>103.125</v>
      </c>
      <c r="Q11">
        <v>19.984999999999999</v>
      </c>
      <c r="R11">
        <v>42.392195999999998</v>
      </c>
      <c r="S11">
        <v>26.390910000000002</v>
      </c>
      <c r="T11">
        <v>0</v>
      </c>
      <c r="U11">
        <v>348.97500000000002</v>
      </c>
      <c r="V11">
        <v>11.402587</v>
      </c>
      <c r="W11">
        <v>41.883000000000003</v>
      </c>
      <c r="X11">
        <v>98.34375</v>
      </c>
      <c r="Y11">
        <v>0</v>
      </c>
      <c r="Z11">
        <v>0</v>
      </c>
      <c r="AA11">
        <v>0</v>
      </c>
      <c r="AB11">
        <v>0</v>
      </c>
      <c r="AC11">
        <v>0</v>
      </c>
      <c r="AD11">
        <v>18.229800000000001</v>
      </c>
      <c r="AE11">
        <v>49.436556000000003</v>
      </c>
      <c r="AF11">
        <v>0</v>
      </c>
      <c r="AG11">
        <v>40.797600000000003</v>
      </c>
      <c r="AH11">
        <v>23.390899999999998</v>
      </c>
      <c r="AI11">
        <v>0</v>
      </c>
      <c r="AJ11">
        <v>0</v>
      </c>
      <c r="AK11">
        <v>26.014500000000002</v>
      </c>
      <c r="AL11">
        <v>13.363</v>
      </c>
      <c r="AM11">
        <v>0</v>
      </c>
      <c r="AN11">
        <v>0.78432999999999997</v>
      </c>
      <c r="AO11">
        <v>26.46</v>
      </c>
      <c r="AP11">
        <v>13.10463</v>
      </c>
      <c r="AQ11">
        <v>0</v>
      </c>
      <c r="AR11">
        <v>11.04</v>
      </c>
      <c r="AS11">
        <v>9.4163999999999994</v>
      </c>
      <c r="AT11">
        <v>17.584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93.75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2835.3178459999995</v>
      </c>
    </row>
    <row r="12" spans="1:121">
      <c r="A12" t="s">
        <v>54</v>
      </c>
      <c r="B12">
        <v>0</v>
      </c>
      <c r="C12">
        <v>0</v>
      </c>
      <c r="D12">
        <v>39.9</v>
      </c>
      <c r="E12">
        <v>0</v>
      </c>
      <c r="F12">
        <v>0</v>
      </c>
      <c r="G12">
        <v>65.16</v>
      </c>
      <c r="H12">
        <v>0</v>
      </c>
      <c r="I12">
        <v>0</v>
      </c>
      <c r="J12">
        <v>83.843999999999994</v>
      </c>
      <c r="K12">
        <v>683.13656200000003</v>
      </c>
      <c r="L12">
        <v>653.15250000000003</v>
      </c>
      <c r="M12">
        <v>92</v>
      </c>
      <c r="N12">
        <v>58.59</v>
      </c>
      <c r="O12">
        <v>123.66562500000001</v>
      </c>
      <c r="P12">
        <v>103.125</v>
      </c>
      <c r="Q12">
        <v>19.984999999999999</v>
      </c>
      <c r="R12">
        <v>42.392195999999998</v>
      </c>
      <c r="S12">
        <v>26.390910000000002</v>
      </c>
      <c r="T12">
        <v>0</v>
      </c>
      <c r="U12">
        <v>348.97500000000002</v>
      </c>
      <c r="V12">
        <v>11.402587</v>
      </c>
      <c r="W12">
        <v>41.883000000000003</v>
      </c>
      <c r="X12">
        <v>98.34375</v>
      </c>
      <c r="Y12">
        <v>0</v>
      </c>
      <c r="Z12">
        <v>0</v>
      </c>
      <c r="AA12">
        <v>0</v>
      </c>
      <c r="AB12">
        <v>0</v>
      </c>
      <c r="AC12">
        <v>0</v>
      </c>
      <c r="AD12">
        <v>18.229800000000001</v>
      </c>
      <c r="AE12">
        <v>49.436556000000003</v>
      </c>
      <c r="AF12">
        <v>0</v>
      </c>
      <c r="AG12">
        <v>40.797600000000003</v>
      </c>
      <c r="AH12">
        <v>23.390899999999998</v>
      </c>
      <c r="AI12">
        <v>0</v>
      </c>
      <c r="AJ12">
        <v>0</v>
      </c>
      <c r="AK12">
        <v>26.014500000000002</v>
      </c>
      <c r="AL12">
        <v>13.363</v>
      </c>
      <c r="AM12">
        <v>0</v>
      </c>
      <c r="AN12">
        <v>0.78432999999999997</v>
      </c>
      <c r="AO12">
        <v>26.46</v>
      </c>
      <c r="AP12">
        <v>13.10463</v>
      </c>
      <c r="AQ12">
        <v>0</v>
      </c>
      <c r="AR12">
        <v>11.04</v>
      </c>
      <c r="AS12">
        <v>9.4163999999999994</v>
      </c>
      <c r="AT12">
        <v>17.584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93.75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2835.3178459999995</v>
      </c>
    </row>
    <row r="13" spans="1:121">
      <c r="A13" t="s">
        <v>55</v>
      </c>
      <c r="B13">
        <v>0</v>
      </c>
      <c r="C13">
        <v>0</v>
      </c>
      <c r="D13">
        <v>39.9</v>
      </c>
      <c r="E13">
        <v>0</v>
      </c>
      <c r="F13">
        <v>0</v>
      </c>
      <c r="G13">
        <v>65.16</v>
      </c>
      <c r="H13">
        <v>0</v>
      </c>
      <c r="I13">
        <v>0</v>
      </c>
      <c r="J13">
        <v>83.843999999999994</v>
      </c>
      <c r="K13">
        <v>683.13656200000003</v>
      </c>
      <c r="L13">
        <v>653.15250000000003</v>
      </c>
      <c r="M13">
        <v>92</v>
      </c>
      <c r="N13">
        <v>58.59</v>
      </c>
      <c r="O13">
        <v>123.66562500000001</v>
      </c>
      <c r="P13">
        <v>103.125</v>
      </c>
      <c r="Q13">
        <v>19.984999999999999</v>
      </c>
      <c r="R13">
        <v>42.392195999999998</v>
      </c>
      <c r="S13">
        <v>26.390910000000002</v>
      </c>
      <c r="T13">
        <v>0</v>
      </c>
      <c r="U13">
        <v>348.97500000000002</v>
      </c>
      <c r="V13">
        <v>11.402587</v>
      </c>
      <c r="W13">
        <v>41.883000000000003</v>
      </c>
      <c r="X13">
        <v>98.34375</v>
      </c>
      <c r="Y13">
        <v>0</v>
      </c>
      <c r="Z13">
        <v>0</v>
      </c>
      <c r="AA13">
        <v>0</v>
      </c>
      <c r="AB13">
        <v>0</v>
      </c>
      <c r="AC13">
        <v>0</v>
      </c>
      <c r="AD13">
        <v>18.229800000000001</v>
      </c>
      <c r="AE13">
        <v>49.436556000000003</v>
      </c>
      <c r="AF13">
        <v>0</v>
      </c>
      <c r="AG13">
        <v>40.797600000000003</v>
      </c>
      <c r="AH13">
        <v>23.390899999999998</v>
      </c>
      <c r="AI13">
        <v>0</v>
      </c>
      <c r="AJ13">
        <v>0</v>
      </c>
      <c r="AK13">
        <v>26.014500000000002</v>
      </c>
      <c r="AL13">
        <v>13.363</v>
      </c>
      <c r="AM13">
        <v>0</v>
      </c>
      <c r="AN13">
        <v>0.78432999999999997</v>
      </c>
      <c r="AO13">
        <v>26.46</v>
      </c>
      <c r="AP13">
        <v>13.10463</v>
      </c>
      <c r="AQ13">
        <v>0</v>
      </c>
      <c r="AR13">
        <v>8.8320000000000007</v>
      </c>
      <c r="AS13">
        <v>9.4163999999999994</v>
      </c>
      <c r="AT13">
        <v>17.584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93.75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2833.1098459999994</v>
      </c>
    </row>
    <row r="14" spans="1:121">
      <c r="A14" t="s">
        <v>56</v>
      </c>
      <c r="B14">
        <v>0</v>
      </c>
      <c r="C14">
        <v>0</v>
      </c>
      <c r="D14">
        <v>39.9</v>
      </c>
      <c r="E14">
        <v>0</v>
      </c>
      <c r="F14">
        <v>0</v>
      </c>
      <c r="G14">
        <v>65.16</v>
      </c>
      <c r="H14">
        <v>0</v>
      </c>
      <c r="I14">
        <v>0</v>
      </c>
      <c r="J14">
        <v>83.843999999999994</v>
      </c>
      <c r="K14">
        <v>683.13656200000003</v>
      </c>
      <c r="L14">
        <v>653.15250000000003</v>
      </c>
      <c r="M14">
        <v>92</v>
      </c>
      <c r="N14">
        <v>58.59</v>
      </c>
      <c r="O14">
        <v>123.66562500000001</v>
      </c>
      <c r="P14">
        <v>103.125</v>
      </c>
      <c r="Q14">
        <v>19.984999999999999</v>
      </c>
      <c r="R14">
        <v>42.392195999999998</v>
      </c>
      <c r="S14">
        <v>26.390910000000002</v>
      </c>
      <c r="T14">
        <v>0</v>
      </c>
      <c r="U14">
        <v>348.97500000000002</v>
      </c>
      <c r="V14">
        <v>11.402587</v>
      </c>
      <c r="W14">
        <v>41.883000000000003</v>
      </c>
      <c r="X14">
        <v>98.34375</v>
      </c>
      <c r="Y14">
        <v>0</v>
      </c>
      <c r="Z14">
        <v>0</v>
      </c>
      <c r="AA14">
        <v>0</v>
      </c>
      <c r="AB14">
        <v>0</v>
      </c>
      <c r="AC14">
        <v>0</v>
      </c>
      <c r="AD14">
        <v>18.229800000000001</v>
      </c>
      <c r="AE14">
        <v>49.436556000000003</v>
      </c>
      <c r="AF14">
        <v>0</v>
      </c>
      <c r="AG14">
        <v>40.797600000000003</v>
      </c>
      <c r="AH14">
        <v>0</v>
      </c>
      <c r="AI14">
        <v>0</v>
      </c>
      <c r="AJ14">
        <v>0</v>
      </c>
      <c r="AK14">
        <v>26.014500000000002</v>
      </c>
      <c r="AL14">
        <v>13.363</v>
      </c>
      <c r="AM14">
        <v>0</v>
      </c>
      <c r="AN14">
        <v>0.78432999999999997</v>
      </c>
      <c r="AO14">
        <v>26.46</v>
      </c>
      <c r="AP14">
        <v>13.10463</v>
      </c>
      <c r="AQ14">
        <v>0</v>
      </c>
      <c r="AR14">
        <v>8.8320000000000007</v>
      </c>
      <c r="AS14">
        <v>9.4163999999999994</v>
      </c>
      <c r="AT14">
        <v>17.584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93.75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2809.7189459999995</v>
      </c>
    </row>
    <row r="15" spans="1:121">
      <c r="A15" t="s">
        <v>57</v>
      </c>
      <c r="B15">
        <v>0</v>
      </c>
      <c r="C15">
        <v>0</v>
      </c>
      <c r="D15">
        <v>39.9</v>
      </c>
      <c r="E15">
        <v>0</v>
      </c>
      <c r="F15">
        <v>0</v>
      </c>
      <c r="G15">
        <v>65.16</v>
      </c>
      <c r="H15">
        <v>0</v>
      </c>
      <c r="I15">
        <v>0</v>
      </c>
      <c r="J15">
        <v>83.843999999999994</v>
      </c>
      <c r="K15">
        <v>683.13656200000003</v>
      </c>
      <c r="L15">
        <v>653.15250000000003</v>
      </c>
      <c r="M15">
        <v>92</v>
      </c>
      <c r="N15">
        <v>58.59</v>
      </c>
      <c r="O15">
        <v>123.66562500000001</v>
      </c>
      <c r="P15">
        <v>103.125</v>
      </c>
      <c r="Q15">
        <v>19.984999999999999</v>
      </c>
      <c r="R15">
        <v>42.392195999999998</v>
      </c>
      <c r="S15">
        <v>26.390910000000002</v>
      </c>
      <c r="T15">
        <v>0</v>
      </c>
      <c r="U15">
        <v>348.97500000000002</v>
      </c>
      <c r="V15">
        <v>11.402587</v>
      </c>
      <c r="W15">
        <v>41.883000000000003</v>
      </c>
      <c r="X15">
        <v>98.34375</v>
      </c>
      <c r="Y15">
        <v>0</v>
      </c>
      <c r="Z15">
        <v>0</v>
      </c>
      <c r="AA15">
        <v>0</v>
      </c>
      <c r="AB15">
        <v>0</v>
      </c>
      <c r="AC15">
        <v>0</v>
      </c>
      <c r="AD15">
        <v>18.229800000000001</v>
      </c>
      <c r="AE15">
        <v>49.436556000000003</v>
      </c>
      <c r="AF15">
        <v>0</v>
      </c>
      <c r="AG15">
        <v>40.797600000000003</v>
      </c>
      <c r="AH15">
        <v>0</v>
      </c>
      <c r="AI15">
        <v>0</v>
      </c>
      <c r="AJ15">
        <v>0</v>
      </c>
      <c r="AK15">
        <v>26.014500000000002</v>
      </c>
      <c r="AL15">
        <v>13.363</v>
      </c>
      <c r="AM15">
        <v>0</v>
      </c>
      <c r="AN15">
        <v>0.78432999999999997</v>
      </c>
      <c r="AO15">
        <v>26.46</v>
      </c>
      <c r="AP15">
        <v>12.169499999999999</v>
      </c>
      <c r="AQ15">
        <v>0</v>
      </c>
      <c r="AR15">
        <v>8.8320000000000007</v>
      </c>
      <c r="AS15">
        <v>9.4163999999999994</v>
      </c>
      <c r="AT15">
        <v>17.584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93.75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2808.7838159999997</v>
      </c>
    </row>
    <row r="16" spans="1:121">
      <c r="A16" t="s">
        <v>58</v>
      </c>
      <c r="B16">
        <v>0</v>
      </c>
      <c r="C16">
        <v>0</v>
      </c>
      <c r="D16">
        <v>39.9</v>
      </c>
      <c r="E16">
        <v>0</v>
      </c>
      <c r="F16">
        <v>0</v>
      </c>
      <c r="G16">
        <v>65.16</v>
      </c>
      <c r="H16">
        <v>0</v>
      </c>
      <c r="I16">
        <v>0</v>
      </c>
      <c r="J16">
        <v>83.843999999999994</v>
      </c>
      <c r="K16">
        <v>683.13656200000003</v>
      </c>
      <c r="L16">
        <v>653.15250000000003</v>
      </c>
      <c r="M16">
        <v>92</v>
      </c>
      <c r="N16">
        <v>58.59</v>
      </c>
      <c r="O16">
        <v>123.66562500000001</v>
      </c>
      <c r="P16">
        <v>103.125</v>
      </c>
      <c r="Q16">
        <v>19.984999999999999</v>
      </c>
      <c r="R16">
        <v>42.392195999999998</v>
      </c>
      <c r="S16">
        <v>26.390910000000002</v>
      </c>
      <c r="T16">
        <v>0</v>
      </c>
      <c r="U16">
        <v>348.97500000000002</v>
      </c>
      <c r="V16">
        <v>11.402587</v>
      </c>
      <c r="W16">
        <v>41.883000000000003</v>
      </c>
      <c r="X16">
        <v>98.34375</v>
      </c>
      <c r="Y16">
        <v>0</v>
      </c>
      <c r="Z16">
        <v>0</v>
      </c>
      <c r="AA16">
        <v>0</v>
      </c>
      <c r="AB16">
        <v>0</v>
      </c>
      <c r="AC16">
        <v>0</v>
      </c>
      <c r="AD16">
        <v>18.229800000000001</v>
      </c>
      <c r="AE16">
        <v>49.436556000000003</v>
      </c>
      <c r="AF16">
        <v>0</v>
      </c>
      <c r="AG16">
        <v>40.797600000000003</v>
      </c>
      <c r="AH16">
        <v>0</v>
      </c>
      <c r="AI16">
        <v>0</v>
      </c>
      <c r="AJ16">
        <v>0</v>
      </c>
      <c r="AK16">
        <v>26.014500000000002</v>
      </c>
      <c r="AL16">
        <v>13.363</v>
      </c>
      <c r="AM16">
        <v>0</v>
      </c>
      <c r="AN16">
        <v>0.78432999999999997</v>
      </c>
      <c r="AO16">
        <v>26.46</v>
      </c>
      <c r="AP16">
        <v>12.169499999999999</v>
      </c>
      <c r="AQ16">
        <v>0</v>
      </c>
      <c r="AR16">
        <v>8.8320000000000007</v>
      </c>
      <c r="AS16">
        <v>9.4163999999999994</v>
      </c>
      <c r="AT16">
        <v>17.584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93.75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2808.7838159999997</v>
      </c>
    </row>
    <row r="17" spans="1:117">
      <c r="A17" t="s">
        <v>59</v>
      </c>
      <c r="B17">
        <v>0</v>
      </c>
      <c r="C17">
        <v>0</v>
      </c>
      <c r="D17">
        <v>39.9</v>
      </c>
      <c r="E17">
        <v>0</v>
      </c>
      <c r="F17">
        <v>0</v>
      </c>
      <c r="G17">
        <v>65.16</v>
      </c>
      <c r="H17">
        <v>0</v>
      </c>
      <c r="I17">
        <v>0</v>
      </c>
      <c r="J17">
        <v>83.843999999999994</v>
      </c>
      <c r="K17">
        <v>683.13656200000003</v>
      </c>
      <c r="L17">
        <v>653.15250000000003</v>
      </c>
      <c r="M17">
        <v>92</v>
      </c>
      <c r="N17">
        <v>58.59</v>
      </c>
      <c r="O17">
        <v>123.66562500000001</v>
      </c>
      <c r="P17">
        <v>103.125</v>
      </c>
      <c r="Q17">
        <v>19.984999999999999</v>
      </c>
      <c r="R17">
        <v>42.392195999999998</v>
      </c>
      <c r="S17">
        <v>26.390910000000002</v>
      </c>
      <c r="T17">
        <v>0</v>
      </c>
      <c r="U17">
        <v>348.97500000000002</v>
      </c>
      <c r="V17">
        <v>11.402587</v>
      </c>
      <c r="W17">
        <v>41.883000000000003</v>
      </c>
      <c r="X17">
        <v>98.34375</v>
      </c>
      <c r="Y17">
        <v>0</v>
      </c>
      <c r="Z17">
        <v>0</v>
      </c>
      <c r="AA17">
        <v>0</v>
      </c>
      <c r="AB17">
        <v>0</v>
      </c>
      <c r="AC17">
        <v>0</v>
      </c>
      <c r="AD17">
        <v>18.229800000000001</v>
      </c>
      <c r="AE17">
        <v>49.436556000000003</v>
      </c>
      <c r="AF17">
        <v>8.8740000000000006</v>
      </c>
      <c r="AG17">
        <v>40.797600000000003</v>
      </c>
      <c r="AH17">
        <v>0</v>
      </c>
      <c r="AI17">
        <v>0</v>
      </c>
      <c r="AJ17">
        <v>0</v>
      </c>
      <c r="AK17">
        <v>26.014500000000002</v>
      </c>
      <c r="AL17">
        <v>40.088999999999999</v>
      </c>
      <c r="AM17">
        <v>0</v>
      </c>
      <c r="AN17">
        <v>0.78432999999999997</v>
      </c>
      <c r="AO17">
        <v>26.46</v>
      </c>
      <c r="AP17">
        <v>12.169499999999999</v>
      </c>
      <c r="AQ17">
        <v>0</v>
      </c>
      <c r="AR17">
        <v>8.8320000000000007</v>
      </c>
      <c r="AS17">
        <v>9.4163999999999994</v>
      </c>
      <c r="AT17">
        <v>17.584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93.75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2844.3838159999996</v>
      </c>
    </row>
    <row r="18" spans="1:117">
      <c r="A18" t="s">
        <v>60</v>
      </c>
      <c r="B18">
        <v>0</v>
      </c>
      <c r="C18">
        <v>0</v>
      </c>
      <c r="D18">
        <v>39.9</v>
      </c>
      <c r="E18">
        <v>0</v>
      </c>
      <c r="F18">
        <v>0</v>
      </c>
      <c r="G18">
        <v>65.16</v>
      </c>
      <c r="H18">
        <v>0</v>
      </c>
      <c r="I18">
        <v>0</v>
      </c>
      <c r="J18">
        <v>83.843999999999994</v>
      </c>
      <c r="K18">
        <v>683.13656200000003</v>
      </c>
      <c r="L18">
        <v>653.15250000000003</v>
      </c>
      <c r="M18">
        <v>92</v>
      </c>
      <c r="N18">
        <v>58.59</v>
      </c>
      <c r="O18">
        <v>123.66562500000001</v>
      </c>
      <c r="P18">
        <v>103.125</v>
      </c>
      <c r="Q18">
        <v>19.984999999999999</v>
      </c>
      <c r="R18">
        <v>42.392195999999998</v>
      </c>
      <c r="S18">
        <v>26.390910000000002</v>
      </c>
      <c r="T18">
        <v>0</v>
      </c>
      <c r="U18">
        <v>348.97500000000002</v>
      </c>
      <c r="V18">
        <v>11.402587</v>
      </c>
      <c r="W18">
        <v>41.883000000000003</v>
      </c>
      <c r="X18">
        <v>98.34375</v>
      </c>
      <c r="Y18">
        <v>0</v>
      </c>
      <c r="Z18">
        <v>0</v>
      </c>
      <c r="AA18">
        <v>0</v>
      </c>
      <c r="AB18">
        <v>0</v>
      </c>
      <c r="AC18">
        <v>0</v>
      </c>
      <c r="AD18">
        <v>18.229800000000001</v>
      </c>
      <c r="AE18">
        <v>49.436556000000003</v>
      </c>
      <c r="AF18">
        <v>8.8740000000000006</v>
      </c>
      <c r="AG18">
        <v>40.797600000000003</v>
      </c>
      <c r="AH18">
        <v>0</v>
      </c>
      <c r="AI18">
        <v>0</v>
      </c>
      <c r="AJ18">
        <v>0</v>
      </c>
      <c r="AK18">
        <v>26.014500000000002</v>
      </c>
      <c r="AL18">
        <v>79.376220000000004</v>
      </c>
      <c r="AM18">
        <v>0</v>
      </c>
      <c r="AN18">
        <v>0.78432999999999997</v>
      </c>
      <c r="AO18">
        <v>26.46</v>
      </c>
      <c r="AP18">
        <v>12.169499999999999</v>
      </c>
      <c r="AQ18">
        <v>0</v>
      </c>
      <c r="AR18">
        <v>8.8320000000000007</v>
      </c>
      <c r="AS18">
        <v>9.4163999999999994</v>
      </c>
      <c r="AT18">
        <v>17.584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93.75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2883.6710359999997</v>
      </c>
    </row>
    <row r="19" spans="1:117">
      <c r="A19" t="s">
        <v>61</v>
      </c>
      <c r="B19">
        <v>0</v>
      </c>
      <c r="C19">
        <v>0</v>
      </c>
      <c r="D19">
        <v>39.9</v>
      </c>
      <c r="E19">
        <v>0</v>
      </c>
      <c r="F19">
        <v>0</v>
      </c>
      <c r="G19">
        <v>65.16</v>
      </c>
      <c r="H19">
        <v>0</v>
      </c>
      <c r="I19">
        <v>0</v>
      </c>
      <c r="J19">
        <v>83.843999999999994</v>
      </c>
      <c r="K19">
        <v>683.13656200000003</v>
      </c>
      <c r="L19">
        <v>653.15250000000003</v>
      </c>
      <c r="M19">
        <v>92</v>
      </c>
      <c r="N19">
        <v>58.59</v>
      </c>
      <c r="O19">
        <v>123.66562500000001</v>
      </c>
      <c r="P19">
        <v>103.125</v>
      </c>
      <c r="Q19">
        <v>19.984999999999999</v>
      </c>
      <c r="R19">
        <v>42.392195999999998</v>
      </c>
      <c r="S19">
        <v>26.390910000000002</v>
      </c>
      <c r="T19">
        <v>0</v>
      </c>
      <c r="U19">
        <v>348.97500000000002</v>
      </c>
      <c r="V19">
        <v>11.402587</v>
      </c>
      <c r="W19">
        <v>41.883000000000003</v>
      </c>
      <c r="X19">
        <v>98.34375</v>
      </c>
      <c r="Y19">
        <v>0</v>
      </c>
      <c r="Z19">
        <v>0</v>
      </c>
      <c r="AA19">
        <v>0</v>
      </c>
      <c r="AB19">
        <v>0</v>
      </c>
      <c r="AC19">
        <v>0</v>
      </c>
      <c r="AD19">
        <v>9.1149000000000004</v>
      </c>
      <c r="AE19">
        <v>49.436556000000003</v>
      </c>
      <c r="AF19">
        <v>8.8740000000000006</v>
      </c>
      <c r="AG19">
        <v>40.797600000000003</v>
      </c>
      <c r="AH19">
        <v>0</v>
      </c>
      <c r="AI19">
        <v>0</v>
      </c>
      <c r="AJ19">
        <v>0</v>
      </c>
      <c r="AK19">
        <v>26.014500000000002</v>
      </c>
      <c r="AL19">
        <v>79.376220000000004</v>
      </c>
      <c r="AM19">
        <v>0</v>
      </c>
      <c r="AN19">
        <v>0.78432999999999997</v>
      </c>
      <c r="AO19">
        <v>26.46</v>
      </c>
      <c r="AP19">
        <v>12.169499999999999</v>
      </c>
      <c r="AQ19">
        <v>0</v>
      </c>
      <c r="AR19">
        <v>8.8320000000000007</v>
      </c>
      <c r="AS19">
        <v>9.4163999999999994</v>
      </c>
      <c r="AT19">
        <v>17.584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93.75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2874.5561359999997</v>
      </c>
    </row>
    <row r="20" spans="1:117">
      <c r="A20" t="s">
        <v>62</v>
      </c>
      <c r="B20">
        <v>0</v>
      </c>
      <c r="C20">
        <v>0</v>
      </c>
      <c r="D20">
        <v>39.9</v>
      </c>
      <c r="E20">
        <v>0</v>
      </c>
      <c r="F20">
        <v>0</v>
      </c>
      <c r="G20">
        <v>65.16</v>
      </c>
      <c r="H20">
        <v>0</v>
      </c>
      <c r="I20">
        <v>0</v>
      </c>
      <c r="J20">
        <v>83.843999999999994</v>
      </c>
      <c r="K20">
        <v>683.13656200000003</v>
      </c>
      <c r="L20">
        <v>653.15250000000003</v>
      </c>
      <c r="M20">
        <v>92</v>
      </c>
      <c r="N20">
        <v>58.59</v>
      </c>
      <c r="O20">
        <v>123.66562500000001</v>
      </c>
      <c r="P20">
        <v>103.125</v>
      </c>
      <c r="Q20">
        <v>19.984999999999999</v>
      </c>
      <c r="R20">
        <v>42.392195999999998</v>
      </c>
      <c r="S20">
        <v>26.390910000000002</v>
      </c>
      <c r="T20">
        <v>0</v>
      </c>
      <c r="U20">
        <v>348.97500000000002</v>
      </c>
      <c r="V20">
        <v>11.402587</v>
      </c>
      <c r="W20">
        <v>41.883000000000003</v>
      </c>
      <c r="X20">
        <v>98.34375</v>
      </c>
      <c r="Y20">
        <v>0</v>
      </c>
      <c r="Z20">
        <v>0</v>
      </c>
      <c r="AA20">
        <v>0</v>
      </c>
      <c r="AB20">
        <v>0</v>
      </c>
      <c r="AC20">
        <v>0</v>
      </c>
      <c r="AD20">
        <v>9.1149000000000004</v>
      </c>
      <c r="AE20">
        <v>49.436556000000003</v>
      </c>
      <c r="AF20">
        <v>8.8740000000000006</v>
      </c>
      <c r="AG20">
        <v>40.797600000000003</v>
      </c>
      <c r="AH20">
        <v>0</v>
      </c>
      <c r="AI20">
        <v>0</v>
      </c>
      <c r="AJ20">
        <v>0</v>
      </c>
      <c r="AK20">
        <v>26.014500000000002</v>
      </c>
      <c r="AL20">
        <v>79.376220000000004</v>
      </c>
      <c r="AM20">
        <v>0</v>
      </c>
      <c r="AN20">
        <v>0.78432999999999997</v>
      </c>
      <c r="AO20">
        <v>26.46</v>
      </c>
      <c r="AP20">
        <v>12.169499999999999</v>
      </c>
      <c r="AQ20">
        <v>0</v>
      </c>
      <c r="AR20">
        <v>8.8320000000000007</v>
      </c>
      <c r="AS20">
        <v>9.4163999999999994</v>
      </c>
      <c r="AT20">
        <v>17.584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93.75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2874.5561359999997</v>
      </c>
    </row>
    <row r="21" spans="1:117">
      <c r="A21" t="s">
        <v>63</v>
      </c>
      <c r="B21">
        <v>0</v>
      </c>
      <c r="C21">
        <v>0</v>
      </c>
      <c r="D21">
        <v>39.9</v>
      </c>
      <c r="E21">
        <v>0</v>
      </c>
      <c r="F21">
        <v>0</v>
      </c>
      <c r="G21">
        <v>65.16</v>
      </c>
      <c r="H21">
        <v>0</v>
      </c>
      <c r="I21">
        <v>0</v>
      </c>
      <c r="J21">
        <v>83.843999999999994</v>
      </c>
      <c r="K21">
        <v>683.13656200000003</v>
      </c>
      <c r="L21">
        <v>653.15250000000003</v>
      </c>
      <c r="M21">
        <v>92</v>
      </c>
      <c r="N21">
        <v>58.59</v>
      </c>
      <c r="O21">
        <v>123.66562500000001</v>
      </c>
      <c r="P21">
        <v>103.125</v>
      </c>
      <c r="Q21">
        <v>19.984999999999999</v>
      </c>
      <c r="R21">
        <v>42.392195999999998</v>
      </c>
      <c r="S21">
        <v>26.390910000000002</v>
      </c>
      <c r="T21">
        <v>0</v>
      </c>
      <c r="U21">
        <v>348.97500000000002</v>
      </c>
      <c r="V21">
        <v>11.402587</v>
      </c>
      <c r="W21">
        <v>39.454999999999998</v>
      </c>
      <c r="X21">
        <v>98.34375</v>
      </c>
      <c r="Y21">
        <v>0</v>
      </c>
      <c r="Z21">
        <v>0</v>
      </c>
      <c r="AA21">
        <v>0</v>
      </c>
      <c r="AB21">
        <v>0</v>
      </c>
      <c r="AC21">
        <v>0</v>
      </c>
      <c r="AD21">
        <v>9.1149000000000004</v>
      </c>
      <c r="AE21">
        <v>49.436556000000003</v>
      </c>
      <c r="AF21">
        <v>8.8740000000000006</v>
      </c>
      <c r="AG21">
        <v>40.797600000000003</v>
      </c>
      <c r="AH21">
        <v>0</v>
      </c>
      <c r="AI21">
        <v>0</v>
      </c>
      <c r="AJ21">
        <v>0</v>
      </c>
      <c r="AK21">
        <v>26.014500000000002</v>
      </c>
      <c r="AL21">
        <v>79.376220000000004</v>
      </c>
      <c r="AM21">
        <v>0</v>
      </c>
      <c r="AN21">
        <v>0.78432999999999997</v>
      </c>
      <c r="AO21">
        <v>26.46</v>
      </c>
      <c r="AP21">
        <v>12.169499999999999</v>
      </c>
      <c r="AQ21">
        <v>0</v>
      </c>
      <c r="AR21">
        <v>8.8320000000000007</v>
      </c>
      <c r="AS21">
        <v>9.4163999999999994</v>
      </c>
      <c r="AT21">
        <v>17.584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93.75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2872.1281359999998</v>
      </c>
    </row>
    <row r="22" spans="1:117">
      <c r="A22" t="s">
        <v>64</v>
      </c>
      <c r="B22">
        <v>0</v>
      </c>
      <c r="C22">
        <v>0</v>
      </c>
      <c r="D22">
        <v>39.9</v>
      </c>
      <c r="E22">
        <v>0</v>
      </c>
      <c r="F22">
        <v>0</v>
      </c>
      <c r="G22">
        <v>65.16</v>
      </c>
      <c r="H22">
        <v>0</v>
      </c>
      <c r="I22">
        <v>0</v>
      </c>
      <c r="J22">
        <v>83.843999999999994</v>
      </c>
      <c r="K22">
        <v>683.13656200000003</v>
      </c>
      <c r="L22">
        <v>653.15250000000003</v>
      </c>
      <c r="M22">
        <v>92</v>
      </c>
      <c r="N22">
        <v>58.59</v>
      </c>
      <c r="O22">
        <v>123.66562500000001</v>
      </c>
      <c r="P22">
        <v>103.125</v>
      </c>
      <c r="Q22">
        <v>19.984999999999999</v>
      </c>
      <c r="R22">
        <v>42.392195999999998</v>
      </c>
      <c r="S22">
        <v>26.390910000000002</v>
      </c>
      <c r="T22">
        <v>0</v>
      </c>
      <c r="U22">
        <v>348.97500000000002</v>
      </c>
      <c r="V22">
        <v>11.402587</v>
      </c>
      <c r="W22">
        <v>39.454999999999998</v>
      </c>
      <c r="X22">
        <v>98.34375</v>
      </c>
      <c r="Y22">
        <v>0</v>
      </c>
      <c r="Z22">
        <v>6.5208000000000004</v>
      </c>
      <c r="AA22">
        <v>0</v>
      </c>
      <c r="AB22">
        <v>0</v>
      </c>
      <c r="AC22">
        <v>0</v>
      </c>
      <c r="AD22">
        <v>9.1149000000000004</v>
      </c>
      <c r="AE22">
        <v>49.436556000000003</v>
      </c>
      <c r="AF22">
        <v>8.8740000000000006</v>
      </c>
      <c r="AG22">
        <v>40.797600000000003</v>
      </c>
      <c r="AH22">
        <v>23.390899999999998</v>
      </c>
      <c r="AI22">
        <v>0</v>
      </c>
      <c r="AJ22">
        <v>0</v>
      </c>
      <c r="AK22">
        <v>26.014500000000002</v>
      </c>
      <c r="AL22">
        <v>40.088999999999999</v>
      </c>
      <c r="AM22">
        <v>0</v>
      </c>
      <c r="AN22">
        <v>0.78432999999999997</v>
      </c>
      <c r="AO22">
        <v>26.46</v>
      </c>
      <c r="AP22">
        <v>12.169499999999999</v>
      </c>
      <c r="AQ22">
        <v>0</v>
      </c>
      <c r="AR22">
        <v>8.8320000000000007</v>
      </c>
      <c r="AS22">
        <v>9.4163999999999994</v>
      </c>
      <c r="AT22">
        <v>17.584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93.75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2862.7526159999993</v>
      </c>
    </row>
    <row r="23" spans="1:117">
      <c r="A23" t="s">
        <v>65</v>
      </c>
      <c r="B23">
        <v>0</v>
      </c>
      <c r="C23">
        <v>0</v>
      </c>
      <c r="D23">
        <v>39.9</v>
      </c>
      <c r="E23">
        <v>0</v>
      </c>
      <c r="F23">
        <v>0</v>
      </c>
      <c r="G23">
        <v>65.16</v>
      </c>
      <c r="H23">
        <v>0</v>
      </c>
      <c r="I23">
        <v>0</v>
      </c>
      <c r="J23">
        <v>83.843999999999994</v>
      </c>
      <c r="K23">
        <v>683.13656200000003</v>
      </c>
      <c r="L23">
        <v>653.15250000000003</v>
      </c>
      <c r="M23">
        <v>92</v>
      </c>
      <c r="N23">
        <v>58.59</v>
      </c>
      <c r="O23">
        <v>123.66562500000001</v>
      </c>
      <c r="P23">
        <v>103.125</v>
      </c>
      <c r="Q23">
        <v>19.984999999999999</v>
      </c>
      <c r="R23">
        <v>42.392195999999998</v>
      </c>
      <c r="S23">
        <v>26.390910000000002</v>
      </c>
      <c r="T23">
        <v>0</v>
      </c>
      <c r="U23">
        <v>348.97500000000002</v>
      </c>
      <c r="V23">
        <v>11.402587</v>
      </c>
      <c r="W23">
        <v>39.454999999999998</v>
      </c>
      <c r="X23">
        <v>98.34375</v>
      </c>
      <c r="Y23">
        <v>0</v>
      </c>
      <c r="Z23">
        <v>6.5208000000000004</v>
      </c>
      <c r="AA23">
        <v>0</v>
      </c>
      <c r="AB23">
        <v>0</v>
      </c>
      <c r="AC23">
        <v>0</v>
      </c>
      <c r="AD23">
        <v>9.1149000000000004</v>
      </c>
      <c r="AE23">
        <v>49.436556000000003</v>
      </c>
      <c r="AF23">
        <v>8.8740000000000006</v>
      </c>
      <c r="AG23">
        <v>40.797600000000003</v>
      </c>
      <c r="AH23">
        <v>39.3005</v>
      </c>
      <c r="AI23">
        <v>0</v>
      </c>
      <c r="AJ23">
        <v>0</v>
      </c>
      <c r="AK23">
        <v>26.014500000000002</v>
      </c>
      <c r="AL23">
        <v>13.363</v>
      </c>
      <c r="AM23">
        <v>0</v>
      </c>
      <c r="AN23">
        <v>0.78432999999999997</v>
      </c>
      <c r="AO23">
        <v>26.46</v>
      </c>
      <c r="AP23">
        <v>12.169499999999999</v>
      </c>
      <c r="AQ23">
        <v>0</v>
      </c>
      <c r="AR23">
        <v>8.8320000000000007</v>
      </c>
      <c r="AS23">
        <v>9.4163999999999994</v>
      </c>
      <c r="AT23">
        <v>17.584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93.75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2851.9362159999991</v>
      </c>
    </row>
    <row r="24" spans="1:117">
      <c r="A24" t="s">
        <v>66</v>
      </c>
      <c r="B24">
        <v>0</v>
      </c>
      <c r="C24">
        <v>0</v>
      </c>
      <c r="D24">
        <v>39.9</v>
      </c>
      <c r="E24">
        <v>0</v>
      </c>
      <c r="F24">
        <v>0</v>
      </c>
      <c r="G24">
        <v>65.16</v>
      </c>
      <c r="H24">
        <v>0</v>
      </c>
      <c r="I24">
        <v>0</v>
      </c>
      <c r="J24">
        <v>83.843999999999994</v>
      </c>
      <c r="K24">
        <v>683.13656200000003</v>
      </c>
      <c r="L24">
        <v>653.15250000000003</v>
      </c>
      <c r="M24">
        <v>92</v>
      </c>
      <c r="N24">
        <v>58.59</v>
      </c>
      <c r="O24">
        <v>123.66562500000001</v>
      </c>
      <c r="P24">
        <v>103.125</v>
      </c>
      <c r="Q24">
        <v>19.984999999999999</v>
      </c>
      <c r="R24">
        <v>42.392195999999998</v>
      </c>
      <c r="S24">
        <v>26.390910000000002</v>
      </c>
      <c r="T24">
        <v>0</v>
      </c>
      <c r="U24">
        <v>348.97500000000002</v>
      </c>
      <c r="V24">
        <v>11.402587</v>
      </c>
      <c r="W24">
        <v>39.454999999999998</v>
      </c>
      <c r="X24">
        <v>98.34375</v>
      </c>
      <c r="Y24">
        <v>0</v>
      </c>
      <c r="Z24">
        <v>6.5208000000000004</v>
      </c>
      <c r="AA24">
        <v>0</v>
      </c>
      <c r="AB24">
        <v>11.997</v>
      </c>
      <c r="AC24">
        <v>0</v>
      </c>
      <c r="AD24">
        <v>9.1149000000000004</v>
      </c>
      <c r="AE24">
        <v>49.436556000000003</v>
      </c>
      <c r="AF24">
        <v>8.8740000000000006</v>
      </c>
      <c r="AG24">
        <v>40.797600000000003</v>
      </c>
      <c r="AH24">
        <v>39.3005</v>
      </c>
      <c r="AI24">
        <v>0</v>
      </c>
      <c r="AJ24">
        <v>0</v>
      </c>
      <c r="AK24">
        <v>26.014500000000002</v>
      </c>
      <c r="AL24">
        <v>13.363</v>
      </c>
      <c r="AM24">
        <v>0</v>
      </c>
      <c r="AN24">
        <v>0.78432999999999997</v>
      </c>
      <c r="AO24">
        <v>26.46</v>
      </c>
      <c r="AP24">
        <v>12.169499999999999</v>
      </c>
      <c r="AQ24">
        <v>0</v>
      </c>
      <c r="AR24">
        <v>8.8320000000000007</v>
      </c>
      <c r="AS24">
        <v>9.4163999999999994</v>
      </c>
      <c r="AT24">
        <v>17.584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93.75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2863.933215999999</v>
      </c>
    </row>
    <row r="25" spans="1:117">
      <c r="A25" t="s">
        <v>67</v>
      </c>
      <c r="B25">
        <v>0</v>
      </c>
      <c r="C25">
        <v>0</v>
      </c>
      <c r="D25">
        <v>39.9</v>
      </c>
      <c r="E25">
        <v>0</v>
      </c>
      <c r="F25">
        <v>0</v>
      </c>
      <c r="G25">
        <v>65.16</v>
      </c>
      <c r="H25">
        <v>0</v>
      </c>
      <c r="I25">
        <v>0</v>
      </c>
      <c r="J25">
        <v>83.843999999999994</v>
      </c>
      <c r="K25">
        <v>683.13656200000003</v>
      </c>
      <c r="L25">
        <v>653.15250000000003</v>
      </c>
      <c r="M25">
        <v>92</v>
      </c>
      <c r="N25">
        <v>58.59</v>
      </c>
      <c r="O25">
        <v>123.66562500000001</v>
      </c>
      <c r="P25">
        <v>103.125</v>
      </c>
      <c r="Q25">
        <v>19.984999999999999</v>
      </c>
      <c r="R25">
        <v>42.392195999999998</v>
      </c>
      <c r="S25">
        <v>26.390910000000002</v>
      </c>
      <c r="T25">
        <v>0</v>
      </c>
      <c r="U25">
        <v>348.97500000000002</v>
      </c>
      <c r="V25">
        <v>11.402587</v>
      </c>
      <c r="W25">
        <v>39.454999999999998</v>
      </c>
      <c r="X25">
        <v>98.34375</v>
      </c>
      <c r="Y25">
        <v>0</v>
      </c>
      <c r="Z25">
        <v>1.1000000000000001</v>
      </c>
      <c r="AA25">
        <v>0</v>
      </c>
      <c r="AB25">
        <v>11.997</v>
      </c>
      <c r="AC25">
        <v>0</v>
      </c>
      <c r="AD25">
        <v>9.1149000000000004</v>
      </c>
      <c r="AE25">
        <v>49.436556000000003</v>
      </c>
      <c r="AF25">
        <v>8.8740000000000006</v>
      </c>
      <c r="AG25">
        <v>40.797600000000003</v>
      </c>
      <c r="AH25">
        <v>39.3005</v>
      </c>
      <c r="AI25">
        <v>0</v>
      </c>
      <c r="AJ25">
        <v>0</v>
      </c>
      <c r="AK25">
        <v>26.014500000000002</v>
      </c>
      <c r="AL25">
        <v>13.363</v>
      </c>
      <c r="AM25">
        <v>0</v>
      </c>
      <c r="AN25">
        <v>0.78432999999999997</v>
      </c>
      <c r="AO25">
        <v>26.46</v>
      </c>
      <c r="AP25">
        <v>12.169499999999999</v>
      </c>
      <c r="AQ25">
        <v>0</v>
      </c>
      <c r="AR25">
        <v>48.576000000000001</v>
      </c>
      <c r="AS25">
        <v>10.7616</v>
      </c>
      <c r="AT25">
        <v>17.584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93.75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2899.601615999999</v>
      </c>
    </row>
    <row r="26" spans="1:117">
      <c r="A26" t="s">
        <v>68</v>
      </c>
      <c r="B26">
        <v>0</v>
      </c>
      <c r="C26">
        <v>0</v>
      </c>
      <c r="D26">
        <v>39.9</v>
      </c>
      <c r="E26">
        <v>0</v>
      </c>
      <c r="F26">
        <v>0</v>
      </c>
      <c r="G26">
        <v>65.16</v>
      </c>
      <c r="H26">
        <v>0</v>
      </c>
      <c r="I26">
        <v>0</v>
      </c>
      <c r="J26">
        <v>83.843999999999994</v>
      </c>
      <c r="K26">
        <v>683.13656200000003</v>
      </c>
      <c r="L26">
        <v>653.15250000000003</v>
      </c>
      <c r="M26">
        <v>92</v>
      </c>
      <c r="N26">
        <v>58.59</v>
      </c>
      <c r="O26">
        <v>123.66562500000001</v>
      </c>
      <c r="P26">
        <v>103.125</v>
      </c>
      <c r="Q26">
        <v>19.984999999999999</v>
      </c>
      <c r="R26">
        <v>42.392195999999998</v>
      </c>
      <c r="S26">
        <v>26.390910000000002</v>
      </c>
      <c r="T26">
        <v>0</v>
      </c>
      <c r="U26">
        <v>348.97500000000002</v>
      </c>
      <c r="V26">
        <v>11.402587</v>
      </c>
      <c r="W26">
        <v>39.454999999999998</v>
      </c>
      <c r="X26">
        <v>98.34375</v>
      </c>
      <c r="Y26">
        <v>0</v>
      </c>
      <c r="Z26">
        <v>1.1000000000000001</v>
      </c>
      <c r="AA26">
        <v>13.43</v>
      </c>
      <c r="AB26">
        <v>11.997</v>
      </c>
      <c r="AC26">
        <v>0</v>
      </c>
      <c r="AD26">
        <v>9.1149000000000004</v>
      </c>
      <c r="AE26">
        <v>49.436556000000003</v>
      </c>
      <c r="AF26">
        <v>8.8740000000000006</v>
      </c>
      <c r="AG26">
        <v>40.797600000000003</v>
      </c>
      <c r="AH26">
        <v>70.172700000000006</v>
      </c>
      <c r="AI26">
        <v>0</v>
      </c>
      <c r="AJ26">
        <v>0</v>
      </c>
      <c r="AK26">
        <v>26.014500000000002</v>
      </c>
      <c r="AL26">
        <v>13.363</v>
      </c>
      <c r="AM26">
        <v>0</v>
      </c>
      <c r="AN26">
        <v>0.78432999999999997</v>
      </c>
      <c r="AO26">
        <v>26.46</v>
      </c>
      <c r="AP26">
        <v>12.169499999999999</v>
      </c>
      <c r="AQ26">
        <v>15.12</v>
      </c>
      <c r="AR26">
        <v>48.576000000000001</v>
      </c>
      <c r="AS26">
        <v>31.897382</v>
      </c>
      <c r="AT26">
        <v>17.584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93.75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2980.1595979999993</v>
      </c>
    </row>
    <row r="27" spans="1:117">
      <c r="A27" t="s">
        <v>69</v>
      </c>
      <c r="B27">
        <v>0</v>
      </c>
      <c r="C27">
        <v>0</v>
      </c>
      <c r="D27">
        <v>39.9</v>
      </c>
      <c r="E27">
        <v>0</v>
      </c>
      <c r="F27">
        <v>0</v>
      </c>
      <c r="G27">
        <v>64.617000000000004</v>
      </c>
      <c r="H27">
        <v>0</v>
      </c>
      <c r="I27">
        <v>0</v>
      </c>
      <c r="J27">
        <v>83.296000000000006</v>
      </c>
      <c r="K27">
        <v>683.13656200000003</v>
      </c>
      <c r="L27">
        <v>653.15250000000003</v>
      </c>
      <c r="M27">
        <v>78.2</v>
      </c>
      <c r="N27">
        <v>58.59</v>
      </c>
      <c r="O27">
        <v>123.66562500000001</v>
      </c>
      <c r="P27">
        <v>103.125</v>
      </c>
      <c r="Q27">
        <v>19.984999999999999</v>
      </c>
      <c r="R27">
        <v>42.392195999999998</v>
      </c>
      <c r="S27">
        <v>26.390910000000002</v>
      </c>
      <c r="T27">
        <v>0</v>
      </c>
      <c r="U27">
        <v>348.97500000000002</v>
      </c>
      <c r="V27">
        <v>11.402587</v>
      </c>
      <c r="W27">
        <v>39.454999999999998</v>
      </c>
      <c r="X27">
        <v>98.34375</v>
      </c>
      <c r="Y27">
        <v>0</v>
      </c>
      <c r="Z27">
        <v>3.3</v>
      </c>
      <c r="AA27">
        <v>28.045000000000002</v>
      </c>
      <c r="AB27">
        <v>11.997</v>
      </c>
      <c r="AC27">
        <v>0</v>
      </c>
      <c r="AD27">
        <v>9.1149000000000004</v>
      </c>
      <c r="AE27">
        <v>49.436556000000003</v>
      </c>
      <c r="AF27">
        <v>8.8740000000000006</v>
      </c>
      <c r="AG27">
        <v>40.797600000000003</v>
      </c>
      <c r="AH27">
        <v>93.563599999999994</v>
      </c>
      <c r="AI27">
        <v>0</v>
      </c>
      <c r="AJ27">
        <v>0</v>
      </c>
      <c r="AK27">
        <v>26.014500000000002</v>
      </c>
      <c r="AL27">
        <v>13.363</v>
      </c>
      <c r="AM27">
        <v>0</v>
      </c>
      <c r="AN27">
        <v>0.78432999999999997</v>
      </c>
      <c r="AO27">
        <v>26.46</v>
      </c>
      <c r="AP27">
        <v>12.169499999999999</v>
      </c>
      <c r="AQ27">
        <v>31.122</v>
      </c>
      <c r="AR27">
        <v>8.8320000000000007</v>
      </c>
      <c r="AS27">
        <v>31.897382</v>
      </c>
      <c r="AT27">
        <v>17.584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93.75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2981.7324979999994</v>
      </c>
    </row>
    <row r="28" spans="1:117">
      <c r="A28" t="s">
        <v>70</v>
      </c>
      <c r="B28">
        <v>0</v>
      </c>
      <c r="C28">
        <v>0</v>
      </c>
      <c r="D28">
        <v>39.9</v>
      </c>
      <c r="E28">
        <v>0</v>
      </c>
      <c r="F28">
        <v>0</v>
      </c>
      <c r="G28">
        <v>64.617000000000004</v>
      </c>
      <c r="H28">
        <v>0</v>
      </c>
      <c r="I28">
        <v>0</v>
      </c>
      <c r="J28">
        <v>83.296000000000006</v>
      </c>
      <c r="K28">
        <v>683.13656200000003</v>
      </c>
      <c r="L28">
        <v>653.15250000000003</v>
      </c>
      <c r="M28">
        <v>72</v>
      </c>
      <c r="N28">
        <v>58.59</v>
      </c>
      <c r="O28">
        <v>123.66562500000001</v>
      </c>
      <c r="P28">
        <v>103.125</v>
      </c>
      <c r="Q28">
        <v>19.984999999999999</v>
      </c>
      <c r="R28">
        <v>42.392195999999998</v>
      </c>
      <c r="S28">
        <v>26.390910000000002</v>
      </c>
      <c r="T28">
        <v>0</v>
      </c>
      <c r="U28">
        <v>348.97500000000002</v>
      </c>
      <c r="V28">
        <v>11.402587</v>
      </c>
      <c r="W28">
        <v>39.454999999999998</v>
      </c>
      <c r="X28">
        <v>98.34375</v>
      </c>
      <c r="Y28">
        <v>0</v>
      </c>
      <c r="Z28">
        <v>19.5624</v>
      </c>
      <c r="AA28">
        <v>42.106999999999999</v>
      </c>
      <c r="AB28">
        <v>11.997</v>
      </c>
      <c r="AC28">
        <v>0</v>
      </c>
      <c r="AD28">
        <v>9.1149000000000004</v>
      </c>
      <c r="AE28">
        <v>49.436556000000003</v>
      </c>
      <c r="AF28">
        <v>8.8740000000000006</v>
      </c>
      <c r="AG28">
        <v>40.797600000000003</v>
      </c>
      <c r="AH28">
        <v>93.563599999999994</v>
      </c>
      <c r="AI28">
        <v>0</v>
      </c>
      <c r="AJ28">
        <v>0</v>
      </c>
      <c r="AK28">
        <v>26.014500000000002</v>
      </c>
      <c r="AL28">
        <v>13.363</v>
      </c>
      <c r="AM28">
        <v>0</v>
      </c>
      <c r="AN28">
        <v>0.78432999999999997</v>
      </c>
      <c r="AO28">
        <v>26.46</v>
      </c>
      <c r="AP28">
        <v>12.169499999999999</v>
      </c>
      <c r="AQ28">
        <v>31.122</v>
      </c>
      <c r="AR28">
        <v>8.8320000000000007</v>
      </c>
      <c r="AS28">
        <v>31.897382</v>
      </c>
      <c r="AT28">
        <v>17.584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93.75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3005.8568979999991</v>
      </c>
    </row>
    <row r="29" spans="1:117">
      <c r="A29" t="s">
        <v>71</v>
      </c>
      <c r="B29">
        <v>0</v>
      </c>
      <c r="C29">
        <v>0</v>
      </c>
      <c r="D29">
        <v>39.9</v>
      </c>
      <c r="E29">
        <v>0</v>
      </c>
      <c r="F29">
        <v>0</v>
      </c>
      <c r="G29">
        <v>64.617000000000004</v>
      </c>
      <c r="H29">
        <v>0</v>
      </c>
      <c r="I29">
        <v>0</v>
      </c>
      <c r="J29">
        <v>83.296000000000006</v>
      </c>
      <c r="K29">
        <v>683.13656200000003</v>
      </c>
      <c r="L29">
        <v>653.15250000000003</v>
      </c>
      <c r="M29">
        <v>72</v>
      </c>
      <c r="N29">
        <v>58.59</v>
      </c>
      <c r="O29">
        <v>123.66562500000001</v>
      </c>
      <c r="P29">
        <v>103.125</v>
      </c>
      <c r="Q29">
        <v>19.984999999999999</v>
      </c>
      <c r="R29">
        <v>42.392195999999998</v>
      </c>
      <c r="S29">
        <v>26.390910000000002</v>
      </c>
      <c r="T29">
        <v>0</v>
      </c>
      <c r="U29">
        <v>348.97500000000002</v>
      </c>
      <c r="V29">
        <v>11.402587</v>
      </c>
      <c r="W29">
        <v>39.454999999999998</v>
      </c>
      <c r="X29">
        <v>98.34375</v>
      </c>
      <c r="Y29">
        <v>0</v>
      </c>
      <c r="Z29">
        <v>19.5624</v>
      </c>
      <c r="AA29">
        <v>42.106999999999999</v>
      </c>
      <c r="AB29">
        <v>11.997</v>
      </c>
      <c r="AC29">
        <v>0</v>
      </c>
      <c r="AD29">
        <v>9.1149000000000004</v>
      </c>
      <c r="AE29">
        <v>49.436556000000003</v>
      </c>
      <c r="AF29">
        <v>8.8740000000000006</v>
      </c>
      <c r="AG29">
        <v>40.797600000000003</v>
      </c>
      <c r="AH29">
        <v>93.563599999999994</v>
      </c>
      <c r="AI29">
        <v>0</v>
      </c>
      <c r="AJ29">
        <v>0</v>
      </c>
      <c r="AK29">
        <v>26.014500000000002</v>
      </c>
      <c r="AL29">
        <v>13.363</v>
      </c>
      <c r="AM29">
        <v>0</v>
      </c>
      <c r="AN29">
        <v>0.78432999999999997</v>
      </c>
      <c r="AO29">
        <v>26.46</v>
      </c>
      <c r="AP29">
        <v>12.169499999999999</v>
      </c>
      <c r="AQ29">
        <v>31.122</v>
      </c>
      <c r="AR29">
        <v>8.8320000000000007</v>
      </c>
      <c r="AS29">
        <v>31.897382</v>
      </c>
      <c r="AT29">
        <v>17.584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93.75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3005.8568979999991</v>
      </c>
    </row>
    <row r="30" spans="1:117">
      <c r="A30" t="s">
        <v>72</v>
      </c>
      <c r="B30">
        <v>0</v>
      </c>
      <c r="C30">
        <v>0</v>
      </c>
      <c r="D30">
        <v>39.9</v>
      </c>
      <c r="E30">
        <v>0</v>
      </c>
      <c r="F30">
        <v>0</v>
      </c>
      <c r="G30">
        <v>64.617000000000004</v>
      </c>
      <c r="H30">
        <v>0</v>
      </c>
      <c r="I30">
        <v>0</v>
      </c>
      <c r="J30">
        <v>83.296000000000006</v>
      </c>
      <c r="K30">
        <v>683.13656200000003</v>
      </c>
      <c r="L30">
        <v>653.15250000000003</v>
      </c>
      <c r="M30">
        <v>72</v>
      </c>
      <c r="N30">
        <v>58.59</v>
      </c>
      <c r="O30">
        <v>123.66562500000001</v>
      </c>
      <c r="P30">
        <v>103.125</v>
      </c>
      <c r="Q30">
        <v>19.984999999999999</v>
      </c>
      <c r="R30">
        <v>42.392195999999998</v>
      </c>
      <c r="S30">
        <v>26.390910000000002</v>
      </c>
      <c r="T30">
        <v>0</v>
      </c>
      <c r="U30">
        <v>348.97500000000002</v>
      </c>
      <c r="V30">
        <v>11.402587</v>
      </c>
      <c r="W30">
        <v>39.454999999999998</v>
      </c>
      <c r="X30">
        <v>98.34375</v>
      </c>
      <c r="Y30">
        <v>0</v>
      </c>
      <c r="Z30">
        <v>19.5624</v>
      </c>
      <c r="AA30">
        <v>42.106999999999999</v>
      </c>
      <c r="AB30">
        <v>11.997</v>
      </c>
      <c r="AC30">
        <v>0</v>
      </c>
      <c r="AD30">
        <v>9.1149000000000004</v>
      </c>
      <c r="AE30">
        <v>49.436556000000003</v>
      </c>
      <c r="AF30">
        <v>8.8740000000000006</v>
      </c>
      <c r="AG30">
        <v>40.797600000000003</v>
      </c>
      <c r="AH30">
        <v>93.563599999999994</v>
      </c>
      <c r="AI30">
        <v>0</v>
      </c>
      <c r="AJ30">
        <v>0</v>
      </c>
      <c r="AK30">
        <v>26.014500000000002</v>
      </c>
      <c r="AL30">
        <v>13.363</v>
      </c>
      <c r="AM30">
        <v>0</v>
      </c>
      <c r="AN30">
        <v>0.78432999999999997</v>
      </c>
      <c r="AO30">
        <v>26.46</v>
      </c>
      <c r="AP30">
        <v>12.169499999999999</v>
      </c>
      <c r="AQ30">
        <v>31.122</v>
      </c>
      <c r="AR30">
        <v>8.8320000000000007</v>
      </c>
      <c r="AS30">
        <v>11.434200000000001</v>
      </c>
      <c r="AT30">
        <v>17.584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93.75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2985.3937159999991</v>
      </c>
    </row>
    <row r="31" spans="1:117">
      <c r="A31" t="s">
        <v>73</v>
      </c>
      <c r="B31">
        <v>0</v>
      </c>
      <c r="C31">
        <v>0</v>
      </c>
      <c r="D31">
        <v>38.85</v>
      </c>
      <c r="E31">
        <v>0</v>
      </c>
      <c r="F31">
        <v>0</v>
      </c>
      <c r="G31">
        <v>64.617000000000004</v>
      </c>
      <c r="H31">
        <v>0</v>
      </c>
      <c r="I31">
        <v>0</v>
      </c>
      <c r="J31">
        <v>83.296000000000006</v>
      </c>
      <c r="K31">
        <v>683.13656200000003</v>
      </c>
      <c r="L31">
        <v>653.15250000000003</v>
      </c>
      <c r="M31">
        <v>72</v>
      </c>
      <c r="N31">
        <v>58.59</v>
      </c>
      <c r="O31">
        <v>123.66562500000001</v>
      </c>
      <c r="P31">
        <v>103.125</v>
      </c>
      <c r="Q31">
        <v>19.984999999999999</v>
      </c>
      <c r="R31">
        <v>42.392195999999998</v>
      </c>
      <c r="S31">
        <v>26.390910000000002</v>
      </c>
      <c r="T31">
        <v>0</v>
      </c>
      <c r="U31">
        <v>348.97500000000002</v>
      </c>
      <c r="V31">
        <v>11.402587</v>
      </c>
      <c r="W31">
        <v>39.454999999999998</v>
      </c>
      <c r="X31">
        <v>98.34375</v>
      </c>
      <c r="Y31">
        <v>0</v>
      </c>
      <c r="Z31">
        <v>19.5624</v>
      </c>
      <c r="AA31">
        <v>28.045000000000002</v>
      </c>
      <c r="AB31">
        <v>11.997</v>
      </c>
      <c r="AC31">
        <v>0</v>
      </c>
      <c r="AD31">
        <v>9.1149000000000004</v>
      </c>
      <c r="AE31">
        <v>49.436556000000003</v>
      </c>
      <c r="AF31">
        <v>8.8740000000000006</v>
      </c>
      <c r="AG31">
        <v>40.797600000000003</v>
      </c>
      <c r="AH31">
        <v>93.563599999999994</v>
      </c>
      <c r="AI31">
        <v>0</v>
      </c>
      <c r="AJ31">
        <v>0</v>
      </c>
      <c r="AK31">
        <v>26.014500000000002</v>
      </c>
      <c r="AL31">
        <v>13.363</v>
      </c>
      <c r="AM31">
        <v>0</v>
      </c>
      <c r="AN31">
        <v>0.78432999999999997</v>
      </c>
      <c r="AO31">
        <v>26.46</v>
      </c>
      <c r="AP31">
        <v>11.529</v>
      </c>
      <c r="AQ31">
        <v>15.561</v>
      </c>
      <c r="AR31">
        <v>8.8320000000000007</v>
      </c>
      <c r="AS31">
        <v>9.4163999999999994</v>
      </c>
      <c r="AT31">
        <v>17.584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93.75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2952.0624159999998</v>
      </c>
    </row>
    <row r="32" spans="1:117">
      <c r="A32" t="s">
        <v>74</v>
      </c>
      <c r="B32">
        <v>0</v>
      </c>
      <c r="C32">
        <v>0</v>
      </c>
      <c r="D32">
        <v>38.85</v>
      </c>
      <c r="E32">
        <v>0</v>
      </c>
      <c r="F32">
        <v>0</v>
      </c>
      <c r="G32">
        <v>64.617000000000004</v>
      </c>
      <c r="H32">
        <v>0</v>
      </c>
      <c r="I32">
        <v>0</v>
      </c>
      <c r="J32">
        <v>83.296000000000006</v>
      </c>
      <c r="K32">
        <v>683.13656200000003</v>
      </c>
      <c r="L32">
        <v>653.15250000000003</v>
      </c>
      <c r="M32">
        <v>72</v>
      </c>
      <c r="N32">
        <v>58.59</v>
      </c>
      <c r="O32">
        <v>123.66562500000001</v>
      </c>
      <c r="P32">
        <v>103.125</v>
      </c>
      <c r="Q32">
        <v>19.984999999999999</v>
      </c>
      <c r="R32">
        <v>42.392195999999998</v>
      </c>
      <c r="S32">
        <v>26.390910000000002</v>
      </c>
      <c r="T32">
        <v>0</v>
      </c>
      <c r="U32">
        <v>348.97500000000002</v>
      </c>
      <c r="V32">
        <v>11.402587</v>
      </c>
      <c r="W32">
        <v>39.454999999999998</v>
      </c>
      <c r="X32">
        <v>98.34375</v>
      </c>
      <c r="Y32">
        <v>0</v>
      </c>
      <c r="Z32">
        <v>6.5208000000000004</v>
      </c>
      <c r="AA32">
        <v>13.983000000000001</v>
      </c>
      <c r="AB32">
        <v>11.997</v>
      </c>
      <c r="AC32">
        <v>0</v>
      </c>
      <c r="AD32">
        <v>9.1149000000000004</v>
      </c>
      <c r="AE32">
        <v>49.436556000000003</v>
      </c>
      <c r="AF32">
        <v>8.8740000000000006</v>
      </c>
      <c r="AG32">
        <v>40.797600000000003</v>
      </c>
      <c r="AH32">
        <v>70.172700000000006</v>
      </c>
      <c r="AI32">
        <v>0</v>
      </c>
      <c r="AJ32">
        <v>0</v>
      </c>
      <c r="AK32">
        <v>26.014500000000002</v>
      </c>
      <c r="AL32">
        <v>13.363</v>
      </c>
      <c r="AM32">
        <v>0</v>
      </c>
      <c r="AN32">
        <v>0.78432999999999997</v>
      </c>
      <c r="AO32">
        <v>26.46</v>
      </c>
      <c r="AP32">
        <v>11.529</v>
      </c>
      <c r="AQ32">
        <v>0</v>
      </c>
      <c r="AR32">
        <v>8.8320000000000007</v>
      </c>
      <c r="AS32">
        <v>9.4163999999999994</v>
      </c>
      <c r="AT32">
        <v>17.584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93.75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2886.0069159999998</v>
      </c>
    </row>
    <row r="33" spans="1:117">
      <c r="A33" t="s">
        <v>75</v>
      </c>
      <c r="B33">
        <v>0</v>
      </c>
      <c r="C33">
        <v>0</v>
      </c>
      <c r="D33">
        <v>38.85</v>
      </c>
      <c r="E33">
        <v>0</v>
      </c>
      <c r="F33">
        <v>0</v>
      </c>
      <c r="G33">
        <v>64.617000000000004</v>
      </c>
      <c r="H33">
        <v>0</v>
      </c>
      <c r="I33">
        <v>0</v>
      </c>
      <c r="J33">
        <v>83.296000000000006</v>
      </c>
      <c r="K33">
        <v>683.13656200000003</v>
      </c>
      <c r="L33">
        <v>653.15250000000003</v>
      </c>
      <c r="M33">
        <v>72</v>
      </c>
      <c r="N33">
        <v>58.59</v>
      </c>
      <c r="O33">
        <v>123.66562500000001</v>
      </c>
      <c r="P33">
        <v>103.125</v>
      </c>
      <c r="Q33">
        <v>19.984999999999999</v>
      </c>
      <c r="R33">
        <v>42.392195999999998</v>
      </c>
      <c r="S33">
        <v>26.390910000000002</v>
      </c>
      <c r="T33">
        <v>0</v>
      </c>
      <c r="U33">
        <v>348.97500000000002</v>
      </c>
      <c r="V33">
        <v>11.402587</v>
      </c>
      <c r="W33">
        <v>39.454999999999998</v>
      </c>
      <c r="X33">
        <v>98.34375</v>
      </c>
      <c r="Y33">
        <v>0</v>
      </c>
      <c r="Z33">
        <v>6.5208000000000004</v>
      </c>
      <c r="AA33">
        <v>13.983000000000001</v>
      </c>
      <c r="AB33">
        <v>11.997</v>
      </c>
      <c r="AC33">
        <v>0</v>
      </c>
      <c r="AD33">
        <v>9.1149000000000004</v>
      </c>
      <c r="AE33">
        <v>49.436556000000003</v>
      </c>
      <c r="AF33">
        <v>8.8740000000000006</v>
      </c>
      <c r="AG33">
        <v>40.797600000000003</v>
      </c>
      <c r="AH33">
        <v>70.172700000000006</v>
      </c>
      <c r="AI33">
        <v>0</v>
      </c>
      <c r="AJ33">
        <v>0</v>
      </c>
      <c r="AK33">
        <v>26.014500000000002</v>
      </c>
      <c r="AL33">
        <v>13.363</v>
      </c>
      <c r="AM33">
        <v>0</v>
      </c>
      <c r="AN33">
        <v>0.78432999999999997</v>
      </c>
      <c r="AO33">
        <v>26.46</v>
      </c>
      <c r="AP33">
        <v>11.529</v>
      </c>
      <c r="AQ33">
        <v>0</v>
      </c>
      <c r="AR33">
        <v>8.8320000000000007</v>
      </c>
      <c r="AS33">
        <v>9.4163999999999994</v>
      </c>
      <c r="AT33">
        <v>17.584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93.75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2886.0069159999998</v>
      </c>
    </row>
    <row r="34" spans="1:117">
      <c r="A34" t="s">
        <v>76</v>
      </c>
      <c r="B34">
        <v>0</v>
      </c>
      <c r="C34">
        <v>0</v>
      </c>
      <c r="D34">
        <v>38.85</v>
      </c>
      <c r="E34">
        <v>0</v>
      </c>
      <c r="F34">
        <v>0</v>
      </c>
      <c r="G34">
        <v>64.617000000000004</v>
      </c>
      <c r="H34">
        <v>0</v>
      </c>
      <c r="I34">
        <v>0</v>
      </c>
      <c r="J34">
        <v>83.296000000000006</v>
      </c>
      <c r="K34">
        <v>683.13656200000003</v>
      </c>
      <c r="L34">
        <v>653.15250000000003</v>
      </c>
      <c r="M34">
        <v>72</v>
      </c>
      <c r="N34">
        <v>58.59</v>
      </c>
      <c r="O34">
        <v>123.66562500000001</v>
      </c>
      <c r="P34">
        <v>103.125</v>
      </c>
      <c r="Q34">
        <v>19.984999999999999</v>
      </c>
      <c r="R34">
        <v>42.392195999999998</v>
      </c>
      <c r="S34">
        <v>26.390910000000002</v>
      </c>
      <c r="T34">
        <v>0</v>
      </c>
      <c r="U34">
        <v>348.97500000000002</v>
      </c>
      <c r="V34">
        <v>11.402587</v>
      </c>
      <c r="W34">
        <v>39.454999999999998</v>
      </c>
      <c r="X34">
        <v>98.34375</v>
      </c>
      <c r="Y34">
        <v>0</v>
      </c>
      <c r="Z34">
        <v>6.5208000000000004</v>
      </c>
      <c r="AA34">
        <v>0</v>
      </c>
      <c r="AB34">
        <v>11.997</v>
      </c>
      <c r="AC34">
        <v>0</v>
      </c>
      <c r="AD34">
        <v>9.1149000000000004</v>
      </c>
      <c r="AE34">
        <v>49.436556000000003</v>
      </c>
      <c r="AF34">
        <v>8.8740000000000006</v>
      </c>
      <c r="AG34">
        <v>40.797600000000003</v>
      </c>
      <c r="AH34">
        <v>70.172700000000006</v>
      </c>
      <c r="AI34">
        <v>0</v>
      </c>
      <c r="AJ34">
        <v>0</v>
      </c>
      <c r="AK34">
        <v>26.014500000000002</v>
      </c>
      <c r="AL34">
        <v>13.363</v>
      </c>
      <c r="AM34">
        <v>0</v>
      </c>
      <c r="AN34">
        <v>0.78432999999999997</v>
      </c>
      <c r="AO34">
        <v>26.46</v>
      </c>
      <c r="AP34">
        <v>11.529</v>
      </c>
      <c r="AQ34">
        <v>0</v>
      </c>
      <c r="AR34">
        <v>8.8320000000000007</v>
      </c>
      <c r="AS34">
        <v>9.4163999999999994</v>
      </c>
      <c r="AT34">
        <v>17.584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93.75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2872.0239159999996</v>
      </c>
    </row>
    <row r="35" spans="1:117">
      <c r="A35" t="s">
        <v>77</v>
      </c>
      <c r="B35">
        <v>0</v>
      </c>
      <c r="C35">
        <v>0</v>
      </c>
      <c r="D35">
        <v>38.85</v>
      </c>
      <c r="E35">
        <v>0</v>
      </c>
      <c r="F35">
        <v>0</v>
      </c>
      <c r="G35">
        <v>64.617000000000004</v>
      </c>
      <c r="H35">
        <v>0</v>
      </c>
      <c r="I35">
        <v>0</v>
      </c>
      <c r="J35">
        <v>83.296000000000006</v>
      </c>
      <c r="K35">
        <v>683.13656200000003</v>
      </c>
      <c r="L35">
        <v>653.15250000000003</v>
      </c>
      <c r="M35">
        <v>72</v>
      </c>
      <c r="N35">
        <v>58.59</v>
      </c>
      <c r="O35">
        <v>123.66562500000001</v>
      </c>
      <c r="P35">
        <v>103.125</v>
      </c>
      <c r="Q35">
        <v>19.984999999999999</v>
      </c>
      <c r="R35">
        <v>42.392195999999998</v>
      </c>
      <c r="S35">
        <v>26.390910000000002</v>
      </c>
      <c r="T35">
        <v>0</v>
      </c>
      <c r="U35">
        <v>348.97500000000002</v>
      </c>
      <c r="V35">
        <v>11.402587</v>
      </c>
      <c r="W35">
        <v>39.454999999999998</v>
      </c>
      <c r="X35">
        <v>98.34375</v>
      </c>
      <c r="Y35">
        <v>0</v>
      </c>
      <c r="Z35">
        <v>6.5208000000000004</v>
      </c>
      <c r="AA35">
        <v>0</v>
      </c>
      <c r="AB35">
        <v>11.997</v>
      </c>
      <c r="AC35">
        <v>0</v>
      </c>
      <c r="AD35">
        <v>9.1149000000000004</v>
      </c>
      <c r="AE35">
        <v>49.436556000000003</v>
      </c>
      <c r="AF35">
        <v>8.8740000000000006</v>
      </c>
      <c r="AG35">
        <v>40.797600000000003</v>
      </c>
      <c r="AH35">
        <v>70.172700000000006</v>
      </c>
      <c r="AI35">
        <v>3.1825000000000001</v>
      </c>
      <c r="AJ35">
        <v>0</v>
      </c>
      <c r="AK35">
        <v>26.014500000000002</v>
      </c>
      <c r="AL35">
        <v>13.363</v>
      </c>
      <c r="AM35">
        <v>0</v>
      </c>
      <c r="AN35">
        <v>0.78432999999999997</v>
      </c>
      <c r="AO35">
        <v>26.46</v>
      </c>
      <c r="AP35">
        <v>11.529</v>
      </c>
      <c r="AQ35">
        <v>0</v>
      </c>
      <c r="AR35">
        <v>11.04</v>
      </c>
      <c r="AS35">
        <v>9.4163999999999994</v>
      </c>
      <c r="AT35">
        <v>17.584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93.75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2877.4144159999996</v>
      </c>
    </row>
    <row r="36" spans="1:117">
      <c r="A36" t="s">
        <v>78</v>
      </c>
      <c r="B36">
        <v>0</v>
      </c>
      <c r="C36">
        <v>0</v>
      </c>
      <c r="D36">
        <v>38.85</v>
      </c>
      <c r="E36">
        <v>0</v>
      </c>
      <c r="F36">
        <v>0</v>
      </c>
      <c r="G36">
        <v>64.617000000000004</v>
      </c>
      <c r="H36">
        <v>0</v>
      </c>
      <c r="I36">
        <v>0</v>
      </c>
      <c r="J36">
        <v>83.296000000000006</v>
      </c>
      <c r="K36">
        <v>683.13656200000003</v>
      </c>
      <c r="L36">
        <v>653.15250000000003</v>
      </c>
      <c r="M36">
        <v>72</v>
      </c>
      <c r="N36">
        <v>58.59</v>
      </c>
      <c r="O36">
        <v>123.66562500000001</v>
      </c>
      <c r="P36">
        <v>103.125</v>
      </c>
      <c r="Q36">
        <v>19.984999999999999</v>
      </c>
      <c r="R36">
        <v>42.392195999999998</v>
      </c>
      <c r="S36">
        <v>26.390910000000002</v>
      </c>
      <c r="T36">
        <v>0</v>
      </c>
      <c r="U36">
        <v>348.97500000000002</v>
      </c>
      <c r="V36">
        <v>11.402587</v>
      </c>
      <c r="W36">
        <v>39.454999999999998</v>
      </c>
      <c r="X36">
        <v>98.34375</v>
      </c>
      <c r="Y36">
        <v>0</v>
      </c>
      <c r="Z36">
        <v>6.5208000000000004</v>
      </c>
      <c r="AA36">
        <v>0</v>
      </c>
      <c r="AB36">
        <v>11.997</v>
      </c>
      <c r="AC36">
        <v>0</v>
      </c>
      <c r="AD36">
        <v>9.1149000000000004</v>
      </c>
      <c r="AE36">
        <v>49.436556000000003</v>
      </c>
      <c r="AF36">
        <v>8.8740000000000006</v>
      </c>
      <c r="AG36">
        <v>40.797600000000003</v>
      </c>
      <c r="AH36">
        <v>46.687100000000001</v>
      </c>
      <c r="AI36">
        <v>11.457000000000001</v>
      </c>
      <c r="AJ36">
        <v>0</v>
      </c>
      <c r="AK36">
        <v>26.014500000000002</v>
      </c>
      <c r="AL36">
        <v>13.363</v>
      </c>
      <c r="AM36">
        <v>0</v>
      </c>
      <c r="AN36">
        <v>0.78432999999999997</v>
      </c>
      <c r="AO36">
        <v>26.46</v>
      </c>
      <c r="AP36">
        <v>11.529</v>
      </c>
      <c r="AQ36">
        <v>0</v>
      </c>
      <c r="AR36">
        <v>11.04</v>
      </c>
      <c r="AS36">
        <v>9.4163999999999994</v>
      </c>
      <c r="AT36">
        <v>17.584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93.75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2862.2033159999996</v>
      </c>
    </row>
    <row r="37" spans="1:117">
      <c r="A37" t="s">
        <v>79</v>
      </c>
      <c r="B37">
        <v>0</v>
      </c>
      <c r="C37">
        <v>0</v>
      </c>
      <c r="D37">
        <v>38.85</v>
      </c>
      <c r="E37">
        <v>0</v>
      </c>
      <c r="F37">
        <v>0</v>
      </c>
      <c r="G37">
        <v>64.617000000000004</v>
      </c>
      <c r="H37">
        <v>0</v>
      </c>
      <c r="I37">
        <v>0</v>
      </c>
      <c r="J37">
        <v>83.296000000000006</v>
      </c>
      <c r="K37">
        <v>683.13656200000003</v>
      </c>
      <c r="L37">
        <v>653.15250000000003</v>
      </c>
      <c r="M37">
        <v>72</v>
      </c>
      <c r="N37">
        <v>58.59</v>
      </c>
      <c r="O37">
        <v>123.66562500000001</v>
      </c>
      <c r="P37">
        <v>103.125</v>
      </c>
      <c r="Q37">
        <v>19.984999999999999</v>
      </c>
      <c r="R37">
        <v>42.392195999999998</v>
      </c>
      <c r="S37">
        <v>26.390910000000002</v>
      </c>
      <c r="T37">
        <v>0</v>
      </c>
      <c r="U37">
        <v>348.97500000000002</v>
      </c>
      <c r="V37">
        <v>11.402587</v>
      </c>
      <c r="W37">
        <v>39.454999999999998</v>
      </c>
      <c r="X37">
        <v>98.34375</v>
      </c>
      <c r="Y37">
        <v>0</v>
      </c>
      <c r="Z37">
        <v>6.5208000000000004</v>
      </c>
      <c r="AA37">
        <v>0</v>
      </c>
      <c r="AB37">
        <v>11.997</v>
      </c>
      <c r="AC37">
        <v>0</v>
      </c>
      <c r="AD37">
        <v>9.1149000000000004</v>
      </c>
      <c r="AE37">
        <v>49.436556000000003</v>
      </c>
      <c r="AF37">
        <v>8.8740000000000006</v>
      </c>
      <c r="AG37">
        <v>40.797600000000003</v>
      </c>
      <c r="AH37">
        <v>39.3005</v>
      </c>
      <c r="AI37">
        <v>49.051236000000003</v>
      </c>
      <c r="AJ37">
        <v>0</v>
      </c>
      <c r="AK37">
        <v>26.014500000000002</v>
      </c>
      <c r="AL37">
        <v>40.088999999999999</v>
      </c>
      <c r="AM37">
        <v>0</v>
      </c>
      <c r="AN37">
        <v>0.78432999999999997</v>
      </c>
      <c r="AO37">
        <v>26.46</v>
      </c>
      <c r="AP37">
        <v>11.529</v>
      </c>
      <c r="AQ37">
        <v>0</v>
      </c>
      <c r="AR37">
        <v>48.576000000000001</v>
      </c>
      <c r="AS37">
        <v>9.4163999999999994</v>
      </c>
      <c r="AT37">
        <v>17.584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93.75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2956.6729519999994</v>
      </c>
    </row>
    <row r="38" spans="1:117">
      <c r="A38" t="s">
        <v>80</v>
      </c>
      <c r="B38">
        <v>0</v>
      </c>
      <c r="C38">
        <v>0</v>
      </c>
      <c r="D38">
        <v>38.85</v>
      </c>
      <c r="E38">
        <v>0</v>
      </c>
      <c r="F38">
        <v>0</v>
      </c>
      <c r="G38">
        <v>64.617000000000004</v>
      </c>
      <c r="H38">
        <v>0</v>
      </c>
      <c r="I38">
        <v>0</v>
      </c>
      <c r="J38">
        <v>83.296000000000006</v>
      </c>
      <c r="K38">
        <v>683.13656200000003</v>
      </c>
      <c r="L38">
        <v>653.15250000000003</v>
      </c>
      <c r="M38">
        <v>72</v>
      </c>
      <c r="N38">
        <v>58.59</v>
      </c>
      <c r="O38">
        <v>123.66562500000001</v>
      </c>
      <c r="P38">
        <v>103.125</v>
      </c>
      <c r="Q38">
        <v>19.984999999999999</v>
      </c>
      <c r="R38">
        <v>42.392195999999998</v>
      </c>
      <c r="S38">
        <v>26.390910000000002</v>
      </c>
      <c r="T38">
        <v>0</v>
      </c>
      <c r="U38">
        <v>348.97500000000002</v>
      </c>
      <c r="V38">
        <v>11.402587</v>
      </c>
      <c r="W38">
        <v>39.454999999999998</v>
      </c>
      <c r="X38">
        <v>98.34375</v>
      </c>
      <c r="Y38">
        <v>0</v>
      </c>
      <c r="Z38">
        <v>6.5208000000000004</v>
      </c>
      <c r="AA38">
        <v>0</v>
      </c>
      <c r="AB38">
        <v>11.997</v>
      </c>
      <c r="AC38">
        <v>0</v>
      </c>
      <c r="AD38">
        <v>9.1149000000000004</v>
      </c>
      <c r="AE38">
        <v>49.436556000000003</v>
      </c>
      <c r="AF38">
        <v>8.8740000000000006</v>
      </c>
      <c r="AG38">
        <v>40.797600000000003</v>
      </c>
      <c r="AH38">
        <v>39.3005</v>
      </c>
      <c r="AI38">
        <v>49.051236000000003</v>
      </c>
      <c r="AJ38">
        <v>0</v>
      </c>
      <c r="AK38">
        <v>26.014500000000002</v>
      </c>
      <c r="AL38">
        <v>79.376220000000004</v>
      </c>
      <c r="AM38">
        <v>0</v>
      </c>
      <c r="AN38">
        <v>0.78432999999999997</v>
      </c>
      <c r="AO38">
        <v>26.46</v>
      </c>
      <c r="AP38">
        <v>11.529</v>
      </c>
      <c r="AQ38">
        <v>0</v>
      </c>
      <c r="AR38">
        <v>48.576000000000001</v>
      </c>
      <c r="AS38">
        <v>9.4163999999999994</v>
      </c>
      <c r="AT38">
        <v>17.584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93.75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2995.9601719999996</v>
      </c>
    </row>
    <row r="39" spans="1:117">
      <c r="A39" t="s">
        <v>81</v>
      </c>
      <c r="B39">
        <v>0</v>
      </c>
      <c r="C39">
        <v>0</v>
      </c>
      <c r="D39">
        <v>37.799999999999997</v>
      </c>
      <c r="E39">
        <v>0</v>
      </c>
      <c r="F39">
        <v>0</v>
      </c>
      <c r="G39">
        <v>64.617000000000004</v>
      </c>
      <c r="H39">
        <v>0</v>
      </c>
      <c r="I39">
        <v>0</v>
      </c>
      <c r="J39">
        <v>82.748000000000005</v>
      </c>
      <c r="K39">
        <v>683.13656200000003</v>
      </c>
      <c r="L39">
        <v>653.15250000000003</v>
      </c>
      <c r="M39">
        <v>72</v>
      </c>
      <c r="N39">
        <v>58.59</v>
      </c>
      <c r="O39">
        <v>123.66562500000001</v>
      </c>
      <c r="P39">
        <v>103.125</v>
      </c>
      <c r="Q39">
        <v>19.984999999999999</v>
      </c>
      <c r="R39">
        <v>42.392195999999998</v>
      </c>
      <c r="S39">
        <v>26.390910000000002</v>
      </c>
      <c r="T39">
        <v>0</v>
      </c>
      <c r="U39">
        <v>348.97500000000002</v>
      </c>
      <c r="V39">
        <v>11.402587</v>
      </c>
      <c r="W39">
        <v>39.454999999999998</v>
      </c>
      <c r="X39">
        <v>98.34375</v>
      </c>
      <c r="Y39">
        <v>0</v>
      </c>
      <c r="Z39">
        <v>6.5208000000000004</v>
      </c>
      <c r="AA39">
        <v>0</v>
      </c>
      <c r="AB39">
        <v>11.997</v>
      </c>
      <c r="AC39">
        <v>0</v>
      </c>
      <c r="AD39">
        <v>9.1149000000000004</v>
      </c>
      <c r="AE39">
        <v>49.436556000000003</v>
      </c>
      <c r="AF39">
        <v>8.8740000000000006</v>
      </c>
      <c r="AG39">
        <v>40.797600000000003</v>
      </c>
      <c r="AH39">
        <v>39.3005</v>
      </c>
      <c r="AI39">
        <v>49.051236000000003</v>
      </c>
      <c r="AJ39">
        <v>0</v>
      </c>
      <c r="AK39">
        <v>26.014500000000002</v>
      </c>
      <c r="AL39">
        <v>79.376220000000004</v>
      </c>
      <c r="AM39">
        <v>0</v>
      </c>
      <c r="AN39">
        <v>0.78432999999999997</v>
      </c>
      <c r="AO39">
        <v>26.46</v>
      </c>
      <c r="AP39">
        <v>12.169499999999999</v>
      </c>
      <c r="AQ39">
        <v>0</v>
      </c>
      <c r="AR39">
        <v>11.04</v>
      </c>
      <c r="AS39">
        <v>9.4163999999999994</v>
      </c>
      <c r="AT39">
        <v>17.584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93.75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2957.4666719999996</v>
      </c>
    </row>
    <row r="40" spans="1:117">
      <c r="A40" t="s">
        <v>82</v>
      </c>
      <c r="B40">
        <v>0</v>
      </c>
      <c r="C40">
        <v>0</v>
      </c>
      <c r="D40">
        <v>37.799999999999997</v>
      </c>
      <c r="E40">
        <v>0</v>
      </c>
      <c r="F40">
        <v>0</v>
      </c>
      <c r="G40">
        <v>64.617000000000004</v>
      </c>
      <c r="H40">
        <v>0</v>
      </c>
      <c r="I40">
        <v>0</v>
      </c>
      <c r="J40">
        <v>82.748000000000005</v>
      </c>
      <c r="K40">
        <v>683.13656200000003</v>
      </c>
      <c r="L40">
        <v>653.15250000000003</v>
      </c>
      <c r="M40">
        <v>72</v>
      </c>
      <c r="N40">
        <v>58.59</v>
      </c>
      <c r="O40">
        <v>123.66562500000001</v>
      </c>
      <c r="P40">
        <v>103.125</v>
      </c>
      <c r="Q40">
        <v>19.984999999999999</v>
      </c>
      <c r="R40">
        <v>42.392195999999998</v>
      </c>
      <c r="S40">
        <v>26.390910000000002</v>
      </c>
      <c r="T40">
        <v>0</v>
      </c>
      <c r="U40">
        <v>348.97500000000002</v>
      </c>
      <c r="V40">
        <v>11.402587</v>
      </c>
      <c r="W40">
        <v>39.454999999999998</v>
      </c>
      <c r="X40">
        <v>98.34375</v>
      </c>
      <c r="Y40">
        <v>0</v>
      </c>
      <c r="Z40">
        <v>6.5208000000000004</v>
      </c>
      <c r="AA40">
        <v>0</v>
      </c>
      <c r="AB40">
        <v>11.997</v>
      </c>
      <c r="AC40">
        <v>0</v>
      </c>
      <c r="AD40">
        <v>9.1149000000000004</v>
      </c>
      <c r="AE40">
        <v>49.436556000000003</v>
      </c>
      <c r="AF40">
        <v>8.8740000000000006</v>
      </c>
      <c r="AG40">
        <v>40.797600000000003</v>
      </c>
      <c r="AH40">
        <v>39.3005</v>
      </c>
      <c r="AI40">
        <v>49.051236000000003</v>
      </c>
      <c r="AJ40">
        <v>0</v>
      </c>
      <c r="AK40">
        <v>26.014500000000002</v>
      </c>
      <c r="AL40">
        <v>79.376220000000004</v>
      </c>
      <c r="AM40">
        <v>0</v>
      </c>
      <c r="AN40">
        <v>0.78432999999999997</v>
      </c>
      <c r="AO40">
        <v>26.46</v>
      </c>
      <c r="AP40">
        <v>12.169499999999999</v>
      </c>
      <c r="AQ40">
        <v>0</v>
      </c>
      <c r="AR40">
        <v>11.04</v>
      </c>
      <c r="AS40">
        <v>9.4163999999999994</v>
      </c>
      <c r="AT40">
        <v>17.584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93.75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2957.4666719999996</v>
      </c>
    </row>
    <row r="41" spans="1:117">
      <c r="A41" t="s">
        <v>83</v>
      </c>
      <c r="B41">
        <v>0</v>
      </c>
      <c r="C41">
        <v>0</v>
      </c>
      <c r="D41">
        <v>37.799999999999997</v>
      </c>
      <c r="E41">
        <v>0</v>
      </c>
      <c r="F41">
        <v>0</v>
      </c>
      <c r="G41">
        <v>64.617000000000004</v>
      </c>
      <c r="H41">
        <v>0</v>
      </c>
      <c r="I41">
        <v>0</v>
      </c>
      <c r="J41">
        <v>82.748000000000005</v>
      </c>
      <c r="K41">
        <v>683.13656200000003</v>
      </c>
      <c r="L41">
        <v>653.15250000000003</v>
      </c>
      <c r="M41">
        <v>72</v>
      </c>
      <c r="N41">
        <v>58.59</v>
      </c>
      <c r="O41">
        <v>123.66562500000001</v>
      </c>
      <c r="P41">
        <v>103.125</v>
      </c>
      <c r="Q41">
        <v>19.984999999999999</v>
      </c>
      <c r="R41">
        <v>42.392195999999998</v>
      </c>
      <c r="S41">
        <v>26.390910000000002</v>
      </c>
      <c r="T41">
        <v>0</v>
      </c>
      <c r="U41">
        <v>348.97500000000002</v>
      </c>
      <c r="V41">
        <v>11.402587</v>
      </c>
      <c r="W41">
        <v>39.454999999999998</v>
      </c>
      <c r="X41">
        <v>98.34375</v>
      </c>
      <c r="Y41">
        <v>0</v>
      </c>
      <c r="Z41">
        <v>6.5208000000000004</v>
      </c>
      <c r="AA41">
        <v>0</v>
      </c>
      <c r="AB41">
        <v>11.997</v>
      </c>
      <c r="AC41">
        <v>0</v>
      </c>
      <c r="AD41">
        <v>9.1149000000000004</v>
      </c>
      <c r="AE41">
        <v>49.436556000000003</v>
      </c>
      <c r="AF41">
        <v>8.8740000000000006</v>
      </c>
      <c r="AG41">
        <v>40.797600000000003</v>
      </c>
      <c r="AH41">
        <v>39.3005</v>
      </c>
      <c r="AI41">
        <v>32.700823999999997</v>
      </c>
      <c r="AJ41">
        <v>0</v>
      </c>
      <c r="AK41">
        <v>26.014500000000002</v>
      </c>
      <c r="AL41">
        <v>79.376220000000004</v>
      </c>
      <c r="AM41">
        <v>0</v>
      </c>
      <c r="AN41">
        <v>0.78432999999999997</v>
      </c>
      <c r="AO41">
        <v>26.46</v>
      </c>
      <c r="AP41">
        <v>12.169499999999999</v>
      </c>
      <c r="AQ41">
        <v>0</v>
      </c>
      <c r="AR41">
        <v>11.04</v>
      </c>
      <c r="AS41">
        <v>9.4163999999999994</v>
      </c>
      <c r="AT41">
        <v>17.584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93.75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2941.1162599999998</v>
      </c>
    </row>
    <row r="42" spans="1:117">
      <c r="A42" t="s">
        <v>84</v>
      </c>
      <c r="B42">
        <v>0</v>
      </c>
      <c r="C42">
        <v>0</v>
      </c>
      <c r="D42">
        <v>37.799999999999997</v>
      </c>
      <c r="E42">
        <v>0</v>
      </c>
      <c r="F42">
        <v>0</v>
      </c>
      <c r="G42">
        <v>64.617000000000004</v>
      </c>
      <c r="H42">
        <v>0</v>
      </c>
      <c r="I42">
        <v>0</v>
      </c>
      <c r="J42">
        <v>82.748000000000005</v>
      </c>
      <c r="K42">
        <v>683.13656200000003</v>
      </c>
      <c r="L42">
        <v>653.15250000000003</v>
      </c>
      <c r="M42">
        <v>72</v>
      </c>
      <c r="N42">
        <v>58.59</v>
      </c>
      <c r="O42">
        <v>123.66562500000001</v>
      </c>
      <c r="P42">
        <v>103.125</v>
      </c>
      <c r="Q42">
        <v>19.984999999999999</v>
      </c>
      <c r="R42">
        <v>42.392195999999998</v>
      </c>
      <c r="S42">
        <v>26.390910000000002</v>
      </c>
      <c r="T42">
        <v>0</v>
      </c>
      <c r="U42">
        <v>348.97500000000002</v>
      </c>
      <c r="V42">
        <v>11.402587</v>
      </c>
      <c r="W42">
        <v>39.454999999999998</v>
      </c>
      <c r="X42">
        <v>98.34375</v>
      </c>
      <c r="Y42">
        <v>0</v>
      </c>
      <c r="Z42">
        <v>6.5208000000000004</v>
      </c>
      <c r="AA42">
        <v>0</v>
      </c>
      <c r="AB42">
        <v>11.997</v>
      </c>
      <c r="AC42">
        <v>0</v>
      </c>
      <c r="AD42">
        <v>9.1149000000000004</v>
      </c>
      <c r="AE42">
        <v>49.436556000000003</v>
      </c>
      <c r="AF42">
        <v>8.8740000000000006</v>
      </c>
      <c r="AG42">
        <v>40.797600000000003</v>
      </c>
      <c r="AH42">
        <v>39.3005</v>
      </c>
      <c r="AI42">
        <v>32.700823999999997</v>
      </c>
      <c r="AJ42">
        <v>0</v>
      </c>
      <c r="AK42">
        <v>26.014500000000002</v>
      </c>
      <c r="AL42">
        <v>24.402000000000001</v>
      </c>
      <c r="AM42">
        <v>0</v>
      </c>
      <c r="AN42">
        <v>0.78432999999999997</v>
      </c>
      <c r="AO42">
        <v>26.46</v>
      </c>
      <c r="AP42">
        <v>12.169499999999999</v>
      </c>
      <c r="AQ42">
        <v>0</v>
      </c>
      <c r="AR42">
        <v>11.04</v>
      </c>
      <c r="AS42">
        <v>9.4163999999999994</v>
      </c>
      <c r="AT42">
        <v>17.584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93.75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2886.1420399999997</v>
      </c>
    </row>
    <row r="43" spans="1:117">
      <c r="A43" t="s">
        <v>85</v>
      </c>
      <c r="B43">
        <v>0</v>
      </c>
      <c r="C43">
        <v>0</v>
      </c>
      <c r="D43">
        <v>37.799999999999997</v>
      </c>
      <c r="E43">
        <v>0</v>
      </c>
      <c r="F43">
        <v>0</v>
      </c>
      <c r="G43">
        <v>64.617000000000004</v>
      </c>
      <c r="H43">
        <v>0</v>
      </c>
      <c r="I43">
        <v>0</v>
      </c>
      <c r="J43">
        <v>82.748000000000005</v>
      </c>
      <c r="K43">
        <v>683.13656200000003</v>
      </c>
      <c r="L43">
        <v>653.15250000000003</v>
      </c>
      <c r="M43">
        <v>72</v>
      </c>
      <c r="N43">
        <v>58.59</v>
      </c>
      <c r="O43">
        <v>123.66562500000001</v>
      </c>
      <c r="P43">
        <v>103.125</v>
      </c>
      <c r="Q43">
        <v>19.984999999999999</v>
      </c>
      <c r="R43">
        <v>42.392195999999998</v>
      </c>
      <c r="S43">
        <v>26.390910000000002</v>
      </c>
      <c r="T43">
        <v>0</v>
      </c>
      <c r="U43">
        <v>348.97500000000002</v>
      </c>
      <c r="V43">
        <v>11.402587</v>
      </c>
      <c r="W43">
        <v>39.454999999999998</v>
      </c>
      <c r="X43">
        <v>98.34375</v>
      </c>
      <c r="Y43">
        <v>0</v>
      </c>
      <c r="Z43">
        <v>0</v>
      </c>
      <c r="AA43">
        <v>0</v>
      </c>
      <c r="AB43">
        <v>11.997</v>
      </c>
      <c r="AC43">
        <v>0</v>
      </c>
      <c r="AD43">
        <v>9.1149000000000004</v>
      </c>
      <c r="AE43">
        <v>32.844799999999999</v>
      </c>
      <c r="AF43">
        <v>8.8740000000000006</v>
      </c>
      <c r="AG43">
        <v>40.797600000000003</v>
      </c>
      <c r="AH43">
        <v>39.3005</v>
      </c>
      <c r="AI43">
        <v>5.0919999999999996</v>
      </c>
      <c r="AJ43">
        <v>0</v>
      </c>
      <c r="AK43">
        <v>26.014500000000002</v>
      </c>
      <c r="AL43">
        <v>24.402000000000001</v>
      </c>
      <c r="AM43">
        <v>0</v>
      </c>
      <c r="AN43">
        <v>0.78432999999999997</v>
      </c>
      <c r="AO43">
        <v>26.46</v>
      </c>
      <c r="AP43">
        <v>11.7852</v>
      </c>
      <c r="AQ43">
        <v>0</v>
      </c>
      <c r="AR43">
        <v>11.04</v>
      </c>
      <c r="AS43">
        <v>9.4163999999999994</v>
      </c>
      <c r="AT43">
        <v>17.584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93.75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2835.0363599999996</v>
      </c>
    </row>
    <row r="44" spans="1:117">
      <c r="A44" t="s">
        <v>86</v>
      </c>
      <c r="B44">
        <v>0</v>
      </c>
      <c r="C44">
        <v>0</v>
      </c>
      <c r="D44">
        <v>37.799999999999997</v>
      </c>
      <c r="E44">
        <v>0</v>
      </c>
      <c r="F44">
        <v>0</v>
      </c>
      <c r="G44">
        <v>64.617000000000004</v>
      </c>
      <c r="H44">
        <v>0</v>
      </c>
      <c r="I44">
        <v>0</v>
      </c>
      <c r="J44">
        <v>82.748000000000005</v>
      </c>
      <c r="K44">
        <v>683.13656200000003</v>
      </c>
      <c r="L44">
        <v>653.15250000000003</v>
      </c>
      <c r="M44">
        <v>72</v>
      </c>
      <c r="N44">
        <v>58.59</v>
      </c>
      <c r="O44">
        <v>123.66562500000001</v>
      </c>
      <c r="P44">
        <v>103.125</v>
      </c>
      <c r="Q44">
        <v>19.984999999999999</v>
      </c>
      <c r="R44">
        <v>42.392195999999998</v>
      </c>
      <c r="S44">
        <v>26.390910000000002</v>
      </c>
      <c r="T44">
        <v>0</v>
      </c>
      <c r="U44">
        <v>348.97500000000002</v>
      </c>
      <c r="V44">
        <v>11.402587</v>
      </c>
      <c r="W44">
        <v>39.454999999999998</v>
      </c>
      <c r="X44">
        <v>98.34375</v>
      </c>
      <c r="Y44">
        <v>0</v>
      </c>
      <c r="Z44">
        <v>0</v>
      </c>
      <c r="AA44">
        <v>0</v>
      </c>
      <c r="AB44">
        <v>11.997</v>
      </c>
      <c r="AC44">
        <v>0</v>
      </c>
      <c r="AD44">
        <v>9.1149000000000004</v>
      </c>
      <c r="AE44">
        <v>32.844799999999999</v>
      </c>
      <c r="AF44">
        <v>8.8740000000000006</v>
      </c>
      <c r="AG44">
        <v>40.797600000000003</v>
      </c>
      <c r="AH44">
        <v>39.3005</v>
      </c>
      <c r="AI44">
        <v>3.1825000000000001</v>
      </c>
      <c r="AJ44">
        <v>0</v>
      </c>
      <c r="AK44">
        <v>26.014500000000002</v>
      </c>
      <c r="AL44">
        <v>24.402000000000001</v>
      </c>
      <c r="AM44">
        <v>0</v>
      </c>
      <c r="AN44">
        <v>0.78432999999999997</v>
      </c>
      <c r="AO44">
        <v>26.46</v>
      </c>
      <c r="AP44">
        <v>11.7852</v>
      </c>
      <c r="AQ44">
        <v>0</v>
      </c>
      <c r="AR44">
        <v>11.04</v>
      </c>
      <c r="AS44">
        <v>9.4163999999999994</v>
      </c>
      <c r="AT44">
        <v>17.584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93.75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2833.1268599999994</v>
      </c>
    </row>
    <row r="45" spans="1:117">
      <c r="A45" t="s">
        <v>87</v>
      </c>
      <c r="B45">
        <v>0</v>
      </c>
      <c r="C45">
        <v>0</v>
      </c>
      <c r="D45">
        <v>37.799999999999997</v>
      </c>
      <c r="E45">
        <v>0</v>
      </c>
      <c r="F45">
        <v>0</v>
      </c>
      <c r="G45">
        <v>64.617000000000004</v>
      </c>
      <c r="H45">
        <v>0</v>
      </c>
      <c r="I45">
        <v>0</v>
      </c>
      <c r="J45">
        <v>82.748000000000005</v>
      </c>
      <c r="K45">
        <v>683.13656200000003</v>
      </c>
      <c r="L45">
        <v>653.15250000000003</v>
      </c>
      <c r="M45">
        <v>72</v>
      </c>
      <c r="N45">
        <v>58.59</v>
      </c>
      <c r="O45">
        <v>123.66562500000001</v>
      </c>
      <c r="P45">
        <v>103.125</v>
      </c>
      <c r="Q45">
        <v>19.984999999999999</v>
      </c>
      <c r="R45">
        <v>42.392195999999998</v>
      </c>
      <c r="S45">
        <v>26.390910000000002</v>
      </c>
      <c r="T45">
        <v>0</v>
      </c>
      <c r="U45">
        <v>348.97500000000002</v>
      </c>
      <c r="V45">
        <v>11.402587</v>
      </c>
      <c r="W45">
        <v>39.454999999999998</v>
      </c>
      <c r="X45">
        <v>98.34375</v>
      </c>
      <c r="Y45">
        <v>0</v>
      </c>
      <c r="Z45">
        <v>0</v>
      </c>
      <c r="AA45">
        <v>0</v>
      </c>
      <c r="AB45">
        <v>0</v>
      </c>
      <c r="AC45">
        <v>0</v>
      </c>
      <c r="AD45">
        <v>9.1149000000000004</v>
      </c>
      <c r="AE45">
        <v>32.844799999999999</v>
      </c>
      <c r="AF45">
        <v>8.8740000000000006</v>
      </c>
      <c r="AG45">
        <v>40.797600000000003</v>
      </c>
      <c r="AH45">
        <v>23.390899999999998</v>
      </c>
      <c r="AI45">
        <v>0</v>
      </c>
      <c r="AJ45">
        <v>0</v>
      </c>
      <c r="AK45">
        <v>26.014500000000002</v>
      </c>
      <c r="AL45">
        <v>24.402000000000001</v>
      </c>
      <c r="AM45">
        <v>0</v>
      </c>
      <c r="AN45">
        <v>0.78432999999999997</v>
      </c>
      <c r="AO45">
        <v>26.46</v>
      </c>
      <c r="AP45">
        <v>11.7852</v>
      </c>
      <c r="AQ45">
        <v>0</v>
      </c>
      <c r="AR45">
        <v>11.04</v>
      </c>
      <c r="AS45">
        <v>9.4163999999999994</v>
      </c>
      <c r="AT45">
        <v>17.584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93.75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2802.0377599999997</v>
      </c>
    </row>
    <row r="46" spans="1:117">
      <c r="A46" t="s">
        <v>88</v>
      </c>
      <c r="B46">
        <v>0</v>
      </c>
      <c r="C46">
        <v>0</v>
      </c>
      <c r="D46">
        <v>37.799999999999997</v>
      </c>
      <c r="E46">
        <v>0</v>
      </c>
      <c r="F46">
        <v>0</v>
      </c>
      <c r="G46">
        <v>64.617000000000004</v>
      </c>
      <c r="H46">
        <v>0</v>
      </c>
      <c r="I46">
        <v>0</v>
      </c>
      <c r="J46">
        <v>82.748000000000005</v>
      </c>
      <c r="K46">
        <v>683.13656200000003</v>
      </c>
      <c r="L46">
        <v>653.15250000000003</v>
      </c>
      <c r="M46">
        <v>72</v>
      </c>
      <c r="N46">
        <v>58.59</v>
      </c>
      <c r="O46">
        <v>123.66562500000001</v>
      </c>
      <c r="P46">
        <v>103.125</v>
      </c>
      <c r="Q46">
        <v>19.984999999999999</v>
      </c>
      <c r="R46">
        <v>42.392195999999998</v>
      </c>
      <c r="S46">
        <v>26.390910000000002</v>
      </c>
      <c r="T46">
        <v>0</v>
      </c>
      <c r="U46">
        <v>348.97500000000002</v>
      </c>
      <c r="V46">
        <v>11.402587</v>
      </c>
      <c r="W46">
        <v>39.454999999999998</v>
      </c>
      <c r="X46">
        <v>98.34375</v>
      </c>
      <c r="Y46">
        <v>0</v>
      </c>
      <c r="Z46">
        <v>0</v>
      </c>
      <c r="AA46">
        <v>0</v>
      </c>
      <c r="AB46">
        <v>0</v>
      </c>
      <c r="AC46">
        <v>0</v>
      </c>
      <c r="AD46">
        <v>9.1149000000000004</v>
      </c>
      <c r="AE46">
        <v>32.844799999999999</v>
      </c>
      <c r="AF46">
        <v>8.8740000000000006</v>
      </c>
      <c r="AG46">
        <v>40.797600000000003</v>
      </c>
      <c r="AH46">
        <v>23.390899999999998</v>
      </c>
      <c r="AI46">
        <v>0</v>
      </c>
      <c r="AJ46">
        <v>0</v>
      </c>
      <c r="AK46">
        <v>26.014500000000002</v>
      </c>
      <c r="AL46">
        <v>24.402000000000001</v>
      </c>
      <c r="AM46">
        <v>0</v>
      </c>
      <c r="AN46">
        <v>0.78432999999999997</v>
      </c>
      <c r="AO46">
        <v>26.46</v>
      </c>
      <c r="AP46">
        <v>11.7852</v>
      </c>
      <c r="AQ46">
        <v>0</v>
      </c>
      <c r="AR46">
        <v>11.04</v>
      </c>
      <c r="AS46">
        <v>9.4163999999999994</v>
      </c>
      <c r="AT46">
        <v>17.584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93.75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2802.0377599999997</v>
      </c>
    </row>
    <row r="47" spans="1:117">
      <c r="A47" t="s">
        <v>89</v>
      </c>
      <c r="B47">
        <v>0</v>
      </c>
      <c r="C47">
        <v>0</v>
      </c>
      <c r="D47">
        <v>36.75</v>
      </c>
      <c r="E47">
        <v>0</v>
      </c>
      <c r="F47">
        <v>0</v>
      </c>
      <c r="G47">
        <v>64.617000000000004</v>
      </c>
      <c r="H47">
        <v>0</v>
      </c>
      <c r="I47">
        <v>0</v>
      </c>
      <c r="J47">
        <v>82.748000000000005</v>
      </c>
      <c r="K47">
        <v>683.13656200000003</v>
      </c>
      <c r="L47">
        <v>653.15250000000003</v>
      </c>
      <c r="M47">
        <v>72</v>
      </c>
      <c r="N47">
        <v>58.59</v>
      </c>
      <c r="O47">
        <v>123.66562500000001</v>
      </c>
      <c r="P47">
        <v>103.125</v>
      </c>
      <c r="Q47">
        <v>19.984999999999999</v>
      </c>
      <c r="R47">
        <v>42.392195999999998</v>
      </c>
      <c r="S47">
        <v>26.390910000000002</v>
      </c>
      <c r="T47">
        <v>0</v>
      </c>
      <c r="U47">
        <v>348.97500000000002</v>
      </c>
      <c r="V47">
        <v>11.402587</v>
      </c>
      <c r="W47">
        <v>39.454999999999998</v>
      </c>
      <c r="X47">
        <v>98.34375</v>
      </c>
      <c r="Y47">
        <v>0</v>
      </c>
      <c r="Z47">
        <v>0</v>
      </c>
      <c r="AA47">
        <v>0</v>
      </c>
      <c r="AB47">
        <v>0</v>
      </c>
      <c r="AC47">
        <v>0</v>
      </c>
      <c r="AD47">
        <v>9.1149000000000004</v>
      </c>
      <c r="AE47">
        <v>32.844799999999999</v>
      </c>
      <c r="AF47">
        <v>8.8740000000000006</v>
      </c>
      <c r="AG47">
        <v>40.797600000000003</v>
      </c>
      <c r="AH47">
        <v>23.390899999999998</v>
      </c>
      <c r="AI47">
        <v>0</v>
      </c>
      <c r="AJ47">
        <v>0</v>
      </c>
      <c r="AK47">
        <v>26.014500000000002</v>
      </c>
      <c r="AL47">
        <v>24.402000000000001</v>
      </c>
      <c r="AM47">
        <v>0</v>
      </c>
      <c r="AN47">
        <v>0.78432999999999997</v>
      </c>
      <c r="AO47">
        <v>26.46</v>
      </c>
      <c r="AP47">
        <v>11.7852</v>
      </c>
      <c r="AQ47">
        <v>0</v>
      </c>
      <c r="AR47">
        <v>8.8320000000000007</v>
      </c>
      <c r="AS47">
        <v>9.4163999999999994</v>
      </c>
      <c r="AT47">
        <v>17.584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93.75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2798.7797599999994</v>
      </c>
    </row>
    <row r="48" spans="1:117">
      <c r="A48" t="s">
        <v>90</v>
      </c>
      <c r="B48">
        <v>0</v>
      </c>
      <c r="C48">
        <v>0</v>
      </c>
      <c r="D48">
        <v>36.75</v>
      </c>
      <c r="E48">
        <v>0</v>
      </c>
      <c r="F48">
        <v>0</v>
      </c>
      <c r="G48">
        <v>64.617000000000004</v>
      </c>
      <c r="H48">
        <v>0</v>
      </c>
      <c r="I48">
        <v>0</v>
      </c>
      <c r="J48">
        <v>82.748000000000005</v>
      </c>
      <c r="K48">
        <v>683.13656200000003</v>
      </c>
      <c r="L48">
        <v>653.15250000000003</v>
      </c>
      <c r="M48">
        <v>72</v>
      </c>
      <c r="N48">
        <v>58.59</v>
      </c>
      <c r="O48">
        <v>123.66562500000001</v>
      </c>
      <c r="P48">
        <v>103.125</v>
      </c>
      <c r="Q48">
        <v>19.984999999999999</v>
      </c>
      <c r="R48">
        <v>42.392195999999998</v>
      </c>
      <c r="S48">
        <v>26.390910000000002</v>
      </c>
      <c r="T48">
        <v>0</v>
      </c>
      <c r="U48">
        <v>348.97500000000002</v>
      </c>
      <c r="V48">
        <v>11.402587</v>
      </c>
      <c r="W48">
        <v>39.454999999999998</v>
      </c>
      <c r="X48">
        <v>98.34375</v>
      </c>
      <c r="Y48">
        <v>0</v>
      </c>
      <c r="Z48">
        <v>0</v>
      </c>
      <c r="AA48">
        <v>0</v>
      </c>
      <c r="AB48">
        <v>0</v>
      </c>
      <c r="AC48">
        <v>0</v>
      </c>
      <c r="AD48">
        <v>9.1149000000000004</v>
      </c>
      <c r="AE48">
        <v>32.844799999999999</v>
      </c>
      <c r="AF48">
        <v>8.8740000000000006</v>
      </c>
      <c r="AG48">
        <v>40.797600000000003</v>
      </c>
      <c r="AH48">
        <v>23.390899999999998</v>
      </c>
      <c r="AI48">
        <v>0</v>
      </c>
      <c r="AJ48">
        <v>0</v>
      </c>
      <c r="AK48">
        <v>26.014500000000002</v>
      </c>
      <c r="AL48">
        <v>24.402000000000001</v>
      </c>
      <c r="AM48">
        <v>0</v>
      </c>
      <c r="AN48">
        <v>0.78432999999999997</v>
      </c>
      <c r="AO48">
        <v>26.46</v>
      </c>
      <c r="AP48">
        <v>11.7852</v>
      </c>
      <c r="AQ48">
        <v>0</v>
      </c>
      <c r="AR48">
        <v>48.576000000000001</v>
      </c>
      <c r="AS48">
        <v>12.1068</v>
      </c>
      <c r="AT48">
        <v>17.584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93.75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2841.2141599999995</v>
      </c>
    </row>
    <row r="49" spans="1:117">
      <c r="A49" t="s">
        <v>91</v>
      </c>
      <c r="B49">
        <v>0</v>
      </c>
      <c r="C49">
        <v>0</v>
      </c>
      <c r="D49">
        <v>36.75</v>
      </c>
      <c r="E49">
        <v>0</v>
      </c>
      <c r="F49">
        <v>0</v>
      </c>
      <c r="G49">
        <v>64.073999999999998</v>
      </c>
      <c r="H49">
        <v>0</v>
      </c>
      <c r="I49">
        <v>0</v>
      </c>
      <c r="J49">
        <v>82.748000000000005</v>
      </c>
      <c r="K49">
        <v>683.13656200000003</v>
      </c>
      <c r="L49">
        <v>653.15250000000003</v>
      </c>
      <c r="M49">
        <v>72</v>
      </c>
      <c r="N49">
        <v>58.59</v>
      </c>
      <c r="O49">
        <v>123.66562500000001</v>
      </c>
      <c r="P49">
        <v>103.125</v>
      </c>
      <c r="Q49">
        <v>19.984999999999999</v>
      </c>
      <c r="R49">
        <v>42.392195999999998</v>
      </c>
      <c r="S49">
        <v>26.390910000000002</v>
      </c>
      <c r="T49">
        <v>0</v>
      </c>
      <c r="U49">
        <v>348.97500000000002</v>
      </c>
      <c r="V49">
        <v>11.402587</v>
      </c>
      <c r="W49">
        <v>39.454999999999998</v>
      </c>
      <c r="X49">
        <v>98.34375</v>
      </c>
      <c r="Y49">
        <v>0</v>
      </c>
      <c r="Z49">
        <v>0</v>
      </c>
      <c r="AA49">
        <v>0</v>
      </c>
      <c r="AB49">
        <v>0</v>
      </c>
      <c r="AC49">
        <v>0</v>
      </c>
      <c r="AD49">
        <v>9.1149000000000004</v>
      </c>
      <c r="AE49">
        <v>32.844799999999999</v>
      </c>
      <c r="AF49">
        <v>8.8740000000000006</v>
      </c>
      <c r="AG49">
        <v>40.797600000000003</v>
      </c>
      <c r="AH49">
        <v>23.390899999999998</v>
      </c>
      <c r="AI49">
        <v>0</v>
      </c>
      <c r="AJ49">
        <v>0</v>
      </c>
      <c r="AK49">
        <v>26.014500000000002</v>
      </c>
      <c r="AL49">
        <v>24.402000000000001</v>
      </c>
      <c r="AM49">
        <v>0</v>
      </c>
      <c r="AN49">
        <v>0.78432999999999997</v>
      </c>
      <c r="AO49">
        <v>26.46</v>
      </c>
      <c r="AP49">
        <v>11.7852</v>
      </c>
      <c r="AQ49">
        <v>0</v>
      </c>
      <c r="AR49">
        <v>48.576000000000001</v>
      </c>
      <c r="AS49">
        <v>31.897382</v>
      </c>
      <c r="AT49">
        <v>17.584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93.75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2860.4617419999995</v>
      </c>
    </row>
    <row r="50" spans="1:117">
      <c r="A50" t="s">
        <v>92</v>
      </c>
      <c r="B50">
        <v>0</v>
      </c>
      <c r="C50">
        <v>0</v>
      </c>
      <c r="D50">
        <v>36.75</v>
      </c>
      <c r="E50">
        <v>0</v>
      </c>
      <c r="F50">
        <v>0</v>
      </c>
      <c r="G50">
        <v>64.073999999999998</v>
      </c>
      <c r="H50">
        <v>0</v>
      </c>
      <c r="I50">
        <v>0</v>
      </c>
      <c r="J50">
        <v>82.748000000000005</v>
      </c>
      <c r="K50">
        <v>683.13656200000003</v>
      </c>
      <c r="L50">
        <v>653.15250000000003</v>
      </c>
      <c r="M50">
        <v>72</v>
      </c>
      <c r="N50">
        <v>58.59</v>
      </c>
      <c r="O50">
        <v>123.66562500000001</v>
      </c>
      <c r="P50">
        <v>103.125</v>
      </c>
      <c r="Q50">
        <v>19.984999999999999</v>
      </c>
      <c r="R50">
        <v>42.392195999999998</v>
      </c>
      <c r="S50">
        <v>26.390910000000002</v>
      </c>
      <c r="T50">
        <v>0</v>
      </c>
      <c r="U50">
        <v>348.97500000000002</v>
      </c>
      <c r="V50">
        <v>11.402587</v>
      </c>
      <c r="W50">
        <v>39.454999999999998</v>
      </c>
      <c r="X50">
        <v>98.34375</v>
      </c>
      <c r="Y50">
        <v>0</v>
      </c>
      <c r="Z50">
        <v>0</v>
      </c>
      <c r="AA50">
        <v>0</v>
      </c>
      <c r="AB50">
        <v>0</v>
      </c>
      <c r="AC50">
        <v>0</v>
      </c>
      <c r="AD50">
        <v>9.1149000000000004</v>
      </c>
      <c r="AE50">
        <v>32.844799999999999</v>
      </c>
      <c r="AF50">
        <v>8.8740000000000006</v>
      </c>
      <c r="AG50">
        <v>40.797600000000003</v>
      </c>
      <c r="AH50">
        <v>23.390899999999998</v>
      </c>
      <c r="AI50">
        <v>0</v>
      </c>
      <c r="AJ50">
        <v>0</v>
      </c>
      <c r="AK50">
        <v>26.014500000000002</v>
      </c>
      <c r="AL50">
        <v>24.402000000000001</v>
      </c>
      <c r="AM50">
        <v>0</v>
      </c>
      <c r="AN50">
        <v>0.78432999999999997</v>
      </c>
      <c r="AO50">
        <v>26.46</v>
      </c>
      <c r="AP50">
        <v>11.7852</v>
      </c>
      <c r="AQ50">
        <v>0</v>
      </c>
      <c r="AR50">
        <v>11.04</v>
      </c>
      <c r="AS50">
        <v>31.897382</v>
      </c>
      <c r="AT50">
        <v>17.584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93.75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2822.9257419999994</v>
      </c>
    </row>
    <row r="51" spans="1:117">
      <c r="A51" t="s">
        <v>93</v>
      </c>
      <c r="B51">
        <v>0</v>
      </c>
      <c r="C51">
        <v>0</v>
      </c>
      <c r="D51">
        <v>36.75</v>
      </c>
      <c r="E51">
        <v>0</v>
      </c>
      <c r="F51">
        <v>0</v>
      </c>
      <c r="G51">
        <v>64.073999999999998</v>
      </c>
      <c r="H51">
        <v>0</v>
      </c>
      <c r="I51">
        <v>0</v>
      </c>
      <c r="J51">
        <v>82.748000000000005</v>
      </c>
      <c r="K51">
        <v>683.13656200000003</v>
      </c>
      <c r="L51">
        <v>653.15250000000003</v>
      </c>
      <c r="M51">
        <v>72</v>
      </c>
      <c r="N51">
        <v>58.59</v>
      </c>
      <c r="O51">
        <v>123.66562500000001</v>
      </c>
      <c r="P51">
        <v>103.125</v>
      </c>
      <c r="Q51">
        <v>19.984999999999999</v>
      </c>
      <c r="R51">
        <v>42.392195999999998</v>
      </c>
      <c r="S51">
        <v>26.390910000000002</v>
      </c>
      <c r="T51">
        <v>0</v>
      </c>
      <c r="U51">
        <v>348.97500000000002</v>
      </c>
      <c r="V51">
        <v>11.402587</v>
      </c>
      <c r="W51">
        <v>39.454999999999998</v>
      </c>
      <c r="X51">
        <v>98.34375</v>
      </c>
      <c r="Y51">
        <v>0</v>
      </c>
      <c r="Z51">
        <v>0</v>
      </c>
      <c r="AA51">
        <v>0</v>
      </c>
      <c r="AB51">
        <v>0</v>
      </c>
      <c r="AC51">
        <v>0</v>
      </c>
      <c r="AD51">
        <v>18.229800000000001</v>
      </c>
      <c r="AE51">
        <v>32.844799999999999</v>
      </c>
      <c r="AF51">
        <v>8.8740000000000006</v>
      </c>
      <c r="AG51">
        <v>40.797600000000003</v>
      </c>
      <c r="AH51">
        <v>23.390899999999998</v>
      </c>
      <c r="AI51">
        <v>0</v>
      </c>
      <c r="AJ51">
        <v>0</v>
      </c>
      <c r="AK51">
        <v>26.014500000000002</v>
      </c>
      <c r="AL51">
        <v>24.402000000000001</v>
      </c>
      <c r="AM51">
        <v>0</v>
      </c>
      <c r="AN51">
        <v>0.78432999999999997</v>
      </c>
      <c r="AO51">
        <v>26.46</v>
      </c>
      <c r="AP51">
        <v>11.2728</v>
      </c>
      <c r="AQ51">
        <v>0</v>
      </c>
      <c r="AR51">
        <v>11.04</v>
      </c>
      <c r="AS51">
        <v>31.897382</v>
      </c>
      <c r="AT51">
        <v>17.584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93.75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2831.5282419999999</v>
      </c>
    </row>
    <row r="52" spans="1:117">
      <c r="A52" t="s">
        <v>94</v>
      </c>
      <c r="B52">
        <v>0</v>
      </c>
      <c r="C52">
        <v>0</v>
      </c>
      <c r="D52">
        <v>36.75</v>
      </c>
      <c r="E52">
        <v>0</v>
      </c>
      <c r="F52">
        <v>0</v>
      </c>
      <c r="G52">
        <v>64.073999999999998</v>
      </c>
      <c r="H52">
        <v>0</v>
      </c>
      <c r="I52">
        <v>0</v>
      </c>
      <c r="J52">
        <v>82.748000000000005</v>
      </c>
      <c r="K52">
        <v>683.13656200000003</v>
      </c>
      <c r="L52">
        <v>653.15250000000003</v>
      </c>
      <c r="M52">
        <v>72</v>
      </c>
      <c r="N52">
        <v>58.59</v>
      </c>
      <c r="O52">
        <v>123.66562500000001</v>
      </c>
      <c r="P52">
        <v>103.125</v>
      </c>
      <c r="Q52">
        <v>19.984999999999999</v>
      </c>
      <c r="R52">
        <v>42.392195999999998</v>
      </c>
      <c r="S52">
        <v>26.390910000000002</v>
      </c>
      <c r="T52">
        <v>0</v>
      </c>
      <c r="U52">
        <v>348.97500000000002</v>
      </c>
      <c r="V52">
        <v>11.402587</v>
      </c>
      <c r="W52">
        <v>39.454999999999998</v>
      </c>
      <c r="X52">
        <v>98.34375</v>
      </c>
      <c r="Y52">
        <v>0</v>
      </c>
      <c r="Z52">
        <v>0</v>
      </c>
      <c r="AA52">
        <v>0</v>
      </c>
      <c r="AB52">
        <v>0</v>
      </c>
      <c r="AC52">
        <v>0</v>
      </c>
      <c r="AD52">
        <v>18.229800000000001</v>
      </c>
      <c r="AE52">
        <v>32.844799999999999</v>
      </c>
      <c r="AF52">
        <v>8.8740000000000006</v>
      </c>
      <c r="AG52">
        <v>40.797600000000003</v>
      </c>
      <c r="AH52">
        <v>23.390899999999998</v>
      </c>
      <c r="AI52">
        <v>0</v>
      </c>
      <c r="AJ52">
        <v>0</v>
      </c>
      <c r="AK52">
        <v>26.014500000000002</v>
      </c>
      <c r="AL52">
        <v>24.402000000000001</v>
      </c>
      <c r="AM52">
        <v>0</v>
      </c>
      <c r="AN52">
        <v>0.78432999999999997</v>
      </c>
      <c r="AO52">
        <v>26.46</v>
      </c>
      <c r="AP52">
        <v>11.2728</v>
      </c>
      <c r="AQ52">
        <v>0</v>
      </c>
      <c r="AR52">
        <v>11.04</v>
      </c>
      <c r="AS52">
        <v>31.897382</v>
      </c>
      <c r="AT52">
        <v>17.584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93.75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2831.5282419999999</v>
      </c>
    </row>
    <row r="53" spans="1:117">
      <c r="A53" t="s">
        <v>95</v>
      </c>
      <c r="B53">
        <v>0</v>
      </c>
      <c r="C53">
        <v>0</v>
      </c>
      <c r="D53">
        <v>36.75</v>
      </c>
      <c r="E53">
        <v>0</v>
      </c>
      <c r="F53">
        <v>0</v>
      </c>
      <c r="G53">
        <v>64.073999999999998</v>
      </c>
      <c r="H53">
        <v>0</v>
      </c>
      <c r="I53">
        <v>0</v>
      </c>
      <c r="J53">
        <v>78.912000000000006</v>
      </c>
      <c r="K53">
        <v>683.13656200000003</v>
      </c>
      <c r="L53">
        <v>653.15250000000003</v>
      </c>
      <c r="M53">
        <v>72</v>
      </c>
      <c r="N53">
        <v>58.59</v>
      </c>
      <c r="O53">
        <v>123.66562500000001</v>
      </c>
      <c r="P53">
        <v>103.125</v>
      </c>
      <c r="Q53">
        <v>19.984999999999999</v>
      </c>
      <c r="R53">
        <v>42.392195999999998</v>
      </c>
      <c r="S53">
        <v>26.390910000000002</v>
      </c>
      <c r="T53">
        <v>0</v>
      </c>
      <c r="U53">
        <v>348.97500000000002</v>
      </c>
      <c r="V53">
        <v>11.402587</v>
      </c>
      <c r="W53">
        <v>39.454999999999998</v>
      </c>
      <c r="X53">
        <v>98.34375</v>
      </c>
      <c r="Y53">
        <v>0</v>
      </c>
      <c r="Z53">
        <v>0</v>
      </c>
      <c r="AA53">
        <v>0</v>
      </c>
      <c r="AB53">
        <v>0</v>
      </c>
      <c r="AC53">
        <v>0</v>
      </c>
      <c r="AD53">
        <v>18.229800000000001</v>
      </c>
      <c r="AE53">
        <v>32.844799999999999</v>
      </c>
      <c r="AF53">
        <v>8.8740000000000006</v>
      </c>
      <c r="AG53">
        <v>40.797600000000003</v>
      </c>
      <c r="AH53">
        <v>23.390899999999998</v>
      </c>
      <c r="AI53">
        <v>0</v>
      </c>
      <c r="AJ53">
        <v>0</v>
      </c>
      <c r="AK53">
        <v>26.014500000000002</v>
      </c>
      <c r="AL53">
        <v>24.402000000000001</v>
      </c>
      <c r="AM53">
        <v>0</v>
      </c>
      <c r="AN53">
        <v>0.78432999999999997</v>
      </c>
      <c r="AO53">
        <v>26.46</v>
      </c>
      <c r="AP53">
        <v>11.2728</v>
      </c>
      <c r="AQ53">
        <v>0</v>
      </c>
      <c r="AR53">
        <v>11.04</v>
      </c>
      <c r="AS53">
        <v>12.1068</v>
      </c>
      <c r="AT53">
        <v>17.584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93.75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2807.90166</v>
      </c>
    </row>
    <row r="54" spans="1:117">
      <c r="A54" t="s">
        <v>96</v>
      </c>
      <c r="B54">
        <v>0</v>
      </c>
      <c r="C54">
        <v>0</v>
      </c>
      <c r="D54">
        <v>36.75</v>
      </c>
      <c r="E54">
        <v>0</v>
      </c>
      <c r="F54">
        <v>0</v>
      </c>
      <c r="G54">
        <v>64.073999999999998</v>
      </c>
      <c r="H54">
        <v>0</v>
      </c>
      <c r="I54">
        <v>0</v>
      </c>
      <c r="J54">
        <v>78.912000000000006</v>
      </c>
      <c r="K54">
        <v>683.13656200000003</v>
      </c>
      <c r="L54">
        <v>653.15250000000003</v>
      </c>
      <c r="M54">
        <v>72</v>
      </c>
      <c r="N54">
        <v>58.59</v>
      </c>
      <c r="O54">
        <v>123.66562500000001</v>
      </c>
      <c r="P54">
        <v>103.125</v>
      </c>
      <c r="Q54">
        <v>19.984999999999999</v>
      </c>
      <c r="R54">
        <v>42.392195999999998</v>
      </c>
      <c r="S54">
        <v>26.390910000000002</v>
      </c>
      <c r="T54">
        <v>0</v>
      </c>
      <c r="U54">
        <v>348.97500000000002</v>
      </c>
      <c r="V54">
        <v>11.402587</v>
      </c>
      <c r="W54">
        <v>39.454999999999998</v>
      </c>
      <c r="X54">
        <v>98.34375</v>
      </c>
      <c r="Y54">
        <v>0</v>
      </c>
      <c r="Z54">
        <v>0</v>
      </c>
      <c r="AA54">
        <v>0</v>
      </c>
      <c r="AB54">
        <v>0</v>
      </c>
      <c r="AC54">
        <v>0</v>
      </c>
      <c r="AD54">
        <v>18.229800000000001</v>
      </c>
      <c r="AE54">
        <v>32.844799999999999</v>
      </c>
      <c r="AF54">
        <v>8.8740000000000006</v>
      </c>
      <c r="AG54">
        <v>40.797600000000003</v>
      </c>
      <c r="AH54">
        <v>23.390899999999998</v>
      </c>
      <c r="AI54">
        <v>0</v>
      </c>
      <c r="AJ54">
        <v>0</v>
      </c>
      <c r="AK54">
        <v>26.014500000000002</v>
      </c>
      <c r="AL54">
        <v>24.402000000000001</v>
      </c>
      <c r="AM54">
        <v>0</v>
      </c>
      <c r="AN54">
        <v>0.78432999999999997</v>
      </c>
      <c r="AO54">
        <v>26.46</v>
      </c>
      <c r="AP54">
        <v>11.2728</v>
      </c>
      <c r="AQ54">
        <v>0</v>
      </c>
      <c r="AR54">
        <v>11.04</v>
      </c>
      <c r="AS54">
        <v>9.4163999999999994</v>
      </c>
      <c r="AT54">
        <v>17.584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93.75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2805.21126</v>
      </c>
    </row>
    <row r="55" spans="1:117">
      <c r="A55" t="s">
        <v>97</v>
      </c>
      <c r="B55">
        <v>0</v>
      </c>
      <c r="C55">
        <v>0</v>
      </c>
      <c r="D55">
        <v>36.75</v>
      </c>
      <c r="E55">
        <v>0</v>
      </c>
      <c r="F55">
        <v>0</v>
      </c>
      <c r="G55">
        <v>64.073999999999998</v>
      </c>
      <c r="H55">
        <v>0</v>
      </c>
      <c r="I55">
        <v>0</v>
      </c>
      <c r="J55">
        <v>78.912000000000006</v>
      </c>
      <c r="K55">
        <v>683.13656200000003</v>
      </c>
      <c r="L55">
        <v>653.15250000000003</v>
      </c>
      <c r="M55">
        <v>72</v>
      </c>
      <c r="N55">
        <v>58.59</v>
      </c>
      <c r="O55">
        <v>123.66562500000001</v>
      </c>
      <c r="P55">
        <v>103.125</v>
      </c>
      <c r="Q55">
        <v>19.984999999999999</v>
      </c>
      <c r="R55">
        <v>42.392195999999998</v>
      </c>
      <c r="S55">
        <v>26.390910000000002</v>
      </c>
      <c r="T55">
        <v>0</v>
      </c>
      <c r="U55">
        <v>348.97500000000002</v>
      </c>
      <c r="V55">
        <v>11.402587</v>
      </c>
      <c r="W55">
        <v>39.454999999999998</v>
      </c>
      <c r="X55">
        <v>98.34375</v>
      </c>
      <c r="Y55">
        <v>0</v>
      </c>
      <c r="Z55">
        <v>0</v>
      </c>
      <c r="AA55">
        <v>0</v>
      </c>
      <c r="AB55">
        <v>0</v>
      </c>
      <c r="AC55">
        <v>0</v>
      </c>
      <c r="AD55">
        <v>18.229800000000001</v>
      </c>
      <c r="AE55">
        <v>32.844799999999999</v>
      </c>
      <c r="AF55">
        <v>8.8740000000000006</v>
      </c>
      <c r="AG55">
        <v>40.797600000000003</v>
      </c>
      <c r="AH55">
        <v>23.390899999999998</v>
      </c>
      <c r="AI55">
        <v>0</v>
      </c>
      <c r="AJ55">
        <v>0</v>
      </c>
      <c r="AK55">
        <v>26.014500000000002</v>
      </c>
      <c r="AL55">
        <v>24.402000000000001</v>
      </c>
      <c r="AM55">
        <v>0</v>
      </c>
      <c r="AN55">
        <v>0.78432999999999997</v>
      </c>
      <c r="AO55">
        <v>26.46</v>
      </c>
      <c r="AP55">
        <v>11.2728</v>
      </c>
      <c r="AQ55">
        <v>0</v>
      </c>
      <c r="AR55">
        <v>11.04</v>
      </c>
      <c r="AS55">
        <v>9.4163999999999994</v>
      </c>
      <c r="AT55">
        <v>17.584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93.75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2805.21126</v>
      </c>
    </row>
    <row r="56" spans="1:117">
      <c r="A56" t="s">
        <v>98</v>
      </c>
      <c r="B56">
        <v>0</v>
      </c>
      <c r="C56">
        <v>0</v>
      </c>
      <c r="D56">
        <v>36.75</v>
      </c>
      <c r="E56">
        <v>0</v>
      </c>
      <c r="F56">
        <v>0</v>
      </c>
      <c r="G56">
        <v>64.073999999999998</v>
      </c>
      <c r="H56">
        <v>0</v>
      </c>
      <c r="I56">
        <v>0</v>
      </c>
      <c r="J56">
        <v>78.912000000000006</v>
      </c>
      <c r="K56">
        <v>683.13656200000003</v>
      </c>
      <c r="L56">
        <v>653.15250000000003</v>
      </c>
      <c r="M56">
        <v>72</v>
      </c>
      <c r="N56">
        <v>58.59</v>
      </c>
      <c r="O56">
        <v>123.66562500000001</v>
      </c>
      <c r="P56">
        <v>103.125</v>
      </c>
      <c r="Q56">
        <v>19.984999999999999</v>
      </c>
      <c r="R56">
        <v>42.392195999999998</v>
      </c>
      <c r="S56">
        <v>26.390910000000002</v>
      </c>
      <c r="T56">
        <v>0</v>
      </c>
      <c r="U56">
        <v>348.97500000000002</v>
      </c>
      <c r="V56">
        <v>11.402587</v>
      </c>
      <c r="W56">
        <v>39.454999999999998</v>
      </c>
      <c r="X56">
        <v>98.34375</v>
      </c>
      <c r="Y56">
        <v>0</v>
      </c>
      <c r="Z56">
        <v>0</v>
      </c>
      <c r="AA56">
        <v>0</v>
      </c>
      <c r="AB56">
        <v>0</v>
      </c>
      <c r="AC56">
        <v>0</v>
      </c>
      <c r="AD56">
        <v>18.229800000000001</v>
      </c>
      <c r="AE56">
        <v>32.844799999999999</v>
      </c>
      <c r="AF56">
        <v>8.8740000000000006</v>
      </c>
      <c r="AG56">
        <v>40.797600000000003</v>
      </c>
      <c r="AH56">
        <v>39.3005</v>
      </c>
      <c r="AI56">
        <v>0</v>
      </c>
      <c r="AJ56">
        <v>0</v>
      </c>
      <c r="AK56">
        <v>26.014500000000002</v>
      </c>
      <c r="AL56">
        <v>24.402000000000001</v>
      </c>
      <c r="AM56">
        <v>0</v>
      </c>
      <c r="AN56">
        <v>0.78432999999999997</v>
      </c>
      <c r="AO56">
        <v>26.46</v>
      </c>
      <c r="AP56">
        <v>11.2728</v>
      </c>
      <c r="AQ56">
        <v>0</v>
      </c>
      <c r="AR56">
        <v>11.04</v>
      </c>
      <c r="AS56">
        <v>9.4163999999999994</v>
      </c>
      <c r="AT56">
        <v>17.584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93.75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2821.12086</v>
      </c>
    </row>
    <row r="57" spans="1:117">
      <c r="A57" t="s">
        <v>99</v>
      </c>
      <c r="B57">
        <v>0</v>
      </c>
      <c r="C57">
        <v>0</v>
      </c>
      <c r="D57">
        <v>36.75</v>
      </c>
      <c r="E57">
        <v>0</v>
      </c>
      <c r="F57">
        <v>0</v>
      </c>
      <c r="G57">
        <v>64.073999999999998</v>
      </c>
      <c r="H57">
        <v>0</v>
      </c>
      <c r="I57">
        <v>0</v>
      </c>
      <c r="J57">
        <v>78.912000000000006</v>
      </c>
      <c r="K57">
        <v>683.13656200000003</v>
      </c>
      <c r="L57">
        <v>653.15250000000003</v>
      </c>
      <c r="M57">
        <v>72</v>
      </c>
      <c r="N57">
        <v>58.59</v>
      </c>
      <c r="O57">
        <v>123.66562500000001</v>
      </c>
      <c r="P57">
        <v>103.125</v>
      </c>
      <c r="Q57">
        <v>19.984999999999999</v>
      </c>
      <c r="R57">
        <v>42.392195999999998</v>
      </c>
      <c r="S57">
        <v>26.390910000000002</v>
      </c>
      <c r="T57">
        <v>0</v>
      </c>
      <c r="U57">
        <v>348.97500000000002</v>
      </c>
      <c r="V57">
        <v>11.402587</v>
      </c>
      <c r="W57">
        <v>33.384999999999998</v>
      </c>
      <c r="X57">
        <v>98.34375</v>
      </c>
      <c r="Y57">
        <v>0</v>
      </c>
      <c r="Z57">
        <v>0</v>
      </c>
      <c r="AA57">
        <v>0</v>
      </c>
      <c r="AB57">
        <v>0</v>
      </c>
      <c r="AC57">
        <v>0</v>
      </c>
      <c r="AD57">
        <v>18.229800000000001</v>
      </c>
      <c r="AE57">
        <v>32.844799999999999</v>
      </c>
      <c r="AF57">
        <v>8.8740000000000006</v>
      </c>
      <c r="AG57">
        <v>40.797600000000003</v>
      </c>
      <c r="AH57">
        <v>39.3005</v>
      </c>
      <c r="AI57">
        <v>0</v>
      </c>
      <c r="AJ57">
        <v>0</v>
      </c>
      <c r="AK57">
        <v>26.014500000000002</v>
      </c>
      <c r="AL57">
        <v>24.402000000000001</v>
      </c>
      <c r="AM57">
        <v>0</v>
      </c>
      <c r="AN57">
        <v>0.78432999999999997</v>
      </c>
      <c r="AO57">
        <v>26.46</v>
      </c>
      <c r="AP57">
        <v>11.529</v>
      </c>
      <c r="AQ57">
        <v>0</v>
      </c>
      <c r="AR57">
        <v>11.04</v>
      </c>
      <c r="AS57">
        <v>9.4163999999999994</v>
      </c>
      <c r="AT57">
        <v>17.584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93.75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2815.3070600000001</v>
      </c>
    </row>
    <row r="58" spans="1:117">
      <c r="A58" t="s">
        <v>100</v>
      </c>
      <c r="B58">
        <v>0</v>
      </c>
      <c r="C58">
        <v>0</v>
      </c>
      <c r="D58">
        <v>35.700000000000003</v>
      </c>
      <c r="E58">
        <v>0</v>
      </c>
      <c r="F58">
        <v>0</v>
      </c>
      <c r="G58">
        <v>64.073999999999998</v>
      </c>
      <c r="H58">
        <v>0</v>
      </c>
      <c r="I58">
        <v>0</v>
      </c>
      <c r="J58">
        <v>78.912000000000006</v>
      </c>
      <c r="K58">
        <v>683.13656200000003</v>
      </c>
      <c r="L58">
        <v>653.15250000000003</v>
      </c>
      <c r="M58">
        <v>72</v>
      </c>
      <c r="N58">
        <v>58.59</v>
      </c>
      <c r="O58">
        <v>123.66562500000001</v>
      </c>
      <c r="P58">
        <v>103.125</v>
      </c>
      <c r="Q58">
        <v>19.984999999999999</v>
      </c>
      <c r="R58">
        <v>42.392195999999998</v>
      </c>
      <c r="S58">
        <v>26.390910000000002</v>
      </c>
      <c r="T58">
        <v>0</v>
      </c>
      <c r="U58">
        <v>348.97500000000002</v>
      </c>
      <c r="V58">
        <v>11.402587</v>
      </c>
      <c r="W58">
        <v>33.384999999999998</v>
      </c>
      <c r="X58">
        <v>98.34375</v>
      </c>
      <c r="Y58">
        <v>0</v>
      </c>
      <c r="Z58">
        <v>0</v>
      </c>
      <c r="AA58">
        <v>0</v>
      </c>
      <c r="AB58">
        <v>0</v>
      </c>
      <c r="AC58">
        <v>0</v>
      </c>
      <c r="AD58">
        <v>18.229800000000001</v>
      </c>
      <c r="AE58">
        <v>32.844799999999999</v>
      </c>
      <c r="AF58">
        <v>8.8740000000000006</v>
      </c>
      <c r="AG58">
        <v>40.797600000000003</v>
      </c>
      <c r="AH58">
        <v>70.078000000000003</v>
      </c>
      <c r="AI58">
        <v>0</v>
      </c>
      <c r="AJ58">
        <v>0</v>
      </c>
      <c r="AK58">
        <v>26.014500000000002</v>
      </c>
      <c r="AL58">
        <v>24.402000000000001</v>
      </c>
      <c r="AM58">
        <v>0</v>
      </c>
      <c r="AN58">
        <v>0.78432999999999997</v>
      </c>
      <c r="AO58">
        <v>26.46</v>
      </c>
      <c r="AP58">
        <v>11.529</v>
      </c>
      <c r="AQ58">
        <v>0</v>
      </c>
      <c r="AR58">
        <v>11.04</v>
      </c>
      <c r="AS58">
        <v>9.4163999999999994</v>
      </c>
      <c r="AT58">
        <v>17.584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93.75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2845.0345600000001</v>
      </c>
    </row>
    <row r="59" spans="1:117">
      <c r="A59" t="s">
        <v>101</v>
      </c>
      <c r="B59">
        <v>0</v>
      </c>
      <c r="C59">
        <v>0</v>
      </c>
      <c r="D59">
        <v>35.700000000000003</v>
      </c>
      <c r="E59">
        <v>0</v>
      </c>
      <c r="F59">
        <v>0</v>
      </c>
      <c r="G59">
        <v>64.073999999999998</v>
      </c>
      <c r="H59">
        <v>0</v>
      </c>
      <c r="I59">
        <v>0</v>
      </c>
      <c r="J59">
        <v>78.912000000000006</v>
      </c>
      <c r="K59">
        <v>683.13656200000003</v>
      </c>
      <c r="L59">
        <v>653.15250000000003</v>
      </c>
      <c r="M59">
        <v>72</v>
      </c>
      <c r="N59">
        <v>58.59</v>
      </c>
      <c r="O59">
        <v>123.66562500000001</v>
      </c>
      <c r="P59">
        <v>103.125</v>
      </c>
      <c r="Q59">
        <v>19.984999999999999</v>
      </c>
      <c r="R59">
        <v>42.392195999999998</v>
      </c>
      <c r="S59">
        <v>26.390910000000002</v>
      </c>
      <c r="T59">
        <v>0</v>
      </c>
      <c r="U59">
        <v>348.97500000000002</v>
      </c>
      <c r="V59">
        <v>11.402587</v>
      </c>
      <c r="W59">
        <v>33.384999999999998</v>
      </c>
      <c r="X59">
        <v>98.34375</v>
      </c>
      <c r="Y59">
        <v>0</v>
      </c>
      <c r="Z59">
        <v>0</v>
      </c>
      <c r="AA59">
        <v>0</v>
      </c>
      <c r="AB59">
        <v>0</v>
      </c>
      <c r="AC59">
        <v>0</v>
      </c>
      <c r="AD59">
        <v>18.229800000000001</v>
      </c>
      <c r="AE59">
        <v>32.844799999999999</v>
      </c>
      <c r="AF59">
        <v>8.8740000000000006</v>
      </c>
      <c r="AG59">
        <v>40.797600000000003</v>
      </c>
      <c r="AH59">
        <v>70.078000000000003</v>
      </c>
      <c r="AI59">
        <v>0</v>
      </c>
      <c r="AJ59">
        <v>0</v>
      </c>
      <c r="AK59">
        <v>26.014500000000002</v>
      </c>
      <c r="AL59">
        <v>24.402000000000001</v>
      </c>
      <c r="AM59">
        <v>0</v>
      </c>
      <c r="AN59">
        <v>0.78432999999999997</v>
      </c>
      <c r="AO59">
        <v>26.46</v>
      </c>
      <c r="AP59">
        <v>12.169499999999999</v>
      </c>
      <c r="AQ59">
        <v>0</v>
      </c>
      <c r="AR59">
        <v>11.04</v>
      </c>
      <c r="AS59">
        <v>9.4163999999999994</v>
      </c>
      <c r="AT59">
        <v>17.584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93.75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2845.67506</v>
      </c>
    </row>
    <row r="60" spans="1:117">
      <c r="A60" t="s">
        <v>102</v>
      </c>
      <c r="B60">
        <v>0</v>
      </c>
      <c r="C60">
        <v>0</v>
      </c>
      <c r="D60">
        <v>35.700000000000003</v>
      </c>
      <c r="E60">
        <v>0</v>
      </c>
      <c r="F60">
        <v>0</v>
      </c>
      <c r="G60">
        <v>64.073999999999998</v>
      </c>
      <c r="H60">
        <v>0</v>
      </c>
      <c r="I60">
        <v>0</v>
      </c>
      <c r="J60">
        <v>78.912000000000006</v>
      </c>
      <c r="K60">
        <v>683.13656200000003</v>
      </c>
      <c r="L60">
        <v>653.15250000000003</v>
      </c>
      <c r="M60">
        <v>72</v>
      </c>
      <c r="N60">
        <v>58.59</v>
      </c>
      <c r="O60">
        <v>123.66562500000001</v>
      </c>
      <c r="P60">
        <v>103.125</v>
      </c>
      <c r="Q60">
        <v>19.984999999999999</v>
      </c>
      <c r="R60">
        <v>42.392195999999998</v>
      </c>
      <c r="S60">
        <v>26.390910000000002</v>
      </c>
      <c r="T60">
        <v>0</v>
      </c>
      <c r="U60">
        <v>348.97500000000002</v>
      </c>
      <c r="V60">
        <v>11.402587</v>
      </c>
      <c r="W60">
        <v>33.384999999999998</v>
      </c>
      <c r="X60">
        <v>98.34375</v>
      </c>
      <c r="Y60">
        <v>0</v>
      </c>
      <c r="Z60">
        <v>0</v>
      </c>
      <c r="AA60">
        <v>0</v>
      </c>
      <c r="AB60">
        <v>0</v>
      </c>
      <c r="AC60">
        <v>0</v>
      </c>
      <c r="AD60">
        <v>18.229800000000001</v>
      </c>
      <c r="AE60">
        <v>32.844799999999999</v>
      </c>
      <c r="AF60">
        <v>8.8740000000000006</v>
      </c>
      <c r="AG60">
        <v>40.797600000000003</v>
      </c>
      <c r="AH60">
        <v>70.078000000000003</v>
      </c>
      <c r="AI60">
        <v>0</v>
      </c>
      <c r="AJ60">
        <v>0</v>
      </c>
      <c r="AK60">
        <v>26.014500000000002</v>
      </c>
      <c r="AL60">
        <v>24.402000000000001</v>
      </c>
      <c r="AM60">
        <v>0</v>
      </c>
      <c r="AN60">
        <v>0.78432999999999997</v>
      </c>
      <c r="AO60">
        <v>26.46</v>
      </c>
      <c r="AP60">
        <v>12.169499999999999</v>
      </c>
      <c r="AQ60">
        <v>0</v>
      </c>
      <c r="AR60">
        <v>11.04</v>
      </c>
      <c r="AS60">
        <v>9.4163999999999994</v>
      </c>
      <c r="AT60">
        <v>17.584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93.75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2845.67506</v>
      </c>
    </row>
    <row r="61" spans="1:117">
      <c r="A61" t="s">
        <v>103</v>
      </c>
      <c r="B61">
        <v>0</v>
      </c>
      <c r="C61">
        <v>0</v>
      </c>
      <c r="D61">
        <v>35.700000000000003</v>
      </c>
      <c r="E61">
        <v>0</v>
      </c>
      <c r="F61">
        <v>0</v>
      </c>
      <c r="G61">
        <v>64.073999999999998</v>
      </c>
      <c r="H61">
        <v>0</v>
      </c>
      <c r="I61">
        <v>0</v>
      </c>
      <c r="J61">
        <v>78.912000000000006</v>
      </c>
      <c r="K61">
        <v>683.13656200000003</v>
      </c>
      <c r="L61">
        <v>653.15250000000003</v>
      </c>
      <c r="M61">
        <v>72</v>
      </c>
      <c r="N61">
        <v>58.59</v>
      </c>
      <c r="O61">
        <v>123.66562500000001</v>
      </c>
      <c r="P61">
        <v>103.125</v>
      </c>
      <c r="Q61">
        <v>19.984999999999999</v>
      </c>
      <c r="R61">
        <v>42.392195999999998</v>
      </c>
      <c r="S61">
        <v>26.390910000000002</v>
      </c>
      <c r="T61">
        <v>0</v>
      </c>
      <c r="U61">
        <v>348.97500000000002</v>
      </c>
      <c r="V61">
        <v>11.402587</v>
      </c>
      <c r="W61">
        <v>33.384999999999998</v>
      </c>
      <c r="X61">
        <v>98.34375</v>
      </c>
      <c r="Y61">
        <v>0</v>
      </c>
      <c r="Z61">
        <v>6.5208000000000004</v>
      </c>
      <c r="AA61">
        <v>0</v>
      </c>
      <c r="AB61">
        <v>0</v>
      </c>
      <c r="AC61">
        <v>0</v>
      </c>
      <c r="AD61">
        <v>18.229800000000001</v>
      </c>
      <c r="AE61">
        <v>32.844799999999999</v>
      </c>
      <c r="AF61">
        <v>8.8740000000000006</v>
      </c>
      <c r="AG61">
        <v>40.797600000000003</v>
      </c>
      <c r="AH61">
        <v>70.078000000000003</v>
      </c>
      <c r="AI61">
        <v>0</v>
      </c>
      <c r="AJ61">
        <v>0</v>
      </c>
      <c r="AK61">
        <v>26.014500000000002</v>
      </c>
      <c r="AL61">
        <v>24.402000000000001</v>
      </c>
      <c r="AM61">
        <v>0</v>
      </c>
      <c r="AN61">
        <v>0.78432999999999997</v>
      </c>
      <c r="AO61">
        <v>26.46</v>
      </c>
      <c r="AP61">
        <v>12.169499999999999</v>
      </c>
      <c r="AQ61">
        <v>0</v>
      </c>
      <c r="AR61">
        <v>11.04</v>
      </c>
      <c r="AS61">
        <v>9.4163999999999994</v>
      </c>
      <c r="AT61">
        <v>17.584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93.75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2852.1958599999998</v>
      </c>
    </row>
    <row r="62" spans="1:117">
      <c r="A62" t="s">
        <v>104</v>
      </c>
      <c r="B62">
        <v>0</v>
      </c>
      <c r="C62">
        <v>0</v>
      </c>
      <c r="D62">
        <v>35.700000000000003</v>
      </c>
      <c r="E62">
        <v>0</v>
      </c>
      <c r="F62">
        <v>0</v>
      </c>
      <c r="G62">
        <v>64.073999999999998</v>
      </c>
      <c r="H62">
        <v>0</v>
      </c>
      <c r="I62">
        <v>0</v>
      </c>
      <c r="J62">
        <v>78.912000000000006</v>
      </c>
      <c r="K62">
        <v>683.13656200000003</v>
      </c>
      <c r="L62">
        <v>653.15250000000003</v>
      </c>
      <c r="M62">
        <v>72</v>
      </c>
      <c r="N62">
        <v>58.59</v>
      </c>
      <c r="O62">
        <v>123.66562500000001</v>
      </c>
      <c r="P62">
        <v>103.125</v>
      </c>
      <c r="Q62">
        <v>19.984999999999999</v>
      </c>
      <c r="R62">
        <v>42.392195999999998</v>
      </c>
      <c r="S62">
        <v>26.390910000000002</v>
      </c>
      <c r="T62">
        <v>0</v>
      </c>
      <c r="U62">
        <v>348.97500000000002</v>
      </c>
      <c r="V62">
        <v>11.402587</v>
      </c>
      <c r="W62">
        <v>33.384999999999998</v>
      </c>
      <c r="X62">
        <v>98.34375</v>
      </c>
      <c r="Y62">
        <v>0</v>
      </c>
      <c r="Z62">
        <v>6.5208000000000004</v>
      </c>
      <c r="AA62">
        <v>0</v>
      </c>
      <c r="AB62">
        <v>0</v>
      </c>
      <c r="AC62">
        <v>0</v>
      </c>
      <c r="AD62">
        <v>18.229800000000001</v>
      </c>
      <c r="AE62">
        <v>32.844799999999999</v>
      </c>
      <c r="AF62">
        <v>8.8740000000000006</v>
      </c>
      <c r="AG62">
        <v>40.797600000000003</v>
      </c>
      <c r="AH62">
        <v>70.078000000000003</v>
      </c>
      <c r="AI62">
        <v>0</v>
      </c>
      <c r="AJ62">
        <v>0</v>
      </c>
      <c r="AK62">
        <v>26.014500000000002</v>
      </c>
      <c r="AL62">
        <v>24.402000000000001</v>
      </c>
      <c r="AM62">
        <v>0</v>
      </c>
      <c r="AN62">
        <v>0.78432999999999997</v>
      </c>
      <c r="AO62">
        <v>26.46</v>
      </c>
      <c r="AP62">
        <v>12.169499999999999</v>
      </c>
      <c r="AQ62">
        <v>0</v>
      </c>
      <c r="AR62">
        <v>11.04</v>
      </c>
      <c r="AS62">
        <v>9.4163999999999994</v>
      </c>
      <c r="AT62">
        <v>17.584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93.75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2852.1958599999998</v>
      </c>
    </row>
    <row r="63" spans="1:117">
      <c r="A63" t="s">
        <v>105</v>
      </c>
      <c r="B63">
        <v>0</v>
      </c>
      <c r="C63">
        <v>0</v>
      </c>
      <c r="D63">
        <v>35.700000000000003</v>
      </c>
      <c r="E63">
        <v>0</v>
      </c>
      <c r="F63">
        <v>0</v>
      </c>
      <c r="G63">
        <v>64.073999999999998</v>
      </c>
      <c r="H63">
        <v>0</v>
      </c>
      <c r="I63">
        <v>0</v>
      </c>
      <c r="J63">
        <v>78.912000000000006</v>
      </c>
      <c r="K63">
        <v>683.13656200000003</v>
      </c>
      <c r="L63">
        <v>653.15250000000003</v>
      </c>
      <c r="M63">
        <v>72</v>
      </c>
      <c r="N63">
        <v>58.59</v>
      </c>
      <c r="O63">
        <v>123.66562500000001</v>
      </c>
      <c r="P63">
        <v>103.125</v>
      </c>
      <c r="Q63">
        <v>19.984999999999999</v>
      </c>
      <c r="R63">
        <v>42.392195999999998</v>
      </c>
      <c r="S63">
        <v>26.390910000000002</v>
      </c>
      <c r="T63">
        <v>0</v>
      </c>
      <c r="U63">
        <v>348.97500000000002</v>
      </c>
      <c r="V63">
        <v>11.402587</v>
      </c>
      <c r="W63">
        <v>33.384999999999998</v>
      </c>
      <c r="X63">
        <v>98.34375</v>
      </c>
      <c r="Y63">
        <v>0</v>
      </c>
      <c r="Z63">
        <v>6.5208000000000004</v>
      </c>
      <c r="AA63">
        <v>0</v>
      </c>
      <c r="AB63">
        <v>11.997</v>
      </c>
      <c r="AC63">
        <v>0</v>
      </c>
      <c r="AD63">
        <v>9.1149000000000004</v>
      </c>
      <c r="AE63">
        <v>32.844799999999999</v>
      </c>
      <c r="AF63">
        <v>8.8740000000000006</v>
      </c>
      <c r="AG63">
        <v>40.797600000000003</v>
      </c>
      <c r="AH63">
        <v>70.078000000000003</v>
      </c>
      <c r="AI63">
        <v>0</v>
      </c>
      <c r="AJ63">
        <v>0</v>
      </c>
      <c r="AK63">
        <v>26.014500000000002</v>
      </c>
      <c r="AL63">
        <v>24.402000000000001</v>
      </c>
      <c r="AM63">
        <v>0</v>
      </c>
      <c r="AN63">
        <v>0.78432999999999997</v>
      </c>
      <c r="AO63">
        <v>26.46</v>
      </c>
      <c r="AP63">
        <v>12.169499999999999</v>
      </c>
      <c r="AQ63">
        <v>0</v>
      </c>
      <c r="AR63">
        <v>11.04</v>
      </c>
      <c r="AS63">
        <v>9.4163999999999994</v>
      </c>
      <c r="AT63">
        <v>17.584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93.75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2855.0779599999996</v>
      </c>
    </row>
    <row r="64" spans="1:117">
      <c r="A64" t="s">
        <v>106</v>
      </c>
      <c r="B64">
        <v>0</v>
      </c>
      <c r="C64">
        <v>0</v>
      </c>
      <c r="D64">
        <v>34.65</v>
      </c>
      <c r="E64">
        <v>0</v>
      </c>
      <c r="F64">
        <v>0</v>
      </c>
      <c r="G64">
        <v>64.073999999999998</v>
      </c>
      <c r="H64">
        <v>0</v>
      </c>
      <c r="I64">
        <v>0</v>
      </c>
      <c r="J64">
        <v>78.912000000000006</v>
      </c>
      <c r="K64">
        <v>683.13656200000003</v>
      </c>
      <c r="L64">
        <v>653.15250000000003</v>
      </c>
      <c r="M64">
        <v>72</v>
      </c>
      <c r="N64">
        <v>58.59</v>
      </c>
      <c r="O64">
        <v>123.66562500000001</v>
      </c>
      <c r="P64">
        <v>103.125</v>
      </c>
      <c r="Q64">
        <v>19.984999999999999</v>
      </c>
      <c r="R64">
        <v>42.392195999999998</v>
      </c>
      <c r="S64">
        <v>26.390910000000002</v>
      </c>
      <c r="T64">
        <v>0</v>
      </c>
      <c r="U64">
        <v>348.97500000000002</v>
      </c>
      <c r="V64">
        <v>11.402587</v>
      </c>
      <c r="W64">
        <v>33.384999999999998</v>
      </c>
      <c r="X64">
        <v>98.34375</v>
      </c>
      <c r="Y64">
        <v>0</v>
      </c>
      <c r="Z64">
        <v>6.5208000000000004</v>
      </c>
      <c r="AA64">
        <v>0</v>
      </c>
      <c r="AB64">
        <v>11.997</v>
      </c>
      <c r="AC64">
        <v>0</v>
      </c>
      <c r="AD64">
        <v>9.1149000000000004</v>
      </c>
      <c r="AE64">
        <v>32.844799999999999</v>
      </c>
      <c r="AF64">
        <v>8.8740000000000006</v>
      </c>
      <c r="AG64">
        <v>40.797600000000003</v>
      </c>
      <c r="AH64">
        <v>70.078000000000003</v>
      </c>
      <c r="AI64">
        <v>0</v>
      </c>
      <c r="AJ64">
        <v>0</v>
      </c>
      <c r="AK64">
        <v>26.014500000000002</v>
      </c>
      <c r="AL64">
        <v>24.402000000000001</v>
      </c>
      <c r="AM64">
        <v>0</v>
      </c>
      <c r="AN64">
        <v>0.78432999999999997</v>
      </c>
      <c r="AO64">
        <v>26.46</v>
      </c>
      <c r="AP64">
        <v>12.169499999999999</v>
      </c>
      <c r="AQ64">
        <v>0</v>
      </c>
      <c r="AR64">
        <v>11.04</v>
      </c>
      <c r="AS64">
        <v>9.4163999999999994</v>
      </c>
      <c r="AT64">
        <v>17.584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93.75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2854.0279599999994</v>
      </c>
    </row>
    <row r="65" spans="1:117">
      <c r="A65" t="s">
        <v>107</v>
      </c>
      <c r="B65">
        <v>0</v>
      </c>
      <c r="C65">
        <v>0</v>
      </c>
      <c r="D65">
        <v>34.65</v>
      </c>
      <c r="E65">
        <v>0</v>
      </c>
      <c r="F65">
        <v>0</v>
      </c>
      <c r="G65">
        <v>64.073999999999998</v>
      </c>
      <c r="H65">
        <v>0</v>
      </c>
      <c r="I65">
        <v>0</v>
      </c>
      <c r="J65">
        <v>78.912000000000006</v>
      </c>
      <c r="K65">
        <v>683.13656200000003</v>
      </c>
      <c r="L65">
        <v>653.15250000000003</v>
      </c>
      <c r="M65">
        <v>72</v>
      </c>
      <c r="N65">
        <v>58.59</v>
      </c>
      <c r="O65">
        <v>123.66562500000001</v>
      </c>
      <c r="P65">
        <v>103.125</v>
      </c>
      <c r="Q65">
        <v>19.984999999999999</v>
      </c>
      <c r="R65">
        <v>42.392195999999998</v>
      </c>
      <c r="S65">
        <v>26.390910000000002</v>
      </c>
      <c r="T65">
        <v>0</v>
      </c>
      <c r="U65">
        <v>348.97500000000002</v>
      </c>
      <c r="V65">
        <v>11.402587</v>
      </c>
      <c r="W65">
        <v>33.384999999999998</v>
      </c>
      <c r="X65">
        <v>98.34375</v>
      </c>
      <c r="Y65">
        <v>0</v>
      </c>
      <c r="Z65">
        <v>6.5208000000000004</v>
      </c>
      <c r="AA65">
        <v>0</v>
      </c>
      <c r="AB65">
        <v>11.997</v>
      </c>
      <c r="AC65">
        <v>0</v>
      </c>
      <c r="AD65">
        <v>9.1149000000000004</v>
      </c>
      <c r="AE65">
        <v>32.844799999999999</v>
      </c>
      <c r="AF65">
        <v>8.8740000000000006</v>
      </c>
      <c r="AG65">
        <v>40.797600000000003</v>
      </c>
      <c r="AH65">
        <v>39.3005</v>
      </c>
      <c r="AI65">
        <v>0</v>
      </c>
      <c r="AJ65">
        <v>0</v>
      </c>
      <c r="AK65">
        <v>26.014500000000002</v>
      </c>
      <c r="AL65">
        <v>24.402000000000001</v>
      </c>
      <c r="AM65">
        <v>0</v>
      </c>
      <c r="AN65">
        <v>0.78432999999999997</v>
      </c>
      <c r="AO65">
        <v>26.46</v>
      </c>
      <c r="AP65">
        <v>12.169499999999999</v>
      </c>
      <c r="AQ65">
        <v>0</v>
      </c>
      <c r="AR65">
        <v>11.04</v>
      </c>
      <c r="AS65">
        <v>9.4163999999999994</v>
      </c>
      <c r="AT65">
        <v>17.584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93.75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2823.2504599999993</v>
      </c>
    </row>
    <row r="66" spans="1:117">
      <c r="A66" t="s">
        <v>108</v>
      </c>
      <c r="B66">
        <v>0</v>
      </c>
      <c r="C66">
        <v>0</v>
      </c>
      <c r="D66">
        <v>34.65</v>
      </c>
      <c r="E66">
        <v>0</v>
      </c>
      <c r="F66">
        <v>0</v>
      </c>
      <c r="G66">
        <v>64.073999999999998</v>
      </c>
      <c r="H66">
        <v>0</v>
      </c>
      <c r="I66">
        <v>0</v>
      </c>
      <c r="J66">
        <v>78.912000000000006</v>
      </c>
      <c r="K66">
        <v>683.13656200000003</v>
      </c>
      <c r="L66">
        <v>653.15250000000003</v>
      </c>
      <c r="M66">
        <v>72</v>
      </c>
      <c r="N66">
        <v>58.59</v>
      </c>
      <c r="O66">
        <v>123.66562500000001</v>
      </c>
      <c r="P66">
        <v>103.125</v>
      </c>
      <c r="Q66">
        <v>19.984999999999999</v>
      </c>
      <c r="R66">
        <v>42.392195999999998</v>
      </c>
      <c r="S66">
        <v>26.390910000000002</v>
      </c>
      <c r="T66">
        <v>0</v>
      </c>
      <c r="U66">
        <v>348.97500000000002</v>
      </c>
      <c r="V66">
        <v>11.402587</v>
      </c>
      <c r="W66">
        <v>33.384999999999998</v>
      </c>
      <c r="X66">
        <v>98.34375</v>
      </c>
      <c r="Y66">
        <v>0</v>
      </c>
      <c r="Z66">
        <v>6.5208000000000004</v>
      </c>
      <c r="AA66">
        <v>0</v>
      </c>
      <c r="AB66">
        <v>11.997</v>
      </c>
      <c r="AC66">
        <v>0</v>
      </c>
      <c r="AD66">
        <v>9.1149000000000004</v>
      </c>
      <c r="AE66">
        <v>32.844799999999999</v>
      </c>
      <c r="AF66">
        <v>8.8740000000000006</v>
      </c>
      <c r="AG66">
        <v>40.797600000000003</v>
      </c>
      <c r="AH66">
        <v>39.3005</v>
      </c>
      <c r="AI66">
        <v>0</v>
      </c>
      <c r="AJ66">
        <v>0</v>
      </c>
      <c r="AK66">
        <v>26.014500000000002</v>
      </c>
      <c r="AL66">
        <v>24.402000000000001</v>
      </c>
      <c r="AM66">
        <v>0</v>
      </c>
      <c r="AN66">
        <v>0.78432999999999997</v>
      </c>
      <c r="AO66">
        <v>26.46</v>
      </c>
      <c r="AP66">
        <v>12.169499999999999</v>
      </c>
      <c r="AQ66">
        <v>0</v>
      </c>
      <c r="AR66">
        <v>11.04</v>
      </c>
      <c r="AS66">
        <v>9.4163999999999994</v>
      </c>
      <c r="AT66">
        <v>17.584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93.75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2823.2504599999993</v>
      </c>
    </row>
    <row r="67" spans="1:117">
      <c r="A67" t="s">
        <v>109</v>
      </c>
      <c r="B67">
        <v>0</v>
      </c>
      <c r="C67">
        <v>0</v>
      </c>
      <c r="D67">
        <v>34.65</v>
      </c>
      <c r="E67">
        <v>0</v>
      </c>
      <c r="F67">
        <v>0</v>
      </c>
      <c r="G67">
        <v>64.073999999999998</v>
      </c>
      <c r="H67">
        <v>0</v>
      </c>
      <c r="I67">
        <v>0</v>
      </c>
      <c r="J67">
        <v>78.912000000000006</v>
      </c>
      <c r="K67">
        <v>683.13656200000003</v>
      </c>
      <c r="L67">
        <v>653.15250000000003</v>
      </c>
      <c r="M67">
        <v>72</v>
      </c>
      <c r="N67">
        <v>58.59</v>
      </c>
      <c r="O67">
        <v>123.66562500000001</v>
      </c>
      <c r="P67">
        <v>103.125</v>
      </c>
      <c r="Q67">
        <v>19.984999999999999</v>
      </c>
      <c r="R67">
        <v>42.392195999999998</v>
      </c>
      <c r="S67">
        <v>26.390910000000002</v>
      </c>
      <c r="T67">
        <v>0</v>
      </c>
      <c r="U67">
        <v>348.97500000000002</v>
      </c>
      <c r="V67">
        <v>11.402587</v>
      </c>
      <c r="W67">
        <v>33.384999999999998</v>
      </c>
      <c r="X67">
        <v>98.34375</v>
      </c>
      <c r="Y67">
        <v>0</v>
      </c>
      <c r="Z67">
        <v>6.5208000000000004</v>
      </c>
      <c r="AA67">
        <v>0</v>
      </c>
      <c r="AB67">
        <v>11.997</v>
      </c>
      <c r="AC67">
        <v>0</v>
      </c>
      <c r="AD67">
        <v>9.1149000000000004</v>
      </c>
      <c r="AE67">
        <v>32.957704</v>
      </c>
      <c r="AF67">
        <v>8.8740000000000006</v>
      </c>
      <c r="AG67">
        <v>40.797600000000003</v>
      </c>
      <c r="AH67">
        <v>39.3005</v>
      </c>
      <c r="AI67">
        <v>0</v>
      </c>
      <c r="AJ67">
        <v>0</v>
      </c>
      <c r="AK67">
        <v>26.014500000000002</v>
      </c>
      <c r="AL67">
        <v>24.402000000000001</v>
      </c>
      <c r="AM67">
        <v>0</v>
      </c>
      <c r="AN67">
        <v>0.78432999999999997</v>
      </c>
      <c r="AO67">
        <v>26.46</v>
      </c>
      <c r="AP67">
        <v>12.169499999999999</v>
      </c>
      <c r="AQ67">
        <v>0</v>
      </c>
      <c r="AR67">
        <v>11.04</v>
      </c>
      <c r="AS67">
        <v>9.4163999999999994</v>
      </c>
      <c r="AT67">
        <v>17.584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93.75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2823.3633639999994</v>
      </c>
    </row>
    <row r="68" spans="1:117">
      <c r="A68" t="s">
        <v>110</v>
      </c>
      <c r="B68">
        <v>0</v>
      </c>
      <c r="C68">
        <v>0</v>
      </c>
      <c r="D68">
        <v>34.65</v>
      </c>
      <c r="E68">
        <v>0</v>
      </c>
      <c r="F68">
        <v>0</v>
      </c>
      <c r="G68">
        <v>64.073999999999998</v>
      </c>
      <c r="H68">
        <v>0</v>
      </c>
      <c r="I68">
        <v>0</v>
      </c>
      <c r="J68">
        <v>78.912000000000006</v>
      </c>
      <c r="K68">
        <v>683.13656200000003</v>
      </c>
      <c r="L68">
        <v>653.15250000000003</v>
      </c>
      <c r="M68">
        <v>72</v>
      </c>
      <c r="N68">
        <v>58.59</v>
      </c>
      <c r="O68">
        <v>123.66562500000001</v>
      </c>
      <c r="P68">
        <v>103.125</v>
      </c>
      <c r="Q68">
        <v>19.984999999999999</v>
      </c>
      <c r="R68">
        <v>42.392195999999998</v>
      </c>
      <c r="S68">
        <v>26.390910000000002</v>
      </c>
      <c r="T68">
        <v>0</v>
      </c>
      <c r="U68">
        <v>348.97500000000002</v>
      </c>
      <c r="V68">
        <v>11.402587</v>
      </c>
      <c r="W68">
        <v>33.384999999999998</v>
      </c>
      <c r="X68">
        <v>98.34375</v>
      </c>
      <c r="Y68">
        <v>0</v>
      </c>
      <c r="Z68">
        <v>0</v>
      </c>
      <c r="AA68">
        <v>0</v>
      </c>
      <c r="AB68">
        <v>11.997</v>
      </c>
      <c r="AC68">
        <v>0</v>
      </c>
      <c r="AD68">
        <v>9.1149000000000004</v>
      </c>
      <c r="AE68">
        <v>32.957704</v>
      </c>
      <c r="AF68">
        <v>8.8740000000000006</v>
      </c>
      <c r="AG68">
        <v>40.797600000000003</v>
      </c>
      <c r="AH68">
        <v>39.3005</v>
      </c>
      <c r="AI68">
        <v>0</v>
      </c>
      <c r="AJ68">
        <v>0</v>
      </c>
      <c r="AK68">
        <v>26.014500000000002</v>
      </c>
      <c r="AL68">
        <v>24.402000000000001</v>
      </c>
      <c r="AM68">
        <v>0</v>
      </c>
      <c r="AN68">
        <v>0.78432999999999997</v>
      </c>
      <c r="AO68">
        <v>26.46</v>
      </c>
      <c r="AP68">
        <v>12.169499999999999</v>
      </c>
      <c r="AQ68">
        <v>0</v>
      </c>
      <c r="AR68">
        <v>11.04</v>
      </c>
      <c r="AS68">
        <v>9.4163999999999994</v>
      </c>
      <c r="AT68">
        <v>17.584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93.75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2816.8425639999996</v>
      </c>
    </row>
    <row r="69" spans="1:117">
      <c r="A69" t="s">
        <v>111</v>
      </c>
      <c r="B69">
        <v>0</v>
      </c>
      <c r="C69">
        <v>0</v>
      </c>
      <c r="D69">
        <v>33.6</v>
      </c>
      <c r="E69">
        <v>0</v>
      </c>
      <c r="F69">
        <v>0</v>
      </c>
      <c r="G69">
        <v>64.073999999999998</v>
      </c>
      <c r="H69">
        <v>0</v>
      </c>
      <c r="I69">
        <v>0</v>
      </c>
      <c r="J69">
        <v>78.912000000000006</v>
      </c>
      <c r="K69">
        <v>683.13656200000003</v>
      </c>
      <c r="L69">
        <v>653.15250000000003</v>
      </c>
      <c r="M69">
        <v>72</v>
      </c>
      <c r="N69">
        <v>58.59</v>
      </c>
      <c r="O69">
        <v>123.66562500000001</v>
      </c>
      <c r="P69">
        <v>103.125</v>
      </c>
      <c r="Q69">
        <v>19.984999999999999</v>
      </c>
      <c r="R69">
        <v>42.392195999999998</v>
      </c>
      <c r="S69">
        <v>26.390910000000002</v>
      </c>
      <c r="T69">
        <v>0</v>
      </c>
      <c r="U69">
        <v>348.97500000000002</v>
      </c>
      <c r="V69">
        <v>11.402587</v>
      </c>
      <c r="W69">
        <v>33.384999999999998</v>
      </c>
      <c r="X69">
        <v>98.34375</v>
      </c>
      <c r="Y69">
        <v>0</v>
      </c>
      <c r="Z69">
        <v>0</v>
      </c>
      <c r="AA69">
        <v>0</v>
      </c>
      <c r="AB69">
        <v>11.997</v>
      </c>
      <c r="AC69">
        <v>0</v>
      </c>
      <c r="AD69">
        <v>9.1149000000000004</v>
      </c>
      <c r="AE69">
        <v>32.957704</v>
      </c>
      <c r="AF69">
        <v>8.8740000000000006</v>
      </c>
      <c r="AG69">
        <v>40.797600000000003</v>
      </c>
      <c r="AH69">
        <v>23.390899999999998</v>
      </c>
      <c r="AI69">
        <v>0</v>
      </c>
      <c r="AJ69">
        <v>0</v>
      </c>
      <c r="AK69">
        <v>26.014500000000002</v>
      </c>
      <c r="AL69">
        <v>79.376220000000004</v>
      </c>
      <c r="AM69">
        <v>0</v>
      </c>
      <c r="AN69">
        <v>0.78432999999999997</v>
      </c>
      <c r="AO69">
        <v>26.46</v>
      </c>
      <c r="AP69">
        <v>12.169499999999999</v>
      </c>
      <c r="AQ69">
        <v>0</v>
      </c>
      <c r="AR69">
        <v>8.8320000000000007</v>
      </c>
      <c r="AS69">
        <v>9.4163999999999994</v>
      </c>
      <c r="AT69">
        <v>17.584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93.75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2852.6491839999999</v>
      </c>
    </row>
    <row r="70" spans="1:117">
      <c r="A70" t="s">
        <v>112</v>
      </c>
      <c r="B70">
        <v>0</v>
      </c>
      <c r="C70">
        <v>0</v>
      </c>
      <c r="D70">
        <v>33.6</v>
      </c>
      <c r="E70">
        <v>0</v>
      </c>
      <c r="F70">
        <v>0</v>
      </c>
      <c r="G70">
        <v>64.073999999999998</v>
      </c>
      <c r="H70">
        <v>0</v>
      </c>
      <c r="I70">
        <v>0</v>
      </c>
      <c r="J70">
        <v>78.912000000000006</v>
      </c>
      <c r="K70">
        <v>683.13656200000003</v>
      </c>
      <c r="L70">
        <v>653.15250000000003</v>
      </c>
      <c r="M70">
        <v>72</v>
      </c>
      <c r="N70">
        <v>58.59</v>
      </c>
      <c r="O70">
        <v>123.66562500000001</v>
      </c>
      <c r="P70">
        <v>103.125</v>
      </c>
      <c r="Q70">
        <v>19.984999999999999</v>
      </c>
      <c r="R70">
        <v>42.392195999999998</v>
      </c>
      <c r="S70">
        <v>26.390910000000002</v>
      </c>
      <c r="T70">
        <v>0</v>
      </c>
      <c r="U70">
        <v>348.97500000000002</v>
      </c>
      <c r="V70">
        <v>11.402587</v>
      </c>
      <c r="W70">
        <v>33.384999999999998</v>
      </c>
      <c r="X70">
        <v>98.34375</v>
      </c>
      <c r="Y70">
        <v>0</v>
      </c>
      <c r="Z70">
        <v>0</v>
      </c>
      <c r="AA70">
        <v>0</v>
      </c>
      <c r="AB70">
        <v>11.997</v>
      </c>
      <c r="AC70">
        <v>0</v>
      </c>
      <c r="AD70">
        <v>9.1149000000000004</v>
      </c>
      <c r="AE70">
        <v>32.957704</v>
      </c>
      <c r="AF70">
        <v>8.8740000000000006</v>
      </c>
      <c r="AG70">
        <v>40.797600000000003</v>
      </c>
      <c r="AH70">
        <v>23.390899999999998</v>
      </c>
      <c r="AI70">
        <v>0</v>
      </c>
      <c r="AJ70">
        <v>0</v>
      </c>
      <c r="AK70">
        <v>26.014500000000002</v>
      </c>
      <c r="AL70">
        <v>79.376220000000004</v>
      </c>
      <c r="AM70">
        <v>0</v>
      </c>
      <c r="AN70">
        <v>0.78432999999999997</v>
      </c>
      <c r="AO70">
        <v>26.46</v>
      </c>
      <c r="AP70">
        <v>12.169499999999999</v>
      </c>
      <c r="AQ70">
        <v>0</v>
      </c>
      <c r="AR70">
        <v>8.8320000000000007</v>
      </c>
      <c r="AS70">
        <v>9.4163999999999994</v>
      </c>
      <c r="AT70">
        <v>17.584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93.75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2852.6491839999999</v>
      </c>
    </row>
    <row r="71" spans="1:117">
      <c r="A71" t="s">
        <v>113</v>
      </c>
      <c r="B71">
        <v>0</v>
      </c>
      <c r="C71">
        <v>0</v>
      </c>
      <c r="D71">
        <v>33.6</v>
      </c>
      <c r="E71">
        <v>0</v>
      </c>
      <c r="F71">
        <v>0</v>
      </c>
      <c r="G71">
        <v>64.617000000000004</v>
      </c>
      <c r="H71">
        <v>0</v>
      </c>
      <c r="I71">
        <v>0</v>
      </c>
      <c r="J71">
        <v>78.912000000000006</v>
      </c>
      <c r="K71">
        <v>683.13656200000003</v>
      </c>
      <c r="L71">
        <v>653.15250000000003</v>
      </c>
      <c r="M71">
        <v>72</v>
      </c>
      <c r="N71">
        <v>58.59</v>
      </c>
      <c r="O71">
        <v>123.66562500000001</v>
      </c>
      <c r="P71">
        <v>103.125</v>
      </c>
      <c r="Q71">
        <v>19.984999999999999</v>
      </c>
      <c r="R71">
        <v>42.392195999999998</v>
      </c>
      <c r="S71">
        <v>26.390910000000002</v>
      </c>
      <c r="T71">
        <v>0</v>
      </c>
      <c r="U71">
        <v>348.97500000000002</v>
      </c>
      <c r="V71">
        <v>11.402587</v>
      </c>
      <c r="W71">
        <v>33.384999999999998</v>
      </c>
      <c r="X71">
        <v>98.34375</v>
      </c>
      <c r="Y71">
        <v>0</v>
      </c>
      <c r="Z71">
        <v>0</v>
      </c>
      <c r="AA71">
        <v>0</v>
      </c>
      <c r="AB71">
        <v>11.997</v>
      </c>
      <c r="AC71">
        <v>0</v>
      </c>
      <c r="AD71">
        <v>9.1149000000000004</v>
      </c>
      <c r="AE71">
        <v>32.957704</v>
      </c>
      <c r="AF71">
        <v>8.8740000000000006</v>
      </c>
      <c r="AG71">
        <v>40.797600000000003</v>
      </c>
      <c r="AH71">
        <v>23.390899999999998</v>
      </c>
      <c r="AI71">
        <v>0</v>
      </c>
      <c r="AJ71">
        <v>0</v>
      </c>
      <c r="AK71">
        <v>26.014500000000002</v>
      </c>
      <c r="AL71">
        <v>79.376220000000004</v>
      </c>
      <c r="AM71">
        <v>0</v>
      </c>
      <c r="AN71">
        <v>0.78432999999999997</v>
      </c>
      <c r="AO71">
        <v>26.46</v>
      </c>
      <c r="AP71">
        <v>12.169499999999999</v>
      </c>
      <c r="AQ71">
        <v>0</v>
      </c>
      <c r="AR71">
        <v>8.8320000000000007</v>
      </c>
      <c r="AS71">
        <v>9.4163999999999994</v>
      </c>
      <c r="AT71">
        <v>17.584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93.75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2853.192184</v>
      </c>
    </row>
    <row r="72" spans="1:117">
      <c r="A72" t="s">
        <v>114</v>
      </c>
      <c r="B72">
        <v>0</v>
      </c>
      <c r="C72">
        <v>0</v>
      </c>
      <c r="D72">
        <v>33.6</v>
      </c>
      <c r="E72">
        <v>0</v>
      </c>
      <c r="F72">
        <v>0</v>
      </c>
      <c r="G72">
        <v>64.617000000000004</v>
      </c>
      <c r="H72">
        <v>0</v>
      </c>
      <c r="I72">
        <v>0</v>
      </c>
      <c r="J72">
        <v>78.912000000000006</v>
      </c>
      <c r="K72">
        <v>683.13656200000003</v>
      </c>
      <c r="L72">
        <v>653.15250000000003</v>
      </c>
      <c r="M72">
        <v>72</v>
      </c>
      <c r="N72">
        <v>58.59</v>
      </c>
      <c r="O72">
        <v>123.66562500000001</v>
      </c>
      <c r="P72">
        <v>103.125</v>
      </c>
      <c r="Q72">
        <v>19.984999999999999</v>
      </c>
      <c r="R72">
        <v>42.392195999999998</v>
      </c>
      <c r="S72">
        <v>26.390910000000002</v>
      </c>
      <c r="T72">
        <v>0</v>
      </c>
      <c r="U72">
        <v>348.97500000000002</v>
      </c>
      <c r="V72">
        <v>11.402587</v>
      </c>
      <c r="W72">
        <v>33.384999999999998</v>
      </c>
      <c r="X72">
        <v>98.34375</v>
      </c>
      <c r="Y72">
        <v>0</v>
      </c>
      <c r="Z72">
        <v>0</v>
      </c>
      <c r="AA72">
        <v>0</v>
      </c>
      <c r="AB72">
        <v>11.997</v>
      </c>
      <c r="AC72">
        <v>0</v>
      </c>
      <c r="AD72">
        <v>9.1149000000000004</v>
      </c>
      <c r="AE72">
        <v>32.957704</v>
      </c>
      <c r="AF72">
        <v>8.8740000000000006</v>
      </c>
      <c r="AG72">
        <v>40.797600000000003</v>
      </c>
      <c r="AH72">
        <v>23.390899999999998</v>
      </c>
      <c r="AI72">
        <v>0</v>
      </c>
      <c r="AJ72">
        <v>0</v>
      </c>
      <c r="AK72">
        <v>26.014500000000002</v>
      </c>
      <c r="AL72">
        <v>79.376220000000004</v>
      </c>
      <c r="AM72">
        <v>0</v>
      </c>
      <c r="AN72">
        <v>0.78432999999999997</v>
      </c>
      <c r="AO72">
        <v>26.46</v>
      </c>
      <c r="AP72">
        <v>12.169499999999999</v>
      </c>
      <c r="AQ72">
        <v>15.435</v>
      </c>
      <c r="AR72">
        <v>8.8320000000000007</v>
      </c>
      <c r="AS72">
        <v>9.4163999999999994</v>
      </c>
      <c r="AT72">
        <v>17.584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93.75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2868.6271839999999</v>
      </c>
    </row>
    <row r="73" spans="1:117">
      <c r="A73" t="s">
        <v>115</v>
      </c>
      <c r="B73">
        <v>0</v>
      </c>
      <c r="C73">
        <v>0</v>
      </c>
      <c r="D73">
        <v>33.6</v>
      </c>
      <c r="E73">
        <v>0</v>
      </c>
      <c r="F73">
        <v>0</v>
      </c>
      <c r="G73">
        <v>64.617000000000004</v>
      </c>
      <c r="H73">
        <v>0</v>
      </c>
      <c r="I73">
        <v>0</v>
      </c>
      <c r="J73">
        <v>78.912000000000006</v>
      </c>
      <c r="K73">
        <v>683.13656200000003</v>
      </c>
      <c r="L73">
        <v>653.15250000000003</v>
      </c>
      <c r="M73">
        <v>72</v>
      </c>
      <c r="N73">
        <v>58.59</v>
      </c>
      <c r="O73">
        <v>123.66562500000001</v>
      </c>
      <c r="P73">
        <v>103.125</v>
      </c>
      <c r="Q73">
        <v>19.984999999999999</v>
      </c>
      <c r="R73">
        <v>42.392195999999998</v>
      </c>
      <c r="S73">
        <v>26.390910000000002</v>
      </c>
      <c r="T73">
        <v>0</v>
      </c>
      <c r="U73">
        <v>348.97500000000002</v>
      </c>
      <c r="V73">
        <v>11.402587</v>
      </c>
      <c r="W73">
        <v>33.384999999999998</v>
      </c>
      <c r="X73">
        <v>98.34375</v>
      </c>
      <c r="Y73">
        <v>0</v>
      </c>
      <c r="Z73">
        <v>0</v>
      </c>
      <c r="AA73">
        <v>0</v>
      </c>
      <c r="AB73">
        <v>11.997</v>
      </c>
      <c r="AC73">
        <v>0</v>
      </c>
      <c r="AD73">
        <v>9.1149000000000004</v>
      </c>
      <c r="AE73">
        <v>32.957704</v>
      </c>
      <c r="AF73">
        <v>8.8740000000000006</v>
      </c>
      <c r="AG73">
        <v>40.797600000000003</v>
      </c>
      <c r="AH73">
        <v>23.390899999999998</v>
      </c>
      <c r="AI73">
        <v>0</v>
      </c>
      <c r="AJ73">
        <v>0</v>
      </c>
      <c r="AK73">
        <v>26.014500000000002</v>
      </c>
      <c r="AL73">
        <v>40.088999999999999</v>
      </c>
      <c r="AM73">
        <v>0</v>
      </c>
      <c r="AN73">
        <v>0.78432999999999997</v>
      </c>
      <c r="AO73">
        <v>26.46</v>
      </c>
      <c r="AP73">
        <v>12.169499999999999</v>
      </c>
      <c r="AQ73">
        <v>15.435</v>
      </c>
      <c r="AR73">
        <v>8.8320000000000007</v>
      </c>
      <c r="AS73">
        <v>9.4163999999999994</v>
      </c>
      <c r="AT73">
        <v>17.584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93.75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2829.3399639999998</v>
      </c>
    </row>
    <row r="74" spans="1:117">
      <c r="A74" t="s">
        <v>116</v>
      </c>
      <c r="B74">
        <v>0</v>
      </c>
      <c r="C74">
        <v>0</v>
      </c>
      <c r="D74">
        <v>33.6</v>
      </c>
      <c r="E74">
        <v>0</v>
      </c>
      <c r="F74">
        <v>0</v>
      </c>
      <c r="G74">
        <v>64.617000000000004</v>
      </c>
      <c r="H74">
        <v>0</v>
      </c>
      <c r="I74">
        <v>0</v>
      </c>
      <c r="J74">
        <v>78.912000000000006</v>
      </c>
      <c r="K74">
        <v>683.13656200000003</v>
      </c>
      <c r="L74">
        <v>653.15250000000003</v>
      </c>
      <c r="M74">
        <v>72</v>
      </c>
      <c r="N74">
        <v>58.59</v>
      </c>
      <c r="O74">
        <v>123.66562500000001</v>
      </c>
      <c r="P74">
        <v>103.125</v>
      </c>
      <c r="Q74">
        <v>19.984999999999999</v>
      </c>
      <c r="R74">
        <v>42.392195999999998</v>
      </c>
      <c r="S74">
        <v>26.390910000000002</v>
      </c>
      <c r="T74">
        <v>0</v>
      </c>
      <c r="U74">
        <v>348.97500000000002</v>
      </c>
      <c r="V74">
        <v>11.402587</v>
      </c>
      <c r="W74">
        <v>33.384999999999998</v>
      </c>
      <c r="X74">
        <v>98.34375</v>
      </c>
      <c r="Y74">
        <v>0</v>
      </c>
      <c r="Z74">
        <v>0</v>
      </c>
      <c r="AA74">
        <v>0</v>
      </c>
      <c r="AB74">
        <v>11.997</v>
      </c>
      <c r="AC74">
        <v>0</v>
      </c>
      <c r="AD74">
        <v>9.1149000000000004</v>
      </c>
      <c r="AE74">
        <v>32.957704</v>
      </c>
      <c r="AF74">
        <v>8.8740000000000006</v>
      </c>
      <c r="AG74">
        <v>40.797600000000003</v>
      </c>
      <c r="AH74">
        <v>39.3005</v>
      </c>
      <c r="AI74">
        <v>0</v>
      </c>
      <c r="AJ74">
        <v>0</v>
      </c>
      <c r="AK74">
        <v>26.014500000000002</v>
      </c>
      <c r="AL74">
        <v>26.725999999999999</v>
      </c>
      <c r="AM74">
        <v>0</v>
      </c>
      <c r="AN74">
        <v>0.78432999999999997</v>
      </c>
      <c r="AO74">
        <v>26.46</v>
      </c>
      <c r="AP74">
        <v>12.169499999999999</v>
      </c>
      <c r="AQ74">
        <v>31.122</v>
      </c>
      <c r="AR74">
        <v>15.456</v>
      </c>
      <c r="AS74">
        <v>9.4163999999999994</v>
      </c>
      <c r="AT74">
        <v>17.584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93.75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2854.1975640000001</v>
      </c>
    </row>
    <row r="75" spans="1:117">
      <c r="A75" t="s">
        <v>117</v>
      </c>
      <c r="B75">
        <v>0</v>
      </c>
      <c r="C75">
        <v>0</v>
      </c>
      <c r="D75">
        <v>33.6</v>
      </c>
      <c r="E75">
        <v>0</v>
      </c>
      <c r="F75">
        <v>0</v>
      </c>
      <c r="G75">
        <v>64.617000000000004</v>
      </c>
      <c r="H75">
        <v>0</v>
      </c>
      <c r="I75">
        <v>0</v>
      </c>
      <c r="J75">
        <v>78.912000000000006</v>
      </c>
      <c r="K75">
        <v>683.13656200000003</v>
      </c>
      <c r="L75">
        <v>653.15250000000003</v>
      </c>
      <c r="M75">
        <v>72</v>
      </c>
      <c r="N75">
        <v>58.59</v>
      </c>
      <c r="O75">
        <v>123.66562500000001</v>
      </c>
      <c r="P75">
        <v>103.125</v>
      </c>
      <c r="Q75">
        <v>19.984999999999999</v>
      </c>
      <c r="R75">
        <v>42.392195999999998</v>
      </c>
      <c r="S75">
        <v>26.390910000000002</v>
      </c>
      <c r="T75">
        <v>0</v>
      </c>
      <c r="U75">
        <v>348.97500000000002</v>
      </c>
      <c r="V75">
        <v>11.402587</v>
      </c>
      <c r="W75">
        <v>33.384999999999998</v>
      </c>
      <c r="X75">
        <v>98.34375</v>
      </c>
      <c r="Y75">
        <v>0</v>
      </c>
      <c r="Z75">
        <v>0</v>
      </c>
      <c r="AA75">
        <v>6.32</v>
      </c>
      <c r="AB75">
        <v>11.997</v>
      </c>
      <c r="AC75">
        <v>0</v>
      </c>
      <c r="AD75">
        <v>9.1149000000000004</v>
      </c>
      <c r="AE75">
        <v>32.957704</v>
      </c>
      <c r="AF75">
        <v>8.8740000000000006</v>
      </c>
      <c r="AG75">
        <v>40.797600000000003</v>
      </c>
      <c r="AH75">
        <v>46.781799999999997</v>
      </c>
      <c r="AI75">
        <v>0</v>
      </c>
      <c r="AJ75">
        <v>0</v>
      </c>
      <c r="AK75">
        <v>26.014500000000002</v>
      </c>
      <c r="AL75">
        <v>26.725999999999999</v>
      </c>
      <c r="AM75">
        <v>0</v>
      </c>
      <c r="AN75">
        <v>0.78432999999999997</v>
      </c>
      <c r="AO75">
        <v>26.46</v>
      </c>
      <c r="AP75">
        <v>12.169499999999999</v>
      </c>
      <c r="AQ75">
        <v>31.122</v>
      </c>
      <c r="AR75">
        <v>48.576000000000001</v>
      </c>
      <c r="AS75">
        <v>9.4163999999999994</v>
      </c>
      <c r="AT75">
        <v>17.584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93.75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2901.1188640000005</v>
      </c>
    </row>
    <row r="76" spans="1:117">
      <c r="A76" t="s">
        <v>118</v>
      </c>
      <c r="B76">
        <v>0</v>
      </c>
      <c r="C76">
        <v>0</v>
      </c>
      <c r="D76">
        <v>33.6</v>
      </c>
      <c r="E76">
        <v>0</v>
      </c>
      <c r="F76">
        <v>0</v>
      </c>
      <c r="G76">
        <v>64.617000000000004</v>
      </c>
      <c r="H76">
        <v>0</v>
      </c>
      <c r="I76">
        <v>0</v>
      </c>
      <c r="J76">
        <v>78.912000000000006</v>
      </c>
      <c r="K76">
        <v>683.13656200000003</v>
      </c>
      <c r="L76">
        <v>653.15250000000003</v>
      </c>
      <c r="M76">
        <v>72</v>
      </c>
      <c r="N76">
        <v>58.59</v>
      </c>
      <c r="O76">
        <v>123.66562500000001</v>
      </c>
      <c r="P76">
        <v>103.125</v>
      </c>
      <c r="Q76">
        <v>19.984999999999999</v>
      </c>
      <c r="R76">
        <v>42.392195999999998</v>
      </c>
      <c r="S76">
        <v>26.390910000000002</v>
      </c>
      <c r="T76">
        <v>0</v>
      </c>
      <c r="U76">
        <v>348.97500000000002</v>
      </c>
      <c r="V76">
        <v>11.402587</v>
      </c>
      <c r="W76">
        <v>33.384999999999998</v>
      </c>
      <c r="X76">
        <v>98.34375</v>
      </c>
      <c r="Y76">
        <v>0</v>
      </c>
      <c r="Z76">
        <v>0</v>
      </c>
      <c r="AA76">
        <v>13.983000000000001</v>
      </c>
      <c r="AB76">
        <v>11.997</v>
      </c>
      <c r="AC76">
        <v>0</v>
      </c>
      <c r="AD76">
        <v>9.1149000000000004</v>
      </c>
      <c r="AE76">
        <v>32.957704</v>
      </c>
      <c r="AF76">
        <v>8.8740000000000006</v>
      </c>
      <c r="AG76">
        <v>40.797600000000003</v>
      </c>
      <c r="AH76">
        <v>56.82</v>
      </c>
      <c r="AI76">
        <v>0</v>
      </c>
      <c r="AJ76">
        <v>0</v>
      </c>
      <c r="AK76">
        <v>26.014500000000002</v>
      </c>
      <c r="AL76">
        <v>26.725999999999999</v>
      </c>
      <c r="AM76">
        <v>3.5991</v>
      </c>
      <c r="AN76">
        <v>0.78432999999999997</v>
      </c>
      <c r="AO76">
        <v>26.46</v>
      </c>
      <c r="AP76">
        <v>12.169499999999999</v>
      </c>
      <c r="AQ76">
        <v>45.36</v>
      </c>
      <c r="AR76">
        <v>48.576000000000001</v>
      </c>
      <c r="AS76">
        <v>9.4163999999999994</v>
      </c>
      <c r="AT76">
        <v>17.584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93.75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2936.6571640000006</v>
      </c>
    </row>
    <row r="77" spans="1:117">
      <c r="A77" t="s">
        <v>119</v>
      </c>
      <c r="B77">
        <v>0</v>
      </c>
      <c r="C77">
        <v>0</v>
      </c>
      <c r="D77">
        <v>33.6</v>
      </c>
      <c r="E77">
        <v>0</v>
      </c>
      <c r="F77">
        <v>0</v>
      </c>
      <c r="G77">
        <v>64.617000000000004</v>
      </c>
      <c r="H77">
        <v>0</v>
      </c>
      <c r="I77">
        <v>0</v>
      </c>
      <c r="J77">
        <v>78.912000000000006</v>
      </c>
      <c r="K77">
        <v>683.13656200000003</v>
      </c>
      <c r="L77">
        <v>653.15250000000003</v>
      </c>
      <c r="M77">
        <v>72</v>
      </c>
      <c r="N77">
        <v>58.59</v>
      </c>
      <c r="O77">
        <v>123.66562500000001</v>
      </c>
      <c r="P77">
        <v>103.125</v>
      </c>
      <c r="Q77">
        <v>19.984999999999999</v>
      </c>
      <c r="R77">
        <v>42.392195999999998</v>
      </c>
      <c r="S77">
        <v>26.390910000000002</v>
      </c>
      <c r="T77">
        <v>0</v>
      </c>
      <c r="U77">
        <v>348.97500000000002</v>
      </c>
      <c r="V77">
        <v>11.402587</v>
      </c>
      <c r="W77">
        <v>33.384999999999998</v>
      </c>
      <c r="X77">
        <v>98.34375</v>
      </c>
      <c r="Y77">
        <v>0</v>
      </c>
      <c r="Z77">
        <v>0</v>
      </c>
      <c r="AA77">
        <v>13.983000000000001</v>
      </c>
      <c r="AB77">
        <v>26.34008</v>
      </c>
      <c r="AC77">
        <v>9.6778399999999998</v>
      </c>
      <c r="AD77">
        <v>18.229800000000001</v>
      </c>
      <c r="AE77">
        <v>32.957704</v>
      </c>
      <c r="AF77">
        <v>8.8740000000000006</v>
      </c>
      <c r="AG77">
        <v>40.797600000000003</v>
      </c>
      <c r="AH77">
        <v>85.23</v>
      </c>
      <c r="AI77">
        <v>3.1825000000000001</v>
      </c>
      <c r="AJ77">
        <v>0</v>
      </c>
      <c r="AK77">
        <v>26.014500000000002</v>
      </c>
      <c r="AL77">
        <v>26.725999999999999</v>
      </c>
      <c r="AM77">
        <v>4.5321999999999996</v>
      </c>
      <c r="AN77">
        <v>0.78432999999999997</v>
      </c>
      <c r="AO77">
        <v>26.46</v>
      </c>
      <c r="AP77">
        <v>12.169499999999999</v>
      </c>
      <c r="AQ77">
        <v>52.542000000000002</v>
      </c>
      <c r="AR77">
        <v>15.456</v>
      </c>
      <c r="AS77">
        <v>9.4163999999999994</v>
      </c>
      <c r="AT77">
        <v>17.584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93.75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2976.3805840000005</v>
      </c>
    </row>
    <row r="78" spans="1:117">
      <c r="A78" t="s">
        <v>120</v>
      </c>
      <c r="B78">
        <v>0</v>
      </c>
      <c r="C78">
        <v>0</v>
      </c>
      <c r="D78">
        <v>33.6</v>
      </c>
      <c r="E78">
        <v>0</v>
      </c>
      <c r="F78">
        <v>0</v>
      </c>
      <c r="G78">
        <v>64.617000000000004</v>
      </c>
      <c r="H78">
        <v>0</v>
      </c>
      <c r="I78">
        <v>0</v>
      </c>
      <c r="J78">
        <v>78.912000000000006</v>
      </c>
      <c r="K78">
        <v>683.13656200000003</v>
      </c>
      <c r="L78">
        <v>653.15250000000003</v>
      </c>
      <c r="M78">
        <v>72</v>
      </c>
      <c r="N78">
        <v>58.59</v>
      </c>
      <c r="O78">
        <v>123.66562500000001</v>
      </c>
      <c r="P78">
        <v>103.125</v>
      </c>
      <c r="Q78">
        <v>19.984999999999999</v>
      </c>
      <c r="R78">
        <v>42.392195999999998</v>
      </c>
      <c r="S78">
        <v>26.390910000000002</v>
      </c>
      <c r="T78">
        <v>0</v>
      </c>
      <c r="U78">
        <v>348.97500000000002</v>
      </c>
      <c r="V78">
        <v>11.402587</v>
      </c>
      <c r="W78">
        <v>33.384999999999998</v>
      </c>
      <c r="X78">
        <v>98.34375</v>
      </c>
      <c r="Y78">
        <v>0</v>
      </c>
      <c r="Z78">
        <v>3.3</v>
      </c>
      <c r="AA78">
        <v>22.12</v>
      </c>
      <c r="AB78">
        <v>26.34008</v>
      </c>
      <c r="AC78">
        <v>19.35568</v>
      </c>
      <c r="AD78">
        <v>27.3447</v>
      </c>
      <c r="AE78">
        <v>32.957704</v>
      </c>
      <c r="AF78">
        <v>8.8740000000000006</v>
      </c>
      <c r="AG78">
        <v>40.797600000000003</v>
      </c>
      <c r="AH78">
        <v>104.2647</v>
      </c>
      <c r="AI78">
        <v>8.9109999999999996</v>
      </c>
      <c r="AJ78">
        <v>0</v>
      </c>
      <c r="AK78">
        <v>26.014500000000002</v>
      </c>
      <c r="AL78">
        <v>26.725999999999999</v>
      </c>
      <c r="AM78">
        <v>5.1986999999999997</v>
      </c>
      <c r="AN78">
        <v>0.78432999999999997</v>
      </c>
      <c r="AO78">
        <v>26.46</v>
      </c>
      <c r="AP78">
        <v>12.169499999999999</v>
      </c>
      <c r="AQ78">
        <v>62.244</v>
      </c>
      <c r="AR78">
        <v>8.8320000000000007</v>
      </c>
      <c r="AS78">
        <v>9.4163999999999994</v>
      </c>
      <c r="AT78">
        <v>17.584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93.75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3035.1180240000008</v>
      </c>
    </row>
    <row r="79" spans="1:117">
      <c r="A79" t="s">
        <v>121</v>
      </c>
      <c r="B79">
        <v>0</v>
      </c>
      <c r="C79">
        <v>0</v>
      </c>
      <c r="D79">
        <v>33.6</v>
      </c>
      <c r="E79">
        <v>0</v>
      </c>
      <c r="F79">
        <v>0</v>
      </c>
      <c r="G79">
        <v>64.617000000000004</v>
      </c>
      <c r="H79">
        <v>0</v>
      </c>
      <c r="I79">
        <v>0</v>
      </c>
      <c r="J79">
        <v>78.912000000000006</v>
      </c>
      <c r="K79">
        <v>683.13656200000003</v>
      </c>
      <c r="L79">
        <v>653.15250000000003</v>
      </c>
      <c r="M79">
        <v>72</v>
      </c>
      <c r="N79">
        <v>58.59</v>
      </c>
      <c r="O79">
        <v>123.66562500000001</v>
      </c>
      <c r="P79">
        <v>103.125</v>
      </c>
      <c r="Q79">
        <v>19.984999999999999</v>
      </c>
      <c r="R79">
        <v>42.392195999999998</v>
      </c>
      <c r="S79">
        <v>26.390910000000002</v>
      </c>
      <c r="T79">
        <v>0</v>
      </c>
      <c r="U79">
        <v>348.97500000000002</v>
      </c>
      <c r="V79">
        <v>11.402587</v>
      </c>
      <c r="W79">
        <v>33.384999999999998</v>
      </c>
      <c r="X79">
        <v>98.34375</v>
      </c>
      <c r="Y79">
        <v>0</v>
      </c>
      <c r="Z79">
        <v>19.5624</v>
      </c>
      <c r="AA79">
        <v>42.14808</v>
      </c>
      <c r="AB79">
        <v>39.510120000000001</v>
      </c>
      <c r="AC79">
        <v>29.062808</v>
      </c>
      <c r="AD79">
        <v>36.544144000000003</v>
      </c>
      <c r="AE79">
        <v>49.436556000000003</v>
      </c>
      <c r="AF79">
        <v>9.86</v>
      </c>
      <c r="AG79">
        <v>40.797600000000003</v>
      </c>
      <c r="AH79">
        <v>140.34540000000001</v>
      </c>
      <c r="AI79">
        <v>49.051236000000003</v>
      </c>
      <c r="AJ79">
        <v>0</v>
      </c>
      <c r="AK79">
        <v>26.014500000000002</v>
      </c>
      <c r="AL79">
        <v>26.725999999999999</v>
      </c>
      <c r="AM79">
        <v>15.804048</v>
      </c>
      <c r="AN79">
        <v>0.78432999999999997</v>
      </c>
      <c r="AO79">
        <v>26.46</v>
      </c>
      <c r="AP79">
        <v>12.169499999999999</v>
      </c>
      <c r="AQ79">
        <v>62.244</v>
      </c>
      <c r="AR79">
        <v>8.8320000000000007</v>
      </c>
      <c r="AS79">
        <v>9.4163999999999994</v>
      </c>
      <c r="AT79">
        <v>17.584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93.75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3207.7762520000006</v>
      </c>
    </row>
    <row r="80" spans="1:117">
      <c r="A80" t="s">
        <v>122</v>
      </c>
      <c r="B80">
        <v>0</v>
      </c>
      <c r="C80">
        <v>0</v>
      </c>
      <c r="D80">
        <v>33.6</v>
      </c>
      <c r="E80">
        <v>0</v>
      </c>
      <c r="F80">
        <v>0</v>
      </c>
      <c r="G80">
        <v>64.617000000000004</v>
      </c>
      <c r="H80">
        <v>0</v>
      </c>
      <c r="I80">
        <v>0</v>
      </c>
      <c r="J80">
        <v>78.912000000000006</v>
      </c>
      <c r="K80">
        <v>683.13656200000003</v>
      </c>
      <c r="L80">
        <v>653.15250000000003</v>
      </c>
      <c r="M80">
        <v>72</v>
      </c>
      <c r="N80">
        <v>58.59</v>
      </c>
      <c r="O80">
        <v>123.66562500000001</v>
      </c>
      <c r="P80">
        <v>103.125</v>
      </c>
      <c r="Q80">
        <v>19.984999999999999</v>
      </c>
      <c r="R80">
        <v>42.392195999999998</v>
      </c>
      <c r="S80">
        <v>26.390910000000002</v>
      </c>
      <c r="T80">
        <v>0</v>
      </c>
      <c r="U80">
        <v>348.97500000000002</v>
      </c>
      <c r="V80">
        <v>11.402587</v>
      </c>
      <c r="W80">
        <v>33.384999999999998</v>
      </c>
      <c r="X80">
        <v>98.34375</v>
      </c>
      <c r="Y80">
        <v>0</v>
      </c>
      <c r="Z80">
        <v>19.5624</v>
      </c>
      <c r="AA80">
        <v>42.14808</v>
      </c>
      <c r="AB80">
        <v>39.510120000000001</v>
      </c>
      <c r="AC80">
        <v>29.062808</v>
      </c>
      <c r="AD80">
        <v>36.544144000000003</v>
      </c>
      <c r="AE80">
        <v>49.436556000000003</v>
      </c>
      <c r="AF80">
        <v>9.86</v>
      </c>
      <c r="AG80">
        <v>40.797600000000003</v>
      </c>
      <c r="AH80">
        <v>140.34540000000001</v>
      </c>
      <c r="AI80">
        <v>49.051236000000003</v>
      </c>
      <c r="AJ80">
        <v>0</v>
      </c>
      <c r="AK80">
        <v>26.014500000000002</v>
      </c>
      <c r="AL80">
        <v>26.725999999999999</v>
      </c>
      <c r="AM80">
        <v>15.804048</v>
      </c>
      <c r="AN80">
        <v>0.78432999999999997</v>
      </c>
      <c r="AO80">
        <v>26.46</v>
      </c>
      <c r="AP80">
        <v>12.169499999999999</v>
      </c>
      <c r="AQ80">
        <v>62.244</v>
      </c>
      <c r="AR80">
        <v>8.8320000000000007</v>
      </c>
      <c r="AS80">
        <v>9.4163999999999994</v>
      </c>
      <c r="AT80">
        <v>17.584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93.75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3207.7762520000006</v>
      </c>
    </row>
    <row r="81" spans="1:117">
      <c r="A81" t="s">
        <v>123</v>
      </c>
      <c r="B81">
        <v>0</v>
      </c>
      <c r="C81">
        <v>0</v>
      </c>
      <c r="D81">
        <v>33.6</v>
      </c>
      <c r="E81">
        <v>0</v>
      </c>
      <c r="F81">
        <v>0</v>
      </c>
      <c r="G81">
        <v>64.617000000000004</v>
      </c>
      <c r="H81">
        <v>0</v>
      </c>
      <c r="I81">
        <v>0</v>
      </c>
      <c r="J81">
        <v>78.912000000000006</v>
      </c>
      <c r="K81">
        <v>683.13656200000003</v>
      </c>
      <c r="L81">
        <v>653.15250000000003</v>
      </c>
      <c r="M81">
        <v>62</v>
      </c>
      <c r="N81">
        <v>58.59</v>
      </c>
      <c r="O81">
        <v>123.66562500000001</v>
      </c>
      <c r="P81">
        <v>103.125</v>
      </c>
      <c r="Q81">
        <v>19.984999999999999</v>
      </c>
      <c r="R81">
        <v>42.392195999999998</v>
      </c>
      <c r="S81">
        <v>26.390910000000002</v>
      </c>
      <c r="T81">
        <v>0</v>
      </c>
      <c r="U81">
        <v>348.97500000000002</v>
      </c>
      <c r="V81">
        <v>11.402587</v>
      </c>
      <c r="W81">
        <v>33.384999999999998</v>
      </c>
      <c r="X81">
        <v>98.34375</v>
      </c>
      <c r="Y81">
        <v>0</v>
      </c>
      <c r="Z81">
        <v>19.5624</v>
      </c>
      <c r="AA81">
        <v>42.14808</v>
      </c>
      <c r="AB81">
        <v>39.510120000000001</v>
      </c>
      <c r="AC81">
        <v>29.062808</v>
      </c>
      <c r="AD81">
        <v>36.544144000000003</v>
      </c>
      <c r="AE81">
        <v>49.436556000000003</v>
      </c>
      <c r="AF81">
        <v>9.86</v>
      </c>
      <c r="AG81">
        <v>40.797600000000003</v>
      </c>
      <c r="AH81">
        <v>140.34540000000001</v>
      </c>
      <c r="AI81">
        <v>49.051236000000003</v>
      </c>
      <c r="AJ81">
        <v>0</v>
      </c>
      <c r="AK81">
        <v>26.014500000000002</v>
      </c>
      <c r="AL81">
        <v>24.402000000000001</v>
      </c>
      <c r="AM81">
        <v>15.804048</v>
      </c>
      <c r="AN81">
        <v>0.78432999999999997</v>
      </c>
      <c r="AO81">
        <v>26.46</v>
      </c>
      <c r="AP81">
        <v>12.169499999999999</v>
      </c>
      <c r="AQ81">
        <v>62.244</v>
      </c>
      <c r="AR81">
        <v>8.8320000000000007</v>
      </c>
      <c r="AS81">
        <v>9.4163999999999994</v>
      </c>
      <c r="AT81">
        <v>17.584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93.75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3195.4522520000005</v>
      </c>
    </row>
    <row r="82" spans="1:117">
      <c r="A82" t="s">
        <v>124</v>
      </c>
      <c r="B82">
        <v>0</v>
      </c>
      <c r="C82">
        <v>0</v>
      </c>
      <c r="D82">
        <v>33.6</v>
      </c>
      <c r="E82">
        <v>0</v>
      </c>
      <c r="F82">
        <v>0</v>
      </c>
      <c r="G82">
        <v>64.617000000000004</v>
      </c>
      <c r="H82">
        <v>0</v>
      </c>
      <c r="I82">
        <v>0</v>
      </c>
      <c r="J82">
        <v>78.912000000000006</v>
      </c>
      <c r="K82">
        <v>683.13656200000003</v>
      </c>
      <c r="L82">
        <v>653.15250000000003</v>
      </c>
      <c r="M82">
        <v>62</v>
      </c>
      <c r="N82">
        <v>58.59</v>
      </c>
      <c r="O82">
        <v>123.66562500000001</v>
      </c>
      <c r="P82">
        <v>103.125</v>
      </c>
      <c r="Q82">
        <v>19.984999999999999</v>
      </c>
      <c r="R82">
        <v>42.392195999999998</v>
      </c>
      <c r="S82">
        <v>26.390910000000002</v>
      </c>
      <c r="T82">
        <v>0</v>
      </c>
      <c r="U82">
        <v>348.97500000000002</v>
      </c>
      <c r="V82">
        <v>11.402587</v>
      </c>
      <c r="W82">
        <v>33.384999999999998</v>
      </c>
      <c r="X82">
        <v>98.34375</v>
      </c>
      <c r="Y82">
        <v>0</v>
      </c>
      <c r="Z82">
        <v>19.5624</v>
      </c>
      <c r="AA82">
        <v>42.14808</v>
      </c>
      <c r="AB82">
        <v>39.510120000000001</v>
      </c>
      <c r="AC82">
        <v>29.062808</v>
      </c>
      <c r="AD82">
        <v>36.544144000000003</v>
      </c>
      <c r="AE82">
        <v>49.436556000000003</v>
      </c>
      <c r="AF82">
        <v>9.86</v>
      </c>
      <c r="AG82">
        <v>40.797600000000003</v>
      </c>
      <c r="AH82">
        <v>140.34540000000001</v>
      </c>
      <c r="AI82">
        <v>49.051236000000003</v>
      </c>
      <c r="AJ82">
        <v>0</v>
      </c>
      <c r="AK82">
        <v>26.014500000000002</v>
      </c>
      <c r="AL82">
        <v>24.402000000000001</v>
      </c>
      <c r="AM82">
        <v>15.804048</v>
      </c>
      <c r="AN82">
        <v>0.78432999999999997</v>
      </c>
      <c r="AO82">
        <v>26.46</v>
      </c>
      <c r="AP82">
        <v>12.169499999999999</v>
      </c>
      <c r="AQ82">
        <v>62.244</v>
      </c>
      <c r="AR82">
        <v>13.247999999999999</v>
      </c>
      <c r="AS82">
        <v>9.4163999999999994</v>
      </c>
      <c r="AT82">
        <v>17.584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93.75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3199.8682520000007</v>
      </c>
    </row>
    <row r="83" spans="1:117">
      <c r="A83" t="s">
        <v>125</v>
      </c>
      <c r="B83">
        <v>0</v>
      </c>
      <c r="C83">
        <v>0</v>
      </c>
      <c r="D83">
        <v>33.6</v>
      </c>
      <c r="E83">
        <v>0</v>
      </c>
      <c r="F83">
        <v>0</v>
      </c>
      <c r="G83">
        <v>64.617000000000004</v>
      </c>
      <c r="H83">
        <v>0</v>
      </c>
      <c r="I83">
        <v>0</v>
      </c>
      <c r="J83">
        <v>78.912000000000006</v>
      </c>
      <c r="K83">
        <v>683.13656200000003</v>
      </c>
      <c r="L83">
        <v>653.15250000000003</v>
      </c>
      <c r="M83">
        <v>62</v>
      </c>
      <c r="N83">
        <v>58.59</v>
      </c>
      <c r="O83">
        <v>123.66562500000001</v>
      </c>
      <c r="P83">
        <v>103.125</v>
      </c>
      <c r="Q83">
        <v>19.984999999999999</v>
      </c>
      <c r="R83">
        <v>42.392195999999998</v>
      </c>
      <c r="S83">
        <v>26.390910000000002</v>
      </c>
      <c r="T83">
        <v>0</v>
      </c>
      <c r="U83">
        <v>348.97500000000002</v>
      </c>
      <c r="V83">
        <v>11.402587</v>
      </c>
      <c r="W83">
        <v>33.384999999999998</v>
      </c>
      <c r="X83">
        <v>98.34375</v>
      </c>
      <c r="Y83">
        <v>0</v>
      </c>
      <c r="Z83">
        <v>2.2000000000000002</v>
      </c>
      <c r="AA83">
        <v>42.14808</v>
      </c>
      <c r="AB83">
        <v>39.510120000000001</v>
      </c>
      <c r="AC83">
        <v>29.062808</v>
      </c>
      <c r="AD83">
        <v>36.544144000000003</v>
      </c>
      <c r="AE83">
        <v>49.436556000000003</v>
      </c>
      <c r="AF83">
        <v>9.86</v>
      </c>
      <c r="AG83">
        <v>40.797600000000003</v>
      </c>
      <c r="AH83">
        <v>140.34540000000001</v>
      </c>
      <c r="AI83">
        <v>32.654995999999997</v>
      </c>
      <c r="AJ83">
        <v>0</v>
      </c>
      <c r="AK83">
        <v>26.014500000000002</v>
      </c>
      <c r="AL83">
        <v>24.402000000000001</v>
      </c>
      <c r="AM83">
        <v>15.804048</v>
      </c>
      <c r="AN83">
        <v>0.78432999999999997</v>
      </c>
      <c r="AO83">
        <v>26.46</v>
      </c>
      <c r="AP83">
        <v>12.169499999999999</v>
      </c>
      <c r="AQ83">
        <v>62.244</v>
      </c>
      <c r="AR83">
        <v>13.247999999999999</v>
      </c>
      <c r="AS83">
        <v>9.4163999999999994</v>
      </c>
      <c r="AT83">
        <v>17.584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93.75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3166.1096120000011</v>
      </c>
    </row>
    <row r="84" spans="1:117">
      <c r="A84" t="s">
        <v>126</v>
      </c>
      <c r="B84">
        <v>0</v>
      </c>
      <c r="C84">
        <v>0</v>
      </c>
      <c r="D84">
        <v>33.6</v>
      </c>
      <c r="E84">
        <v>0</v>
      </c>
      <c r="F84">
        <v>0</v>
      </c>
      <c r="G84">
        <v>64.617000000000004</v>
      </c>
      <c r="H84">
        <v>0</v>
      </c>
      <c r="I84">
        <v>0</v>
      </c>
      <c r="J84">
        <v>78.912000000000006</v>
      </c>
      <c r="K84">
        <v>683.13656200000003</v>
      </c>
      <c r="L84">
        <v>653.15250000000003</v>
      </c>
      <c r="M84">
        <v>62</v>
      </c>
      <c r="N84">
        <v>58.59</v>
      </c>
      <c r="O84">
        <v>123.66562500000001</v>
      </c>
      <c r="P84">
        <v>103.125</v>
      </c>
      <c r="Q84">
        <v>19.984999999999999</v>
      </c>
      <c r="R84">
        <v>42.392195999999998</v>
      </c>
      <c r="S84">
        <v>26.390910000000002</v>
      </c>
      <c r="T84">
        <v>0</v>
      </c>
      <c r="U84">
        <v>348.97500000000002</v>
      </c>
      <c r="V84">
        <v>11.402587</v>
      </c>
      <c r="W84">
        <v>33.384999999999998</v>
      </c>
      <c r="X84">
        <v>98.34375</v>
      </c>
      <c r="Y84">
        <v>0</v>
      </c>
      <c r="Z84">
        <v>0</v>
      </c>
      <c r="AA84">
        <v>42.14808</v>
      </c>
      <c r="AB84">
        <v>39.510120000000001</v>
      </c>
      <c r="AC84">
        <v>29.062808</v>
      </c>
      <c r="AD84">
        <v>36.544144000000003</v>
      </c>
      <c r="AE84">
        <v>49.436556000000003</v>
      </c>
      <c r="AF84">
        <v>9.86</v>
      </c>
      <c r="AG84">
        <v>40.797600000000003</v>
      </c>
      <c r="AH84">
        <v>140.34540000000001</v>
      </c>
      <c r="AI84">
        <v>32.654995999999997</v>
      </c>
      <c r="AJ84">
        <v>0</v>
      </c>
      <c r="AK84">
        <v>26.014500000000002</v>
      </c>
      <c r="AL84">
        <v>24.402000000000001</v>
      </c>
      <c r="AM84">
        <v>15.804048</v>
      </c>
      <c r="AN84">
        <v>0.78432999999999997</v>
      </c>
      <c r="AO84">
        <v>26.46</v>
      </c>
      <c r="AP84">
        <v>12.169499999999999</v>
      </c>
      <c r="AQ84">
        <v>62.244</v>
      </c>
      <c r="AR84">
        <v>15.456</v>
      </c>
      <c r="AS84">
        <v>9.4163999999999994</v>
      </c>
      <c r="AT84">
        <v>17.584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93.75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3166.1176120000014</v>
      </c>
    </row>
    <row r="85" spans="1:117">
      <c r="A85" t="s">
        <v>127</v>
      </c>
      <c r="B85">
        <v>0</v>
      </c>
      <c r="C85">
        <v>0</v>
      </c>
      <c r="D85">
        <v>33.6</v>
      </c>
      <c r="E85">
        <v>0</v>
      </c>
      <c r="F85">
        <v>0</v>
      </c>
      <c r="G85">
        <v>64.617000000000004</v>
      </c>
      <c r="H85">
        <v>0</v>
      </c>
      <c r="I85">
        <v>0</v>
      </c>
      <c r="J85">
        <v>78.912000000000006</v>
      </c>
      <c r="K85">
        <v>683.13656200000003</v>
      </c>
      <c r="L85">
        <v>653.15250000000003</v>
      </c>
      <c r="M85">
        <v>62</v>
      </c>
      <c r="N85">
        <v>58.59</v>
      </c>
      <c r="O85">
        <v>123.66562500000001</v>
      </c>
      <c r="P85">
        <v>103.125</v>
      </c>
      <c r="Q85">
        <v>19.984999999999999</v>
      </c>
      <c r="R85">
        <v>42.392195999999998</v>
      </c>
      <c r="S85">
        <v>26.390910000000002</v>
      </c>
      <c r="T85">
        <v>0</v>
      </c>
      <c r="U85">
        <v>348.97500000000002</v>
      </c>
      <c r="V85">
        <v>11.402587</v>
      </c>
      <c r="W85">
        <v>33.384999999999998</v>
      </c>
      <c r="X85">
        <v>98.34375</v>
      </c>
      <c r="Y85">
        <v>0</v>
      </c>
      <c r="Z85">
        <v>0</v>
      </c>
      <c r="AA85">
        <v>35.076000000000001</v>
      </c>
      <c r="AB85">
        <v>39.510120000000001</v>
      </c>
      <c r="AC85">
        <v>29.062808</v>
      </c>
      <c r="AD85">
        <v>36.544144000000003</v>
      </c>
      <c r="AE85">
        <v>49.436556000000003</v>
      </c>
      <c r="AF85">
        <v>9.86</v>
      </c>
      <c r="AG85">
        <v>40.797600000000003</v>
      </c>
      <c r="AH85">
        <v>140.34540000000001</v>
      </c>
      <c r="AI85">
        <v>5.0919999999999996</v>
      </c>
      <c r="AJ85">
        <v>0</v>
      </c>
      <c r="AK85">
        <v>26.014500000000002</v>
      </c>
      <c r="AL85">
        <v>24.402000000000001</v>
      </c>
      <c r="AM85">
        <v>15.804048</v>
      </c>
      <c r="AN85">
        <v>0.78432999999999997</v>
      </c>
      <c r="AO85">
        <v>26.46</v>
      </c>
      <c r="AP85">
        <v>12.169499999999999</v>
      </c>
      <c r="AQ85">
        <v>62.244</v>
      </c>
      <c r="AR85">
        <v>48.576000000000001</v>
      </c>
      <c r="AS85">
        <v>9.4163999999999994</v>
      </c>
      <c r="AT85">
        <v>17.584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93.75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3164.6025360000012</v>
      </c>
    </row>
    <row r="86" spans="1:117">
      <c r="A86" t="s">
        <v>128</v>
      </c>
      <c r="B86">
        <v>0</v>
      </c>
      <c r="C86">
        <v>0</v>
      </c>
      <c r="D86">
        <v>33.6</v>
      </c>
      <c r="E86">
        <v>0</v>
      </c>
      <c r="F86">
        <v>0</v>
      </c>
      <c r="G86">
        <v>64.617000000000004</v>
      </c>
      <c r="H86">
        <v>0</v>
      </c>
      <c r="I86">
        <v>0</v>
      </c>
      <c r="J86">
        <v>78.912000000000006</v>
      </c>
      <c r="K86">
        <v>683.13656200000003</v>
      </c>
      <c r="L86">
        <v>653.15250000000003</v>
      </c>
      <c r="M86">
        <v>62</v>
      </c>
      <c r="N86">
        <v>58.59</v>
      </c>
      <c r="O86">
        <v>123.66562500000001</v>
      </c>
      <c r="P86">
        <v>103.125</v>
      </c>
      <c r="Q86">
        <v>19.984999999999999</v>
      </c>
      <c r="R86">
        <v>42.392195999999998</v>
      </c>
      <c r="S86">
        <v>26.390910000000002</v>
      </c>
      <c r="T86">
        <v>0</v>
      </c>
      <c r="U86">
        <v>348.97500000000002</v>
      </c>
      <c r="V86">
        <v>11.402587</v>
      </c>
      <c r="W86">
        <v>33.384999999999998</v>
      </c>
      <c r="X86">
        <v>98.34375</v>
      </c>
      <c r="Y86">
        <v>0</v>
      </c>
      <c r="Z86">
        <v>0</v>
      </c>
      <c r="AA86">
        <v>22.12</v>
      </c>
      <c r="AB86">
        <v>39.510120000000001</v>
      </c>
      <c r="AC86">
        <v>9.6778399999999998</v>
      </c>
      <c r="AD86">
        <v>18.229800000000001</v>
      </c>
      <c r="AE86">
        <v>49.436556000000003</v>
      </c>
      <c r="AF86">
        <v>8.8740000000000006</v>
      </c>
      <c r="AG86">
        <v>40.797600000000003</v>
      </c>
      <c r="AH86">
        <v>104.17</v>
      </c>
      <c r="AI86">
        <v>3.1825000000000001</v>
      </c>
      <c r="AJ86">
        <v>0</v>
      </c>
      <c r="AK86">
        <v>26.014500000000002</v>
      </c>
      <c r="AL86">
        <v>24.402000000000001</v>
      </c>
      <c r="AM86">
        <v>10.557359999999999</v>
      </c>
      <c r="AN86">
        <v>0.78432999999999997</v>
      </c>
      <c r="AO86">
        <v>26.46</v>
      </c>
      <c r="AP86">
        <v>12.169499999999999</v>
      </c>
      <c r="AQ86">
        <v>46.62</v>
      </c>
      <c r="AR86">
        <v>48.576000000000001</v>
      </c>
      <c r="AS86">
        <v>9.4163999999999994</v>
      </c>
      <c r="AT86">
        <v>17.584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93.75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3054.0056359999999</v>
      </c>
    </row>
    <row r="87" spans="1:117">
      <c r="A87" t="s">
        <v>129</v>
      </c>
      <c r="B87">
        <v>0</v>
      </c>
      <c r="C87">
        <v>0</v>
      </c>
      <c r="D87">
        <v>33.6</v>
      </c>
      <c r="E87">
        <v>0</v>
      </c>
      <c r="F87">
        <v>0</v>
      </c>
      <c r="G87">
        <v>64.617000000000004</v>
      </c>
      <c r="H87">
        <v>0</v>
      </c>
      <c r="I87">
        <v>0</v>
      </c>
      <c r="J87">
        <v>78.912000000000006</v>
      </c>
      <c r="K87">
        <v>683.13656200000003</v>
      </c>
      <c r="L87">
        <v>653.15250000000003</v>
      </c>
      <c r="M87">
        <v>62</v>
      </c>
      <c r="N87">
        <v>58.59</v>
      </c>
      <c r="O87">
        <v>123.66562500000001</v>
      </c>
      <c r="P87">
        <v>103.125</v>
      </c>
      <c r="Q87">
        <v>19.984999999999999</v>
      </c>
      <c r="R87">
        <v>42.392195999999998</v>
      </c>
      <c r="S87">
        <v>26.390910000000002</v>
      </c>
      <c r="T87">
        <v>0</v>
      </c>
      <c r="U87">
        <v>348.97500000000002</v>
      </c>
      <c r="V87">
        <v>11.402587</v>
      </c>
      <c r="W87">
        <v>33.384999999999998</v>
      </c>
      <c r="X87">
        <v>98.34375</v>
      </c>
      <c r="Y87">
        <v>0</v>
      </c>
      <c r="Z87">
        <v>0</v>
      </c>
      <c r="AA87">
        <v>22.12</v>
      </c>
      <c r="AB87">
        <v>39.510120000000001</v>
      </c>
      <c r="AC87">
        <v>9.6778399999999998</v>
      </c>
      <c r="AD87">
        <v>18.229800000000001</v>
      </c>
      <c r="AE87">
        <v>49.436556000000003</v>
      </c>
      <c r="AF87">
        <v>8.8740000000000006</v>
      </c>
      <c r="AG87">
        <v>40.797600000000003</v>
      </c>
      <c r="AH87">
        <v>104.17</v>
      </c>
      <c r="AI87">
        <v>0</v>
      </c>
      <c r="AJ87">
        <v>0</v>
      </c>
      <c r="AK87">
        <v>26.014500000000002</v>
      </c>
      <c r="AL87">
        <v>24.402000000000001</v>
      </c>
      <c r="AM87">
        <v>10.557359999999999</v>
      </c>
      <c r="AN87">
        <v>0.78432999999999997</v>
      </c>
      <c r="AO87">
        <v>26.46</v>
      </c>
      <c r="AP87">
        <v>12.169499999999999</v>
      </c>
      <c r="AQ87">
        <v>46.62</v>
      </c>
      <c r="AR87">
        <v>15.456</v>
      </c>
      <c r="AS87">
        <v>9.4163999999999994</v>
      </c>
      <c r="AT87">
        <v>17.584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93.75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3017.7031360000001</v>
      </c>
    </row>
    <row r="88" spans="1:117">
      <c r="A88" t="s">
        <v>130</v>
      </c>
      <c r="B88">
        <v>0</v>
      </c>
      <c r="C88">
        <v>0</v>
      </c>
      <c r="D88">
        <v>33.6</v>
      </c>
      <c r="E88">
        <v>0</v>
      </c>
      <c r="F88">
        <v>0</v>
      </c>
      <c r="G88">
        <v>64.617000000000004</v>
      </c>
      <c r="H88">
        <v>0</v>
      </c>
      <c r="I88">
        <v>0</v>
      </c>
      <c r="J88">
        <v>78.912000000000006</v>
      </c>
      <c r="K88">
        <v>683.13656200000003</v>
      </c>
      <c r="L88">
        <v>653.15250000000003</v>
      </c>
      <c r="M88">
        <v>62</v>
      </c>
      <c r="N88">
        <v>58.59</v>
      </c>
      <c r="O88">
        <v>123.66562500000001</v>
      </c>
      <c r="P88">
        <v>103.125</v>
      </c>
      <c r="Q88">
        <v>19.984999999999999</v>
      </c>
      <c r="R88">
        <v>42.392195999999998</v>
      </c>
      <c r="S88">
        <v>26.390910000000002</v>
      </c>
      <c r="T88">
        <v>0</v>
      </c>
      <c r="U88">
        <v>348.97500000000002</v>
      </c>
      <c r="V88">
        <v>11.402587</v>
      </c>
      <c r="W88">
        <v>33.384999999999998</v>
      </c>
      <c r="X88">
        <v>98.34375</v>
      </c>
      <c r="Y88">
        <v>0</v>
      </c>
      <c r="Z88">
        <v>0</v>
      </c>
      <c r="AA88">
        <v>22.12</v>
      </c>
      <c r="AB88">
        <v>39.510120000000001</v>
      </c>
      <c r="AC88">
        <v>9.6778399999999998</v>
      </c>
      <c r="AD88">
        <v>18.229800000000001</v>
      </c>
      <c r="AE88">
        <v>49.436556000000003</v>
      </c>
      <c r="AF88">
        <v>8.8740000000000006</v>
      </c>
      <c r="AG88">
        <v>40.797600000000003</v>
      </c>
      <c r="AH88">
        <v>104.17</v>
      </c>
      <c r="AI88">
        <v>0</v>
      </c>
      <c r="AJ88">
        <v>0</v>
      </c>
      <c r="AK88">
        <v>26.014500000000002</v>
      </c>
      <c r="AL88">
        <v>24.402000000000001</v>
      </c>
      <c r="AM88">
        <v>10.557359999999999</v>
      </c>
      <c r="AN88">
        <v>0.78432999999999997</v>
      </c>
      <c r="AO88">
        <v>26.46</v>
      </c>
      <c r="AP88">
        <v>12.169499999999999</v>
      </c>
      <c r="AQ88">
        <v>46.62</v>
      </c>
      <c r="AR88">
        <v>11.04</v>
      </c>
      <c r="AS88">
        <v>9.4163999999999994</v>
      </c>
      <c r="AT88">
        <v>17.584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93.75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3013.2871359999999</v>
      </c>
    </row>
    <row r="89" spans="1:117">
      <c r="A89" t="s">
        <v>131</v>
      </c>
      <c r="B89">
        <v>0</v>
      </c>
      <c r="C89">
        <v>0</v>
      </c>
      <c r="D89">
        <v>33.6</v>
      </c>
      <c r="E89">
        <v>0</v>
      </c>
      <c r="F89">
        <v>0</v>
      </c>
      <c r="G89">
        <v>64.617000000000004</v>
      </c>
      <c r="H89">
        <v>0</v>
      </c>
      <c r="I89">
        <v>0</v>
      </c>
      <c r="J89">
        <v>78.912000000000006</v>
      </c>
      <c r="K89">
        <v>683.13656200000003</v>
      </c>
      <c r="L89">
        <v>653.15250000000003</v>
      </c>
      <c r="M89">
        <v>62</v>
      </c>
      <c r="N89">
        <v>58.59</v>
      </c>
      <c r="O89">
        <v>123.66562500000001</v>
      </c>
      <c r="P89">
        <v>103.125</v>
      </c>
      <c r="Q89">
        <v>19.984999999999999</v>
      </c>
      <c r="R89">
        <v>42.392195999999998</v>
      </c>
      <c r="S89">
        <v>26.390910000000002</v>
      </c>
      <c r="T89">
        <v>0</v>
      </c>
      <c r="U89">
        <v>348.97500000000002</v>
      </c>
      <c r="V89">
        <v>11.402587</v>
      </c>
      <c r="W89">
        <v>33.384999999999998</v>
      </c>
      <c r="X89">
        <v>98.34375</v>
      </c>
      <c r="Y89">
        <v>0</v>
      </c>
      <c r="Z89">
        <v>0</v>
      </c>
      <c r="AA89">
        <v>22.12</v>
      </c>
      <c r="AB89">
        <v>39.510120000000001</v>
      </c>
      <c r="AC89">
        <v>9.6778399999999998</v>
      </c>
      <c r="AD89">
        <v>18.229800000000001</v>
      </c>
      <c r="AE89">
        <v>49.436556000000003</v>
      </c>
      <c r="AF89">
        <v>8.8740000000000006</v>
      </c>
      <c r="AG89">
        <v>40.797600000000003</v>
      </c>
      <c r="AH89">
        <v>104.17</v>
      </c>
      <c r="AI89">
        <v>0</v>
      </c>
      <c r="AJ89">
        <v>0</v>
      </c>
      <c r="AK89">
        <v>26.014500000000002</v>
      </c>
      <c r="AL89">
        <v>24.402000000000001</v>
      </c>
      <c r="AM89">
        <v>10.557359999999999</v>
      </c>
      <c r="AN89">
        <v>0.78432999999999997</v>
      </c>
      <c r="AO89">
        <v>26.46</v>
      </c>
      <c r="AP89">
        <v>12.169499999999999</v>
      </c>
      <c r="AQ89">
        <v>46.62</v>
      </c>
      <c r="AR89">
        <v>11.04</v>
      </c>
      <c r="AS89">
        <v>9.4163999999999994</v>
      </c>
      <c r="AT89">
        <v>17.584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93.75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3013.2871359999999</v>
      </c>
    </row>
    <row r="90" spans="1:117">
      <c r="A90" t="s">
        <v>132</v>
      </c>
      <c r="B90">
        <v>0</v>
      </c>
      <c r="C90">
        <v>0</v>
      </c>
      <c r="D90">
        <v>33.6</v>
      </c>
      <c r="E90">
        <v>0</v>
      </c>
      <c r="F90">
        <v>0</v>
      </c>
      <c r="G90">
        <v>64.617000000000004</v>
      </c>
      <c r="H90">
        <v>0</v>
      </c>
      <c r="I90">
        <v>0</v>
      </c>
      <c r="J90">
        <v>78.912000000000006</v>
      </c>
      <c r="K90">
        <v>683.13656200000003</v>
      </c>
      <c r="L90">
        <v>653.15250000000003</v>
      </c>
      <c r="M90">
        <v>62</v>
      </c>
      <c r="N90">
        <v>58.59</v>
      </c>
      <c r="O90">
        <v>123.66562500000001</v>
      </c>
      <c r="P90">
        <v>103.125</v>
      </c>
      <c r="Q90">
        <v>19.984999999999999</v>
      </c>
      <c r="R90">
        <v>42.392195999999998</v>
      </c>
      <c r="S90">
        <v>26.390910000000002</v>
      </c>
      <c r="T90">
        <v>0</v>
      </c>
      <c r="U90">
        <v>348.97500000000002</v>
      </c>
      <c r="V90">
        <v>11.402587</v>
      </c>
      <c r="W90">
        <v>33.384999999999998</v>
      </c>
      <c r="X90">
        <v>98.34375</v>
      </c>
      <c r="Y90">
        <v>0</v>
      </c>
      <c r="Z90">
        <v>2.2000000000000002</v>
      </c>
      <c r="AA90">
        <v>28.045000000000002</v>
      </c>
      <c r="AB90">
        <v>39.510120000000001</v>
      </c>
      <c r="AC90">
        <v>29.062808</v>
      </c>
      <c r="AD90">
        <v>36.544144000000003</v>
      </c>
      <c r="AE90">
        <v>49.436556000000003</v>
      </c>
      <c r="AF90">
        <v>17.748000000000001</v>
      </c>
      <c r="AG90">
        <v>40.797600000000003</v>
      </c>
      <c r="AH90">
        <v>140.34540000000001</v>
      </c>
      <c r="AI90">
        <v>0</v>
      </c>
      <c r="AJ90">
        <v>0</v>
      </c>
      <c r="AK90">
        <v>26.014500000000002</v>
      </c>
      <c r="AL90">
        <v>24.402000000000001</v>
      </c>
      <c r="AM90">
        <v>10.557359999999999</v>
      </c>
      <c r="AN90">
        <v>0.78432999999999997</v>
      </c>
      <c r="AO90">
        <v>26.46</v>
      </c>
      <c r="AP90">
        <v>12.169499999999999</v>
      </c>
      <c r="AQ90">
        <v>62.244</v>
      </c>
      <c r="AR90">
        <v>11.04</v>
      </c>
      <c r="AS90">
        <v>9.4163999999999994</v>
      </c>
      <c r="AT90">
        <v>17.584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93.75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3119.7848480000007</v>
      </c>
    </row>
    <row r="91" spans="1:117">
      <c r="A91" t="s">
        <v>133</v>
      </c>
      <c r="B91">
        <v>0</v>
      </c>
      <c r="C91">
        <v>0</v>
      </c>
      <c r="D91">
        <v>33.6</v>
      </c>
      <c r="E91">
        <v>0</v>
      </c>
      <c r="F91">
        <v>0</v>
      </c>
      <c r="G91">
        <v>64.617000000000004</v>
      </c>
      <c r="H91">
        <v>0</v>
      </c>
      <c r="I91">
        <v>0</v>
      </c>
      <c r="J91">
        <v>78.912000000000006</v>
      </c>
      <c r="K91">
        <v>683.13656200000003</v>
      </c>
      <c r="L91">
        <v>653.15250000000003</v>
      </c>
      <c r="M91">
        <v>62</v>
      </c>
      <c r="N91">
        <v>58.59</v>
      </c>
      <c r="O91">
        <v>123.66562500000001</v>
      </c>
      <c r="P91">
        <v>103.125</v>
      </c>
      <c r="Q91">
        <v>19.984999999999999</v>
      </c>
      <c r="R91">
        <v>42.392195999999998</v>
      </c>
      <c r="S91">
        <v>26.390910000000002</v>
      </c>
      <c r="T91">
        <v>0</v>
      </c>
      <c r="U91">
        <v>348.97500000000002</v>
      </c>
      <c r="V91">
        <v>11.402587</v>
      </c>
      <c r="W91">
        <v>33.384999999999998</v>
      </c>
      <c r="X91">
        <v>98.34375</v>
      </c>
      <c r="Y91">
        <v>0</v>
      </c>
      <c r="Z91">
        <v>19.5624</v>
      </c>
      <c r="AA91">
        <v>42.14808</v>
      </c>
      <c r="AB91">
        <v>39.510120000000001</v>
      </c>
      <c r="AC91">
        <v>29.062808</v>
      </c>
      <c r="AD91">
        <v>36.544144000000003</v>
      </c>
      <c r="AE91">
        <v>49.436556000000003</v>
      </c>
      <c r="AF91">
        <v>17.748000000000001</v>
      </c>
      <c r="AG91">
        <v>40.797600000000003</v>
      </c>
      <c r="AH91">
        <v>140.34540000000001</v>
      </c>
      <c r="AI91">
        <v>0</v>
      </c>
      <c r="AJ91">
        <v>0</v>
      </c>
      <c r="AK91">
        <v>26.014500000000002</v>
      </c>
      <c r="AL91">
        <v>24.402000000000001</v>
      </c>
      <c r="AM91">
        <v>10.557359999999999</v>
      </c>
      <c r="AN91">
        <v>0.78432999999999997</v>
      </c>
      <c r="AO91">
        <v>24.99</v>
      </c>
      <c r="AP91">
        <v>11.7852</v>
      </c>
      <c r="AQ91">
        <v>62.244</v>
      </c>
      <c r="AR91">
        <v>11.04</v>
      </c>
      <c r="AS91">
        <v>9.4163999999999994</v>
      </c>
      <c r="AT91">
        <v>17.584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93.75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3149.3960280000001</v>
      </c>
    </row>
    <row r="92" spans="1:117">
      <c r="A92" t="s">
        <v>134</v>
      </c>
      <c r="B92">
        <v>0</v>
      </c>
      <c r="C92">
        <v>0</v>
      </c>
      <c r="D92">
        <v>33.6</v>
      </c>
      <c r="E92">
        <v>0</v>
      </c>
      <c r="F92">
        <v>0</v>
      </c>
      <c r="G92">
        <v>64.617000000000004</v>
      </c>
      <c r="H92">
        <v>0</v>
      </c>
      <c r="I92">
        <v>0</v>
      </c>
      <c r="J92">
        <v>78.912000000000006</v>
      </c>
      <c r="K92">
        <v>683.13656200000003</v>
      </c>
      <c r="L92">
        <v>653.15250000000003</v>
      </c>
      <c r="M92">
        <v>62</v>
      </c>
      <c r="N92">
        <v>58.59</v>
      </c>
      <c r="O92">
        <v>123.66562500000001</v>
      </c>
      <c r="P92">
        <v>103.125</v>
      </c>
      <c r="Q92">
        <v>19.984999999999999</v>
      </c>
      <c r="R92">
        <v>42.392195999999998</v>
      </c>
      <c r="S92">
        <v>26.390910000000002</v>
      </c>
      <c r="T92">
        <v>0</v>
      </c>
      <c r="U92">
        <v>348.97500000000002</v>
      </c>
      <c r="V92">
        <v>11.402587</v>
      </c>
      <c r="W92">
        <v>33.384999999999998</v>
      </c>
      <c r="X92">
        <v>98.34375</v>
      </c>
      <c r="Y92">
        <v>0</v>
      </c>
      <c r="Z92">
        <v>19.5624</v>
      </c>
      <c r="AA92">
        <v>42.14808</v>
      </c>
      <c r="AB92">
        <v>39.510120000000001</v>
      </c>
      <c r="AC92">
        <v>29.062808</v>
      </c>
      <c r="AD92">
        <v>36.544144000000003</v>
      </c>
      <c r="AE92">
        <v>49.436556000000003</v>
      </c>
      <c r="AF92">
        <v>17.748000000000001</v>
      </c>
      <c r="AG92">
        <v>40.797600000000003</v>
      </c>
      <c r="AH92">
        <v>140.34540000000001</v>
      </c>
      <c r="AI92">
        <v>0</v>
      </c>
      <c r="AJ92">
        <v>0</v>
      </c>
      <c r="AK92">
        <v>26.014500000000002</v>
      </c>
      <c r="AL92">
        <v>24.402000000000001</v>
      </c>
      <c r="AM92">
        <v>10.557359999999999</v>
      </c>
      <c r="AN92">
        <v>0.78432999999999997</v>
      </c>
      <c r="AO92">
        <v>24.99</v>
      </c>
      <c r="AP92">
        <v>11.7852</v>
      </c>
      <c r="AQ92">
        <v>62.244</v>
      </c>
      <c r="AR92">
        <v>11.04</v>
      </c>
      <c r="AS92">
        <v>9.4163999999999994</v>
      </c>
      <c r="AT92">
        <v>17.584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93.75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3149.3960280000001</v>
      </c>
    </row>
    <row r="93" spans="1:117">
      <c r="A93" t="s">
        <v>135</v>
      </c>
      <c r="B93">
        <v>0</v>
      </c>
      <c r="C93">
        <v>0</v>
      </c>
      <c r="D93">
        <v>33.6</v>
      </c>
      <c r="E93">
        <v>0</v>
      </c>
      <c r="F93">
        <v>0</v>
      </c>
      <c r="G93">
        <v>64.617000000000004</v>
      </c>
      <c r="H93">
        <v>0</v>
      </c>
      <c r="I93">
        <v>0</v>
      </c>
      <c r="J93">
        <v>78.912000000000006</v>
      </c>
      <c r="K93">
        <v>683.13656200000003</v>
      </c>
      <c r="L93">
        <v>653.15250000000003</v>
      </c>
      <c r="M93">
        <v>62</v>
      </c>
      <c r="N93">
        <v>58.59</v>
      </c>
      <c r="O93">
        <v>123.66562500000001</v>
      </c>
      <c r="P93">
        <v>103.125</v>
      </c>
      <c r="Q93">
        <v>19.984999999999999</v>
      </c>
      <c r="R93">
        <v>42.392195999999998</v>
      </c>
      <c r="S93">
        <v>26.390910000000002</v>
      </c>
      <c r="T93">
        <v>0</v>
      </c>
      <c r="U93">
        <v>348.97500000000002</v>
      </c>
      <c r="V93">
        <v>11.402587</v>
      </c>
      <c r="W93">
        <v>33.384999999999998</v>
      </c>
      <c r="X93">
        <v>98.34375</v>
      </c>
      <c r="Y93">
        <v>0</v>
      </c>
      <c r="Z93">
        <v>19.5624</v>
      </c>
      <c r="AA93">
        <v>42.14808</v>
      </c>
      <c r="AB93">
        <v>39.510120000000001</v>
      </c>
      <c r="AC93">
        <v>29.062808</v>
      </c>
      <c r="AD93">
        <v>36.544144000000003</v>
      </c>
      <c r="AE93">
        <v>49.436556000000003</v>
      </c>
      <c r="AF93">
        <v>17.748000000000001</v>
      </c>
      <c r="AG93">
        <v>40.797600000000003</v>
      </c>
      <c r="AH93">
        <v>140.34540000000001</v>
      </c>
      <c r="AI93">
        <v>0</v>
      </c>
      <c r="AJ93">
        <v>0</v>
      </c>
      <c r="AK93">
        <v>26.014500000000002</v>
      </c>
      <c r="AL93">
        <v>13.363</v>
      </c>
      <c r="AM93">
        <v>10.557359999999999</v>
      </c>
      <c r="AN93">
        <v>0.78432999999999997</v>
      </c>
      <c r="AO93">
        <v>24.99</v>
      </c>
      <c r="AP93">
        <v>11.7852</v>
      </c>
      <c r="AQ93">
        <v>62.244</v>
      </c>
      <c r="AR93">
        <v>11.04</v>
      </c>
      <c r="AS93">
        <v>9.4163999999999994</v>
      </c>
      <c r="AT93">
        <v>17.584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93.75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3138.3570279999999</v>
      </c>
    </row>
    <row r="94" spans="1:117">
      <c r="A94" t="s">
        <v>136</v>
      </c>
      <c r="B94">
        <v>0</v>
      </c>
      <c r="C94">
        <v>0</v>
      </c>
      <c r="D94">
        <v>33.6</v>
      </c>
      <c r="E94">
        <v>0</v>
      </c>
      <c r="F94">
        <v>0</v>
      </c>
      <c r="G94">
        <v>64.617000000000004</v>
      </c>
      <c r="H94">
        <v>0</v>
      </c>
      <c r="I94">
        <v>0</v>
      </c>
      <c r="J94">
        <v>78.912000000000006</v>
      </c>
      <c r="K94">
        <v>683.13656200000003</v>
      </c>
      <c r="L94">
        <v>653.15250000000003</v>
      </c>
      <c r="M94">
        <v>62</v>
      </c>
      <c r="N94">
        <v>58.59</v>
      </c>
      <c r="O94">
        <v>123.66562500000001</v>
      </c>
      <c r="P94">
        <v>103.125</v>
      </c>
      <c r="Q94">
        <v>19.984999999999999</v>
      </c>
      <c r="R94">
        <v>42.392195999999998</v>
      </c>
      <c r="S94">
        <v>26.390910000000002</v>
      </c>
      <c r="T94">
        <v>0</v>
      </c>
      <c r="U94">
        <v>348.97500000000002</v>
      </c>
      <c r="V94">
        <v>11.402587</v>
      </c>
      <c r="W94">
        <v>33.384999999999998</v>
      </c>
      <c r="X94">
        <v>98.34375</v>
      </c>
      <c r="Y94">
        <v>0</v>
      </c>
      <c r="Z94">
        <v>19.5624</v>
      </c>
      <c r="AA94">
        <v>28.045000000000002</v>
      </c>
      <c r="AB94">
        <v>39.510120000000001</v>
      </c>
      <c r="AC94">
        <v>29.062808</v>
      </c>
      <c r="AD94">
        <v>36.544144000000003</v>
      </c>
      <c r="AE94">
        <v>49.436556000000003</v>
      </c>
      <c r="AF94">
        <v>17.748000000000001</v>
      </c>
      <c r="AG94">
        <v>40.797600000000003</v>
      </c>
      <c r="AH94">
        <v>140.34540000000001</v>
      </c>
      <c r="AI94">
        <v>0</v>
      </c>
      <c r="AJ94">
        <v>0</v>
      </c>
      <c r="AK94">
        <v>26.014500000000002</v>
      </c>
      <c r="AL94">
        <v>13.363</v>
      </c>
      <c r="AM94">
        <v>10.557359999999999</v>
      </c>
      <c r="AN94">
        <v>0.78432999999999997</v>
      </c>
      <c r="AO94">
        <v>24.99</v>
      </c>
      <c r="AP94">
        <v>11.7852</v>
      </c>
      <c r="AQ94">
        <v>60.48</v>
      </c>
      <c r="AR94">
        <v>11.04</v>
      </c>
      <c r="AS94">
        <v>9.4163999999999994</v>
      </c>
      <c r="AT94">
        <v>17.584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93.75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3122.4899479999999</v>
      </c>
    </row>
    <row r="95" spans="1:117">
      <c r="A95" t="s">
        <v>137</v>
      </c>
      <c r="B95">
        <v>0</v>
      </c>
      <c r="C95">
        <v>0</v>
      </c>
      <c r="D95">
        <v>33.6</v>
      </c>
      <c r="E95">
        <v>0</v>
      </c>
      <c r="F95">
        <v>0</v>
      </c>
      <c r="G95">
        <v>64.617000000000004</v>
      </c>
      <c r="H95">
        <v>0</v>
      </c>
      <c r="I95">
        <v>0</v>
      </c>
      <c r="J95">
        <v>78.912000000000006</v>
      </c>
      <c r="K95">
        <v>683.13656200000003</v>
      </c>
      <c r="L95">
        <v>653.15250000000003</v>
      </c>
      <c r="M95">
        <v>62</v>
      </c>
      <c r="N95">
        <v>58.59</v>
      </c>
      <c r="O95">
        <v>123.66562500000001</v>
      </c>
      <c r="P95">
        <v>103.125</v>
      </c>
      <c r="Q95">
        <v>19.984999999999999</v>
      </c>
      <c r="R95">
        <v>42.392195999999998</v>
      </c>
      <c r="S95">
        <v>26.390910000000002</v>
      </c>
      <c r="T95">
        <v>0</v>
      </c>
      <c r="U95">
        <v>348.97500000000002</v>
      </c>
      <c r="V95">
        <v>11.402587</v>
      </c>
      <c r="W95">
        <v>33.384999999999998</v>
      </c>
      <c r="X95">
        <v>98.34375</v>
      </c>
      <c r="Y95">
        <v>0</v>
      </c>
      <c r="Z95">
        <v>2.2000000000000002</v>
      </c>
      <c r="AA95">
        <v>13.983000000000001</v>
      </c>
      <c r="AB95">
        <v>39.510120000000001</v>
      </c>
      <c r="AC95">
        <v>19.35568</v>
      </c>
      <c r="AD95">
        <v>9.1149000000000004</v>
      </c>
      <c r="AE95">
        <v>49.436556000000003</v>
      </c>
      <c r="AF95">
        <v>8.8740000000000006</v>
      </c>
      <c r="AG95">
        <v>40.797600000000003</v>
      </c>
      <c r="AH95">
        <v>104.17</v>
      </c>
      <c r="AI95">
        <v>0</v>
      </c>
      <c r="AJ95">
        <v>0</v>
      </c>
      <c r="AK95">
        <v>26.014500000000002</v>
      </c>
      <c r="AL95">
        <v>13.363</v>
      </c>
      <c r="AM95">
        <v>10.557359999999999</v>
      </c>
      <c r="AN95">
        <v>0.78432999999999997</v>
      </c>
      <c r="AO95">
        <v>24.99</v>
      </c>
      <c r="AP95">
        <v>11.529</v>
      </c>
      <c r="AQ95">
        <v>46.683</v>
      </c>
      <c r="AR95">
        <v>11.04</v>
      </c>
      <c r="AS95">
        <v>9.4163999999999994</v>
      </c>
      <c r="AT95">
        <v>17.584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93.75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2994.8265759999999</v>
      </c>
    </row>
    <row r="96" spans="1:117">
      <c r="A96" t="s">
        <v>138</v>
      </c>
      <c r="B96">
        <v>0</v>
      </c>
      <c r="C96">
        <v>0</v>
      </c>
      <c r="D96">
        <v>33.6</v>
      </c>
      <c r="E96">
        <v>0</v>
      </c>
      <c r="F96">
        <v>0</v>
      </c>
      <c r="G96">
        <v>64.617000000000004</v>
      </c>
      <c r="H96">
        <v>0</v>
      </c>
      <c r="I96">
        <v>0</v>
      </c>
      <c r="J96">
        <v>78.912000000000006</v>
      </c>
      <c r="K96">
        <v>683.13656200000003</v>
      </c>
      <c r="L96">
        <v>653.15250000000003</v>
      </c>
      <c r="M96">
        <v>62</v>
      </c>
      <c r="N96">
        <v>58.59</v>
      </c>
      <c r="O96">
        <v>123.66562500000001</v>
      </c>
      <c r="P96">
        <v>103.125</v>
      </c>
      <c r="Q96">
        <v>19.984999999999999</v>
      </c>
      <c r="R96">
        <v>42.392195999999998</v>
      </c>
      <c r="S96">
        <v>26.390910000000002</v>
      </c>
      <c r="T96">
        <v>0</v>
      </c>
      <c r="U96">
        <v>348.97500000000002</v>
      </c>
      <c r="V96">
        <v>11.402587</v>
      </c>
      <c r="W96">
        <v>33.384999999999998</v>
      </c>
      <c r="X96">
        <v>98.34375</v>
      </c>
      <c r="Y96">
        <v>0</v>
      </c>
      <c r="Z96">
        <v>0</v>
      </c>
      <c r="AA96">
        <v>0</v>
      </c>
      <c r="AB96">
        <v>39.510120000000001</v>
      </c>
      <c r="AC96">
        <v>9.6778399999999998</v>
      </c>
      <c r="AD96">
        <v>9.1149000000000004</v>
      </c>
      <c r="AE96">
        <v>49.436556000000003</v>
      </c>
      <c r="AF96">
        <v>8.8740000000000006</v>
      </c>
      <c r="AG96">
        <v>40.797600000000003</v>
      </c>
      <c r="AH96">
        <v>70.172700000000006</v>
      </c>
      <c r="AI96">
        <v>0</v>
      </c>
      <c r="AJ96">
        <v>0</v>
      </c>
      <c r="AK96">
        <v>26.014500000000002</v>
      </c>
      <c r="AL96">
        <v>13.363</v>
      </c>
      <c r="AM96">
        <v>5.1986999999999997</v>
      </c>
      <c r="AN96">
        <v>0.78432999999999997</v>
      </c>
      <c r="AO96">
        <v>24.99</v>
      </c>
      <c r="AP96">
        <v>11.529</v>
      </c>
      <c r="AQ96">
        <v>31.122</v>
      </c>
      <c r="AR96">
        <v>11.04</v>
      </c>
      <c r="AS96">
        <v>9.4163999999999994</v>
      </c>
      <c r="AT96">
        <v>17.584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93.75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2914.0487759999996</v>
      </c>
    </row>
    <row r="97" spans="1:117">
      <c r="A97" t="s">
        <v>139</v>
      </c>
      <c r="B97">
        <v>0</v>
      </c>
      <c r="C97">
        <v>0</v>
      </c>
      <c r="D97">
        <v>33.6</v>
      </c>
      <c r="E97">
        <v>0</v>
      </c>
      <c r="F97">
        <v>0</v>
      </c>
      <c r="G97">
        <v>65.16</v>
      </c>
      <c r="H97">
        <v>0</v>
      </c>
      <c r="I97">
        <v>0</v>
      </c>
      <c r="J97">
        <v>78.912000000000006</v>
      </c>
      <c r="K97">
        <v>683.13656200000003</v>
      </c>
      <c r="L97">
        <v>653.15250000000003</v>
      </c>
      <c r="M97">
        <v>62</v>
      </c>
      <c r="N97">
        <v>58.59</v>
      </c>
      <c r="O97">
        <v>123.66562500000001</v>
      </c>
      <c r="P97">
        <v>103.125</v>
      </c>
      <c r="Q97">
        <v>19.984999999999999</v>
      </c>
      <c r="R97">
        <v>42.392195999999998</v>
      </c>
      <c r="S97">
        <v>26.390910000000002</v>
      </c>
      <c r="T97">
        <v>0</v>
      </c>
      <c r="U97">
        <v>348.97500000000002</v>
      </c>
      <c r="V97">
        <v>11.402587</v>
      </c>
      <c r="W97">
        <v>33.384999999999998</v>
      </c>
      <c r="X97">
        <v>127.97799999999999</v>
      </c>
      <c r="Y97">
        <v>0</v>
      </c>
      <c r="Z97">
        <v>0</v>
      </c>
      <c r="AA97">
        <v>0</v>
      </c>
      <c r="AB97">
        <v>39.510120000000001</v>
      </c>
      <c r="AC97">
        <v>0</v>
      </c>
      <c r="AD97">
        <v>9.1149000000000004</v>
      </c>
      <c r="AE97">
        <v>49.436556000000003</v>
      </c>
      <c r="AF97">
        <v>8.8740000000000006</v>
      </c>
      <c r="AG97">
        <v>40.797600000000003</v>
      </c>
      <c r="AH97">
        <v>47.35</v>
      </c>
      <c r="AI97">
        <v>0</v>
      </c>
      <c r="AJ97">
        <v>0</v>
      </c>
      <c r="AK97">
        <v>26.014500000000002</v>
      </c>
      <c r="AL97">
        <v>13.363</v>
      </c>
      <c r="AM97">
        <v>5.1986999999999997</v>
      </c>
      <c r="AN97">
        <v>0.78432999999999997</v>
      </c>
      <c r="AO97">
        <v>24.99</v>
      </c>
      <c r="AP97">
        <v>11.529</v>
      </c>
      <c r="AQ97">
        <v>15.12</v>
      </c>
      <c r="AR97">
        <v>11.04</v>
      </c>
      <c r="AS97">
        <v>9.4163999999999994</v>
      </c>
      <c r="AT97">
        <v>17.584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93.75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2895.7234859999994</v>
      </c>
    </row>
    <row r="98" spans="1:117">
      <c r="A98" t="s">
        <v>140</v>
      </c>
      <c r="B98">
        <v>0</v>
      </c>
      <c r="C98">
        <v>0</v>
      </c>
      <c r="D98">
        <v>33.6</v>
      </c>
      <c r="E98">
        <v>0</v>
      </c>
      <c r="F98">
        <v>0</v>
      </c>
      <c r="G98">
        <v>65.16</v>
      </c>
      <c r="H98">
        <v>0</v>
      </c>
      <c r="I98">
        <v>0</v>
      </c>
      <c r="J98">
        <v>78.912000000000006</v>
      </c>
      <c r="K98">
        <v>683.13656200000003</v>
      </c>
      <c r="L98">
        <v>653.15250000000003</v>
      </c>
      <c r="M98">
        <v>62</v>
      </c>
      <c r="N98">
        <v>58.59</v>
      </c>
      <c r="O98">
        <v>123.66562500000001</v>
      </c>
      <c r="P98">
        <v>103.125</v>
      </c>
      <c r="Q98">
        <v>19.984999999999999</v>
      </c>
      <c r="R98">
        <v>42.392195999999998</v>
      </c>
      <c r="S98">
        <v>26.390910000000002</v>
      </c>
      <c r="T98">
        <v>0</v>
      </c>
      <c r="U98">
        <v>348.97500000000002</v>
      </c>
      <c r="V98">
        <v>11.402587</v>
      </c>
      <c r="W98">
        <v>33.384999999999998</v>
      </c>
      <c r="X98">
        <v>127.97799999999999</v>
      </c>
      <c r="Y98">
        <v>0</v>
      </c>
      <c r="Z98">
        <v>0</v>
      </c>
      <c r="AA98">
        <v>0</v>
      </c>
      <c r="AB98">
        <v>39.510120000000001</v>
      </c>
      <c r="AC98">
        <v>0</v>
      </c>
      <c r="AD98">
        <v>9.1149000000000004</v>
      </c>
      <c r="AE98">
        <v>49.436556000000003</v>
      </c>
      <c r="AF98">
        <v>8.8740000000000006</v>
      </c>
      <c r="AG98">
        <v>40.797600000000003</v>
      </c>
      <c r="AH98">
        <v>47.35</v>
      </c>
      <c r="AI98">
        <v>0</v>
      </c>
      <c r="AJ98">
        <v>0</v>
      </c>
      <c r="AK98">
        <v>26.014500000000002</v>
      </c>
      <c r="AL98">
        <v>13.363</v>
      </c>
      <c r="AM98">
        <v>0</v>
      </c>
      <c r="AN98">
        <v>0.78432999999999997</v>
      </c>
      <c r="AO98">
        <v>24.99</v>
      </c>
      <c r="AP98">
        <v>11.529</v>
      </c>
      <c r="AQ98">
        <v>15.12</v>
      </c>
      <c r="AR98">
        <v>11.04</v>
      </c>
      <c r="AS98">
        <v>9.4163999999999994</v>
      </c>
      <c r="AT98">
        <v>17.584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93.75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2890.5247859999995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0.88252499999999889</v>
      </c>
      <c r="E99">
        <f t="shared" si="2"/>
        <v>0</v>
      </c>
      <c r="F99">
        <f t="shared" si="2"/>
        <v>0</v>
      </c>
      <c r="G99">
        <f t="shared" si="2"/>
        <v>1.5513510000000017</v>
      </c>
      <c r="H99">
        <f t="shared" si="2"/>
        <v>0</v>
      </c>
      <c r="I99">
        <f t="shared" si="2"/>
        <v>0</v>
      </c>
      <c r="J99">
        <f t="shared" si="2"/>
        <v>1.9500580000000027</v>
      </c>
      <c r="K99">
        <f t="shared" si="2"/>
        <v>16.395277487999998</v>
      </c>
      <c r="L99">
        <f t="shared" si="2"/>
        <v>15.675659999999962</v>
      </c>
      <c r="M99">
        <f t="shared" si="2"/>
        <v>1.8045499999999999</v>
      </c>
      <c r="N99">
        <f t="shared" si="2"/>
        <v>1.4061600000000019</v>
      </c>
      <c r="O99">
        <f t="shared" si="2"/>
        <v>2.9679749999999947</v>
      </c>
      <c r="P99">
        <f t="shared" si="2"/>
        <v>2.4750000000000001</v>
      </c>
      <c r="Q99">
        <f t="shared" si="2"/>
        <v>0.47963999999999901</v>
      </c>
      <c r="R99">
        <f t="shared" si="2"/>
        <v>1.0174127039999976</v>
      </c>
      <c r="S99">
        <f t="shared" si="2"/>
        <v>0.63338184000000097</v>
      </c>
      <c r="T99">
        <f t="shared" si="2"/>
        <v>0</v>
      </c>
      <c r="U99">
        <f t="shared" si="2"/>
        <v>8.3753999999999849</v>
      </c>
      <c r="V99">
        <f t="shared" si="2"/>
        <v>0.27366208800000041</v>
      </c>
      <c r="W99">
        <f t="shared" si="2"/>
        <v>0.89411100000000188</v>
      </c>
      <c r="X99">
        <f t="shared" si="2"/>
        <v>2.3750671249999997</v>
      </c>
      <c r="Y99">
        <f t="shared" si="2"/>
        <v>0</v>
      </c>
      <c r="Z99">
        <f t="shared" si="2"/>
        <v>9.6771400000000063E-2</v>
      </c>
      <c r="AA99">
        <f t="shared" si="2"/>
        <v>0.21329368000000001</v>
      </c>
      <c r="AB99">
        <f t="shared" si="2"/>
        <v>0.32769139000000003</v>
      </c>
      <c r="AC99">
        <f t="shared" si="2"/>
        <v>0.11138302400000002</v>
      </c>
      <c r="AD99">
        <f t="shared" si="2"/>
        <v>0.38080070699999991</v>
      </c>
      <c r="AE99">
        <f t="shared" si="2"/>
        <v>1.0374902519999998</v>
      </c>
      <c r="AF99">
        <f t="shared" si="2"/>
        <v>0.20804600000000034</v>
      </c>
      <c r="AG99">
        <f t="shared" si="2"/>
        <v>0.97914239999999919</v>
      </c>
      <c r="AH99">
        <f t="shared" si="2"/>
        <v>1.373150000000001</v>
      </c>
      <c r="AI99">
        <f t="shared" si="2"/>
        <v>0.14160088200000001</v>
      </c>
      <c r="AJ99">
        <f t="shared" si="2"/>
        <v>0</v>
      </c>
      <c r="AK99">
        <f t="shared" si="2"/>
        <v>0.62434800000000101</v>
      </c>
      <c r="AL99">
        <f t="shared" si="2"/>
        <v>0.68753216000000061</v>
      </c>
      <c r="AM99">
        <f t="shared" si="2"/>
        <v>5.9982333999999971E-2</v>
      </c>
      <c r="AN99">
        <f t="shared" si="2"/>
        <v>1.8823919999999966E-2</v>
      </c>
      <c r="AO99">
        <f t="shared" si="2"/>
        <v>0.63621600000000011</v>
      </c>
      <c r="AP99">
        <f t="shared" si="2"/>
        <v>0.29013368999999972</v>
      </c>
      <c r="AQ99">
        <f t="shared" si="2"/>
        <v>0.38470949999999987</v>
      </c>
      <c r="AR99">
        <f t="shared" si="2"/>
        <v>0.36763199999999974</v>
      </c>
      <c r="AS99">
        <f t="shared" si="2"/>
        <v>0.29595879599999986</v>
      </c>
      <c r="AT99">
        <f t="shared" si="2"/>
        <v>0.42146650000000019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2.25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70.06340388000001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AI3" activePane="bottomRight" state="frozen"/>
      <selection sqref="A1:D35"/>
      <selection pane="topRight" sqref="A1:D35"/>
      <selection pane="bottomLeft" sqref="A1:D35"/>
      <selection pane="bottomRight" activeCell="AT3" sqref="AT3:AT98"/>
    </sheetView>
  </sheetViews>
  <sheetFormatPr defaultRowHeight="15"/>
  <cols>
    <col min="1" max="1" width="12" customWidth="1"/>
  </cols>
  <sheetData>
    <row r="1" spans="1:117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419</v>
      </c>
      <c r="AZ1" s="75" t="s">
        <v>420</v>
      </c>
      <c r="BA1" s="75" t="s">
        <v>426</v>
      </c>
      <c r="BB1" s="75" t="s">
        <v>430</v>
      </c>
      <c r="BC1" s="38" t="s">
        <v>382</v>
      </c>
      <c r="BD1" s="37" t="s">
        <v>394</v>
      </c>
      <c r="BE1" s="37" t="s">
        <v>386</v>
      </c>
      <c r="BF1" s="37" t="s">
        <v>388</v>
      </c>
      <c r="BG1" s="37" t="s">
        <v>393</v>
      </c>
      <c r="BH1" s="37" t="s">
        <v>390</v>
      </c>
      <c r="BI1" s="37" t="s">
        <v>389</v>
      </c>
      <c r="BJ1" s="37" t="s">
        <v>396</v>
      </c>
      <c r="BK1" s="37" t="s">
        <v>384</v>
      </c>
      <c r="BL1" s="37" t="s">
        <v>397</v>
      </c>
      <c r="BM1" s="37" t="s">
        <v>387</v>
      </c>
      <c r="BN1" s="37" t="s">
        <v>383</v>
      </c>
      <c r="BO1" s="37" t="s">
        <v>392</v>
      </c>
      <c r="BP1" s="37" t="s">
        <v>385</v>
      </c>
      <c r="BQ1" s="37" t="s">
        <v>395</v>
      </c>
      <c r="BR1" s="37" t="s">
        <v>391</v>
      </c>
      <c r="BS1" s="149" t="s">
        <v>421</v>
      </c>
      <c r="BT1" s="149" t="s">
        <v>422</v>
      </c>
      <c r="BU1" s="149" t="s">
        <v>432</v>
      </c>
      <c r="BV1" s="149" t="s">
        <v>433</v>
      </c>
      <c r="BW1" s="149" t="s">
        <v>434</v>
      </c>
      <c r="BX1" s="149" t="s">
        <v>435</v>
      </c>
      <c r="BY1" s="149" t="s">
        <v>436</v>
      </c>
      <c r="BZ1" s="75" t="s">
        <v>413</v>
      </c>
      <c r="CA1" s="75" t="s">
        <v>414</v>
      </c>
      <c r="CB1" s="75" t="s">
        <v>415</v>
      </c>
      <c r="CC1" s="75" t="s">
        <v>416</v>
      </c>
      <c r="CD1" s="75" t="s">
        <v>417</v>
      </c>
      <c r="CE1" s="36" t="s">
        <v>408</v>
      </c>
      <c r="CF1" s="36" t="s">
        <v>409</v>
      </c>
      <c r="CG1" s="36" t="s">
        <v>410</v>
      </c>
      <c r="CH1" s="36" t="s">
        <v>411</v>
      </c>
      <c r="CI1" t="s">
        <v>427</v>
      </c>
      <c r="CJ1" t="s">
        <v>428</v>
      </c>
      <c r="CK1" t="s">
        <v>424</v>
      </c>
      <c r="CL1" t="s">
        <v>425</v>
      </c>
      <c r="CM1" t="s">
        <v>429</v>
      </c>
      <c r="CN1" t="s">
        <v>407</v>
      </c>
      <c r="CO1" t="s">
        <v>423</v>
      </c>
      <c r="CP1" t="s">
        <v>418</v>
      </c>
      <c r="CQ1" t="s">
        <v>412</v>
      </c>
      <c r="CR1" t="s">
        <v>431</v>
      </c>
      <c r="DM1" t="s">
        <v>142</v>
      </c>
    </row>
    <row r="2" spans="1:117" ht="30">
      <c r="A2" s="216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0" t="s">
        <v>43</v>
      </c>
      <c r="AT2" s="200" t="s">
        <v>340</v>
      </c>
      <c r="AU2" s="126"/>
      <c r="AV2" s="200" t="s">
        <v>347</v>
      </c>
      <c r="AW2" s="200" t="s">
        <v>348</v>
      </c>
      <c r="AX2" s="200" t="s">
        <v>349</v>
      </c>
      <c r="AY2" t="s">
        <v>419</v>
      </c>
      <c r="AZ2" t="s">
        <v>420</v>
      </c>
      <c r="BA2" t="s">
        <v>426</v>
      </c>
      <c r="BB2" t="s">
        <v>430</v>
      </c>
      <c r="BC2" t="s">
        <v>382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683.13656200000003</v>
      </c>
      <c r="L3">
        <v>435.44</v>
      </c>
      <c r="M3">
        <v>72</v>
      </c>
      <c r="N3">
        <v>57.959899999999998</v>
      </c>
      <c r="O3">
        <v>123.66562500000001</v>
      </c>
      <c r="P3">
        <v>103.125</v>
      </c>
      <c r="Q3">
        <v>19.984999999999999</v>
      </c>
      <c r="R3">
        <v>42.390099999999997</v>
      </c>
      <c r="S3">
        <v>26.3901</v>
      </c>
      <c r="T3">
        <v>0</v>
      </c>
      <c r="U3">
        <v>348.97500000000002</v>
      </c>
      <c r="V3">
        <v>11.402587</v>
      </c>
      <c r="W3">
        <v>29.74</v>
      </c>
      <c r="X3">
        <v>98.34375</v>
      </c>
      <c r="Y3">
        <v>0</v>
      </c>
      <c r="Z3">
        <v>0</v>
      </c>
      <c r="AA3">
        <v>0</v>
      </c>
      <c r="AB3">
        <v>11.997</v>
      </c>
      <c r="AC3">
        <v>0</v>
      </c>
      <c r="AD3">
        <v>18.229800000000001</v>
      </c>
      <c r="AE3">
        <v>49.436556000000003</v>
      </c>
      <c r="AF3">
        <v>8.8740000000000006</v>
      </c>
      <c r="AG3">
        <v>40.797600000000003</v>
      </c>
      <c r="AH3">
        <v>39.3005</v>
      </c>
      <c r="AI3">
        <v>0</v>
      </c>
      <c r="AJ3">
        <v>0</v>
      </c>
      <c r="AK3">
        <v>26.014500000000002</v>
      </c>
      <c r="AL3">
        <v>24.402000000000001</v>
      </c>
      <c r="AM3">
        <v>0</v>
      </c>
      <c r="AN3">
        <v>0.78432999999999997</v>
      </c>
      <c r="AO3">
        <v>28.518000000000001</v>
      </c>
      <c r="AP3">
        <v>13.10463</v>
      </c>
      <c r="AQ3">
        <v>45.36</v>
      </c>
      <c r="AR3">
        <v>11.04</v>
      </c>
      <c r="AS3">
        <v>31.897382</v>
      </c>
      <c r="AT3">
        <v>15.292695999999999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10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2427.6026179999999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683.13656200000003</v>
      </c>
      <c r="L4">
        <v>435.44</v>
      </c>
      <c r="M4">
        <v>72</v>
      </c>
      <c r="N4">
        <v>57.959899999999998</v>
      </c>
      <c r="O4">
        <v>123.66562500000001</v>
      </c>
      <c r="P4">
        <v>103.125</v>
      </c>
      <c r="Q4">
        <v>19.984999999999999</v>
      </c>
      <c r="R4">
        <v>42.390099999999997</v>
      </c>
      <c r="S4">
        <v>26.3901</v>
      </c>
      <c r="T4">
        <v>0</v>
      </c>
      <c r="U4">
        <v>348.97500000000002</v>
      </c>
      <c r="V4">
        <v>11.402587</v>
      </c>
      <c r="W4">
        <v>29.74</v>
      </c>
      <c r="X4">
        <v>98.34375</v>
      </c>
      <c r="Y4">
        <v>0</v>
      </c>
      <c r="Z4">
        <v>0</v>
      </c>
      <c r="AA4">
        <v>0</v>
      </c>
      <c r="AB4">
        <v>11.997</v>
      </c>
      <c r="AC4">
        <v>0</v>
      </c>
      <c r="AD4">
        <v>18.229800000000001</v>
      </c>
      <c r="AE4">
        <v>49.436556000000003</v>
      </c>
      <c r="AF4">
        <v>8.8740000000000006</v>
      </c>
      <c r="AG4">
        <v>40.797600000000003</v>
      </c>
      <c r="AH4">
        <v>39.3005</v>
      </c>
      <c r="AI4">
        <v>0</v>
      </c>
      <c r="AJ4">
        <v>0</v>
      </c>
      <c r="AK4">
        <v>26.014500000000002</v>
      </c>
      <c r="AL4">
        <v>24.402000000000001</v>
      </c>
      <c r="AM4">
        <v>0</v>
      </c>
      <c r="AN4">
        <v>0.78432999999999997</v>
      </c>
      <c r="AO4">
        <v>28.518000000000001</v>
      </c>
      <c r="AP4">
        <v>13.10463</v>
      </c>
      <c r="AQ4">
        <v>30.24</v>
      </c>
      <c r="AR4">
        <v>11.04</v>
      </c>
      <c r="AS4">
        <v>31.897382</v>
      </c>
      <c r="AT4">
        <v>17.151859999999999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10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2414.3417819999995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683.13656200000003</v>
      </c>
      <c r="L5">
        <v>438.95260000000002</v>
      </c>
      <c r="M5">
        <v>72</v>
      </c>
      <c r="N5">
        <v>57.959899999999998</v>
      </c>
      <c r="O5">
        <v>123.66562500000001</v>
      </c>
      <c r="P5">
        <v>103.125</v>
      </c>
      <c r="Q5">
        <v>19.984999999999999</v>
      </c>
      <c r="R5">
        <v>42.390099999999997</v>
      </c>
      <c r="S5">
        <v>26.3901</v>
      </c>
      <c r="T5">
        <v>0</v>
      </c>
      <c r="U5">
        <v>348.97500000000002</v>
      </c>
      <c r="V5">
        <v>11.402587</v>
      </c>
      <c r="W5">
        <v>29.74</v>
      </c>
      <c r="X5">
        <v>98.34375</v>
      </c>
      <c r="Y5">
        <v>0</v>
      </c>
      <c r="Z5">
        <v>0</v>
      </c>
      <c r="AA5">
        <v>0</v>
      </c>
      <c r="AB5">
        <v>11.997</v>
      </c>
      <c r="AC5">
        <v>0</v>
      </c>
      <c r="AD5">
        <v>18.229800000000001</v>
      </c>
      <c r="AE5">
        <v>49.436556000000003</v>
      </c>
      <c r="AF5">
        <v>8.8740000000000006</v>
      </c>
      <c r="AG5">
        <v>40.797600000000003</v>
      </c>
      <c r="AH5">
        <v>39.3005</v>
      </c>
      <c r="AI5">
        <v>0</v>
      </c>
      <c r="AJ5">
        <v>0</v>
      </c>
      <c r="AK5">
        <v>26.014500000000002</v>
      </c>
      <c r="AL5">
        <v>24.402000000000001</v>
      </c>
      <c r="AM5">
        <v>0</v>
      </c>
      <c r="AN5">
        <v>0.78432999999999997</v>
      </c>
      <c r="AO5">
        <v>28.518000000000001</v>
      </c>
      <c r="AP5">
        <v>13.10463</v>
      </c>
      <c r="AQ5">
        <v>15.12</v>
      </c>
      <c r="AR5">
        <v>11.04</v>
      </c>
      <c r="AS5">
        <v>31.897382</v>
      </c>
      <c r="AT5">
        <v>17.580038999999999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10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2403.1625609999996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683.13656200000003</v>
      </c>
      <c r="L6">
        <v>438.95260000000002</v>
      </c>
      <c r="M6">
        <v>72</v>
      </c>
      <c r="N6">
        <v>57.959899999999998</v>
      </c>
      <c r="O6">
        <v>123.66562500000001</v>
      </c>
      <c r="P6">
        <v>103.125</v>
      </c>
      <c r="Q6">
        <v>19.984999999999999</v>
      </c>
      <c r="R6">
        <v>42.390099999999997</v>
      </c>
      <c r="S6">
        <v>26.3901</v>
      </c>
      <c r="T6">
        <v>0</v>
      </c>
      <c r="U6">
        <v>348.97500000000002</v>
      </c>
      <c r="V6">
        <v>11.402587</v>
      </c>
      <c r="W6">
        <v>29.74</v>
      </c>
      <c r="X6">
        <v>98.34375</v>
      </c>
      <c r="Y6">
        <v>0</v>
      </c>
      <c r="Z6">
        <v>0</v>
      </c>
      <c r="AA6">
        <v>0</v>
      </c>
      <c r="AB6">
        <v>11.997</v>
      </c>
      <c r="AC6">
        <v>0</v>
      </c>
      <c r="AD6">
        <v>18.229800000000001</v>
      </c>
      <c r="AE6">
        <v>49.436556000000003</v>
      </c>
      <c r="AF6">
        <v>8.8740000000000006</v>
      </c>
      <c r="AG6">
        <v>40.797600000000003</v>
      </c>
      <c r="AH6">
        <v>39.3005</v>
      </c>
      <c r="AI6">
        <v>0</v>
      </c>
      <c r="AJ6">
        <v>0</v>
      </c>
      <c r="AK6">
        <v>26.014500000000002</v>
      </c>
      <c r="AL6">
        <v>24.402000000000001</v>
      </c>
      <c r="AM6">
        <v>0</v>
      </c>
      <c r="AN6">
        <v>0.78432999999999997</v>
      </c>
      <c r="AO6">
        <v>28.518000000000001</v>
      </c>
      <c r="AP6">
        <v>13.10463</v>
      </c>
      <c r="AQ6">
        <v>0</v>
      </c>
      <c r="AR6">
        <v>11.04</v>
      </c>
      <c r="AS6">
        <v>31.897382</v>
      </c>
      <c r="AT6">
        <v>17.580038999999999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10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2388.0425609999998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683.13656200000003</v>
      </c>
      <c r="L7">
        <v>438.95260000000002</v>
      </c>
      <c r="M7">
        <v>72</v>
      </c>
      <c r="N7">
        <v>57.959899999999998</v>
      </c>
      <c r="O7">
        <v>123.66562500000001</v>
      </c>
      <c r="P7">
        <v>103.125</v>
      </c>
      <c r="Q7">
        <v>19.984999999999999</v>
      </c>
      <c r="R7">
        <v>42.390099999999997</v>
      </c>
      <c r="S7">
        <v>26.3901</v>
      </c>
      <c r="T7">
        <v>0</v>
      </c>
      <c r="U7">
        <v>348.97500000000002</v>
      </c>
      <c r="V7">
        <v>11.402587</v>
      </c>
      <c r="W7">
        <v>29.74</v>
      </c>
      <c r="X7">
        <v>98.34375</v>
      </c>
      <c r="Y7">
        <v>0</v>
      </c>
      <c r="Z7">
        <v>0</v>
      </c>
      <c r="AA7">
        <v>0</v>
      </c>
      <c r="AB7">
        <v>0</v>
      </c>
      <c r="AC7">
        <v>0</v>
      </c>
      <c r="AD7">
        <v>18.229800000000001</v>
      </c>
      <c r="AE7">
        <v>49.436556000000003</v>
      </c>
      <c r="AF7">
        <v>8.8740000000000006</v>
      </c>
      <c r="AG7">
        <v>40.797600000000003</v>
      </c>
      <c r="AH7">
        <v>39.3005</v>
      </c>
      <c r="AI7">
        <v>0</v>
      </c>
      <c r="AJ7">
        <v>0</v>
      </c>
      <c r="AK7">
        <v>26.014500000000002</v>
      </c>
      <c r="AL7">
        <v>13.363</v>
      </c>
      <c r="AM7">
        <v>0</v>
      </c>
      <c r="AN7">
        <v>0.78432999999999997</v>
      </c>
      <c r="AO7">
        <v>28.518000000000001</v>
      </c>
      <c r="AP7">
        <v>13.10463</v>
      </c>
      <c r="AQ7">
        <v>0</v>
      </c>
      <c r="AR7">
        <v>11.04</v>
      </c>
      <c r="AS7">
        <v>10.7616</v>
      </c>
      <c r="AT7">
        <v>17.55686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2333.8475999999996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683.13656200000003</v>
      </c>
      <c r="L8">
        <v>438.95260000000002</v>
      </c>
      <c r="M8">
        <v>72</v>
      </c>
      <c r="N8">
        <v>57.959899999999998</v>
      </c>
      <c r="O8">
        <v>123.66562500000001</v>
      </c>
      <c r="P8">
        <v>103.125</v>
      </c>
      <c r="Q8">
        <v>19.984999999999999</v>
      </c>
      <c r="R8">
        <v>42.390099999999997</v>
      </c>
      <c r="S8">
        <v>26.3901</v>
      </c>
      <c r="T8">
        <v>0</v>
      </c>
      <c r="U8">
        <v>348.97500000000002</v>
      </c>
      <c r="V8">
        <v>11.402587</v>
      </c>
      <c r="W8">
        <v>29.74</v>
      </c>
      <c r="X8">
        <v>98.34375</v>
      </c>
      <c r="Y8">
        <v>0</v>
      </c>
      <c r="Z8">
        <v>0</v>
      </c>
      <c r="AA8">
        <v>0</v>
      </c>
      <c r="AB8">
        <v>0</v>
      </c>
      <c r="AC8">
        <v>0</v>
      </c>
      <c r="AD8">
        <v>18.229800000000001</v>
      </c>
      <c r="AE8">
        <v>49.436556000000003</v>
      </c>
      <c r="AF8">
        <v>8.8740000000000006</v>
      </c>
      <c r="AG8">
        <v>40.797600000000003</v>
      </c>
      <c r="AH8">
        <v>39.3005</v>
      </c>
      <c r="AI8">
        <v>0</v>
      </c>
      <c r="AJ8">
        <v>0</v>
      </c>
      <c r="AK8">
        <v>26.014500000000002</v>
      </c>
      <c r="AL8">
        <v>13.363</v>
      </c>
      <c r="AM8">
        <v>0</v>
      </c>
      <c r="AN8">
        <v>0.78432999999999997</v>
      </c>
      <c r="AO8">
        <v>28.518000000000001</v>
      </c>
      <c r="AP8">
        <v>13.10463</v>
      </c>
      <c r="AQ8">
        <v>0</v>
      </c>
      <c r="AR8">
        <v>48.576000000000001</v>
      </c>
      <c r="AS8">
        <v>9.4163999999999994</v>
      </c>
      <c r="AT8">
        <v>17.580038999999999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2370.0615789999997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683.13656200000003</v>
      </c>
      <c r="L9">
        <v>438.95260000000002</v>
      </c>
      <c r="M9">
        <v>85.864000000000004</v>
      </c>
      <c r="N9">
        <v>57.959899999999998</v>
      </c>
      <c r="O9">
        <v>123.66562500000001</v>
      </c>
      <c r="P9">
        <v>103.125</v>
      </c>
      <c r="Q9">
        <v>19.984999999999999</v>
      </c>
      <c r="R9">
        <v>42.390099999999997</v>
      </c>
      <c r="S9">
        <v>26.3901</v>
      </c>
      <c r="T9">
        <v>0</v>
      </c>
      <c r="U9">
        <v>348.97500000000002</v>
      </c>
      <c r="V9">
        <v>11.402587</v>
      </c>
      <c r="W9">
        <v>29.74</v>
      </c>
      <c r="X9">
        <v>98.34375</v>
      </c>
      <c r="Y9">
        <v>0</v>
      </c>
      <c r="Z9">
        <v>0</v>
      </c>
      <c r="AA9">
        <v>0</v>
      </c>
      <c r="AB9">
        <v>0</v>
      </c>
      <c r="AC9">
        <v>0</v>
      </c>
      <c r="AD9">
        <v>18.229800000000001</v>
      </c>
      <c r="AE9">
        <v>49.436556000000003</v>
      </c>
      <c r="AF9">
        <v>0</v>
      </c>
      <c r="AG9">
        <v>40.797600000000003</v>
      </c>
      <c r="AH9">
        <v>39.3005</v>
      </c>
      <c r="AI9">
        <v>0</v>
      </c>
      <c r="AJ9">
        <v>0</v>
      </c>
      <c r="AK9">
        <v>26.014500000000002</v>
      </c>
      <c r="AL9">
        <v>13.363</v>
      </c>
      <c r="AM9">
        <v>0</v>
      </c>
      <c r="AN9">
        <v>0.78432999999999997</v>
      </c>
      <c r="AO9">
        <v>28.518000000000001</v>
      </c>
      <c r="AP9">
        <v>13.10463</v>
      </c>
      <c r="AQ9">
        <v>0</v>
      </c>
      <c r="AR9">
        <v>48.576000000000001</v>
      </c>
      <c r="AS9">
        <v>9.4163999999999994</v>
      </c>
      <c r="AT9">
        <v>17.580038999999999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2375.0515790000004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683.13656200000003</v>
      </c>
      <c r="L10">
        <v>438.95260000000002</v>
      </c>
      <c r="M10">
        <v>85.864000000000004</v>
      </c>
      <c r="N10">
        <v>57.959899999999998</v>
      </c>
      <c r="O10">
        <v>123.66562500000001</v>
      </c>
      <c r="P10">
        <v>103.125</v>
      </c>
      <c r="Q10">
        <v>19.984999999999999</v>
      </c>
      <c r="R10">
        <v>42.390099999999997</v>
      </c>
      <c r="S10">
        <v>26.3901</v>
      </c>
      <c r="T10">
        <v>0</v>
      </c>
      <c r="U10">
        <v>348.97500000000002</v>
      </c>
      <c r="V10">
        <v>11.402587</v>
      </c>
      <c r="W10">
        <v>29.74</v>
      </c>
      <c r="X10">
        <v>98.34375</v>
      </c>
      <c r="Y10">
        <v>0</v>
      </c>
      <c r="Z10">
        <v>0</v>
      </c>
      <c r="AA10">
        <v>0</v>
      </c>
      <c r="AB10">
        <v>0</v>
      </c>
      <c r="AC10">
        <v>0</v>
      </c>
      <c r="AD10">
        <v>18.229800000000001</v>
      </c>
      <c r="AE10">
        <v>49.436556000000003</v>
      </c>
      <c r="AF10">
        <v>0</v>
      </c>
      <c r="AG10">
        <v>40.797600000000003</v>
      </c>
      <c r="AH10">
        <v>23.390899999999998</v>
      </c>
      <c r="AI10">
        <v>0</v>
      </c>
      <c r="AJ10">
        <v>0</v>
      </c>
      <c r="AK10">
        <v>26.014500000000002</v>
      </c>
      <c r="AL10">
        <v>13.363</v>
      </c>
      <c r="AM10">
        <v>0</v>
      </c>
      <c r="AN10">
        <v>0.78432999999999997</v>
      </c>
      <c r="AO10">
        <v>28.518000000000001</v>
      </c>
      <c r="AP10">
        <v>13.10463</v>
      </c>
      <c r="AQ10">
        <v>0</v>
      </c>
      <c r="AR10">
        <v>15.456</v>
      </c>
      <c r="AS10">
        <v>9.4163999999999994</v>
      </c>
      <c r="AT10">
        <v>17.580038999999999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2326.0219790000006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683.13656200000003</v>
      </c>
      <c r="L11">
        <v>438.95</v>
      </c>
      <c r="M11">
        <v>85.864000000000004</v>
      </c>
      <c r="N11">
        <v>57.959899999999998</v>
      </c>
      <c r="O11">
        <v>123.66562500000001</v>
      </c>
      <c r="P11">
        <v>103.125</v>
      </c>
      <c r="Q11">
        <v>13.857100000000001</v>
      </c>
      <c r="R11">
        <v>42.390099999999997</v>
      </c>
      <c r="S11">
        <v>18.293600000000001</v>
      </c>
      <c r="T11">
        <v>0</v>
      </c>
      <c r="U11">
        <v>348.97500000000002</v>
      </c>
      <c r="V11">
        <v>11.402587</v>
      </c>
      <c r="W11">
        <v>29.74</v>
      </c>
      <c r="X11">
        <v>98.34375</v>
      </c>
      <c r="Y11">
        <v>0</v>
      </c>
      <c r="Z11">
        <v>0</v>
      </c>
      <c r="AA11">
        <v>0</v>
      </c>
      <c r="AB11">
        <v>0</v>
      </c>
      <c r="AC11">
        <v>0</v>
      </c>
      <c r="AD11">
        <v>18.229800000000001</v>
      </c>
      <c r="AE11">
        <v>49.436556000000003</v>
      </c>
      <c r="AF11">
        <v>0</v>
      </c>
      <c r="AG11">
        <v>40.797600000000003</v>
      </c>
      <c r="AH11">
        <v>23.390899999999998</v>
      </c>
      <c r="AI11">
        <v>0</v>
      </c>
      <c r="AJ11">
        <v>0</v>
      </c>
      <c r="AK11">
        <v>26.014500000000002</v>
      </c>
      <c r="AL11">
        <v>13.363</v>
      </c>
      <c r="AM11">
        <v>0</v>
      </c>
      <c r="AN11">
        <v>0.78432999999999997</v>
      </c>
      <c r="AO11">
        <v>26.46</v>
      </c>
      <c r="AP11">
        <v>13.10463</v>
      </c>
      <c r="AQ11">
        <v>0</v>
      </c>
      <c r="AR11">
        <v>11.04</v>
      </c>
      <c r="AS11">
        <v>9.4163999999999994</v>
      </c>
      <c r="AT11">
        <v>17.580038999999999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2305.3209789999996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683.13656200000003</v>
      </c>
      <c r="L12">
        <v>438.95</v>
      </c>
      <c r="M12">
        <v>85.864000000000004</v>
      </c>
      <c r="N12">
        <v>57.959899999999998</v>
      </c>
      <c r="O12">
        <v>123.66562500000001</v>
      </c>
      <c r="P12">
        <v>103.125</v>
      </c>
      <c r="Q12">
        <v>13.857100000000001</v>
      </c>
      <c r="R12">
        <v>42.390099999999997</v>
      </c>
      <c r="S12">
        <v>18.293600000000001</v>
      </c>
      <c r="T12">
        <v>0</v>
      </c>
      <c r="U12">
        <v>348.97500000000002</v>
      </c>
      <c r="V12">
        <v>11.402587</v>
      </c>
      <c r="W12">
        <v>29.74</v>
      </c>
      <c r="X12">
        <v>98.34375</v>
      </c>
      <c r="Y12">
        <v>0</v>
      </c>
      <c r="Z12">
        <v>0</v>
      </c>
      <c r="AA12">
        <v>0</v>
      </c>
      <c r="AB12">
        <v>0</v>
      </c>
      <c r="AC12">
        <v>0</v>
      </c>
      <c r="AD12">
        <v>18.229800000000001</v>
      </c>
      <c r="AE12">
        <v>49.436556000000003</v>
      </c>
      <c r="AF12">
        <v>0</v>
      </c>
      <c r="AG12">
        <v>40.797600000000003</v>
      </c>
      <c r="AH12">
        <v>23.390899999999998</v>
      </c>
      <c r="AI12">
        <v>0</v>
      </c>
      <c r="AJ12">
        <v>0</v>
      </c>
      <c r="AK12">
        <v>26.014500000000002</v>
      </c>
      <c r="AL12">
        <v>13.363</v>
      </c>
      <c r="AM12">
        <v>0</v>
      </c>
      <c r="AN12">
        <v>0.78432999999999997</v>
      </c>
      <c r="AO12">
        <v>26.46</v>
      </c>
      <c r="AP12">
        <v>13.10463</v>
      </c>
      <c r="AQ12">
        <v>0</v>
      </c>
      <c r="AR12">
        <v>11.04</v>
      </c>
      <c r="AS12">
        <v>9.4163999999999994</v>
      </c>
      <c r="AT12">
        <v>16.846167000000001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2304.5871069999998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683.13656200000003</v>
      </c>
      <c r="L13">
        <v>438.28339999999997</v>
      </c>
      <c r="M13">
        <v>85.864000000000004</v>
      </c>
      <c r="N13">
        <v>57.959899999999998</v>
      </c>
      <c r="O13">
        <v>123.66562500000001</v>
      </c>
      <c r="P13">
        <v>103.125</v>
      </c>
      <c r="Q13">
        <v>19.984999999999999</v>
      </c>
      <c r="R13">
        <v>42.390099999999997</v>
      </c>
      <c r="S13">
        <v>25.974209999999999</v>
      </c>
      <c r="T13">
        <v>0</v>
      </c>
      <c r="U13">
        <v>348.97500000000002</v>
      </c>
      <c r="V13">
        <v>11.402587</v>
      </c>
      <c r="W13">
        <v>29.74</v>
      </c>
      <c r="X13">
        <v>98.34375</v>
      </c>
      <c r="Y13">
        <v>0</v>
      </c>
      <c r="Z13">
        <v>0</v>
      </c>
      <c r="AA13">
        <v>0</v>
      </c>
      <c r="AB13">
        <v>0</v>
      </c>
      <c r="AC13">
        <v>0</v>
      </c>
      <c r="AD13">
        <v>18.229800000000001</v>
      </c>
      <c r="AE13">
        <v>49.436556000000003</v>
      </c>
      <c r="AF13">
        <v>0</v>
      </c>
      <c r="AG13">
        <v>40.797600000000003</v>
      </c>
      <c r="AH13">
        <v>23.390899999999998</v>
      </c>
      <c r="AI13">
        <v>0</v>
      </c>
      <c r="AJ13">
        <v>0</v>
      </c>
      <c r="AK13">
        <v>26.014500000000002</v>
      </c>
      <c r="AL13">
        <v>13.363</v>
      </c>
      <c r="AM13">
        <v>0</v>
      </c>
      <c r="AN13">
        <v>0.78432999999999997</v>
      </c>
      <c r="AO13">
        <v>26.46</v>
      </c>
      <c r="AP13">
        <v>13.10463</v>
      </c>
      <c r="AQ13">
        <v>0</v>
      </c>
      <c r="AR13">
        <v>8.8320000000000007</v>
      </c>
      <c r="AS13">
        <v>9.4163999999999994</v>
      </c>
      <c r="AT13">
        <v>17.580038999999999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2316.2548889999998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683.13656200000003</v>
      </c>
      <c r="L14">
        <v>438.28339999999997</v>
      </c>
      <c r="M14">
        <v>85.864000000000004</v>
      </c>
      <c r="N14">
        <v>57.959899999999998</v>
      </c>
      <c r="O14">
        <v>123.66562500000001</v>
      </c>
      <c r="P14">
        <v>103.125</v>
      </c>
      <c r="Q14">
        <v>19.984999999999999</v>
      </c>
      <c r="R14">
        <v>42.390099999999997</v>
      </c>
      <c r="S14">
        <v>26.3901</v>
      </c>
      <c r="T14">
        <v>0</v>
      </c>
      <c r="U14">
        <v>348.97500000000002</v>
      </c>
      <c r="V14">
        <v>11.402587</v>
      </c>
      <c r="W14">
        <v>29.74</v>
      </c>
      <c r="X14">
        <v>98.34375</v>
      </c>
      <c r="Y14">
        <v>0</v>
      </c>
      <c r="Z14">
        <v>0</v>
      </c>
      <c r="AA14">
        <v>0</v>
      </c>
      <c r="AB14">
        <v>0</v>
      </c>
      <c r="AC14">
        <v>0</v>
      </c>
      <c r="AD14">
        <v>18.229800000000001</v>
      </c>
      <c r="AE14">
        <v>49.436556000000003</v>
      </c>
      <c r="AF14">
        <v>0</v>
      </c>
      <c r="AG14">
        <v>40.797600000000003</v>
      </c>
      <c r="AH14">
        <v>0</v>
      </c>
      <c r="AI14">
        <v>0</v>
      </c>
      <c r="AJ14">
        <v>0</v>
      </c>
      <c r="AK14">
        <v>26.014500000000002</v>
      </c>
      <c r="AL14">
        <v>13.363</v>
      </c>
      <c r="AM14">
        <v>0</v>
      </c>
      <c r="AN14">
        <v>0.78432999999999997</v>
      </c>
      <c r="AO14">
        <v>26.46</v>
      </c>
      <c r="AP14">
        <v>13.10463</v>
      </c>
      <c r="AQ14">
        <v>0</v>
      </c>
      <c r="AR14">
        <v>8.8320000000000007</v>
      </c>
      <c r="AS14">
        <v>9.4163999999999994</v>
      </c>
      <c r="AT14">
        <v>17.580038999999999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2293.2798790000002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683.13656200000003</v>
      </c>
      <c r="L15">
        <v>452.45499999999998</v>
      </c>
      <c r="M15">
        <v>85.864000000000004</v>
      </c>
      <c r="N15">
        <v>57.959899999999998</v>
      </c>
      <c r="O15">
        <v>123.66562500000001</v>
      </c>
      <c r="P15">
        <v>103.125</v>
      </c>
      <c r="Q15">
        <v>16.857099999999999</v>
      </c>
      <c r="R15">
        <v>42.390099999999997</v>
      </c>
      <c r="S15">
        <v>22.293600000000001</v>
      </c>
      <c r="T15">
        <v>0</v>
      </c>
      <c r="U15">
        <v>348.97500000000002</v>
      </c>
      <c r="V15">
        <v>11.402587</v>
      </c>
      <c r="W15">
        <v>29.74</v>
      </c>
      <c r="X15">
        <v>98.34375</v>
      </c>
      <c r="Y15">
        <v>0</v>
      </c>
      <c r="Z15">
        <v>0</v>
      </c>
      <c r="AA15">
        <v>0</v>
      </c>
      <c r="AB15">
        <v>0</v>
      </c>
      <c r="AC15">
        <v>0</v>
      </c>
      <c r="AD15">
        <v>18.229800000000001</v>
      </c>
      <c r="AE15">
        <v>49.436556000000003</v>
      </c>
      <c r="AF15">
        <v>0</v>
      </c>
      <c r="AG15">
        <v>40.797600000000003</v>
      </c>
      <c r="AH15">
        <v>0</v>
      </c>
      <c r="AI15">
        <v>0</v>
      </c>
      <c r="AJ15">
        <v>0</v>
      </c>
      <c r="AK15">
        <v>26.014500000000002</v>
      </c>
      <c r="AL15">
        <v>13.363</v>
      </c>
      <c r="AM15">
        <v>0</v>
      </c>
      <c r="AN15">
        <v>0.78432999999999997</v>
      </c>
      <c r="AO15">
        <v>26.46</v>
      </c>
      <c r="AP15">
        <v>12.169499999999999</v>
      </c>
      <c r="AQ15">
        <v>0</v>
      </c>
      <c r="AR15">
        <v>8.8320000000000007</v>
      </c>
      <c r="AS15">
        <v>9.4163999999999994</v>
      </c>
      <c r="AT15">
        <v>17.580038999999999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2299.2919489999999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683.13656200000003</v>
      </c>
      <c r="L16">
        <v>452.45499999999998</v>
      </c>
      <c r="M16">
        <v>85.864000000000004</v>
      </c>
      <c r="N16">
        <v>57.959899999999998</v>
      </c>
      <c r="O16">
        <v>123.66562500000001</v>
      </c>
      <c r="P16">
        <v>103.125</v>
      </c>
      <c r="Q16">
        <v>16.857099999999999</v>
      </c>
      <c r="R16">
        <v>42.390099999999997</v>
      </c>
      <c r="S16">
        <v>22.293600000000001</v>
      </c>
      <c r="T16">
        <v>0</v>
      </c>
      <c r="U16">
        <v>348.97500000000002</v>
      </c>
      <c r="V16">
        <v>11.402587</v>
      </c>
      <c r="W16">
        <v>29.74</v>
      </c>
      <c r="X16">
        <v>98.34375</v>
      </c>
      <c r="Y16">
        <v>0</v>
      </c>
      <c r="Z16">
        <v>0</v>
      </c>
      <c r="AA16">
        <v>0</v>
      </c>
      <c r="AB16">
        <v>0</v>
      </c>
      <c r="AC16">
        <v>0</v>
      </c>
      <c r="AD16">
        <v>18.229800000000001</v>
      </c>
      <c r="AE16">
        <v>49.436556000000003</v>
      </c>
      <c r="AF16">
        <v>0</v>
      </c>
      <c r="AG16">
        <v>40.797600000000003</v>
      </c>
      <c r="AH16">
        <v>0</v>
      </c>
      <c r="AI16">
        <v>0</v>
      </c>
      <c r="AJ16">
        <v>0</v>
      </c>
      <c r="AK16">
        <v>26.014500000000002</v>
      </c>
      <c r="AL16">
        <v>13.363</v>
      </c>
      <c r="AM16">
        <v>0</v>
      </c>
      <c r="AN16">
        <v>0.78432999999999997</v>
      </c>
      <c r="AO16">
        <v>26.46</v>
      </c>
      <c r="AP16">
        <v>12.169499999999999</v>
      </c>
      <c r="AQ16">
        <v>0</v>
      </c>
      <c r="AR16">
        <v>8.8320000000000007</v>
      </c>
      <c r="AS16">
        <v>9.4163999999999994</v>
      </c>
      <c r="AT16">
        <v>17.580038999999999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2299.2919489999999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683.13656200000003</v>
      </c>
      <c r="L17">
        <v>339.95499999999998</v>
      </c>
      <c r="M17">
        <v>85.864000000000004</v>
      </c>
      <c r="N17">
        <v>57.959899999999998</v>
      </c>
      <c r="O17">
        <v>123.66562500000001</v>
      </c>
      <c r="P17">
        <v>103.125</v>
      </c>
      <c r="Q17">
        <v>16.857099999999999</v>
      </c>
      <c r="R17">
        <v>42.390099999999997</v>
      </c>
      <c r="S17">
        <v>22.293600000000001</v>
      </c>
      <c r="T17">
        <v>0</v>
      </c>
      <c r="U17">
        <v>348.97500000000002</v>
      </c>
      <c r="V17">
        <v>11.402587</v>
      </c>
      <c r="W17">
        <v>29.74</v>
      </c>
      <c r="X17">
        <v>98.34375</v>
      </c>
      <c r="Y17">
        <v>0</v>
      </c>
      <c r="Z17">
        <v>0</v>
      </c>
      <c r="AA17">
        <v>0</v>
      </c>
      <c r="AB17">
        <v>0</v>
      </c>
      <c r="AC17">
        <v>0</v>
      </c>
      <c r="AD17">
        <v>18.229800000000001</v>
      </c>
      <c r="AE17">
        <v>49.436556000000003</v>
      </c>
      <c r="AF17">
        <v>8.8740000000000006</v>
      </c>
      <c r="AG17">
        <v>40.797600000000003</v>
      </c>
      <c r="AH17">
        <v>0</v>
      </c>
      <c r="AI17">
        <v>0</v>
      </c>
      <c r="AJ17">
        <v>0</v>
      </c>
      <c r="AK17">
        <v>26.014500000000002</v>
      </c>
      <c r="AL17">
        <v>40.088999999999999</v>
      </c>
      <c r="AM17">
        <v>0</v>
      </c>
      <c r="AN17">
        <v>0.78432999999999997</v>
      </c>
      <c r="AO17">
        <v>26.46</v>
      </c>
      <c r="AP17">
        <v>12.169499999999999</v>
      </c>
      <c r="AQ17">
        <v>0</v>
      </c>
      <c r="AR17">
        <v>8.8320000000000007</v>
      </c>
      <c r="AS17">
        <v>9.4163999999999994</v>
      </c>
      <c r="AT17">
        <v>17.580038999999999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2222.3919490000003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683.13656200000003</v>
      </c>
      <c r="L18">
        <v>296.45499999999998</v>
      </c>
      <c r="M18">
        <v>85.864000000000004</v>
      </c>
      <c r="N18">
        <v>57.959899999999998</v>
      </c>
      <c r="O18">
        <v>123.66562500000001</v>
      </c>
      <c r="P18">
        <v>103.125</v>
      </c>
      <c r="Q18">
        <v>16.857099999999999</v>
      </c>
      <c r="R18">
        <v>42.390099999999997</v>
      </c>
      <c r="S18">
        <v>22.293600000000001</v>
      </c>
      <c r="T18">
        <v>0</v>
      </c>
      <c r="U18">
        <v>348.97500000000002</v>
      </c>
      <c r="V18">
        <v>11.402587</v>
      </c>
      <c r="W18">
        <v>29.74</v>
      </c>
      <c r="X18">
        <v>98.34375</v>
      </c>
      <c r="Y18">
        <v>0</v>
      </c>
      <c r="Z18">
        <v>0</v>
      </c>
      <c r="AA18">
        <v>0</v>
      </c>
      <c r="AB18">
        <v>0</v>
      </c>
      <c r="AC18">
        <v>0</v>
      </c>
      <c r="AD18">
        <v>18.229800000000001</v>
      </c>
      <c r="AE18">
        <v>49.436556000000003</v>
      </c>
      <c r="AF18">
        <v>8.8740000000000006</v>
      </c>
      <c r="AG18">
        <v>40.797600000000003</v>
      </c>
      <c r="AH18">
        <v>0</v>
      </c>
      <c r="AI18">
        <v>0</v>
      </c>
      <c r="AJ18">
        <v>0</v>
      </c>
      <c r="AK18">
        <v>26.014500000000002</v>
      </c>
      <c r="AL18">
        <v>79.376220000000004</v>
      </c>
      <c r="AM18">
        <v>0</v>
      </c>
      <c r="AN18">
        <v>0.78432999999999997</v>
      </c>
      <c r="AO18">
        <v>26.46</v>
      </c>
      <c r="AP18">
        <v>12.169499999999999</v>
      </c>
      <c r="AQ18">
        <v>0</v>
      </c>
      <c r="AR18">
        <v>8.8320000000000007</v>
      </c>
      <c r="AS18">
        <v>9.4163999999999994</v>
      </c>
      <c r="AT18">
        <v>17.580038999999999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2218.1791690000005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683.13656200000003</v>
      </c>
      <c r="L19">
        <v>296.45499999999998</v>
      </c>
      <c r="M19">
        <v>85.864000000000004</v>
      </c>
      <c r="N19">
        <v>57.959899999999998</v>
      </c>
      <c r="O19">
        <v>123.66562500000001</v>
      </c>
      <c r="P19">
        <v>103.125</v>
      </c>
      <c r="Q19">
        <v>16.857099999999999</v>
      </c>
      <c r="R19">
        <v>42.390099999999997</v>
      </c>
      <c r="S19">
        <v>22.293600000000001</v>
      </c>
      <c r="T19">
        <v>0</v>
      </c>
      <c r="U19">
        <v>348.97500000000002</v>
      </c>
      <c r="V19">
        <v>11.402587</v>
      </c>
      <c r="W19">
        <v>29.74</v>
      </c>
      <c r="X19">
        <v>98.34375</v>
      </c>
      <c r="Y19">
        <v>0</v>
      </c>
      <c r="Z19">
        <v>0</v>
      </c>
      <c r="AA19">
        <v>0</v>
      </c>
      <c r="AB19">
        <v>0</v>
      </c>
      <c r="AC19">
        <v>0</v>
      </c>
      <c r="AD19">
        <v>9.1149000000000004</v>
      </c>
      <c r="AE19">
        <v>49.436556000000003</v>
      </c>
      <c r="AF19">
        <v>8.8740000000000006</v>
      </c>
      <c r="AG19">
        <v>40.797600000000003</v>
      </c>
      <c r="AH19">
        <v>0</v>
      </c>
      <c r="AI19">
        <v>0</v>
      </c>
      <c r="AJ19">
        <v>0</v>
      </c>
      <c r="AK19">
        <v>26.014500000000002</v>
      </c>
      <c r="AL19">
        <v>79.376220000000004</v>
      </c>
      <c r="AM19">
        <v>0</v>
      </c>
      <c r="AN19">
        <v>0.78432999999999997</v>
      </c>
      <c r="AO19">
        <v>26.46</v>
      </c>
      <c r="AP19">
        <v>12.169499999999999</v>
      </c>
      <c r="AQ19">
        <v>0</v>
      </c>
      <c r="AR19">
        <v>8.8320000000000007</v>
      </c>
      <c r="AS19">
        <v>9.4163999999999994</v>
      </c>
      <c r="AT19">
        <v>17.580038999999999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2209.0642690000004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683.13656200000003</v>
      </c>
      <c r="L20">
        <v>296.45499999999998</v>
      </c>
      <c r="M20">
        <v>85.864000000000004</v>
      </c>
      <c r="N20">
        <v>57.959899999999998</v>
      </c>
      <c r="O20">
        <v>123.66562500000001</v>
      </c>
      <c r="P20">
        <v>103.125</v>
      </c>
      <c r="Q20">
        <v>16.857099999999999</v>
      </c>
      <c r="R20">
        <v>42.390099999999997</v>
      </c>
      <c r="S20">
        <v>22.293600000000001</v>
      </c>
      <c r="T20">
        <v>0</v>
      </c>
      <c r="U20">
        <v>348.97500000000002</v>
      </c>
      <c r="V20">
        <v>11.402587</v>
      </c>
      <c r="W20">
        <v>29.74</v>
      </c>
      <c r="X20">
        <v>98.34375</v>
      </c>
      <c r="Y20">
        <v>0</v>
      </c>
      <c r="Z20">
        <v>0</v>
      </c>
      <c r="AA20">
        <v>0</v>
      </c>
      <c r="AB20">
        <v>0</v>
      </c>
      <c r="AC20">
        <v>0</v>
      </c>
      <c r="AD20">
        <v>9.1149000000000004</v>
      </c>
      <c r="AE20">
        <v>49.436556000000003</v>
      </c>
      <c r="AF20">
        <v>8.8740000000000006</v>
      </c>
      <c r="AG20">
        <v>40.797600000000003</v>
      </c>
      <c r="AH20">
        <v>0</v>
      </c>
      <c r="AI20">
        <v>0</v>
      </c>
      <c r="AJ20">
        <v>0</v>
      </c>
      <c r="AK20">
        <v>26.014500000000002</v>
      </c>
      <c r="AL20">
        <v>79.376220000000004</v>
      </c>
      <c r="AM20">
        <v>0</v>
      </c>
      <c r="AN20">
        <v>0.78432999999999997</v>
      </c>
      <c r="AO20">
        <v>26.46</v>
      </c>
      <c r="AP20">
        <v>12.169499999999999</v>
      </c>
      <c r="AQ20">
        <v>0</v>
      </c>
      <c r="AR20">
        <v>8.8320000000000007</v>
      </c>
      <c r="AS20">
        <v>9.4163999999999994</v>
      </c>
      <c r="AT20">
        <v>17.580038999999999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2209.0642690000004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683.13656200000003</v>
      </c>
      <c r="L21">
        <v>296.45499999999998</v>
      </c>
      <c r="M21">
        <v>85.864000000000004</v>
      </c>
      <c r="N21">
        <v>57.959899999999998</v>
      </c>
      <c r="O21">
        <v>123.66562500000001</v>
      </c>
      <c r="P21">
        <v>103.125</v>
      </c>
      <c r="Q21">
        <v>16.857099999999999</v>
      </c>
      <c r="R21">
        <v>42.390099999999997</v>
      </c>
      <c r="S21">
        <v>22.293600000000001</v>
      </c>
      <c r="T21">
        <v>0</v>
      </c>
      <c r="U21">
        <v>348.97500000000002</v>
      </c>
      <c r="V21">
        <v>11.402587</v>
      </c>
      <c r="W21">
        <v>29.74</v>
      </c>
      <c r="X21">
        <v>98.34375</v>
      </c>
      <c r="Y21">
        <v>0</v>
      </c>
      <c r="Z21">
        <v>0</v>
      </c>
      <c r="AA21">
        <v>0</v>
      </c>
      <c r="AB21">
        <v>0</v>
      </c>
      <c r="AC21">
        <v>0</v>
      </c>
      <c r="AD21">
        <v>9.1149000000000004</v>
      </c>
      <c r="AE21">
        <v>49.436556000000003</v>
      </c>
      <c r="AF21">
        <v>8.8740000000000006</v>
      </c>
      <c r="AG21">
        <v>40.797600000000003</v>
      </c>
      <c r="AH21">
        <v>0</v>
      </c>
      <c r="AI21">
        <v>0</v>
      </c>
      <c r="AJ21">
        <v>0</v>
      </c>
      <c r="AK21">
        <v>26.014500000000002</v>
      </c>
      <c r="AL21">
        <v>79.376220000000004</v>
      </c>
      <c r="AM21">
        <v>0</v>
      </c>
      <c r="AN21">
        <v>0.78432999999999997</v>
      </c>
      <c r="AO21">
        <v>26.46</v>
      </c>
      <c r="AP21">
        <v>12.169499999999999</v>
      </c>
      <c r="AQ21">
        <v>0</v>
      </c>
      <c r="AR21">
        <v>8.8320000000000007</v>
      </c>
      <c r="AS21">
        <v>9.4163999999999994</v>
      </c>
      <c r="AT21">
        <v>17.580038999999999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2209.0642690000004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683.13656200000003</v>
      </c>
      <c r="L22">
        <v>296.45499999999998</v>
      </c>
      <c r="M22">
        <v>85.864000000000004</v>
      </c>
      <c r="N22">
        <v>57.959899999999998</v>
      </c>
      <c r="O22">
        <v>123.66562500000001</v>
      </c>
      <c r="P22">
        <v>103.125</v>
      </c>
      <c r="Q22">
        <v>16.857099999999999</v>
      </c>
      <c r="R22">
        <v>42.390099999999997</v>
      </c>
      <c r="S22">
        <v>22.293600000000001</v>
      </c>
      <c r="T22">
        <v>0</v>
      </c>
      <c r="U22">
        <v>348.97500000000002</v>
      </c>
      <c r="V22">
        <v>11.402587</v>
      </c>
      <c r="W22">
        <v>29.74</v>
      </c>
      <c r="X22">
        <v>98.34375</v>
      </c>
      <c r="Y22">
        <v>0</v>
      </c>
      <c r="Z22">
        <v>6.5208000000000004</v>
      </c>
      <c r="AA22">
        <v>0</v>
      </c>
      <c r="AB22">
        <v>0</v>
      </c>
      <c r="AC22">
        <v>0</v>
      </c>
      <c r="AD22">
        <v>9.1149000000000004</v>
      </c>
      <c r="AE22">
        <v>49.436556000000003</v>
      </c>
      <c r="AF22">
        <v>8.8740000000000006</v>
      </c>
      <c r="AG22">
        <v>40.797600000000003</v>
      </c>
      <c r="AH22">
        <v>23.390899999999998</v>
      </c>
      <c r="AI22">
        <v>0</v>
      </c>
      <c r="AJ22">
        <v>0</v>
      </c>
      <c r="AK22">
        <v>26.014500000000002</v>
      </c>
      <c r="AL22">
        <v>40.088999999999999</v>
      </c>
      <c r="AM22">
        <v>0</v>
      </c>
      <c r="AN22">
        <v>0.78432999999999997</v>
      </c>
      <c r="AO22">
        <v>26.46</v>
      </c>
      <c r="AP22">
        <v>12.169499999999999</v>
      </c>
      <c r="AQ22">
        <v>0</v>
      </c>
      <c r="AR22">
        <v>8.8320000000000007</v>
      </c>
      <c r="AS22">
        <v>9.4163999999999994</v>
      </c>
      <c r="AT22">
        <v>17.580038999999999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2199.6887490000004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683.13656200000003</v>
      </c>
      <c r="L23">
        <v>408.95499999999998</v>
      </c>
      <c r="M23">
        <v>85.864000000000004</v>
      </c>
      <c r="N23">
        <v>57.959899999999998</v>
      </c>
      <c r="O23">
        <v>123.66562500000001</v>
      </c>
      <c r="P23">
        <v>103.125</v>
      </c>
      <c r="Q23">
        <v>16.857099999999999</v>
      </c>
      <c r="R23">
        <v>42.390099999999997</v>
      </c>
      <c r="S23">
        <v>22.293600000000001</v>
      </c>
      <c r="T23">
        <v>0</v>
      </c>
      <c r="U23">
        <v>348.97500000000002</v>
      </c>
      <c r="V23">
        <v>11.4</v>
      </c>
      <c r="W23">
        <v>32.208799999999997</v>
      </c>
      <c r="X23">
        <v>98.34</v>
      </c>
      <c r="Y23">
        <v>0</v>
      </c>
      <c r="Z23">
        <v>6.5208000000000004</v>
      </c>
      <c r="AA23">
        <v>0</v>
      </c>
      <c r="AB23">
        <v>0</v>
      </c>
      <c r="AC23">
        <v>0</v>
      </c>
      <c r="AD23">
        <v>9.1149000000000004</v>
      </c>
      <c r="AE23">
        <v>49.436556000000003</v>
      </c>
      <c r="AF23">
        <v>8.8740000000000006</v>
      </c>
      <c r="AG23">
        <v>40.797600000000003</v>
      </c>
      <c r="AH23">
        <v>39.3005</v>
      </c>
      <c r="AI23">
        <v>0</v>
      </c>
      <c r="AJ23">
        <v>0</v>
      </c>
      <c r="AK23">
        <v>26.014500000000002</v>
      </c>
      <c r="AL23">
        <v>13.363</v>
      </c>
      <c r="AM23">
        <v>0</v>
      </c>
      <c r="AN23">
        <v>0.78432999999999997</v>
      </c>
      <c r="AO23">
        <v>26.46</v>
      </c>
      <c r="AP23">
        <v>12.169499999999999</v>
      </c>
      <c r="AQ23">
        <v>0</v>
      </c>
      <c r="AR23">
        <v>8.8320000000000007</v>
      </c>
      <c r="AS23">
        <v>9.4163999999999994</v>
      </c>
      <c r="AT23">
        <v>17.580038999999999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2303.8348119999996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683.13656200000003</v>
      </c>
      <c r="L24">
        <v>466.45499999999998</v>
      </c>
      <c r="M24">
        <v>85.864000000000004</v>
      </c>
      <c r="N24">
        <v>57.959899999999998</v>
      </c>
      <c r="O24">
        <v>123.66562500000001</v>
      </c>
      <c r="P24">
        <v>103.125</v>
      </c>
      <c r="Q24">
        <v>16.857099999999999</v>
      </c>
      <c r="R24">
        <v>42.390099999999997</v>
      </c>
      <c r="S24">
        <v>22.293600000000001</v>
      </c>
      <c r="T24">
        <v>0</v>
      </c>
      <c r="U24">
        <v>348.97500000000002</v>
      </c>
      <c r="V24">
        <v>11.4</v>
      </c>
      <c r="W24">
        <v>32.208799999999997</v>
      </c>
      <c r="X24">
        <v>98.34</v>
      </c>
      <c r="Y24">
        <v>0</v>
      </c>
      <c r="Z24">
        <v>6.5208000000000004</v>
      </c>
      <c r="AA24">
        <v>0</v>
      </c>
      <c r="AB24">
        <v>11.997</v>
      </c>
      <c r="AC24">
        <v>0</v>
      </c>
      <c r="AD24">
        <v>9.1149000000000004</v>
      </c>
      <c r="AE24">
        <v>49.436556000000003</v>
      </c>
      <c r="AF24">
        <v>8.8740000000000006</v>
      </c>
      <c r="AG24">
        <v>40.797600000000003</v>
      </c>
      <c r="AH24">
        <v>39.3005</v>
      </c>
      <c r="AI24">
        <v>0</v>
      </c>
      <c r="AJ24">
        <v>0</v>
      </c>
      <c r="AK24">
        <v>26.014500000000002</v>
      </c>
      <c r="AL24">
        <v>13.363</v>
      </c>
      <c r="AM24">
        <v>0</v>
      </c>
      <c r="AN24">
        <v>0.78432999999999997</v>
      </c>
      <c r="AO24">
        <v>26.46</v>
      </c>
      <c r="AP24">
        <v>12.169499999999999</v>
      </c>
      <c r="AQ24">
        <v>0</v>
      </c>
      <c r="AR24">
        <v>8.8320000000000007</v>
      </c>
      <c r="AS24">
        <v>9.4163999999999994</v>
      </c>
      <c r="AT24">
        <v>17.580038999999999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2373.3318119999994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683.13656200000003</v>
      </c>
      <c r="L25">
        <v>466.45499999999998</v>
      </c>
      <c r="M25">
        <v>85.864000000000004</v>
      </c>
      <c r="N25">
        <v>57.959899999999998</v>
      </c>
      <c r="O25">
        <v>123.66562500000001</v>
      </c>
      <c r="P25">
        <v>103.125</v>
      </c>
      <c r="Q25">
        <v>16.857099999999999</v>
      </c>
      <c r="R25">
        <v>42.390099999999997</v>
      </c>
      <c r="S25">
        <v>22.293600000000001</v>
      </c>
      <c r="T25">
        <v>0</v>
      </c>
      <c r="U25">
        <v>348.97500000000002</v>
      </c>
      <c r="V25">
        <v>11.4</v>
      </c>
      <c r="W25">
        <v>32.208799999999997</v>
      </c>
      <c r="X25">
        <v>98.34</v>
      </c>
      <c r="Y25">
        <v>0</v>
      </c>
      <c r="Z25">
        <v>1.1000000000000001</v>
      </c>
      <c r="AA25">
        <v>0</v>
      </c>
      <c r="AB25">
        <v>11.997</v>
      </c>
      <c r="AC25">
        <v>0</v>
      </c>
      <c r="AD25">
        <v>9.1149000000000004</v>
      </c>
      <c r="AE25">
        <v>49.436556000000003</v>
      </c>
      <c r="AF25">
        <v>8.8740000000000006</v>
      </c>
      <c r="AG25">
        <v>40.797600000000003</v>
      </c>
      <c r="AH25">
        <v>39.3005</v>
      </c>
      <c r="AI25">
        <v>0</v>
      </c>
      <c r="AJ25">
        <v>0</v>
      </c>
      <c r="AK25">
        <v>26.014500000000002</v>
      </c>
      <c r="AL25">
        <v>13.363</v>
      </c>
      <c r="AM25">
        <v>0</v>
      </c>
      <c r="AN25">
        <v>0.78432999999999997</v>
      </c>
      <c r="AO25">
        <v>26.46</v>
      </c>
      <c r="AP25">
        <v>12.169499999999999</v>
      </c>
      <c r="AQ25">
        <v>0</v>
      </c>
      <c r="AR25">
        <v>48.576000000000001</v>
      </c>
      <c r="AS25">
        <v>10.7616</v>
      </c>
      <c r="AT25">
        <v>17.580038999999999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2409.0002119999995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683.13656200000003</v>
      </c>
      <c r="L26">
        <v>466.45499999999998</v>
      </c>
      <c r="M26">
        <v>85.864000000000004</v>
      </c>
      <c r="N26">
        <v>57.959899999999998</v>
      </c>
      <c r="O26">
        <v>123.66562500000001</v>
      </c>
      <c r="P26">
        <v>103.125</v>
      </c>
      <c r="Q26">
        <v>16.857099999999999</v>
      </c>
      <c r="R26">
        <v>42.390099999999997</v>
      </c>
      <c r="S26">
        <v>22.293600000000001</v>
      </c>
      <c r="T26">
        <v>0</v>
      </c>
      <c r="U26">
        <v>348.97500000000002</v>
      </c>
      <c r="V26">
        <v>11.4</v>
      </c>
      <c r="W26">
        <v>32.208799999999997</v>
      </c>
      <c r="X26">
        <v>98.34</v>
      </c>
      <c r="Y26">
        <v>0</v>
      </c>
      <c r="Z26">
        <v>1.1000000000000001</v>
      </c>
      <c r="AA26">
        <v>13.43</v>
      </c>
      <c r="AB26">
        <v>11.997</v>
      </c>
      <c r="AC26">
        <v>0</v>
      </c>
      <c r="AD26">
        <v>9.1149000000000004</v>
      </c>
      <c r="AE26">
        <v>49.436556000000003</v>
      </c>
      <c r="AF26">
        <v>8.8740000000000006</v>
      </c>
      <c r="AG26">
        <v>40.797600000000003</v>
      </c>
      <c r="AH26">
        <v>70.172700000000006</v>
      </c>
      <c r="AI26">
        <v>0</v>
      </c>
      <c r="AJ26">
        <v>0</v>
      </c>
      <c r="AK26">
        <v>26.014500000000002</v>
      </c>
      <c r="AL26">
        <v>13.363</v>
      </c>
      <c r="AM26">
        <v>0</v>
      </c>
      <c r="AN26">
        <v>0.78432999999999997</v>
      </c>
      <c r="AO26">
        <v>26.46</v>
      </c>
      <c r="AP26">
        <v>12.169499999999999</v>
      </c>
      <c r="AQ26">
        <v>15.12</v>
      </c>
      <c r="AR26">
        <v>48.576000000000001</v>
      </c>
      <c r="AS26">
        <v>31.897382</v>
      </c>
      <c r="AT26">
        <v>17.580038999999999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2489.5581939999997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683.13656200000003</v>
      </c>
      <c r="L27">
        <v>466.45499999999998</v>
      </c>
      <c r="M27">
        <v>78.2</v>
      </c>
      <c r="N27">
        <v>57.959899999999998</v>
      </c>
      <c r="O27">
        <v>123.66562500000001</v>
      </c>
      <c r="P27">
        <v>103.125</v>
      </c>
      <c r="Q27">
        <v>16.857099999999999</v>
      </c>
      <c r="R27">
        <v>42.390099999999997</v>
      </c>
      <c r="S27">
        <v>22.293600000000001</v>
      </c>
      <c r="T27">
        <v>0</v>
      </c>
      <c r="U27">
        <v>348.97500000000002</v>
      </c>
      <c r="V27">
        <v>11.4</v>
      </c>
      <c r="W27">
        <v>32.208799999999997</v>
      </c>
      <c r="X27">
        <v>98.34</v>
      </c>
      <c r="Y27">
        <v>0</v>
      </c>
      <c r="Z27">
        <v>3.3</v>
      </c>
      <c r="AA27">
        <v>28.045000000000002</v>
      </c>
      <c r="AB27">
        <v>11.997</v>
      </c>
      <c r="AC27">
        <v>0</v>
      </c>
      <c r="AD27">
        <v>9.1149000000000004</v>
      </c>
      <c r="AE27">
        <v>49.436556000000003</v>
      </c>
      <c r="AF27">
        <v>8.8740000000000006</v>
      </c>
      <c r="AG27">
        <v>40.797600000000003</v>
      </c>
      <c r="AH27">
        <v>93.563599999999994</v>
      </c>
      <c r="AI27">
        <v>0</v>
      </c>
      <c r="AJ27">
        <v>0</v>
      </c>
      <c r="AK27">
        <v>26.014500000000002</v>
      </c>
      <c r="AL27">
        <v>13.363</v>
      </c>
      <c r="AM27">
        <v>0</v>
      </c>
      <c r="AN27">
        <v>0.78432999999999997</v>
      </c>
      <c r="AO27">
        <v>26.46</v>
      </c>
      <c r="AP27">
        <v>12.169499999999999</v>
      </c>
      <c r="AQ27">
        <v>31.122</v>
      </c>
      <c r="AR27">
        <v>8.8320000000000007</v>
      </c>
      <c r="AS27">
        <v>31.897382</v>
      </c>
      <c r="AT27">
        <v>17.580038999999999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5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2503.3580940000002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683.13656200000003</v>
      </c>
      <c r="L28">
        <v>466.45499999999998</v>
      </c>
      <c r="M28">
        <v>72</v>
      </c>
      <c r="N28">
        <v>57.959899999999998</v>
      </c>
      <c r="O28">
        <v>123.66562500000001</v>
      </c>
      <c r="P28">
        <v>103.125</v>
      </c>
      <c r="Q28">
        <v>16.857099999999999</v>
      </c>
      <c r="R28">
        <v>42.390099999999997</v>
      </c>
      <c r="S28">
        <v>22.293600000000001</v>
      </c>
      <c r="T28">
        <v>0</v>
      </c>
      <c r="U28">
        <v>348.97500000000002</v>
      </c>
      <c r="V28">
        <v>11.4</v>
      </c>
      <c r="W28">
        <v>32.208799999999997</v>
      </c>
      <c r="X28">
        <v>98.34</v>
      </c>
      <c r="Y28">
        <v>0</v>
      </c>
      <c r="Z28">
        <v>19.5624</v>
      </c>
      <c r="AA28">
        <v>42.106999999999999</v>
      </c>
      <c r="AB28">
        <v>11.997</v>
      </c>
      <c r="AC28">
        <v>0</v>
      </c>
      <c r="AD28">
        <v>9.1149000000000004</v>
      </c>
      <c r="AE28">
        <v>49.436556000000003</v>
      </c>
      <c r="AF28">
        <v>8.8740000000000006</v>
      </c>
      <c r="AG28">
        <v>40.797600000000003</v>
      </c>
      <c r="AH28">
        <v>93.563599999999994</v>
      </c>
      <c r="AI28">
        <v>0</v>
      </c>
      <c r="AJ28">
        <v>0</v>
      </c>
      <c r="AK28">
        <v>26.014500000000002</v>
      </c>
      <c r="AL28">
        <v>13.363</v>
      </c>
      <c r="AM28">
        <v>0</v>
      </c>
      <c r="AN28">
        <v>0.78432999999999997</v>
      </c>
      <c r="AO28">
        <v>26.46</v>
      </c>
      <c r="AP28">
        <v>12.169499999999999</v>
      </c>
      <c r="AQ28">
        <v>31.122</v>
      </c>
      <c r="AR28">
        <v>8.8320000000000007</v>
      </c>
      <c r="AS28">
        <v>31.897382</v>
      </c>
      <c r="AT28">
        <v>17.580038999999999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5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2527.4824939999994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683.13656200000003</v>
      </c>
      <c r="L29">
        <v>466.45499999999998</v>
      </c>
      <c r="M29">
        <v>72</v>
      </c>
      <c r="N29">
        <v>57.959899999999998</v>
      </c>
      <c r="O29">
        <v>123.66562500000001</v>
      </c>
      <c r="P29">
        <v>103.125</v>
      </c>
      <c r="Q29">
        <v>9.7309000000000001</v>
      </c>
      <c r="R29">
        <v>42.390099999999997</v>
      </c>
      <c r="S29">
        <v>22.293600000000001</v>
      </c>
      <c r="T29">
        <v>0</v>
      </c>
      <c r="U29">
        <v>348.97500000000002</v>
      </c>
      <c r="V29">
        <v>11.4</v>
      </c>
      <c r="W29">
        <v>32.208799999999997</v>
      </c>
      <c r="X29">
        <v>98.34</v>
      </c>
      <c r="Y29">
        <v>0</v>
      </c>
      <c r="Z29">
        <v>19.5624</v>
      </c>
      <c r="AA29">
        <v>42.106999999999999</v>
      </c>
      <c r="AB29">
        <v>11.997</v>
      </c>
      <c r="AC29">
        <v>0</v>
      </c>
      <c r="AD29">
        <v>9.1149000000000004</v>
      </c>
      <c r="AE29">
        <v>49.436556000000003</v>
      </c>
      <c r="AF29">
        <v>8.8740000000000006</v>
      </c>
      <c r="AG29">
        <v>40.797600000000003</v>
      </c>
      <c r="AH29">
        <v>93.563599999999994</v>
      </c>
      <c r="AI29">
        <v>0</v>
      </c>
      <c r="AJ29">
        <v>0</v>
      </c>
      <c r="AK29">
        <v>26.014500000000002</v>
      </c>
      <c r="AL29">
        <v>13.363</v>
      </c>
      <c r="AM29">
        <v>0</v>
      </c>
      <c r="AN29">
        <v>0.78432999999999997</v>
      </c>
      <c r="AO29">
        <v>26.46</v>
      </c>
      <c r="AP29">
        <v>12.169499999999999</v>
      </c>
      <c r="AQ29">
        <v>31.122</v>
      </c>
      <c r="AR29">
        <v>8.8320000000000007</v>
      </c>
      <c r="AS29">
        <v>31.897382</v>
      </c>
      <c r="AT29">
        <v>17.580038999999999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5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2520.3562939999997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683.13656200000003</v>
      </c>
      <c r="L30">
        <v>466.45499999999998</v>
      </c>
      <c r="M30">
        <v>72</v>
      </c>
      <c r="N30">
        <v>57.959899999999998</v>
      </c>
      <c r="O30">
        <v>123.66562500000001</v>
      </c>
      <c r="P30">
        <v>103.125</v>
      </c>
      <c r="Q30">
        <v>9.7309000000000001</v>
      </c>
      <c r="R30">
        <v>42.390099999999997</v>
      </c>
      <c r="S30">
        <v>22.293600000000001</v>
      </c>
      <c r="T30">
        <v>0</v>
      </c>
      <c r="U30">
        <v>348.97500000000002</v>
      </c>
      <c r="V30">
        <v>11.4</v>
      </c>
      <c r="W30">
        <v>32.208799999999997</v>
      </c>
      <c r="X30">
        <v>98.34</v>
      </c>
      <c r="Y30">
        <v>0</v>
      </c>
      <c r="Z30">
        <v>19.5624</v>
      </c>
      <c r="AA30">
        <v>42.106999999999999</v>
      </c>
      <c r="AB30">
        <v>11.997</v>
      </c>
      <c r="AC30">
        <v>0</v>
      </c>
      <c r="AD30">
        <v>9.1149000000000004</v>
      </c>
      <c r="AE30">
        <v>49.436556000000003</v>
      </c>
      <c r="AF30">
        <v>8.8740000000000006</v>
      </c>
      <c r="AG30">
        <v>40.797600000000003</v>
      </c>
      <c r="AH30">
        <v>93.563599999999994</v>
      </c>
      <c r="AI30">
        <v>0</v>
      </c>
      <c r="AJ30">
        <v>0</v>
      </c>
      <c r="AK30">
        <v>26.014500000000002</v>
      </c>
      <c r="AL30">
        <v>13.363</v>
      </c>
      <c r="AM30">
        <v>0</v>
      </c>
      <c r="AN30">
        <v>0.78432999999999997</v>
      </c>
      <c r="AO30">
        <v>26.46</v>
      </c>
      <c r="AP30">
        <v>12.169499999999999</v>
      </c>
      <c r="AQ30">
        <v>31.122</v>
      </c>
      <c r="AR30">
        <v>8.8320000000000007</v>
      </c>
      <c r="AS30">
        <v>11.434200000000001</v>
      </c>
      <c r="AT30">
        <v>17.580038999999999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10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2504.8931119999997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683.13656200000003</v>
      </c>
      <c r="L31">
        <v>466.45499999999998</v>
      </c>
      <c r="M31">
        <v>72</v>
      </c>
      <c r="N31">
        <v>57.959899999999998</v>
      </c>
      <c r="O31">
        <v>123.66562500000001</v>
      </c>
      <c r="P31">
        <v>103.125</v>
      </c>
      <c r="Q31">
        <v>9.7309000000000001</v>
      </c>
      <c r="R31">
        <v>42.390099999999997</v>
      </c>
      <c r="S31">
        <v>22.293600000000001</v>
      </c>
      <c r="T31">
        <v>0</v>
      </c>
      <c r="U31">
        <v>348.97500000000002</v>
      </c>
      <c r="V31">
        <v>11.4</v>
      </c>
      <c r="W31">
        <v>32.208799999999997</v>
      </c>
      <c r="X31">
        <v>98.34</v>
      </c>
      <c r="Y31">
        <v>0</v>
      </c>
      <c r="Z31">
        <v>19.5624</v>
      </c>
      <c r="AA31">
        <v>28.045000000000002</v>
      </c>
      <c r="AB31">
        <v>11.997</v>
      </c>
      <c r="AC31">
        <v>0</v>
      </c>
      <c r="AD31">
        <v>9.1149000000000004</v>
      </c>
      <c r="AE31">
        <v>49.436556000000003</v>
      </c>
      <c r="AF31">
        <v>8.8740000000000006</v>
      </c>
      <c r="AG31">
        <v>40.797600000000003</v>
      </c>
      <c r="AH31">
        <v>93.563599999999994</v>
      </c>
      <c r="AI31">
        <v>0</v>
      </c>
      <c r="AJ31">
        <v>0</v>
      </c>
      <c r="AK31">
        <v>26.014500000000002</v>
      </c>
      <c r="AL31">
        <v>13.363</v>
      </c>
      <c r="AM31">
        <v>0</v>
      </c>
      <c r="AN31">
        <v>0.78432999999999997</v>
      </c>
      <c r="AO31">
        <v>26.46</v>
      </c>
      <c r="AP31">
        <v>11.529</v>
      </c>
      <c r="AQ31">
        <v>15.561</v>
      </c>
      <c r="AR31">
        <v>8.8320000000000007</v>
      </c>
      <c r="AS31">
        <v>9.4163999999999994</v>
      </c>
      <c r="AT31">
        <v>17.580038999999999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15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2477.6118120000001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683.13656200000003</v>
      </c>
      <c r="L32">
        <v>466.45499999999998</v>
      </c>
      <c r="M32">
        <v>72</v>
      </c>
      <c r="N32">
        <v>57.959899999999998</v>
      </c>
      <c r="O32">
        <v>123.66562500000001</v>
      </c>
      <c r="P32">
        <v>103.125</v>
      </c>
      <c r="Q32">
        <v>9.7309000000000001</v>
      </c>
      <c r="R32">
        <v>42.390099999999997</v>
      </c>
      <c r="S32">
        <v>22.293600000000001</v>
      </c>
      <c r="T32">
        <v>0</v>
      </c>
      <c r="U32">
        <v>348.97500000000002</v>
      </c>
      <c r="V32">
        <v>11.4</v>
      </c>
      <c r="W32">
        <v>32.208799999999997</v>
      </c>
      <c r="X32">
        <v>98.34</v>
      </c>
      <c r="Y32">
        <v>0</v>
      </c>
      <c r="Z32">
        <v>6.5208000000000004</v>
      </c>
      <c r="AA32">
        <v>13.983000000000001</v>
      </c>
      <c r="AB32">
        <v>11.997</v>
      </c>
      <c r="AC32">
        <v>0</v>
      </c>
      <c r="AD32">
        <v>9.1149000000000004</v>
      </c>
      <c r="AE32">
        <v>49.436556000000003</v>
      </c>
      <c r="AF32">
        <v>8.8740000000000006</v>
      </c>
      <c r="AG32">
        <v>40.797600000000003</v>
      </c>
      <c r="AH32">
        <v>70.172700000000006</v>
      </c>
      <c r="AI32">
        <v>0</v>
      </c>
      <c r="AJ32">
        <v>0</v>
      </c>
      <c r="AK32">
        <v>26.014500000000002</v>
      </c>
      <c r="AL32">
        <v>13.363</v>
      </c>
      <c r="AM32">
        <v>0</v>
      </c>
      <c r="AN32">
        <v>0.78432999999999997</v>
      </c>
      <c r="AO32">
        <v>26.46</v>
      </c>
      <c r="AP32">
        <v>11.529</v>
      </c>
      <c r="AQ32">
        <v>0</v>
      </c>
      <c r="AR32">
        <v>8.8320000000000007</v>
      </c>
      <c r="AS32">
        <v>9.4163999999999994</v>
      </c>
      <c r="AT32">
        <v>17.580038999999999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15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2411.5563120000002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683.13656200000003</v>
      </c>
      <c r="L33">
        <v>466.45499999999998</v>
      </c>
      <c r="M33">
        <v>72</v>
      </c>
      <c r="N33">
        <v>57.959899999999998</v>
      </c>
      <c r="O33">
        <v>123.66562500000001</v>
      </c>
      <c r="P33">
        <v>103.125</v>
      </c>
      <c r="Q33">
        <v>14.244968999999999</v>
      </c>
      <c r="R33">
        <v>42.390099999999997</v>
      </c>
      <c r="S33">
        <v>22.293600000000001</v>
      </c>
      <c r="T33">
        <v>0</v>
      </c>
      <c r="U33">
        <v>348.97500000000002</v>
      </c>
      <c r="V33">
        <v>11.4</v>
      </c>
      <c r="W33">
        <v>34.931800000000003</v>
      </c>
      <c r="X33">
        <v>98.34</v>
      </c>
      <c r="Y33">
        <v>0</v>
      </c>
      <c r="Z33">
        <v>6.5208000000000004</v>
      </c>
      <c r="AA33">
        <v>13.983000000000001</v>
      </c>
      <c r="AB33">
        <v>11.997</v>
      </c>
      <c r="AC33">
        <v>0</v>
      </c>
      <c r="AD33">
        <v>9.1149000000000004</v>
      </c>
      <c r="AE33">
        <v>49.436556000000003</v>
      </c>
      <c r="AF33">
        <v>8.8740000000000006</v>
      </c>
      <c r="AG33">
        <v>40.797600000000003</v>
      </c>
      <c r="AH33">
        <v>70.172700000000006</v>
      </c>
      <c r="AI33">
        <v>0</v>
      </c>
      <c r="AJ33">
        <v>0</v>
      </c>
      <c r="AK33">
        <v>26.014500000000002</v>
      </c>
      <c r="AL33">
        <v>13.363</v>
      </c>
      <c r="AM33">
        <v>0</v>
      </c>
      <c r="AN33">
        <v>0.78432999999999997</v>
      </c>
      <c r="AO33">
        <v>26.46</v>
      </c>
      <c r="AP33">
        <v>11.529</v>
      </c>
      <c r="AQ33">
        <v>0</v>
      </c>
      <c r="AR33">
        <v>8.8320000000000007</v>
      </c>
      <c r="AS33">
        <v>9.4163999999999994</v>
      </c>
      <c r="AT33">
        <v>17.580038999999999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20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2423.793381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683.13656200000003</v>
      </c>
      <c r="L34">
        <v>456.45499999999998</v>
      </c>
      <c r="M34">
        <v>72</v>
      </c>
      <c r="N34">
        <v>57.959899999999998</v>
      </c>
      <c r="O34">
        <v>123.66562500000001</v>
      </c>
      <c r="P34">
        <v>103.125</v>
      </c>
      <c r="Q34">
        <v>14.245900000000001</v>
      </c>
      <c r="R34">
        <v>42.390099999999997</v>
      </c>
      <c r="S34">
        <v>22.293600000000001</v>
      </c>
      <c r="T34">
        <v>0</v>
      </c>
      <c r="U34">
        <v>348.97500000000002</v>
      </c>
      <c r="V34">
        <v>11.4</v>
      </c>
      <c r="W34">
        <v>36.289400000000001</v>
      </c>
      <c r="X34">
        <v>98.34</v>
      </c>
      <c r="Y34">
        <v>0</v>
      </c>
      <c r="Z34">
        <v>6.5208000000000004</v>
      </c>
      <c r="AA34">
        <v>0</v>
      </c>
      <c r="AB34">
        <v>11.997</v>
      </c>
      <c r="AC34">
        <v>0</v>
      </c>
      <c r="AD34">
        <v>9.1149000000000004</v>
      </c>
      <c r="AE34">
        <v>49.436556000000003</v>
      </c>
      <c r="AF34">
        <v>8.8740000000000006</v>
      </c>
      <c r="AG34">
        <v>40.797600000000003</v>
      </c>
      <c r="AH34">
        <v>70.172700000000006</v>
      </c>
      <c r="AI34">
        <v>0</v>
      </c>
      <c r="AJ34">
        <v>0</v>
      </c>
      <c r="AK34">
        <v>26.014500000000002</v>
      </c>
      <c r="AL34">
        <v>13.363</v>
      </c>
      <c r="AM34">
        <v>0</v>
      </c>
      <c r="AN34">
        <v>0.78432999999999997</v>
      </c>
      <c r="AO34">
        <v>26.46</v>
      </c>
      <c r="AP34">
        <v>11.529</v>
      </c>
      <c r="AQ34">
        <v>0</v>
      </c>
      <c r="AR34">
        <v>8.8320000000000007</v>
      </c>
      <c r="AS34">
        <v>9.4163999999999994</v>
      </c>
      <c r="AT34">
        <v>17.580038999999999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30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2411.1689120000001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678.78089999999997</v>
      </c>
      <c r="L35">
        <v>368.44</v>
      </c>
      <c r="M35">
        <v>72</v>
      </c>
      <c r="N35">
        <v>57.959899999999998</v>
      </c>
      <c r="O35">
        <v>123.66562500000001</v>
      </c>
      <c r="P35">
        <v>103.125</v>
      </c>
      <c r="Q35">
        <v>10.39</v>
      </c>
      <c r="R35">
        <v>36.384799999999998</v>
      </c>
      <c r="S35">
        <v>15.47</v>
      </c>
      <c r="T35">
        <v>0</v>
      </c>
      <c r="U35">
        <v>348.97500000000002</v>
      </c>
      <c r="V35">
        <v>11.4</v>
      </c>
      <c r="W35">
        <v>36.289400000000001</v>
      </c>
      <c r="X35">
        <v>98.34</v>
      </c>
      <c r="Y35">
        <v>0</v>
      </c>
      <c r="Z35">
        <v>6.5208000000000004</v>
      </c>
      <c r="AA35">
        <v>0</v>
      </c>
      <c r="AB35">
        <v>11.997</v>
      </c>
      <c r="AC35">
        <v>0</v>
      </c>
      <c r="AD35">
        <v>9.1149000000000004</v>
      </c>
      <c r="AE35">
        <v>49.436556000000003</v>
      </c>
      <c r="AF35">
        <v>8.8740000000000006</v>
      </c>
      <c r="AG35">
        <v>40.797600000000003</v>
      </c>
      <c r="AH35">
        <v>70.172700000000006</v>
      </c>
      <c r="AI35">
        <v>3.1825000000000001</v>
      </c>
      <c r="AJ35">
        <v>0</v>
      </c>
      <c r="AK35">
        <v>26.014500000000002</v>
      </c>
      <c r="AL35">
        <v>13.363</v>
      </c>
      <c r="AM35">
        <v>0</v>
      </c>
      <c r="AN35">
        <v>0.78432999999999997</v>
      </c>
      <c r="AO35">
        <v>26.46</v>
      </c>
      <c r="AP35">
        <v>11.529</v>
      </c>
      <c r="AQ35">
        <v>0</v>
      </c>
      <c r="AR35">
        <v>11.04</v>
      </c>
      <c r="AS35">
        <v>9.4163999999999994</v>
      </c>
      <c r="AT35">
        <v>17.580038999999999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38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2315.5039500000007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629.1585</v>
      </c>
      <c r="L36">
        <v>298</v>
      </c>
      <c r="M36">
        <v>72</v>
      </c>
      <c r="N36">
        <v>57.959899999999998</v>
      </c>
      <c r="O36">
        <v>123.66562500000001</v>
      </c>
      <c r="P36">
        <v>103.125</v>
      </c>
      <c r="Q36">
        <v>13.077500000000001</v>
      </c>
      <c r="R36">
        <v>36.384799999999998</v>
      </c>
      <c r="S36">
        <v>15.698503000000001</v>
      </c>
      <c r="T36">
        <v>0</v>
      </c>
      <c r="U36">
        <v>348.97500000000002</v>
      </c>
      <c r="V36">
        <v>11.4</v>
      </c>
      <c r="W36">
        <v>37.1922</v>
      </c>
      <c r="X36">
        <v>98.34</v>
      </c>
      <c r="Y36">
        <v>0</v>
      </c>
      <c r="Z36">
        <v>6.5208000000000004</v>
      </c>
      <c r="AA36">
        <v>0</v>
      </c>
      <c r="AB36">
        <v>11.997</v>
      </c>
      <c r="AC36">
        <v>0</v>
      </c>
      <c r="AD36">
        <v>9.1149000000000004</v>
      </c>
      <c r="AE36">
        <v>49.436556000000003</v>
      </c>
      <c r="AF36">
        <v>8.8740000000000006</v>
      </c>
      <c r="AG36">
        <v>40.797600000000003</v>
      </c>
      <c r="AH36">
        <v>46.687100000000001</v>
      </c>
      <c r="AI36">
        <v>11.457000000000001</v>
      </c>
      <c r="AJ36">
        <v>0</v>
      </c>
      <c r="AK36">
        <v>26.014500000000002</v>
      </c>
      <c r="AL36">
        <v>13.363</v>
      </c>
      <c r="AM36">
        <v>0</v>
      </c>
      <c r="AN36">
        <v>0.78432999999999997</v>
      </c>
      <c r="AO36">
        <v>26.46</v>
      </c>
      <c r="AP36">
        <v>11.529</v>
      </c>
      <c r="AQ36">
        <v>0</v>
      </c>
      <c r="AR36">
        <v>11.04</v>
      </c>
      <c r="AS36">
        <v>9.4163999999999994</v>
      </c>
      <c r="AT36">
        <v>17.580038999999999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49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2195.049253000001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515</v>
      </c>
      <c r="L37">
        <v>233</v>
      </c>
      <c r="M37">
        <v>72</v>
      </c>
      <c r="N37">
        <v>57.959899999999998</v>
      </c>
      <c r="O37">
        <v>123.66562500000001</v>
      </c>
      <c r="P37">
        <v>103.125</v>
      </c>
      <c r="Q37">
        <v>10</v>
      </c>
      <c r="R37">
        <v>36.384799999999998</v>
      </c>
      <c r="S37">
        <v>12</v>
      </c>
      <c r="T37">
        <v>0</v>
      </c>
      <c r="U37">
        <v>348.97500000000002</v>
      </c>
      <c r="V37">
        <v>11.4</v>
      </c>
      <c r="W37">
        <v>37.1922</v>
      </c>
      <c r="X37">
        <v>98.34</v>
      </c>
      <c r="Y37">
        <v>0</v>
      </c>
      <c r="Z37">
        <v>6.5208000000000004</v>
      </c>
      <c r="AA37">
        <v>0</v>
      </c>
      <c r="AB37">
        <v>11.997</v>
      </c>
      <c r="AC37">
        <v>0</v>
      </c>
      <c r="AD37">
        <v>9.1149000000000004</v>
      </c>
      <c r="AE37">
        <v>49.436556000000003</v>
      </c>
      <c r="AF37">
        <v>8.8740000000000006</v>
      </c>
      <c r="AG37">
        <v>40.797600000000003</v>
      </c>
      <c r="AH37">
        <v>39.3005</v>
      </c>
      <c r="AI37">
        <v>49.051236000000003</v>
      </c>
      <c r="AJ37">
        <v>0</v>
      </c>
      <c r="AK37">
        <v>26.014500000000002</v>
      </c>
      <c r="AL37">
        <v>40.088999999999999</v>
      </c>
      <c r="AM37">
        <v>0</v>
      </c>
      <c r="AN37">
        <v>0.78432999999999997</v>
      </c>
      <c r="AO37">
        <v>26.46</v>
      </c>
      <c r="AP37">
        <v>11.529</v>
      </c>
      <c r="AQ37">
        <v>0</v>
      </c>
      <c r="AR37">
        <v>48.576000000000001</v>
      </c>
      <c r="AS37">
        <v>9.4163999999999994</v>
      </c>
      <c r="AT37">
        <v>17.580038999999999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61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2115.5843860000004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475</v>
      </c>
      <c r="L38">
        <v>233</v>
      </c>
      <c r="M38">
        <v>72</v>
      </c>
      <c r="N38">
        <v>57.959899999999998</v>
      </c>
      <c r="O38">
        <v>123.66562500000001</v>
      </c>
      <c r="P38">
        <v>103.125</v>
      </c>
      <c r="Q38">
        <v>10</v>
      </c>
      <c r="R38">
        <v>36.384799999999998</v>
      </c>
      <c r="S38">
        <v>12</v>
      </c>
      <c r="T38">
        <v>0</v>
      </c>
      <c r="U38">
        <v>348.97500000000002</v>
      </c>
      <c r="V38">
        <v>11.4</v>
      </c>
      <c r="W38">
        <v>38.094799999999999</v>
      </c>
      <c r="X38">
        <v>98.34</v>
      </c>
      <c r="Y38">
        <v>0</v>
      </c>
      <c r="Z38">
        <v>6.5208000000000004</v>
      </c>
      <c r="AA38">
        <v>0</v>
      </c>
      <c r="AB38">
        <v>11.997</v>
      </c>
      <c r="AC38">
        <v>0</v>
      </c>
      <c r="AD38">
        <v>9.1149000000000004</v>
      </c>
      <c r="AE38">
        <v>49.436556000000003</v>
      </c>
      <c r="AF38">
        <v>8.8740000000000006</v>
      </c>
      <c r="AG38">
        <v>40.797600000000003</v>
      </c>
      <c r="AH38">
        <v>39.3005</v>
      </c>
      <c r="AI38">
        <v>49.051236000000003</v>
      </c>
      <c r="AJ38">
        <v>0</v>
      </c>
      <c r="AK38">
        <v>26.014500000000002</v>
      </c>
      <c r="AL38">
        <v>79.376220000000004</v>
      </c>
      <c r="AM38">
        <v>0</v>
      </c>
      <c r="AN38">
        <v>0.78432999999999997</v>
      </c>
      <c r="AO38">
        <v>26.46</v>
      </c>
      <c r="AP38">
        <v>11.529</v>
      </c>
      <c r="AQ38">
        <v>0</v>
      </c>
      <c r="AR38">
        <v>48.576000000000001</v>
      </c>
      <c r="AS38">
        <v>9.4163999999999994</v>
      </c>
      <c r="AT38">
        <v>17.580038999999999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72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2126.774206000001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455</v>
      </c>
      <c r="L39">
        <v>233</v>
      </c>
      <c r="M39">
        <v>72</v>
      </c>
      <c r="N39">
        <v>57.959899999999998</v>
      </c>
      <c r="O39">
        <v>123.66562500000001</v>
      </c>
      <c r="P39">
        <v>103.125</v>
      </c>
      <c r="Q39">
        <v>10</v>
      </c>
      <c r="R39">
        <v>36.384799999999998</v>
      </c>
      <c r="S39">
        <v>12</v>
      </c>
      <c r="T39">
        <v>0</v>
      </c>
      <c r="U39">
        <v>348.97500000000002</v>
      </c>
      <c r="V39">
        <v>11.4</v>
      </c>
      <c r="W39">
        <v>38.094799999999999</v>
      </c>
      <c r="X39">
        <v>98.34</v>
      </c>
      <c r="Y39">
        <v>0</v>
      </c>
      <c r="Z39">
        <v>6.5208000000000004</v>
      </c>
      <c r="AA39">
        <v>0</v>
      </c>
      <c r="AB39">
        <v>11.997</v>
      </c>
      <c r="AC39">
        <v>0</v>
      </c>
      <c r="AD39">
        <v>9.1149000000000004</v>
      </c>
      <c r="AE39">
        <v>49.436556000000003</v>
      </c>
      <c r="AF39">
        <v>8.8740000000000006</v>
      </c>
      <c r="AG39">
        <v>40.797600000000003</v>
      </c>
      <c r="AH39">
        <v>39.3005</v>
      </c>
      <c r="AI39">
        <v>49.051236000000003</v>
      </c>
      <c r="AJ39">
        <v>0</v>
      </c>
      <c r="AK39">
        <v>26.014500000000002</v>
      </c>
      <c r="AL39">
        <v>79.376220000000004</v>
      </c>
      <c r="AM39">
        <v>0</v>
      </c>
      <c r="AN39">
        <v>0.78432999999999997</v>
      </c>
      <c r="AO39">
        <v>26.46</v>
      </c>
      <c r="AP39">
        <v>12.169499999999999</v>
      </c>
      <c r="AQ39">
        <v>0</v>
      </c>
      <c r="AR39">
        <v>11.04</v>
      </c>
      <c r="AS39">
        <v>9.4163999999999994</v>
      </c>
      <c r="AT39">
        <v>17.580038999999999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32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2029.8787060000006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482.67986500000001</v>
      </c>
      <c r="L40">
        <v>263</v>
      </c>
      <c r="M40">
        <v>72</v>
      </c>
      <c r="N40">
        <v>57.959899999999998</v>
      </c>
      <c r="O40">
        <v>123.66562500000001</v>
      </c>
      <c r="P40">
        <v>103.125</v>
      </c>
      <c r="Q40">
        <v>10</v>
      </c>
      <c r="R40">
        <v>42.390099999999997</v>
      </c>
      <c r="S40">
        <v>12</v>
      </c>
      <c r="T40">
        <v>0</v>
      </c>
      <c r="U40">
        <v>348.97500000000002</v>
      </c>
      <c r="V40">
        <v>11.4</v>
      </c>
      <c r="W40">
        <v>38.094799999999999</v>
      </c>
      <c r="X40">
        <v>98.34</v>
      </c>
      <c r="Y40">
        <v>0</v>
      </c>
      <c r="Z40">
        <v>6.5208000000000004</v>
      </c>
      <c r="AA40">
        <v>0</v>
      </c>
      <c r="AB40">
        <v>11.997</v>
      </c>
      <c r="AC40">
        <v>0</v>
      </c>
      <c r="AD40">
        <v>9.1149000000000004</v>
      </c>
      <c r="AE40">
        <v>49.436556000000003</v>
      </c>
      <c r="AF40">
        <v>8.8740000000000006</v>
      </c>
      <c r="AG40">
        <v>40.797600000000003</v>
      </c>
      <c r="AH40">
        <v>39.3005</v>
      </c>
      <c r="AI40">
        <v>49.051236000000003</v>
      </c>
      <c r="AJ40">
        <v>0</v>
      </c>
      <c r="AK40">
        <v>26.014500000000002</v>
      </c>
      <c r="AL40">
        <v>79.376220000000004</v>
      </c>
      <c r="AM40">
        <v>0</v>
      </c>
      <c r="AN40">
        <v>0.78432999999999997</v>
      </c>
      <c r="AO40">
        <v>26.46</v>
      </c>
      <c r="AP40">
        <v>12.169499999999999</v>
      </c>
      <c r="AQ40">
        <v>0</v>
      </c>
      <c r="AR40">
        <v>11.04</v>
      </c>
      <c r="AS40">
        <v>9.4163999999999994</v>
      </c>
      <c r="AT40">
        <v>17.580038999999999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41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2102.5638710000007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519.35900000000004</v>
      </c>
      <c r="L41">
        <v>343</v>
      </c>
      <c r="M41">
        <v>72</v>
      </c>
      <c r="N41">
        <v>57.959899999999998</v>
      </c>
      <c r="O41">
        <v>123.66562500000001</v>
      </c>
      <c r="P41">
        <v>103.125</v>
      </c>
      <c r="Q41">
        <v>9.74</v>
      </c>
      <c r="R41">
        <v>42.390099999999997</v>
      </c>
      <c r="S41">
        <v>12</v>
      </c>
      <c r="T41">
        <v>0</v>
      </c>
      <c r="U41">
        <v>348.97500000000002</v>
      </c>
      <c r="V41">
        <v>11.4</v>
      </c>
      <c r="W41">
        <v>38.094799999999999</v>
      </c>
      <c r="X41">
        <v>98.34</v>
      </c>
      <c r="Y41">
        <v>0</v>
      </c>
      <c r="Z41">
        <v>6.5208000000000004</v>
      </c>
      <c r="AA41">
        <v>0</v>
      </c>
      <c r="AB41">
        <v>11.997</v>
      </c>
      <c r="AC41">
        <v>0</v>
      </c>
      <c r="AD41">
        <v>9.1149000000000004</v>
      </c>
      <c r="AE41">
        <v>49.436556000000003</v>
      </c>
      <c r="AF41">
        <v>8.8740000000000006</v>
      </c>
      <c r="AG41">
        <v>40.797600000000003</v>
      </c>
      <c r="AH41">
        <v>39.3005</v>
      </c>
      <c r="AI41">
        <v>32.700823999999997</v>
      </c>
      <c r="AJ41">
        <v>0</v>
      </c>
      <c r="AK41">
        <v>26.014500000000002</v>
      </c>
      <c r="AL41">
        <v>79.376220000000004</v>
      </c>
      <c r="AM41">
        <v>0</v>
      </c>
      <c r="AN41">
        <v>0.78432999999999997</v>
      </c>
      <c r="AO41">
        <v>26.46</v>
      </c>
      <c r="AP41">
        <v>12.169499999999999</v>
      </c>
      <c r="AQ41">
        <v>0</v>
      </c>
      <c r="AR41">
        <v>11.04</v>
      </c>
      <c r="AS41">
        <v>9.4163999999999994</v>
      </c>
      <c r="AT41">
        <v>17.580038999999999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50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2211.6325940000006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539.35900000000004</v>
      </c>
      <c r="L42">
        <v>423</v>
      </c>
      <c r="M42">
        <v>72</v>
      </c>
      <c r="N42">
        <v>57.959899999999998</v>
      </c>
      <c r="O42">
        <v>123.66562500000001</v>
      </c>
      <c r="P42">
        <v>103.125</v>
      </c>
      <c r="Q42">
        <v>9.74</v>
      </c>
      <c r="R42">
        <v>42.390099999999997</v>
      </c>
      <c r="S42">
        <v>13.56</v>
      </c>
      <c r="T42">
        <v>0</v>
      </c>
      <c r="U42">
        <v>348.97500000000002</v>
      </c>
      <c r="V42">
        <v>11.4</v>
      </c>
      <c r="W42">
        <v>39.004899999999999</v>
      </c>
      <c r="X42">
        <v>98.34</v>
      </c>
      <c r="Y42">
        <v>0</v>
      </c>
      <c r="Z42">
        <v>6.5208000000000004</v>
      </c>
      <c r="AA42">
        <v>0</v>
      </c>
      <c r="AB42">
        <v>11.997</v>
      </c>
      <c r="AC42">
        <v>0</v>
      </c>
      <c r="AD42">
        <v>9.1149000000000004</v>
      </c>
      <c r="AE42">
        <v>49.436556000000003</v>
      </c>
      <c r="AF42">
        <v>8.8740000000000006</v>
      </c>
      <c r="AG42">
        <v>40.797600000000003</v>
      </c>
      <c r="AH42">
        <v>39.3005</v>
      </c>
      <c r="AI42">
        <v>32.700823999999997</v>
      </c>
      <c r="AJ42">
        <v>0</v>
      </c>
      <c r="AK42">
        <v>26.014500000000002</v>
      </c>
      <c r="AL42">
        <v>24.402000000000001</v>
      </c>
      <c r="AM42">
        <v>0</v>
      </c>
      <c r="AN42">
        <v>0.78432999999999997</v>
      </c>
      <c r="AO42">
        <v>26.46</v>
      </c>
      <c r="AP42">
        <v>12.169499999999999</v>
      </c>
      <c r="AQ42">
        <v>0</v>
      </c>
      <c r="AR42">
        <v>11.04</v>
      </c>
      <c r="AS42">
        <v>9.4163999999999994</v>
      </c>
      <c r="AT42">
        <v>17.580038999999999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58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2267.1284740000006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579.35900000000004</v>
      </c>
      <c r="L43">
        <v>423</v>
      </c>
      <c r="M43">
        <v>72</v>
      </c>
      <c r="N43">
        <v>57.959899999999998</v>
      </c>
      <c r="O43">
        <v>123.66562500000001</v>
      </c>
      <c r="P43">
        <v>103.125</v>
      </c>
      <c r="Q43">
        <v>9.74</v>
      </c>
      <c r="R43">
        <v>42.390099999999997</v>
      </c>
      <c r="S43">
        <v>13.56</v>
      </c>
      <c r="T43">
        <v>0</v>
      </c>
      <c r="U43">
        <v>348.97500000000002</v>
      </c>
      <c r="V43">
        <v>11.4</v>
      </c>
      <c r="W43">
        <v>39.004899999999999</v>
      </c>
      <c r="X43">
        <v>98.34</v>
      </c>
      <c r="Y43">
        <v>0</v>
      </c>
      <c r="Z43">
        <v>0</v>
      </c>
      <c r="AA43">
        <v>0</v>
      </c>
      <c r="AB43">
        <v>11.997</v>
      </c>
      <c r="AC43">
        <v>0</v>
      </c>
      <c r="AD43">
        <v>9.1149000000000004</v>
      </c>
      <c r="AE43">
        <v>32.844799999999999</v>
      </c>
      <c r="AF43">
        <v>8.8740000000000006</v>
      </c>
      <c r="AG43">
        <v>40.797600000000003</v>
      </c>
      <c r="AH43">
        <v>39.3005</v>
      </c>
      <c r="AI43">
        <v>5.0919999999999996</v>
      </c>
      <c r="AJ43">
        <v>0</v>
      </c>
      <c r="AK43">
        <v>26.014500000000002</v>
      </c>
      <c r="AL43">
        <v>24.402000000000001</v>
      </c>
      <c r="AM43">
        <v>0</v>
      </c>
      <c r="AN43">
        <v>0.78432999999999997</v>
      </c>
      <c r="AO43">
        <v>26.46</v>
      </c>
      <c r="AP43">
        <v>11.7852</v>
      </c>
      <c r="AQ43">
        <v>0</v>
      </c>
      <c r="AR43">
        <v>11.04</v>
      </c>
      <c r="AS43">
        <v>9.4163999999999994</v>
      </c>
      <c r="AT43">
        <v>17.580038999999999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62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2260.0227940000004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589.35900000000004</v>
      </c>
      <c r="L44">
        <v>443</v>
      </c>
      <c r="M44">
        <v>72</v>
      </c>
      <c r="N44">
        <v>57.959899999999998</v>
      </c>
      <c r="O44">
        <v>123.66562500000001</v>
      </c>
      <c r="P44">
        <v>103.125</v>
      </c>
      <c r="Q44">
        <v>9.74</v>
      </c>
      <c r="R44">
        <v>42.390099999999997</v>
      </c>
      <c r="S44">
        <v>13.56</v>
      </c>
      <c r="T44">
        <v>0</v>
      </c>
      <c r="U44">
        <v>348.97500000000002</v>
      </c>
      <c r="V44">
        <v>11.4</v>
      </c>
      <c r="W44">
        <v>39.454999999999998</v>
      </c>
      <c r="X44">
        <v>98.34</v>
      </c>
      <c r="Y44">
        <v>0</v>
      </c>
      <c r="Z44">
        <v>0</v>
      </c>
      <c r="AA44">
        <v>0</v>
      </c>
      <c r="AB44">
        <v>11.997</v>
      </c>
      <c r="AC44">
        <v>0</v>
      </c>
      <c r="AD44">
        <v>9.1149000000000004</v>
      </c>
      <c r="AE44">
        <v>32.844799999999999</v>
      </c>
      <c r="AF44">
        <v>8.8740000000000006</v>
      </c>
      <c r="AG44">
        <v>40.797600000000003</v>
      </c>
      <c r="AH44">
        <v>39.3005</v>
      </c>
      <c r="AI44">
        <v>3.1825000000000001</v>
      </c>
      <c r="AJ44">
        <v>0</v>
      </c>
      <c r="AK44">
        <v>26.014500000000002</v>
      </c>
      <c r="AL44">
        <v>24.402000000000001</v>
      </c>
      <c r="AM44">
        <v>0</v>
      </c>
      <c r="AN44">
        <v>0.78432999999999997</v>
      </c>
      <c r="AO44">
        <v>26.46</v>
      </c>
      <c r="AP44">
        <v>11.7852</v>
      </c>
      <c r="AQ44">
        <v>0</v>
      </c>
      <c r="AR44">
        <v>11.04</v>
      </c>
      <c r="AS44">
        <v>9.4163999999999994</v>
      </c>
      <c r="AT44">
        <v>17.580038999999999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67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2293.5633939999998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599.35900000000004</v>
      </c>
      <c r="L45">
        <v>443</v>
      </c>
      <c r="M45">
        <v>72</v>
      </c>
      <c r="N45">
        <v>57.959899999999998</v>
      </c>
      <c r="O45">
        <v>123.66562500000001</v>
      </c>
      <c r="P45">
        <v>103.125</v>
      </c>
      <c r="Q45">
        <v>9.74</v>
      </c>
      <c r="R45">
        <v>42.390099999999997</v>
      </c>
      <c r="S45">
        <v>13.56</v>
      </c>
      <c r="T45">
        <v>0</v>
      </c>
      <c r="U45">
        <v>348.97500000000002</v>
      </c>
      <c r="V45">
        <v>11.4</v>
      </c>
      <c r="W45">
        <v>39.454999999999998</v>
      </c>
      <c r="X45">
        <v>98.34</v>
      </c>
      <c r="Y45">
        <v>0</v>
      </c>
      <c r="Z45">
        <v>0</v>
      </c>
      <c r="AA45">
        <v>0</v>
      </c>
      <c r="AB45">
        <v>0</v>
      </c>
      <c r="AC45">
        <v>0</v>
      </c>
      <c r="AD45">
        <v>9.1149000000000004</v>
      </c>
      <c r="AE45">
        <v>32.844799999999999</v>
      </c>
      <c r="AF45">
        <v>8.8740000000000006</v>
      </c>
      <c r="AG45">
        <v>40.797600000000003</v>
      </c>
      <c r="AH45">
        <v>23.390899999999998</v>
      </c>
      <c r="AI45">
        <v>0</v>
      </c>
      <c r="AJ45">
        <v>0</v>
      </c>
      <c r="AK45">
        <v>26.014500000000002</v>
      </c>
      <c r="AL45">
        <v>24.402000000000001</v>
      </c>
      <c r="AM45">
        <v>0</v>
      </c>
      <c r="AN45">
        <v>0.78432999999999997</v>
      </c>
      <c r="AO45">
        <v>26.46</v>
      </c>
      <c r="AP45">
        <v>11.7852</v>
      </c>
      <c r="AQ45">
        <v>0</v>
      </c>
      <c r="AR45">
        <v>11.04</v>
      </c>
      <c r="AS45">
        <v>9.4163999999999994</v>
      </c>
      <c r="AT45">
        <v>17.580038999999999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70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2275.4742940000001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619.35900000000004</v>
      </c>
      <c r="L46">
        <v>443</v>
      </c>
      <c r="M46">
        <v>72</v>
      </c>
      <c r="N46">
        <v>57.959899999999998</v>
      </c>
      <c r="O46">
        <v>123.66562500000001</v>
      </c>
      <c r="P46">
        <v>103.125</v>
      </c>
      <c r="Q46">
        <v>9.74</v>
      </c>
      <c r="R46">
        <v>42.390099999999997</v>
      </c>
      <c r="S46">
        <v>13.56</v>
      </c>
      <c r="T46">
        <v>0</v>
      </c>
      <c r="U46">
        <v>348.97500000000002</v>
      </c>
      <c r="V46">
        <v>11.4</v>
      </c>
      <c r="W46">
        <v>39.454999999999998</v>
      </c>
      <c r="X46">
        <v>98.34</v>
      </c>
      <c r="Y46">
        <v>0</v>
      </c>
      <c r="Z46">
        <v>0</v>
      </c>
      <c r="AA46">
        <v>0</v>
      </c>
      <c r="AB46">
        <v>0</v>
      </c>
      <c r="AC46">
        <v>0</v>
      </c>
      <c r="AD46">
        <v>9.1149000000000004</v>
      </c>
      <c r="AE46">
        <v>32.844799999999999</v>
      </c>
      <c r="AF46">
        <v>8.8740000000000006</v>
      </c>
      <c r="AG46">
        <v>40.797600000000003</v>
      </c>
      <c r="AH46">
        <v>23.390899999999998</v>
      </c>
      <c r="AI46">
        <v>0</v>
      </c>
      <c r="AJ46">
        <v>0</v>
      </c>
      <c r="AK46">
        <v>26.014500000000002</v>
      </c>
      <c r="AL46">
        <v>24.402000000000001</v>
      </c>
      <c r="AM46">
        <v>0</v>
      </c>
      <c r="AN46">
        <v>0.78432999999999997</v>
      </c>
      <c r="AO46">
        <v>26.46</v>
      </c>
      <c r="AP46">
        <v>11.7852</v>
      </c>
      <c r="AQ46">
        <v>0</v>
      </c>
      <c r="AR46">
        <v>11.04</v>
      </c>
      <c r="AS46">
        <v>9.4163999999999994</v>
      </c>
      <c r="AT46">
        <v>17.580038999999999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72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2297.4742940000001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599.35900000000004</v>
      </c>
      <c r="L47">
        <v>443</v>
      </c>
      <c r="M47">
        <v>72</v>
      </c>
      <c r="N47">
        <v>57.959899999999998</v>
      </c>
      <c r="O47">
        <v>123.66562500000001</v>
      </c>
      <c r="P47">
        <v>103.125</v>
      </c>
      <c r="Q47">
        <v>9.74</v>
      </c>
      <c r="R47">
        <v>42.390099999999997</v>
      </c>
      <c r="S47">
        <v>13.56</v>
      </c>
      <c r="T47">
        <v>0</v>
      </c>
      <c r="U47">
        <v>348.97500000000002</v>
      </c>
      <c r="V47">
        <v>11.4</v>
      </c>
      <c r="W47">
        <v>39.454999999999998</v>
      </c>
      <c r="X47">
        <v>98.34</v>
      </c>
      <c r="Y47">
        <v>0</v>
      </c>
      <c r="Z47">
        <v>0</v>
      </c>
      <c r="AA47">
        <v>0</v>
      </c>
      <c r="AB47">
        <v>0</v>
      </c>
      <c r="AC47">
        <v>0</v>
      </c>
      <c r="AD47">
        <v>9.1149000000000004</v>
      </c>
      <c r="AE47">
        <v>32.844799999999999</v>
      </c>
      <c r="AF47">
        <v>8.8740000000000006</v>
      </c>
      <c r="AG47">
        <v>40.797600000000003</v>
      </c>
      <c r="AH47">
        <v>23.390899999999998</v>
      </c>
      <c r="AI47">
        <v>0</v>
      </c>
      <c r="AJ47">
        <v>0</v>
      </c>
      <c r="AK47">
        <v>26.014500000000002</v>
      </c>
      <c r="AL47">
        <v>24.402000000000001</v>
      </c>
      <c r="AM47">
        <v>0</v>
      </c>
      <c r="AN47">
        <v>0.78432999999999997</v>
      </c>
      <c r="AO47">
        <v>26.46</v>
      </c>
      <c r="AP47">
        <v>11.7852</v>
      </c>
      <c r="AQ47">
        <v>0</v>
      </c>
      <c r="AR47">
        <v>8.8320000000000007</v>
      </c>
      <c r="AS47">
        <v>9.4163999999999994</v>
      </c>
      <c r="AT47">
        <v>17.580038999999999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72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2275.266294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623.51750000000004</v>
      </c>
      <c r="L48">
        <v>443</v>
      </c>
      <c r="M48">
        <v>72</v>
      </c>
      <c r="N48">
        <v>57.959899999999998</v>
      </c>
      <c r="O48">
        <v>123.66562500000001</v>
      </c>
      <c r="P48">
        <v>103.125</v>
      </c>
      <c r="Q48">
        <v>9.74</v>
      </c>
      <c r="R48">
        <v>42.390099999999997</v>
      </c>
      <c r="S48">
        <v>13.56</v>
      </c>
      <c r="T48">
        <v>0</v>
      </c>
      <c r="U48">
        <v>348.97500000000002</v>
      </c>
      <c r="V48">
        <v>11.4</v>
      </c>
      <c r="W48">
        <v>39.454999999999998</v>
      </c>
      <c r="X48">
        <v>98.34</v>
      </c>
      <c r="Y48">
        <v>0</v>
      </c>
      <c r="Z48">
        <v>0</v>
      </c>
      <c r="AA48">
        <v>0</v>
      </c>
      <c r="AB48">
        <v>0</v>
      </c>
      <c r="AC48">
        <v>0</v>
      </c>
      <c r="AD48">
        <v>9.1149000000000004</v>
      </c>
      <c r="AE48">
        <v>32.844799999999999</v>
      </c>
      <c r="AF48">
        <v>8.8740000000000006</v>
      </c>
      <c r="AG48">
        <v>40.797600000000003</v>
      </c>
      <c r="AH48">
        <v>23.390899999999998</v>
      </c>
      <c r="AI48">
        <v>0</v>
      </c>
      <c r="AJ48">
        <v>0</v>
      </c>
      <c r="AK48">
        <v>26.014500000000002</v>
      </c>
      <c r="AL48">
        <v>24.402000000000001</v>
      </c>
      <c r="AM48">
        <v>0</v>
      </c>
      <c r="AN48">
        <v>0.78432999999999997</v>
      </c>
      <c r="AO48">
        <v>26.46</v>
      </c>
      <c r="AP48">
        <v>11.7852</v>
      </c>
      <c r="AQ48">
        <v>0</v>
      </c>
      <c r="AR48">
        <v>48.576000000000001</v>
      </c>
      <c r="AS48">
        <v>12.1068</v>
      </c>
      <c r="AT48">
        <v>17.580038999999999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74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2343.8591940000001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633.51750000000004</v>
      </c>
      <c r="L49">
        <v>438</v>
      </c>
      <c r="M49">
        <v>72</v>
      </c>
      <c r="N49">
        <v>58.236600000000003</v>
      </c>
      <c r="O49">
        <v>123.66562500000001</v>
      </c>
      <c r="P49">
        <v>103.125</v>
      </c>
      <c r="Q49">
        <v>12.896246</v>
      </c>
      <c r="R49">
        <v>42.390099999999997</v>
      </c>
      <c r="S49">
        <v>18.153019</v>
      </c>
      <c r="T49">
        <v>0</v>
      </c>
      <c r="U49">
        <v>348.97500000000002</v>
      </c>
      <c r="V49">
        <v>11.4</v>
      </c>
      <c r="W49">
        <v>39.454999999999998</v>
      </c>
      <c r="X49">
        <v>98.34</v>
      </c>
      <c r="Y49">
        <v>0</v>
      </c>
      <c r="Z49">
        <v>0</v>
      </c>
      <c r="AA49">
        <v>0</v>
      </c>
      <c r="AB49">
        <v>0</v>
      </c>
      <c r="AC49">
        <v>0</v>
      </c>
      <c r="AD49">
        <v>9.1149000000000004</v>
      </c>
      <c r="AE49">
        <v>32.844799999999999</v>
      </c>
      <c r="AF49">
        <v>8.8740000000000006</v>
      </c>
      <c r="AG49">
        <v>40.797600000000003</v>
      </c>
      <c r="AH49">
        <v>23.390899999999998</v>
      </c>
      <c r="AI49">
        <v>0</v>
      </c>
      <c r="AJ49">
        <v>0</v>
      </c>
      <c r="AK49">
        <v>26.014500000000002</v>
      </c>
      <c r="AL49">
        <v>24.402000000000001</v>
      </c>
      <c r="AM49">
        <v>0</v>
      </c>
      <c r="AN49">
        <v>0.78432999999999997</v>
      </c>
      <c r="AO49">
        <v>26.46</v>
      </c>
      <c r="AP49">
        <v>11.7852</v>
      </c>
      <c r="AQ49">
        <v>0</v>
      </c>
      <c r="AR49">
        <v>48.576000000000001</v>
      </c>
      <c r="AS49">
        <v>31.897382</v>
      </c>
      <c r="AT49">
        <v>17.580038999999999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74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2376.675741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643.51750000000004</v>
      </c>
      <c r="L50">
        <v>438</v>
      </c>
      <c r="M50">
        <v>72</v>
      </c>
      <c r="N50">
        <v>58.236600000000003</v>
      </c>
      <c r="O50">
        <v>123.66562500000001</v>
      </c>
      <c r="P50">
        <v>103.125</v>
      </c>
      <c r="Q50">
        <v>12.902900000000001</v>
      </c>
      <c r="R50">
        <v>42.390099999999997</v>
      </c>
      <c r="S50">
        <v>18.166499999999999</v>
      </c>
      <c r="T50">
        <v>0</v>
      </c>
      <c r="U50">
        <v>348.97500000000002</v>
      </c>
      <c r="V50">
        <v>11.4</v>
      </c>
      <c r="W50">
        <v>39.454999999999998</v>
      </c>
      <c r="X50">
        <v>98.34</v>
      </c>
      <c r="Y50">
        <v>0</v>
      </c>
      <c r="Z50">
        <v>0</v>
      </c>
      <c r="AA50">
        <v>0</v>
      </c>
      <c r="AB50">
        <v>0</v>
      </c>
      <c r="AC50">
        <v>0</v>
      </c>
      <c r="AD50">
        <v>9.1149000000000004</v>
      </c>
      <c r="AE50">
        <v>32.844799999999999</v>
      </c>
      <c r="AF50">
        <v>8.8740000000000006</v>
      </c>
      <c r="AG50">
        <v>40.797600000000003</v>
      </c>
      <c r="AH50">
        <v>23.390899999999998</v>
      </c>
      <c r="AI50">
        <v>0</v>
      </c>
      <c r="AJ50">
        <v>0</v>
      </c>
      <c r="AK50">
        <v>26.014500000000002</v>
      </c>
      <c r="AL50">
        <v>24.402000000000001</v>
      </c>
      <c r="AM50">
        <v>0</v>
      </c>
      <c r="AN50">
        <v>0.78432999999999997</v>
      </c>
      <c r="AO50">
        <v>26.46</v>
      </c>
      <c r="AP50">
        <v>11.7852</v>
      </c>
      <c r="AQ50">
        <v>0</v>
      </c>
      <c r="AR50">
        <v>11.04</v>
      </c>
      <c r="AS50">
        <v>31.897382</v>
      </c>
      <c r="AT50">
        <v>17.580038999999999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74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2349.1598759999997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663.51750000000004</v>
      </c>
      <c r="L51">
        <v>388</v>
      </c>
      <c r="M51">
        <v>72</v>
      </c>
      <c r="N51">
        <v>58.236600000000003</v>
      </c>
      <c r="O51">
        <v>123.66562500000001</v>
      </c>
      <c r="P51">
        <v>103.125</v>
      </c>
      <c r="Q51">
        <v>9.1999999999999993</v>
      </c>
      <c r="R51">
        <v>42.390099999999997</v>
      </c>
      <c r="S51">
        <v>11.64</v>
      </c>
      <c r="T51">
        <v>0</v>
      </c>
      <c r="U51">
        <v>348.97500000000002</v>
      </c>
      <c r="V51">
        <v>11.4</v>
      </c>
      <c r="W51">
        <v>39.454999999999998</v>
      </c>
      <c r="X51">
        <v>98.34</v>
      </c>
      <c r="Y51">
        <v>0</v>
      </c>
      <c r="Z51">
        <v>0</v>
      </c>
      <c r="AA51">
        <v>0</v>
      </c>
      <c r="AB51">
        <v>0</v>
      </c>
      <c r="AC51">
        <v>0</v>
      </c>
      <c r="AD51">
        <v>18.229800000000001</v>
      </c>
      <c r="AE51">
        <v>32.844799999999999</v>
      </c>
      <c r="AF51">
        <v>8.8740000000000006</v>
      </c>
      <c r="AG51">
        <v>40.797600000000003</v>
      </c>
      <c r="AH51">
        <v>23.390899999999998</v>
      </c>
      <c r="AI51">
        <v>0</v>
      </c>
      <c r="AJ51">
        <v>0</v>
      </c>
      <c r="AK51">
        <v>26.014500000000002</v>
      </c>
      <c r="AL51">
        <v>24.402000000000001</v>
      </c>
      <c r="AM51">
        <v>0</v>
      </c>
      <c r="AN51">
        <v>0.78432999999999997</v>
      </c>
      <c r="AO51">
        <v>26.46</v>
      </c>
      <c r="AP51">
        <v>11.2728</v>
      </c>
      <c r="AQ51">
        <v>0</v>
      </c>
      <c r="AR51">
        <v>11.04</v>
      </c>
      <c r="AS51">
        <v>31.897382</v>
      </c>
      <c r="AT51">
        <v>17.580038999999999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72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2315.5329760000009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653.51750000000004</v>
      </c>
      <c r="L52">
        <v>367</v>
      </c>
      <c r="M52">
        <v>72</v>
      </c>
      <c r="N52">
        <v>58.236600000000003</v>
      </c>
      <c r="O52">
        <v>123.66562500000001</v>
      </c>
      <c r="P52">
        <v>103.125</v>
      </c>
      <c r="Q52">
        <v>9.1999999999999993</v>
      </c>
      <c r="R52">
        <v>42.390099999999997</v>
      </c>
      <c r="S52">
        <v>11.64</v>
      </c>
      <c r="T52">
        <v>0</v>
      </c>
      <c r="U52">
        <v>348.97500000000002</v>
      </c>
      <c r="V52">
        <v>11.4</v>
      </c>
      <c r="W52">
        <v>39.454999999999998</v>
      </c>
      <c r="X52">
        <v>98.34</v>
      </c>
      <c r="Y52">
        <v>0</v>
      </c>
      <c r="Z52">
        <v>0</v>
      </c>
      <c r="AA52">
        <v>0</v>
      </c>
      <c r="AB52">
        <v>0</v>
      </c>
      <c r="AC52">
        <v>0</v>
      </c>
      <c r="AD52">
        <v>18.229800000000001</v>
      </c>
      <c r="AE52">
        <v>32.844799999999999</v>
      </c>
      <c r="AF52">
        <v>8.8740000000000006</v>
      </c>
      <c r="AG52">
        <v>40.797600000000003</v>
      </c>
      <c r="AH52">
        <v>23.390899999999998</v>
      </c>
      <c r="AI52">
        <v>0</v>
      </c>
      <c r="AJ52">
        <v>0</v>
      </c>
      <c r="AK52">
        <v>26.014500000000002</v>
      </c>
      <c r="AL52">
        <v>24.402000000000001</v>
      </c>
      <c r="AM52">
        <v>0</v>
      </c>
      <c r="AN52">
        <v>0.78432999999999997</v>
      </c>
      <c r="AO52">
        <v>26.46</v>
      </c>
      <c r="AP52">
        <v>11.2728</v>
      </c>
      <c r="AQ52">
        <v>0</v>
      </c>
      <c r="AR52">
        <v>11.04</v>
      </c>
      <c r="AS52">
        <v>31.897382</v>
      </c>
      <c r="AT52">
        <v>17.580038999999999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72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2284.5329760000009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623.51750000000004</v>
      </c>
      <c r="L53">
        <v>363.5</v>
      </c>
      <c r="M53">
        <v>72</v>
      </c>
      <c r="N53">
        <v>58.236600000000003</v>
      </c>
      <c r="O53">
        <v>123.66562500000001</v>
      </c>
      <c r="P53">
        <v>103.125</v>
      </c>
      <c r="Q53">
        <v>9.1999999999999993</v>
      </c>
      <c r="R53">
        <v>42.390099999999997</v>
      </c>
      <c r="S53">
        <v>11.64</v>
      </c>
      <c r="T53">
        <v>0</v>
      </c>
      <c r="U53">
        <v>348.97500000000002</v>
      </c>
      <c r="V53">
        <v>11.4</v>
      </c>
      <c r="W53">
        <v>39.454999999999998</v>
      </c>
      <c r="X53">
        <v>98.34</v>
      </c>
      <c r="Y53">
        <v>0</v>
      </c>
      <c r="Z53">
        <v>0</v>
      </c>
      <c r="AA53">
        <v>0</v>
      </c>
      <c r="AB53">
        <v>0</v>
      </c>
      <c r="AC53">
        <v>0</v>
      </c>
      <c r="AD53">
        <v>18.229800000000001</v>
      </c>
      <c r="AE53">
        <v>32.844799999999999</v>
      </c>
      <c r="AF53">
        <v>8.8740000000000006</v>
      </c>
      <c r="AG53">
        <v>40.797600000000003</v>
      </c>
      <c r="AH53">
        <v>23.390899999999998</v>
      </c>
      <c r="AI53">
        <v>0</v>
      </c>
      <c r="AJ53">
        <v>0</v>
      </c>
      <c r="AK53">
        <v>26.014500000000002</v>
      </c>
      <c r="AL53">
        <v>24.402000000000001</v>
      </c>
      <c r="AM53">
        <v>0</v>
      </c>
      <c r="AN53">
        <v>0.78432999999999997</v>
      </c>
      <c r="AO53">
        <v>26.46</v>
      </c>
      <c r="AP53">
        <v>11.2728</v>
      </c>
      <c r="AQ53">
        <v>0</v>
      </c>
      <c r="AR53">
        <v>11.04</v>
      </c>
      <c r="AS53">
        <v>12.1068</v>
      </c>
      <c r="AT53">
        <v>17.580038999999999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73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2232.2423940000008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613.51750000000004</v>
      </c>
      <c r="L54">
        <v>352.5</v>
      </c>
      <c r="M54">
        <v>72</v>
      </c>
      <c r="N54">
        <v>58.236600000000003</v>
      </c>
      <c r="O54">
        <v>123.66562500000001</v>
      </c>
      <c r="P54">
        <v>103.125</v>
      </c>
      <c r="Q54">
        <v>9.1999999999999993</v>
      </c>
      <c r="R54">
        <v>42.390099999999997</v>
      </c>
      <c r="S54">
        <v>11.64</v>
      </c>
      <c r="T54">
        <v>0</v>
      </c>
      <c r="U54">
        <v>348.97500000000002</v>
      </c>
      <c r="V54">
        <v>11.4</v>
      </c>
      <c r="W54">
        <v>39.454999999999998</v>
      </c>
      <c r="X54">
        <v>98.34</v>
      </c>
      <c r="Y54">
        <v>0</v>
      </c>
      <c r="Z54">
        <v>0</v>
      </c>
      <c r="AA54">
        <v>0</v>
      </c>
      <c r="AB54">
        <v>0</v>
      </c>
      <c r="AC54">
        <v>0</v>
      </c>
      <c r="AD54">
        <v>18.229800000000001</v>
      </c>
      <c r="AE54">
        <v>32.844799999999999</v>
      </c>
      <c r="AF54">
        <v>8.8740000000000006</v>
      </c>
      <c r="AG54">
        <v>40.797600000000003</v>
      </c>
      <c r="AH54">
        <v>23.390899999999998</v>
      </c>
      <c r="AI54">
        <v>0</v>
      </c>
      <c r="AJ54">
        <v>0</v>
      </c>
      <c r="AK54">
        <v>26.014500000000002</v>
      </c>
      <c r="AL54">
        <v>24.402000000000001</v>
      </c>
      <c r="AM54">
        <v>0</v>
      </c>
      <c r="AN54">
        <v>0.78432999999999997</v>
      </c>
      <c r="AO54">
        <v>26.46</v>
      </c>
      <c r="AP54">
        <v>11.2728</v>
      </c>
      <c r="AQ54">
        <v>0</v>
      </c>
      <c r="AR54">
        <v>11.04</v>
      </c>
      <c r="AS54">
        <v>9.4163999999999994</v>
      </c>
      <c r="AT54">
        <v>17.580038999999999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74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2209.5519940000008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573.51750000000004</v>
      </c>
      <c r="L55">
        <v>295.17343199999999</v>
      </c>
      <c r="M55">
        <v>72</v>
      </c>
      <c r="N55">
        <v>58.236600000000003</v>
      </c>
      <c r="O55">
        <v>123.66562500000001</v>
      </c>
      <c r="P55">
        <v>103.125</v>
      </c>
      <c r="Q55">
        <v>9.1999999999999993</v>
      </c>
      <c r="R55">
        <v>42.390099999999997</v>
      </c>
      <c r="S55">
        <v>11.64</v>
      </c>
      <c r="T55">
        <v>0</v>
      </c>
      <c r="U55">
        <v>348.97500000000002</v>
      </c>
      <c r="V55">
        <v>11.4</v>
      </c>
      <c r="W55">
        <v>39.454999999999998</v>
      </c>
      <c r="X55">
        <v>98.34</v>
      </c>
      <c r="Y55">
        <v>0</v>
      </c>
      <c r="Z55">
        <v>0</v>
      </c>
      <c r="AA55">
        <v>0</v>
      </c>
      <c r="AB55">
        <v>0</v>
      </c>
      <c r="AC55">
        <v>0</v>
      </c>
      <c r="AD55">
        <v>18.229800000000001</v>
      </c>
      <c r="AE55">
        <v>32.844799999999999</v>
      </c>
      <c r="AF55">
        <v>8.8740000000000006</v>
      </c>
      <c r="AG55">
        <v>40.797600000000003</v>
      </c>
      <c r="AH55">
        <v>23.390899999999998</v>
      </c>
      <c r="AI55">
        <v>0</v>
      </c>
      <c r="AJ55">
        <v>0</v>
      </c>
      <c r="AK55">
        <v>26.014500000000002</v>
      </c>
      <c r="AL55">
        <v>24.402000000000001</v>
      </c>
      <c r="AM55">
        <v>0</v>
      </c>
      <c r="AN55">
        <v>0.78432999999999997</v>
      </c>
      <c r="AO55">
        <v>26.46</v>
      </c>
      <c r="AP55">
        <v>11.2728</v>
      </c>
      <c r="AQ55">
        <v>0</v>
      </c>
      <c r="AR55">
        <v>11.04</v>
      </c>
      <c r="AS55">
        <v>9.4163999999999994</v>
      </c>
      <c r="AT55">
        <v>17.580038999999999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73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2111.2254260000009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553.51750000000004</v>
      </c>
      <c r="L56">
        <v>258.5</v>
      </c>
      <c r="M56">
        <v>72</v>
      </c>
      <c r="N56">
        <v>58.236600000000003</v>
      </c>
      <c r="O56">
        <v>123.66562500000001</v>
      </c>
      <c r="P56">
        <v>103.125</v>
      </c>
      <c r="Q56">
        <v>9.1999999999999993</v>
      </c>
      <c r="R56">
        <v>42.390099999999997</v>
      </c>
      <c r="S56">
        <v>11.64</v>
      </c>
      <c r="T56">
        <v>0</v>
      </c>
      <c r="U56">
        <v>348.97500000000002</v>
      </c>
      <c r="V56">
        <v>11.4</v>
      </c>
      <c r="W56">
        <v>39.454999999999998</v>
      </c>
      <c r="X56">
        <v>98.34</v>
      </c>
      <c r="Y56">
        <v>0</v>
      </c>
      <c r="Z56">
        <v>0</v>
      </c>
      <c r="AA56">
        <v>0</v>
      </c>
      <c r="AB56">
        <v>0</v>
      </c>
      <c r="AC56">
        <v>0</v>
      </c>
      <c r="AD56">
        <v>18.229800000000001</v>
      </c>
      <c r="AE56">
        <v>32.844799999999999</v>
      </c>
      <c r="AF56">
        <v>8.8740000000000006</v>
      </c>
      <c r="AG56">
        <v>40.797600000000003</v>
      </c>
      <c r="AH56">
        <v>39.3005</v>
      </c>
      <c r="AI56">
        <v>0</v>
      </c>
      <c r="AJ56">
        <v>0</v>
      </c>
      <c r="AK56">
        <v>26.014500000000002</v>
      </c>
      <c r="AL56">
        <v>24.402000000000001</v>
      </c>
      <c r="AM56">
        <v>0</v>
      </c>
      <c r="AN56">
        <v>0.78432999999999997</v>
      </c>
      <c r="AO56">
        <v>26.46</v>
      </c>
      <c r="AP56">
        <v>11.2728</v>
      </c>
      <c r="AQ56">
        <v>0</v>
      </c>
      <c r="AR56">
        <v>11.04</v>
      </c>
      <c r="AS56">
        <v>9.4163999999999994</v>
      </c>
      <c r="AT56">
        <v>17.580038999999999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71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2068.4615940000003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573.51750000000004</v>
      </c>
      <c r="L57">
        <v>259.65750800000001</v>
      </c>
      <c r="M57">
        <v>72</v>
      </c>
      <c r="N57">
        <v>58.236600000000003</v>
      </c>
      <c r="O57">
        <v>123.66562500000001</v>
      </c>
      <c r="P57">
        <v>103.125</v>
      </c>
      <c r="Q57">
        <v>9.1999999999999993</v>
      </c>
      <c r="R57">
        <v>42.390099999999997</v>
      </c>
      <c r="S57">
        <v>11.64</v>
      </c>
      <c r="T57">
        <v>0</v>
      </c>
      <c r="U57">
        <v>348.97500000000002</v>
      </c>
      <c r="V57">
        <v>11.4</v>
      </c>
      <c r="W57">
        <v>33.384999999999998</v>
      </c>
      <c r="X57">
        <v>98.34</v>
      </c>
      <c r="Y57">
        <v>0</v>
      </c>
      <c r="Z57">
        <v>0</v>
      </c>
      <c r="AA57">
        <v>0</v>
      </c>
      <c r="AB57">
        <v>0</v>
      </c>
      <c r="AC57">
        <v>0</v>
      </c>
      <c r="AD57">
        <v>18.229800000000001</v>
      </c>
      <c r="AE57">
        <v>32.844799999999999</v>
      </c>
      <c r="AF57">
        <v>8.8740000000000006</v>
      </c>
      <c r="AG57">
        <v>40.797600000000003</v>
      </c>
      <c r="AH57">
        <v>39.3005</v>
      </c>
      <c r="AI57">
        <v>0</v>
      </c>
      <c r="AJ57">
        <v>0</v>
      </c>
      <c r="AK57">
        <v>26.014500000000002</v>
      </c>
      <c r="AL57">
        <v>24.402000000000001</v>
      </c>
      <c r="AM57">
        <v>0</v>
      </c>
      <c r="AN57">
        <v>0.78432999999999997</v>
      </c>
      <c r="AO57">
        <v>26.46</v>
      </c>
      <c r="AP57">
        <v>11.529</v>
      </c>
      <c r="AQ57">
        <v>0</v>
      </c>
      <c r="AR57">
        <v>11.04</v>
      </c>
      <c r="AS57">
        <v>9.4163999999999994</v>
      </c>
      <c r="AT57">
        <v>17.580038999999999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70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2082.8053020000007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623.07549500000005</v>
      </c>
      <c r="L58">
        <v>313.825895</v>
      </c>
      <c r="M58">
        <v>72</v>
      </c>
      <c r="N58">
        <v>58.236600000000003</v>
      </c>
      <c r="O58">
        <v>123.66562500000001</v>
      </c>
      <c r="P58">
        <v>103.125</v>
      </c>
      <c r="Q58">
        <v>9.1999999999999993</v>
      </c>
      <c r="R58">
        <v>42.390099999999997</v>
      </c>
      <c r="S58">
        <v>11.64</v>
      </c>
      <c r="T58">
        <v>0</v>
      </c>
      <c r="U58">
        <v>348.97500000000002</v>
      </c>
      <c r="V58">
        <v>11.4</v>
      </c>
      <c r="W58">
        <v>33.384999999999998</v>
      </c>
      <c r="X58">
        <v>98.34</v>
      </c>
      <c r="Y58">
        <v>0</v>
      </c>
      <c r="Z58">
        <v>0</v>
      </c>
      <c r="AA58">
        <v>0</v>
      </c>
      <c r="AB58">
        <v>0</v>
      </c>
      <c r="AC58">
        <v>0</v>
      </c>
      <c r="AD58">
        <v>18.229800000000001</v>
      </c>
      <c r="AE58">
        <v>32.844799999999999</v>
      </c>
      <c r="AF58">
        <v>8.8740000000000006</v>
      </c>
      <c r="AG58">
        <v>40.797600000000003</v>
      </c>
      <c r="AH58">
        <v>70.078000000000003</v>
      </c>
      <c r="AI58">
        <v>0</v>
      </c>
      <c r="AJ58">
        <v>0</v>
      </c>
      <c r="AK58">
        <v>26.014500000000002</v>
      </c>
      <c r="AL58">
        <v>24.402000000000001</v>
      </c>
      <c r="AM58">
        <v>0</v>
      </c>
      <c r="AN58">
        <v>0.78432999999999997</v>
      </c>
      <c r="AO58">
        <v>26.46</v>
      </c>
      <c r="AP58">
        <v>11.529</v>
      </c>
      <c r="AQ58">
        <v>0</v>
      </c>
      <c r="AR58">
        <v>11.04</v>
      </c>
      <c r="AS58">
        <v>9.4163999999999994</v>
      </c>
      <c r="AT58">
        <v>17.580038999999999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69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2216.3091840000006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683.13656200000003</v>
      </c>
      <c r="L59">
        <v>418.02297800000002</v>
      </c>
      <c r="M59">
        <v>72</v>
      </c>
      <c r="N59">
        <v>58.236600000000003</v>
      </c>
      <c r="O59">
        <v>123.66562500000001</v>
      </c>
      <c r="P59">
        <v>103.125</v>
      </c>
      <c r="Q59">
        <v>9.1999999999999993</v>
      </c>
      <c r="R59">
        <v>42.390099999999997</v>
      </c>
      <c r="S59">
        <v>11.64</v>
      </c>
      <c r="T59">
        <v>0</v>
      </c>
      <c r="U59">
        <v>348.97500000000002</v>
      </c>
      <c r="V59">
        <v>11.4</v>
      </c>
      <c r="W59">
        <v>33.384999999999998</v>
      </c>
      <c r="X59">
        <v>98.34</v>
      </c>
      <c r="Y59">
        <v>0</v>
      </c>
      <c r="Z59">
        <v>0</v>
      </c>
      <c r="AA59">
        <v>0</v>
      </c>
      <c r="AB59">
        <v>0</v>
      </c>
      <c r="AC59">
        <v>0</v>
      </c>
      <c r="AD59">
        <v>18.229800000000001</v>
      </c>
      <c r="AE59">
        <v>32.844799999999999</v>
      </c>
      <c r="AF59">
        <v>8.8740000000000006</v>
      </c>
      <c r="AG59">
        <v>40.797600000000003</v>
      </c>
      <c r="AH59">
        <v>70.078000000000003</v>
      </c>
      <c r="AI59">
        <v>0</v>
      </c>
      <c r="AJ59">
        <v>0</v>
      </c>
      <c r="AK59">
        <v>26.014500000000002</v>
      </c>
      <c r="AL59">
        <v>24.402000000000001</v>
      </c>
      <c r="AM59">
        <v>0</v>
      </c>
      <c r="AN59">
        <v>0.78432999999999997</v>
      </c>
      <c r="AO59">
        <v>26.46</v>
      </c>
      <c r="AP59">
        <v>12.169499999999999</v>
      </c>
      <c r="AQ59">
        <v>0</v>
      </c>
      <c r="AR59">
        <v>11.04</v>
      </c>
      <c r="AS59">
        <v>9.4163999999999994</v>
      </c>
      <c r="AT59">
        <v>17.580038999999999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68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2380.2078340000003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683.13656200000003</v>
      </c>
      <c r="L60">
        <v>424.14499999999998</v>
      </c>
      <c r="M60">
        <v>72</v>
      </c>
      <c r="N60">
        <v>58.236600000000003</v>
      </c>
      <c r="O60">
        <v>123.66562500000001</v>
      </c>
      <c r="P60">
        <v>103.125</v>
      </c>
      <c r="Q60">
        <v>13.1496</v>
      </c>
      <c r="R60">
        <v>42.390099999999997</v>
      </c>
      <c r="S60">
        <v>18.400500000000001</v>
      </c>
      <c r="T60">
        <v>0</v>
      </c>
      <c r="U60">
        <v>348.97500000000002</v>
      </c>
      <c r="V60">
        <v>11.4</v>
      </c>
      <c r="W60">
        <v>33.384999999999998</v>
      </c>
      <c r="X60">
        <v>98.34</v>
      </c>
      <c r="Y60">
        <v>0</v>
      </c>
      <c r="Z60">
        <v>0</v>
      </c>
      <c r="AA60">
        <v>0</v>
      </c>
      <c r="AB60">
        <v>0</v>
      </c>
      <c r="AC60">
        <v>0</v>
      </c>
      <c r="AD60">
        <v>18.229800000000001</v>
      </c>
      <c r="AE60">
        <v>32.844799999999999</v>
      </c>
      <c r="AF60">
        <v>8.8740000000000006</v>
      </c>
      <c r="AG60">
        <v>40.797600000000003</v>
      </c>
      <c r="AH60">
        <v>70.078000000000003</v>
      </c>
      <c r="AI60">
        <v>0</v>
      </c>
      <c r="AJ60">
        <v>0</v>
      </c>
      <c r="AK60">
        <v>26.014500000000002</v>
      </c>
      <c r="AL60">
        <v>24.402000000000001</v>
      </c>
      <c r="AM60">
        <v>0</v>
      </c>
      <c r="AN60">
        <v>0.78432999999999997</v>
      </c>
      <c r="AO60">
        <v>26.46</v>
      </c>
      <c r="AP60">
        <v>12.169499999999999</v>
      </c>
      <c r="AQ60">
        <v>0</v>
      </c>
      <c r="AR60">
        <v>11.04</v>
      </c>
      <c r="AS60">
        <v>9.4163999999999994</v>
      </c>
      <c r="AT60">
        <v>17.580038999999999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68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2397.0399560000001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683.13656200000003</v>
      </c>
      <c r="L61">
        <v>424.14499999999998</v>
      </c>
      <c r="M61">
        <v>72</v>
      </c>
      <c r="N61">
        <v>58.236600000000003</v>
      </c>
      <c r="O61">
        <v>123.66562500000001</v>
      </c>
      <c r="P61">
        <v>103.125</v>
      </c>
      <c r="Q61">
        <v>13.1496</v>
      </c>
      <c r="R61">
        <v>42.390099999999997</v>
      </c>
      <c r="S61">
        <v>18.400500000000001</v>
      </c>
      <c r="T61">
        <v>0</v>
      </c>
      <c r="U61">
        <v>348.97500000000002</v>
      </c>
      <c r="V61">
        <v>11.4</v>
      </c>
      <c r="W61">
        <v>33.384999999999998</v>
      </c>
      <c r="X61">
        <v>98.34</v>
      </c>
      <c r="Y61">
        <v>0</v>
      </c>
      <c r="Z61">
        <v>6.5208000000000004</v>
      </c>
      <c r="AA61">
        <v>0</v>
      </c>
      <c r="AB61">
        <v>0</v>
      </c>
      <c r="AC61">
        <v>0</v>
      </c>
      <c r="AD61">
        <v>18.229800000000001</v>
      </c>
      <c r="AE61">
        <v>32.844799999999999</v>
      </c>
      <c r="AF61">
        <v>8.8740000000000006</v>
      </c>
      <c r="AG61">
        <v>40.797600000000003</v>
      </c>
      <c r="AH61">
        <v>70.078000000000003</v>
      </c>
      <c r="AI61">
        <v>0</v>
      </c>
      <c r="AJ61">
        <v>0</v>
      </c>
      <c r="AK61">
        <v>26.014500000000002</v>
      </c>
      <c r="AL61">
        <v>24.402000000000001</v>
      </c>
      <c r="AM61">
        <v>0</v>
      </c>
      <c r="AN61">
        <v>0.78432999999999997</v>
      </c>
      <c r="AO61">
        <v>26.46</v>
      </c>
      <c r="AP61">
        <v>12.169499999999999</v>
      </c>
      <c r="AQ61">
        <v>0</v>
      </c>
      <c r="AR61">
        <v>11.04</v>
      </c>
      <c r="AS61">
        <v>9.4163999999999994</v>
      </c>
      <c r="AT61">
        <v>17.580038999999999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70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2405.5607559999999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683.13656200000003</v>
      </c>
      <c r="L62">
        <v>424.14499999999998</v>
      </c>
      <c r="M62">
        <v>72</v>
      </c>
      <c r="N62">
        <v>58.236600000000003</v>
      </c>
      <c r="O62">
        <v>123.66562500000001</v>
      </c>
      <c r="P62">
        <v>103.125</v>
      </c>
      <c r="Q62">
        <v>13.1496</v>
      </c>
      <c r="R62">
        <v>42.390099999999997</v>
      </c>
      <c r="S62">
        <v>18.400500000000001</v>
      </c>
      <c r="T62">
        <v>0</v>
      </c>
      <c r="U62">
        <v>348.97500000000002</v>
      </c>
      <c r="V62">
        <v>11.4</v>
      </c>
      <c r="W62">
        <v>33.384999999999998</v>
      </c>
      <c r="X62">
        <v>98.34</v>
      </c>
      <c r="Y62">
        <v>0</v>
      </c>
      <c r="Z62">
        <v>6.5208000000000004</v>
      </c>
      <c r="AA62">
        <v>0</v>
      </c>
      <c r="AB62">
        <v>0</v>
      </c>
      <c r="AC62">
        <v>0</v>
      </c>
      <c r="AD62">
        <v>18.229800000000001</v>
      </c>
      <c r="AE62">
        <v>32.844799999999999</v>
      </c>
      <c r="AF62">
        <v>8.8740000000000006</v>
      </c>
      <c r="AG62">
        <v>40.797600000000003</v>
      </c>
      <c r="AH62">
        <v>70.078000000000003</v>
      </c>
      <c r="AI62">
        <v>0</v>
      </c>
      <c r="AJ62">
        <v>0</v>
      </c>
      <c r="AK62">
        <v>26.014500000000002</v>
      </c>
      <c r="AL62">
        <v>24.402000000000001</v>
      </c>
      <c r="AM62">
        <v>0</v>
      </c>
      <c r="AN62">
        <v>0.78432999999999997</v>
      </c>
      <c r="AO62">
        <v>26.46</v>
      </c>
      <c r="AP62">
        <v>12.169499999999999</v>
      </c>
      <c r="AQ62">
        <v>0</v>
      </c>
      <c r="AR62">
        <v>11.04</v>
      </c>
      <c r="AS62">
        <v>9.4163999999999994</v>
      </c>
      <c r="AT62">
        <v>17.580038999999999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71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2406.5607559999999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12.1</v>
      </c>
      <c r="H63">
        <v>0</v>
      </c>
      <c r="I63">
        <v>0</v>
      </c>
      <c r="J63">
        <v>0</v>
      </c>
      <c r="K63">
        <v>683.13656200000003</v>
      </c>
      <c r="L63">
        <v>424.64499999999998</v>
      </c>
      <c r="M63">
        <v>72</v>
      </c>
      <c r="N63">
        <v>58.236600000000003</v>
      </c>
      <c r="O63">
        <v>123.66562500000001</v>
      </c>
      <c r="P63">
        <v>103.125</v>
      </c>
      <c r="Q63">
        <v>16.857099999999999</v>
      </c>
      <c r="R63">
        <v>42.390099999999997</v>
      </c>
      <c r="S63">
        <v>22.293600000000001</v>
      </c>
      <c r="T63">
        <v>0</v>
      </c>
      <c r="U63">
        <v>348.97500000000002</v>
      </c>
      <c r="V63">
        <v>11.4</v>
      </c>
      <c r="W63">
        <v>33.384999999999998</v>
      </c>
      <c r="X63">
        <v>98.34</v>
      </c>
      <c r="Y63">
        <v>0</v>
      </c>
      <c r="Z63">
        <v>6.5208000000000004</v>
      </c>
      <c r="AA63">
        <v>0</v>
      </c>
      <c r="AB63">
        <v>11.997</v>
      </c>
      <c r="AC63">
        <v>0</v>
      </c>
      <c r="AD63">
        <v>9.1149000000000004</v>
      </c>
      <c r="AE63">
        <v>32.844799999999999</v>
      </c>
      <c r="AF63">
        <v>8.8740000000000006</v>
      </c>
      <c r="AG63">
        <v>40.797600000000003</v>
      </c>
      <c r="AH63">
        <v>70.078000000000003</v>
      </c>
      <c r="AI63">
        <v>0</v>
      </c>
      <c r="AJ63">
        <v>0</v>
      </c>
      <c r="AK63">
        <v>26.014500000000002</v>
      </c>
      <c r="AL63">
        <v>24.402000000000001</v>
      </c>
      <c r="AM63">
        <v>0</v>
      </c>
      <c r="AN63">
        <v>0.78432999999999997</v>
      </c>
      <c r="AO63">
        <v>26.46</v>
      </c>
      <c r="AP63">
        <v>12.169499999999999</v>
      </c>
      <c r="AQ63">
        <v>0</v>
      </c>
      <c r="AR63">
        <v>11.04</v>
      </c>
      <c r="AS63">
        <v>9.4163999999999994</v>
      </c>
      <c r="AT63">
        <v>17.580038999999999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71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2429.6434559999993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12.1</v>
      </c>
      <c r="H64">
        <v>0</v>
      </c>
      <c r="I64">
        <v>0</v>
      </c>
      <c r="J64">
        <v>0</v>
      </c>
      <c r="K64">
        <v>683.13656200000003</v>
      </c>
      <c r="L64">
        <v>432.35674399999999</v>
      </c>
      <c r="M64">
        <v>72</v>
      </c>
      <c r="N64">
        <v>58.236600000000003</v>
      </c>
      <c r="O64">
        <v>123.66562500000001</v>
      </c>
      <c r="P64">
        <v>103.125</v>
      </c>
      <c r="Q64">
        <v>16.857099999999999</v>
      </c>
      <c r="R64">
        <v>42.390099999999997</v>
      </c>
      <c r="S64">
        <v>22.293600000000001</v>
      </c>
      <c r="T64">
        <v>0</v>
      </c>
      <c r="U64">
        <v>348.97500000000002</v>
      </c>
      <c r="V64">
        <v>11.4</v>
      </c>
      <c r="W64">
        <v>33.384999999999998</v>
      </c>
      <c r="X64">
        <v>98.34</v>
      </c>
      <c r="Y64">
        <v>0</v>
      </c>
      <c r="Z64">
        <v>6.5208000000000004</v>
      </c>
      <c r="AA64">
        <v>0</v>
      </c>
      <c r="AB64">
        <v>11.997</v>
      </c>
      <c r="AC64">
        <v>0</v>
      </c>
      <c r="AD64">
        <v>9.1149000000000004</v>
      </c>
      <c r="AE64">
        <v>32.844799999999999</v>
      </c>
      <c r="AF64">
        <v>8.8740000000000006</v>
      </c>
      <c r="AG64">
        <v>40.797600000000003</v>
      </c>
      <c r="AH64">
        <v>70.078000000000003</v>
      </c>
      <c r="AI64">
        <v>0</v>
      </c>
      <c r="AJ64">
        <v>0</v>
      </c>
      <c r="AK64">
        <v>26.014500000000002</v>
      </c>
      <c r="AL64">
        <v>24.402000000000001</v>
      </c>
      <c r="AM64">
        <v>0</v>
      </c>
      <c r="AN64">
        <v>0.78432999999999997</v>
      </c>
      <c r="AO64">
        <v>26.46</v>
      </c>
      <c r="AP64">
        <v>12.169499999999999</v>
      </c>
      <c r="AQ64">
        <v>0</v>
      </c>
      <c r="AR64">
        <v>11.04</v>
      </c>
      <c r="AS64">
        <v>9.4163999999999994</v>
      </c>
      <c r="AT64">
        <v>17.580038999999999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72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2438.3551999999995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12.1</v>
      </c>
      <c r="H65">
        <v>0</v>
      </c>
      <c r="I65">
        <v>0</v>
      </c>
      <c r="J65">
        <v>0</v>
      </c>
      <c r="K65">
        <v>683.13656200000003</v>
      </c>
      <c r="L65">
        <v>446.995</v>
      </c>
      <c r="M65">
        <v>72</v>
      </c>
      <c r="N65">
        <v>58.236600000000003</v>
      </c>
      <c r="O65">
        <v>123.66562500000001</v>
      </c>
      <c r="P65">
        <v>103.125</v>
      </c>
      <c r="Q65">
        <v>16.857099999999999</v>
      </c>
      <c r="R65">
        <v>42.390099999999997</v>
      </c>
      <c r="S65">
        <v>22.293600000000001</v>
      </c>
      <c r="T65">
        <v>0</v>
      </c>
      <c r="U65">
        <v>348.97500000000002</v>
      </c>
      <c r="V65">
        <v>11.4</v>
      </c>
      <c r="W65">
        <v>33.384999999999998</v>
      </c>
      <c r="X65">
        <v>98.34</v>
      </c>
      <c r="Y65">
        <v>0</v>
      </c>
      <c r="Z65">
        <v>6.5208000000000004</v>
      </c>
      <c r="AA65">
        <v>0</v>
      </c>
      <c r="AB65">
        <v>11.997</v>
      </c>
      <c r="AC65">
        <v>0</v>
      </c>
      <c r="AD65">
        <v>9.1149000000000004</v>
      </c>
      <c r="AE65">
        <v>32.844799999999999</v>
      </c>
      <c r="AF65">
        <v>8.8740000000000006</v>
      </c>
      <c r="AG65">
        <v>40.797600000000003</v>
      </c>
      <c r="AH65">
        <v>39.3005</v>
      </c>
      <c r="AI65">
        <v>0</v>
      </c>
      <c r="AJ65">
        <v>0</v>
      </c>
      <c r="AK65">
        <v>26.014500000000002</v>
      </c>
      <c r="AL65">
        <v>24.402000000000001</v>
      </c>
      <c r="AM65">
        <v>0</v>
      </c>
      <c r="AN65">
        <v>0.78432999999999997</v>
      </c>
      <c r="AO65">
        <v>26.46</v>
      </c>
      <c r="AP65">
        <v>12.169499999999999</v>
      </c>
      <c r="AQ65">
        <v>0</v>
      </c>
      <c r="AR65">
        <v>11.04</v>
      </c>
      <c r="AS65">
        <v>9.4163999999999994</v>
      </c>
      <c r="AT65">
        <v>17.580038999999999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72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2422.2159559999991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12.1</v>
      </c>
      <c r="H66">
        <v>0</v>
      </c>
      <c r="I66">
        <v>0</v>
      </c>
      <c r="J66">
        <v>0</v>
      </c>
      <c r="K66">
        <v>683.13656200000003</v>
      </c>
      <c r="L66">
        <v>447.64499999999998</v>
      </c>
      <c r="M66">
        <v>72</v>
      </c>
      <c r="N66">
        <v>58.236600000000003</v>
      </c>
      <c r="O66">
        <v>123.66562500000001</v>
      </c>
      <c r="P66">
        <v>103.125</v>
      </c>
      <c r="Q66">
        <v>16.857099999999999</v>
      </c>
      <c r="R66">
        <v>42.390099999999997</v>
      </c>
      <c r="S66">
        <v>22.293600000000001</v>
      </c>
      <c r="T66">
        <v>0</v>
      </c>
      <c r="U66">
        <v>348.97500000000002</v>
      </c>
      <c r="V66">
        <v>11.4</v>
      </c>
      <c r="W66">
        <v>33.384999999999998</v>
      </c>
      <c r="X66">
        <v>98.34</v>
      </c>
      <c r="Y66">
        <v>0</v>
      </c>
      <c r="Z66">
        <v>6.5208000000000004</v>
      </c>
      <c r="AA66">
        <v>0</v>
      </c>
      <c r="AB66">
        <v>11.997</v>
      </c>
      <c r="AC66">
        <v>0</v>
      </c>
      <c r="AD66">
        <v>9.1149000000000004</v>
      </c>
      <c r="AE66">
        <v>32.844799999999999</v>
      </c>
      <c r="AF66">
        <v>8.8740000000000006</v>
      </c>
      <c r="AG66">
        <v>40.797600000000003</v>
      </c>
      <c r="AH66">
        <v>39.3005</v>
      </c>
      <c r="AI66">
        <v>0</v>
      </c>
      <c r="AJ66">
        <v>0</v>
      </c>
      <c r="AK66">
        <v>26.014500000000002</v>
      </c>
      <c r="AL66">
        <v>24.402000000000001</v>
      </c>
      <c r="AM66">
        <v>0</v>
      </c>
      <c r="AN66">
        <v>0.78432999999999997</v>
      </c>
      <c r="AO66">
        <v>26.46</v>
      </c>
      <c r="AP66">
        <v>12.169499999999999</v>
      </c>
      <c r="AQ66">
        <v>0</v>
      </c>
      <c r="AR66">
        <v>11.04</v>
      </c>
      <c r="AS66">
        <v>9.4163999999999994</v>
      </c>
      <c r="AT66">
        <v>17.580038999999999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69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2419.8659559999992</v>
      </c>
    </row>
    <row r="67" spans="1:117">
      <c r="A67" t="s">
        <v>109</v>
      </c>
      <c r="B67">
        <v>0</v>
      </c>
      <c r="C67">
        <v>0</v>
      </c>
      <c r="D67">
        <v>6.8250000000000002</v>
      </c>
      <c r="E67">
        <v>0</v>
      </c>
      <c r="F67">
        <v>0</v>
      </c>
      <c r="G67">
        <v>12.1</v>
      </c>
      <c r="H67">
        <v>0</v>
      </c>
      <c r="I67">
        <v>0</v>
      </c>
      <c r="J67">
        <v>0</v>
      </c>
      <c r="K67">
        <v>683.13656200000003</v>
      </c>
      <c r="L67">
        <v>455.64499999999998</v>
      </c>
      <c r="M67">
        <v>72</v>
      </c>
      <c r="N67">
        <v>58.236600000000003</v>
      </c>
      <c r="O67">
        <v>123.66562500000001</v>
      </c>
      <c r="P67">
        <v>103.125</v>
      </c>
      <c r="Q67">
        <v>16.857099999999999</v>
      </c>
      <c r="R67">
        <v>42.390099999999997</v>
      </c>
      <c r="S67">
        <v>22.293600000000001</v>
      </c>
      <c r="T67">
        <v>0</v>
      </c>
      <c r="U67">
        <v>348.97500000000002</v>
      </c>
      <c r="V67">
        <v>11.402587</v>
      </c>
      <c r="W67">
        <v>33.384999999999998</v>
      </c>
      <c r="X67">
        <v>98.34</v>
      </c>
      <c r="Y67">
        <v>0</v>
      </c>
      <c r="Z67">
        <v>6.5208000000000004</v>
      </c>
      <c r="AA67">
        <v>0</v>
      </c>
      <c r="AB67">
        <v>11.997</v>
      </c>
      <c r="AC67">
        <v>0</v>
      </c>
      <c r="AD67">
        <v>9.1149000000000004</v>
      </c>
      <c r="AE67">
        <v>32.957704</v>
      </c>
      <c r="AF67">
        <v>8.8740000000000006</v>
      </c>
      <c r="AG67">
        <v>40.797600000000003</v>
      </c>
      <c r="AH67">
        <v>39.3005</v>
      </c>
      <c r="AI67">
        <v>0</v>
      </c>
      <c r="AJ67">
        <v>0</v>
      </c>
      <c r="AK67">
        <v>26.014500000000002</v>
      </c>
      <c r="AL67">
        <v>24.402000000000001</v>
      </c>
      <c r="AM67">
        <v>0</v>
      </c>
      <c r="AN67">
        <v>0.78432999999999997</v>
      </c>
      <c r="AO67">
        <v>26.46</v>
      </c>
      <c r="AP67">
        <v>12.169499999999999</v>
      </c>
      <c r="AQ67">
        <v>0</v>
      </c>
      <c r="AR67">
        <v>11.04</v>
      </c>
      <c r="AS67">
        <v>9.4163999999999994</v>
      </c>
      <c r="AT67">
        <v>17.580038999999999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66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2431.806446999999</v>
      </c>
    </row>
    <row r="68" spans="1:117">
      <c r="A68" t="s">
        <v>110</v>
      </c>
      <c r="B68">
        <v>0</v>
      </c>
      <c r="C68">
        <v>0</v>
      </c>
      <c r="D68">
        <v>6.8250000000000002</v>
      </c>
      <c r="E68">
        <v>0</v>
      </c>
      <c r="F68">
        <v>0</v>
      </c>
      <c r="G68">
        <v>12.1</v>
      </c>
      <c r="H68">
        <v>0</v>
      </c>
      <c r="I68">
        <v>0</v>
      </c>
      <c r="J68">
        <v>0</v>
      </c>
      <c r="K68">
        <v>683.13656200000003</v>
      </c>
      <c r="L68">
        <v>455.64499999999998</v>
      </c>
      <c r="M68">
        <v>72</v>
      </c>
      <c r="N68">
        <v>58.236600000000003</v>
      </c>
      <c r="O68">
        <v>123.66562500000001</v>
      </c>
      <c r="P68">
        <v>103.125</v>
      </c>
      <c r="Q68">
        <v>16.857099999999999</v>
      </c>
      <c r="R68">
        <v>42.390099999999997</v>
      </c>
      <c r="S68">
        <v>22.293600000000001</v>
      </c>
      <c r="T68">
        <v>0</v>
      </c>
      <c r="U68">
        <v>348.97500000000002</v>
      </c>
      <c r="V68">
        <v>11.402587</v>
      </c>
      <c r="W68">
        <v>33.384999999999998</v>
      </c>
      <c r="X68">
        <v>98.34</v>
      </c>
      <c r="Y68">
        <v>0</v>
      </c>
      <c r="Z68">
        <v>0</v>
      </c>
      <c r="AA68">
        <v>0</v>
      </c>
      <c r="AB68">
        <v>11.997</v>
      </c>
      <c r="AC68">
        <v>0</v>
      </c>
      <c r="AD68">
        <v>9.1149000000000004</v>
      </c>
      <c r="AE68">
        <v>32.957704</v>
      </c>
      <c r="AF68">
        <v>8.8740000000000006</v>
      </c>
      <c r="AG68">
        <v>40.797600000000003</v>
      </c>
      <c r="AH68">
        <v>39.3005</v>
      </c>
      <c r="AI68">
        <v>0</v>
      </c>
      <c r="AJ68">
        <v>0</v>
      </c>
      <c r="AK68">
        <v>26.014500000000002</v>
      </c>
      <c r="AL68">
        <v>24.402000000000001</v>
      </c>
      <c r="AM68">
        <v>0</v>
      </c>
      <c r="AN68">
        <v>0.78432999999999997</v>
      </c>
      <c r="AO68">
        <v>26.46</v>
      </c>
      <c r="AP68">
        <v>12.169499999999999</v>
      </c>
      <c r="AQ68">
        <v>0</v>
      </c>
      <c r="AR68">
        <v>11.04</v>
      </c>
      <c r="AS68">
        <v>9.4163999999999994</v>
      </c>
      <c r="AT68">
        <v>17.580038999999999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65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2424.2856469999992</v>
      </c>
    </row>
    <row r="69" spans="1:117">
      <c r="A69" t="s">
        <v>111</v>
      </c>
      <c r="B69">
        <v>0</v>
      </c>
      <c r="C69">
        <v>0</v>
      </c>
      <c r="D69">
        <v>6.8250000000000002</v>
      </c>
      <c r="E69">
        <v>0</v>
      </c>
      <c r="F69">
        <v>0</v>
      </c>
      <c r="G69">
        <v>12.1</v>
      </c>
      <c r="H69">
        <v>0</v>
      </c>
      <c r="I69">
        <v>0</v>
      </c>
      <c r="J69">
        <v>0</v>
      </c>
      <c r="K69">
        <v>683.13656200000003</v>
      </c>
      <c r="L69">
        <v>455.64499999999998</v>
      </c>
      <c r="M69">
        <v>72</v>
      </c>
      <c r="N69">
        <v>58.236600000000003</v>
      </c>
      <c r="O69">
        <v>123.66562500000001</v>
      </c>
      <c r="P69">
        <v>103.125</v>
      </c>
      <c r="Q69">
        <v>16.857099999999999</v>
      </c>
      <c r="R69">
        <v>42.390099999999997</v>
      </c>
      <c r="S69">
        <v>22.293600000000001</v>
      </c>
      <c r="T69">
        <v>0</v>
      </c>
      <c r="U69">
        <v>348.97500000000002</v>
      </c>
      <c r="V69">
        <v>11.402587</v>
      </c>
      <c r="W69">
        <v>33.384999999999998</v>
      </c>
      <c r="X69">
        <v>98.34</v>
      </c>
      <c r="Y69">
        <v>0</v>
      </c>
      <c r="Z69">
        <v>0</v>
      </c>
      <c r="AA69">
        <v>0</v>
      </c>
      <c r="AB69">
        <v>11.997</v>
      </c>
      <c r="AC69">
        <v>0</v>
      </c>
      <c r="AD69">
        <v>9.1149000000000004</v>
      </c>
      <c r="AE69">
        <v>32.957704</v>
      </c>
      <c r="AF69">
        <v>8.8740000000000006</v>
      </c>
      <c r="AG69">
        <v>40.797600000000003</v>
      </c>
      <c r="AH69">
        <v>23.390899999999998</v>
      </c>
      <c r="AI69">
        <v>0</v>
      </c>
      <c r="AJ69">
        <v>0</v>
      </c>
      <c r="AK69">
        <v>26.014500000000002</v>
      </c>
      <c r="AL69">
        <v>79.376220000000004</v>
      </c>
      <c r="AM69">
        <v>0</v>
      </c>
      <c r="AN69">
        <v>0.78432999999999997</v>
      </c>
      <c r="AO69">
        <v>26.46</v>
      </c>
      <c r="AP69">
        <v>12.169499999999999</v>
      </c>
      <c r="AQ69">
        <v>0</v>
      </c>
      <c r="AR69">
        <v>8.8320000000000007</v>
      </c>
      <c r="AS69">
        <v>9.4163999999999994</v>
      </c>
      <c r="AT69">
        <v>17.580038999999999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62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2458.1422669999993</v>
      </c>
    </row>
    <row r="70" spans="1:117">
      <c r="A70" t="s">
        <v>112</v>
      </c>
      <c r="B70">
        <v>0</v>
      </c>
      <c r="C70">
        <v>0</v>
      </c>
      <c r="D70">
        <v>6.8250000000000002</v>
      </c>
      <c r="E70">
        <v>0</v>
      </c>
      <c r="F70">
        <v>0</v>
      </c>
      <c r="G70">
        <v>12.1</v>
      </c>
      <c r="H70">
        <v>0</v>
      </c>
      <c r="I70">
        <v>0</v>
      </c>
      <c r="J70">
        <v>0</v>
      </c>
      <c r="K70">
        <v>683.13656200000003</v>
      </c>
      <c r="L70">
        <v>471.64499999999998</v>
      </c>
      <c r="M70">
        <v>72</v>
      </c>
      <c r="N70">
        <v>58.236600000000003</v>
      </c>
      <c r="O70">
        <v>123.66562500000001</v>
      </c>
      <c r="P70">
        <v>103.125</v>
      </c>
      <c r="Q70">
        <v>16.857099999999999</v>
      </c>
      <c r="R70">
        <v>42.390099999999997</v>
      </c>
      <c r="S70">
        <v>22.293600000000001</v>
      </c>
      <c r="T70">
        <v>0</v>
      </c>
      <c r="U70">
        <v>348.97500000000002</v>
      </c>
      <c r="V70">
        <v>11.402587</v>
      </c>
      <c r="W70">
        <v>33.384999999999998</v>
      </c>
      <c r="X70">
        <v>98.34</v>
      </c>
      <c r="Y70">
        <v>0</v>
      </c>
      <c r="Z70">
        <v>0</v>
      </c>
      <c r="AA70">
        <v>0</v>
      </c>
      <c r="AB70">
        <v>11.997</v>
      </c>
      <c r="AC70">
        <v>0</v>
      </c>
      <c r="AD70">
        <v>9.1149000000000004</v>
      </c>
      <c r="AE70">
        <v>32.957704</v>
      </c>
      <c r="AF70">
        <v>8.8740000000000006</v>
      </c>
      <c r="AG70">
        <v>40.797600000000003</v>
      </c>
      <c r="AH70">
        <v>23.390899999999998</v>
      </c>
      <c r="AI70">
        <v>0</v>
      </c>
      <c r="AJ70">
        <v>0</v>
      </c>
      <c r="AK70">
        <v>26.014500000000002</v>
      </c>
      <c r="AL70">
        <v>79.376220000000004</v>
      </c>
      <c r="AM70">
        <v>0</v>
      </c>
      <c r="AN70">
        <v>0.78432999999999997</v>
      </c>
      <c r="AO70">
        <v>26.46</v>
      </c>
      <c r="AP70">
        <v>12.169499999999999</v>
      </c>
      <c r="AQ70">
        <v>0</v>
      </c>
      <c r="AR70">
        <v>8.8320000000000007</v>
      </c>
      <c r="AS70">
        <v>9.4163999999999994</v>
      </c>
      <c r="AT70">
        <v>17.580038999999999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57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2469.1422669999993</v>
      </c>
    </row>
    <row r="71" spans="1:117">
      <c r="A71" t="s">
        <v>113</v>
      </c>
      <c r="B71">
        <v>0</v>
      </c>
      <c r="C71">
        <v>0</v>
      </c>
      <c r="D71">
        <v>0.58225800000000005</v>
      </c>
      <c r="E71">
        <v>0</v>
      </c>
      <c r="F71">
        <v>0</v>
      </c>
      <c r="G71">
        <v>1.109167</v>
      </c>
      <c r="H71">
        <v>0</v>
      </c>
      <c r="I71">
        <v>0</v>
      </c>
      <c r="J71">
        <v>0</v>
      </c>
      <c r="K71">
        <v>683.13656200000003</v>
      </c>
      <c r="L71">
        <v>526.64499999999998</v>
      </c>
      <c r="M71">
        <v>72</v>
      </c>
      <c r="N71">
        <v>58.236600000000003</v>
      </c>
      <c r="O71">
        <v>123.66562500000001</v>
      </c>
      <c r="P71">
        <v>103.125</v>
      </c>
      <c r="Q71">
        <v>19.984999999999999</v>
      </c>
      <c r="R71">
        <v>42.390099999999997</v>
      </c>
      <c r="S71">
        <v>26.3901</v>
      </c>
      <c r="T71">
        <v>0</v>
      </c>
      <c r="U71">
        <v>348.97500000000002</v>
      </c>
      <c r="V71">
        <v>11.402587</v>
      </c>
      <c r="W71">
        <v>33.384999999999998</v>
      </c>
      <c r="X71">
        <v>98.34</v>
      </c>
      <c r="Y71">
        <v>0</v>
      </c>
      <c r="Z71">
        <v>0</v>
      </c>
      <c r="AA71">
        <v>0</v>
      </c>
      <c r="AB71">
        <v>11.997</v>
      </c>
      <c r="AC71">
        <v>0</v>
      </c>
      <c r="AD71">
        <v>9.1149000000000004</v>
      </c>
      <c r="AE71">
        <v>32.957704</v>
      </c>
      <c r="AF71">
        <v>8.8740000000000006</v>
      </c>
      <c r="AG71">
        <v>40.797600000000003</v>
      </c>
      <c r="AH71">
        <v>23.390899999999998</v>
      </c>
      <c r="AI71">
        <v>0</v>
      </c>
      <c r="AJ71">
        <v>0</v>
      </c>
      <c r="AK71">
        <v>26.014500000000002</v>
      </c>
      <c r="AL71">
        <v>79.376220000000004</v>
      </c>
      <c r="AM71">
        <v>0</v>
      </c>
      <c r="AN71">
        <v>0.78432999999999997</v>
      </c>
      <c r="AO71">
        <v>26.46</v>
      </c>
      <c r="AP71">
        <v>12.169499999999999</v>
      </c>
      <c r="AQ71">
        <v>0</v>
      </c>
      <c r="AR71">
        <v>8.8320000000000007</v>
      </c>
      <c r="AS71">
        <v>9.4163999999999994</v>
      </c>
      <c r="AT71">
        <v>17.580038999999999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93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2550.133092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683.13656200000003</v>
      </c>
      <c r="L72">
        <v>554.64499999999998</v>
      </c>
      <c r="M72">
        <v>72</v>
      </c>
      <c r="N72">
        <v>58.236600000000003</v>
      </c>
      <c r="O72">
        <v>123.66562500000001</v>
      </c>
      <c r="P72">
        <v>103.125</v>
      </c>
      <c r="Q72">
        <v>19.984999999999999</v>
      </c>
      <c r="R72">
        <v>42.390099999999997</v>
      </c>
      <c r="S72">
        <v>26.3901</v>
      </c>
      <c r="T72">
        <v>0</v>
      </c>
      <c r="U72">
        <v>348.97500000000002</v>
      </c>
      <c r="V72">
        <v>11.402587</v>
      </c>
      <c r="W72">
        <v>33.384999999999998</v>
      </c>
      <c r="X72">
        <v>98.34</v>
      </c>
      <c r="Y72">
        <v>0</v>
      </c>
      <c r="Z72">
        <v>0</v>
      </c>
      <c r="AA72">
        <v>0</v>
      </c>
      <c r="AB72">
        <v>11.997</v>
      </c>
      <c r="AC72">
        <v>0</v>
      </c>
      <c r="AD72">
        <v>9.1149000000000004</v>
      </c>
      <c r="AE72">
        <v>32.957704</v>
      </c>
      <c r="AF72">
        <v>8.8740000000000006</v>
      </c>
      <c r="AG72">
        <v>40.797600000000003</v>
      </c>
      <c r="AH72">
        <v>23.390899999999998</v>
      </c>
      <c r="AI72">
        <v>0</v>
      </c>
      <c r="AJ72">
        <v>0</v>
      </c>
      <c r="AK72">
        <v>26.014500000000002</v>
      </c>
      <c r="AL72">
        <v>79.376220000000004</v>
      </c>
      <c r="AM72">
        <v>0</v>
      </c>
      <c r="AN72">
        <v>0.78432999999999997</v>
      </c>
      <c r="AO72">
        <v>26.46</v>
      </c>
      <c r="AP72">
        <v>12.169499999999999</v>
      </c>
      <c r="AQ72">
        <v>15.435</v>
      </c>
      <c r="AR72">
        <v>8.8320000000000007</v>
      </c>
      <c r="AS72">
        <v>9.4163999999999994</v>
      </c>
      <c r="AT72">
        <v>17.580038999999999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93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2591.876667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683.13656200000003</v>
      </c>
      <c r="L73">
        <v>652.570649</v>
      </c>
      <c r="M73">
        <v>72</v>
      </c>
      <c r="N73">
        <v>58.236600000000003</v>
      </c>
      <c r="O73">
        <v>123.66562500000001</v>
      </c>
      <c r="P73">
        <v>103.125</v>
      </c>
      <c r="Q73">
        <v>19.984999999999999</v>
      </c>
      <c r="R73">
        <v>42.392195999999998</v>
      </c>
      <c r="S73">
        <v>26.3901</v>
      </c>
      <c r="T73">
        <v>0</v>
      </c>
      <c r="U73">
        <v>348.97500000000002</v>
      </c>
      <c r="V73">
        <v>11.402587</v>
      </c>
      <c r="W73">
        <v>33.384999999999998</v>
      </c>
      <c r="X73">
        <v>98.34</v>
      </c>
      <c r="Y73">
        <v>0</v>
      </c>
      <c r="Z73">
        <v>0</v>
      </c>
      <c r="AA73">
        <v>0</v>
      </c>
      <c r="AB73">
        <v>11.997</v>
      </c>
      <c r="AC73">
        <v>0</v>
      </c>
      <c r="AD73">
        <v>9.1149000000000004</v>
      </c>
      <c r="AE73">
        <v>32.957704</v>
      </c>
      <c r="AF73">
        <v>8.8740000000000006</v>
      </c>
      <c r="AG73">
        <v>40.797600000000003</v>
      </c>
      <c r="AH73">
        <v>23.390899999999998</v>
      </c>
      <c r="AI73">
        <v>0</v>
      </c>
      <c r="AJ73">
        <v>0</v>
      </c>
      <c r="AK73">
        <v>26.014500000000002</v>
      </c>
      <c r="AL73">
        <v>40.088999999999999</v>
      </c>
      <c r="AM73">
        <v>0</v>
      </c>
      <c r="AN73">
        <v>0.78432999999999997</v>
      </c>
      <c r="AO73">
        <v>26.46</v>
      </c>
      <c r="AP73">
        <v>12.169499999999999</v>
      </c>
      <c r="AQ73">
        <v>15.435</v>
      </c>
      <c r="AR73">
        <v>8.8320000000000007</v>
      </c>
      <c r="AS73">
        <v>9.4163999999999994</v>
      </c>
      <c r="AT73">
        <v>17.580038999999999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93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2650.5171919999998</v>
      </c>
    </row>
    <row r="74" spans="1:117">
      <c r="A74" t="s">
        <v>116</v>
      </c>
      <c r="B74">
        <v>0</v>
      </c>
      <c r="C74">
        <v>0</v>
      </c>
      <c r="D74">
        <v>20</v>
      </c>
      <c r="E74">
        <v>0</v>
      </c>
      <c r="F74">
        <v>0</v>
      </c>
      <c r="G74">
        <v>33</v>
      </c>
      <c r="H74">
        <v>0</v>
      </c>
      <c r="I74">
        <v>0</v>
      </c>
      <c r="J74">
        <v>21</v>
      </c>
      <c r="K74">
        <v>683.13656200000003</v>
      </c>
      <c r="L74">
        <v>653.15250000000003</v>
      </c>
      <c r="M74">
        <v>72</v>
      </c>
      <c r="N74">
        <v>58.236600000000003</v>
      </c>
      <c r="O74">
        <v>123.66562500000001</v>
      </c>
      <c r="P74">
        <v>103.125</v>
      </c>
      <c r="Q74">
        <v>19.984999999999999</v>
      </c>
      <c r="R74">
        <v>42.392195999999998</v>
      </c>
      <c r="S74">
        <v>26.3901</v>
      </c>
      <c r="T74">
        <v>0</v>
      </c>
      <c r="U74">
        <v>348.97500000000002</v>
      </c>
      <c r="V74">
        <v>11.402587</v>
      </c>
      <c r="W74">
        <v>33.384999999999998</v>
      </c>
      <c r="X74">
        <v>98.34</v>
      </c>
      <c r="Y74">
        <v>0</v>
      </c>
      <c r="Z74">
        <v>0</v>
      </c>
      <c r="AA74">
        <v>0</v>
      </c>
      <c r="AB74">
        <v>11.997</v>
      </c>
      <c r="AC74">
        <v>0</v>
      </c>
      <c r="AD74">
        <v>9.1149000000000004</v>
      </c>
      <c r="AE74">
        <v>32.957704</v>
      </c>
      <c r="AF74">
        <v>8.8740000000000006</v>
      </c>
      <c r="AG74">
        <v>40.797600000000003</v>
      </c>
      <c r="AH74">
        <v>39.3005</v>
      </c>
      <c r="AI74">
        <v>0</v>
      </c>
      <c r="AJ74">
        <v>0</v>
      </c>
      <c r="AK74">
        <v>26.014500000000002</v>
      </c>
      <c r="AL74">
        <v>26.725999999999999</v>
      </c>
      <c r="AM74">
        <v>0</v>
      </c>
      <c r="AN74">
        <v>0.78432999999999997</v>
      </c>
      <c r="AO74">
        <v>26.46</v>
      </c>
      <c r="AP74">
        <v>12.169499999999999</v>
      </c>
      <c r="AQ74">
        <v>31.122</v>
      </c>
      <c r="AR74">
        <v>15.456</v>
      </c>
      <c r="AS74">
        <v>9.4163999999999994</v>
      </c>
      <c r="AT74">
        <v>17.580038999999999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93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2749.956643</v>
      </c>
    </row>
    <row r="75" spans="1:117">
      <c r="A75" t="s">
        <v>117</v>
      </c>
      <c r="B75">
        <v>0</v>
      </c>
      <c r="C75">
        <v>0</v>
      </c>
      <c r="D75">
        <v>29.4</v>
      </c>
      <c r="E75">
        <v>0</v>
      </c>
      <c r="F75">
        <v>0</v>
      </c>
      <c r="G75">
        <v>48.381100000000004</v>
      </c>
      <c r="H75">
        <v>0</v>
      </c>
      <c r="I75">
        <v>0</v>
      </c>
      <c r="J75">
        <v>54.657299999999999</v>
      </c>
      <c r="K75">
        <v>683.13656200000003</v>
      </c>
      <c r="L75">
        <v>653.15250000000003</v>
      </c>
      <c r="M75">
        <v>72</v>
      </c>
      <c r="N75">
        <v>58.236600000000003</v>
      </c>
      <c r="O75">
        <v>123.66562500000001</v>
      </c>
      <c r="P75">
        <v>103.125</v>
      </c>
      <c r="Q75">
        <v>19.984999999999999</v>
      </c>
      <c r="R75">
        <v>42.392195999999998</v>
      </c>
      <c r="S75">
        <v>26.3901</v>
      </c>
      <c r="T75">
        <v>0</v>
      </c>
      <c r="U75">
        <v>348.97500000000002</v>
      </c>
      <c r="V75">
        <v>11.402587</v>
      </c>
      <c r="W75">
        <v>33.384999999999998</v>
      </c>
      <c r="X75">
        <v>98.34</v>
      </c>
      <c r="Y75">
        <v>0</v>
      </c>
      <c r="Z75">
        <v>0</v>
      </c>
      <c r="AA75">
        <v>6.32</v>
      </c>
      <c r="AB75">
        <v>11.997</v>
      </c>
      <c r="AC75">
        <v>0</v>
      </c>
      <c r="AD75">
        <v>9.1149000000000004</v>
      </c>
      <c r="AE75">
        <v>32.957704</v>
      </c>
      <c r="AF75">
        <v>8.8740000000000006</v>
      </c>
      <c r="AG75">
        <v>40.797600000000003</v>
      </c>
      <c r="AH75">
        <v>46.781799999999997</v>
      </c>
      <c r="AI75">
        <v>0</v>
      </c>
      <c r="AJ75">
        <v>0</v>
      </c>
      <c r="AK75">
        <v>26.014500000000002</v>
      </c>
      <c r="AL75">
        <v>26.725999999999999</v>
      </c>
      <c r="AM75">
        <v>0</v>
      </c>
      <c r="AN75">
        <v>0.78432999999999997</v>
      </c>
      <c r="AO75">
        <v>26.46</v>
      </c>
      <c r="AP75">
        <v>12.169499999999999</v>
      </c>
      <c r="AQ75">
        <v>31.122</v>
      </c>
      <c r="AR75">
        <v>48.576000000000001</v>
      </c>
      <c r="AS75">
        <v>9.4163999999999994</v>
      </c>
      <c r="AT75">
        <v>17.580038999999999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75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2837.3163430000004</v>
      </c>
    </row>
    <row r="76" spans="1:117">
      <c r="A76" t="s">
        <v>118</v>
      </c>
      <c r="B76">
        <v>0</v>
      </c>
      <c r="C76">
        <v>0</v>
      </c>
      <c r="D76">
        <v>29.4</v>
      </c>
      <c r="E76">
        <v>0</v>
      </c>
      <c r="F76">
        <v>0</v>
      </c>
      <c r="G76">
        <v>48.381100000000004</v>
      </c>
      <c r="H76">
        <v>0</v>
      </c>
      <c r="I76">
        <v>0</v>
      </c>
      <c r="J76">
        <v>54.657299999999999</v>
      </c>
      <c r="K76">
        <v>683.13656200000003</v>
      </c>
      <c r="L76">
        <v>653.15250000000003</v>
      </c>
      <c r="M76">
        <v>72</v>
      </c>
      <c r="N76">
        <v>58.236600000000003</v>
      </c>
      <c r="O76">
        <v>123.66562500000001</v>
      </c>
      <c r="P76">
        <v>103.125</v>
      </c>
      <c r="Q76">
        <v>19.984999999999999</v>
      </c>
      <c r="R76">
        <v>42.392195999999998</v>
      </c>
      <c r="S76">
        <v>26.3901</v>
      </c>
      <c r="T76">
        <v>0</v>
      </c>
      <c r="U76">
        <v>348.97500000000002</v>
      </c>
      <c r="V76">
        <v>11.402587</v>
      </c>
      <c r="W76">
        <v>33.384999999999998</v>
      </c>
      <c r="X76">
        <v>98.34</v>
      </c>
      <c r="Y76">
        <v>0</v>
      </c>
      <c r="Z76">
        <v>0</v>
      </c>
      <c r="AA76">
        <v>13.983000000000001</v>
      </c>
      <c r="AB76">
        <v>11.997</v>
      </c>
      <c r="AC76">
        <v>0</v>
      </c>
      <c r="AD76">
        <v>9.1149000000000004</v>
      </c>
      <c r="AE76">
        <v>32.957704</v>
      </c>
      <c r="AF76">
        <v>8.8740000000000006</v>
      </c>
      <c r="AG76">
        <v>40.797600000000003</v>
      </c>
      <c r="AH76">
        <v>56.82</v>
      </c>
      <c r="AI76">
        <v>0</v>
      </c>
      <c r="AJ76">
        <v>0</v>
      </c>
      <c r="AK76">
        <v>26.014500000000002</v>
      </c>
      <c r="AL76">
        <v>26.725999999999999</v>
      </c>
      <c r="AM76">
        <v>3.5991</v>
      </c>
      <c r="AN76">
        <v>0.78432999999999997</v>
      </c>
      <c r="AO76">
        <v>26.46</v>
      </c>
      <c r="AP76">
        <v>12.169499999999999</v>
      </c>
      <c r="AQ76">
        <v>45.36</v>
      </c>
      <c r="AR76">
        <v>48.576000000000001</v>
      </c>
      <c r="AS76">
        <v>9.4163999999999994</v>
      </c>
      <c r="AT76">
        <v>17.580038999999999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70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2867.8546430000006</v>
      </c>
    </row>
    <row r="77" spans="1:117">
      <c r="A77" t="s">
        <v>119</v>
      </c>
      <c r="B77">
        <v>0</v>
      </c>
      <c r="C77">
        <v>0</v>
      </c>
      <c r="D77">
        <v>29.4</v>
      </c>
      <c r="E77">
        <v>0</v>
      </c>
      <c r="F77">
        <v>0</v>
      </c>
      <c r="G77">
        <v>48.381100000000004</v>
      </c>
      <c r="H77">
        <v>0</v>
      </c>
      <c r="I77">
        <v>0</v>
      </c>
      <c r="J77">
        <v>54.657299999999999</v>
      </c>
      <c r="K77">
        <v>683.13656200000003</v>
      </c>
      <c r="L77">
        <v>653.15250000000003</v>
      </c>
      <c r="M77">
        <v>72</v>
      </c>
      <c r="N77">
        <v>58.236600000000003</v>
      </c>
      <c r="O77">
        <v>123.66562500000001</v>
      </c>
      <c r="P77">
        <v>103.125</v>
      </c>
      <c r="Q77">
        <v>19.984999999999999</v>
      </c>
      <c r="R77">
        <v>42.392195999999998</v>
      </c>
      <c r="S77">
        <v>26.3901</v>
      </c>
      <c r="T77">
        <v>0</v>
      </c>
      <c r="U77">
        <v>348.97500000000002</v>
      </c>
      <c r="V77">
        <v>11.402587</v>
      </c>
      <c r="W77">
        <v>33.384999999999998</v>
      </c>
      <c r="X77">
        <v>98.34</v>
      </c>
      <c r="Y77">
        <v>0</v>
      </c>
      <c r="Z77">
        <v>0</v>
      </c>
      <c r="AA77">
        <v>13.983000000000001</v>
      </c>
      <c r="AB77">
        <v>26.34008</v>
      </c>
      <c r="AC77">
        <v>9.6778399999999998</v>
      </c>
      <c r="AD77">
        <v>18.229800000000001</v>
      </c>
      <c r="AE77">
        <v>32.957704</v>
      </c>
      <c r="AF77">
        <v>8.8740000000000006</v>
      </c>
      <c r="AG77">
        <v>40.797600000000003</v>
      </c>
      <c r="AH77">
        <v>85.23</v>
      </c>
      <c r="AI77">
        <v>3.1825000000000001</v>
      </c>
      <c r="AJ77">
        <v>0</v>
      </c>
      <c r="AK77">
        <v>26.014500000000002</v>
      </c>
      <c r="AL77">
        <v>26.725999999999999</v>
      </c>
      <c r="AM77">
        <v>4.5321999999999996</v>
      </c>
      <c r="AN77">
        <v>0.78432999999999997</v>
      </c>
      <c r="AO77">
        <v>26.46</v>
      </c>
      <c r="AP77">
        <v>12.169499999999999</v>
      </c>
      <c r="AQ77">
        <v>52.542000000000002</v>
      </c>
      <c r="AR77">
        <v>15.456</v>
      </c>
      <c r="AS77">
        <v>9.4163999999999994</v>
      </c>
      <c r="AT77">
        <v>17.580038999999999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66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2903.5780630000004</v>
      </c>
    </row>
    <row r="78" spans="1:117">
      <c r="A78" t="s">
        <v>120</v>
      </c>
      <c r="B78">
        <v>0</v>
      </c>
      <c r="C78">
        <v>0</v>
      </c>
      <c r="D78">
        <v>29.4</v>
      </c>
      <c r="E78">
        <v>0</v>
      </c>
      <c r="F78">
        <v>0</v>
      </c>
      <c r="G78">
        <v>48.381100000000004</v>
      </c>
      <c r="H78">
        <v>0</v>
      </c>
      <c r="I78">
        <v>0</v>
      </c>
      <c r="J78">
        <v>54.657299999999999</v>
      </c>
      <c r="K78">
        <v>683.13656200000003</v>
      </c>
      <c r="L78">
        <v>653.15250000000003</v>
      </c>
      <c r="M78">
        <v>72</v>
      </c>
      <c r="N78">
        <v>58.236600000000003</v>
      </c>
      <c r="O78">
        <v>123.66562500000001</v>
      </c>
      <c r="P78">
        <v>103.125</v>
      </c>
      <c r="Q78">
        <v>19.984999999999999</v>
      </c>
      <c r="R78">
        <v>42.392195999999998</v>
      </c>
      <c r="S78">
        <v>26.3901</v>
      </c>
      <c r="T78">
        <v>0</v>
      </c>
      <c r="U78">
        <v>348.97500000000002</v>
      </c>
      <c r="V78">
        <v>11.402587</v>
      </c>
      <c r="W78">
        <v>33.384999999999998</v>
      </c>
      <c r="X78">
        <v>98.34</v>
      </c>
      <c r="Y78">
        <v>0</v>
      </c>
      <c r="Z78">
        <v>3.3</v>
      </c>
      <c r="AA78">
        <v>22.12</v>
      </c>
      <c r="AB78">
        <v>26.34008</v>
      </c>
      <c r="AC78">
        <v>19.35568</v>
      </c>
      <c r="AD78">
        <v>27.3447</v>
      </c>
      <c r="AE78">
        <v>32.957704</v>
      </c>
      <c r="AF78">
        <v>8.8740000000000006</v>
      </c>
      <c r="AG78">
        <v>40.797600000000003</v>
      </c>
      <c r="AH78">
        <v>104.2647</v>
      </c>
      <c r="AI78">
        <v>8.9109999999999996</v>
      </c>
      <c r="AJ78">
        <v>0</v>
      </c>
      <c r="AK78">
        <v>26.014500000000002</v>
      </c>
      <c r="AL78">
        <v>26.725999999999999</v>
      </c>
      <c r="AM78">
        <v>5.1986999999999997</v>
      </c>
      <c r="AN78">
        <v>0.78432999999999997</v>
      </c>
      <c r="AO78">
        <v>26.46</v>
      </c>
      <c r="AP78">
        <v>12.169499999999999</v>
      </c>
      <c r="AQ78">
        <v>62.244</v>
      </c>
      <c r="AR78">
        <v>8.8320000000000007</v>
      </c>
      <c r="AS78">
        <v>9.4163999999999994</v>
      </c>
      <c r="AT78">
        <v>17.580038999999999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62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2958.3155030000007</v>
      </c>
    </row>
    <row r="79" spans="1:117">
      <c r="A79" t="s">
        <v>121</v>
      </c>
      <c r="B79">
        <v>0</v>
      </c>
      <c r="C79">
        <v>0</v>
      </c>
      <c r="D79">
        <v>29.4</v>
      </c>
      <c r="E79">
        <v>0</v>
      </c>
      <c r="F79">
        <v>0</v>
      </c>
      <c r="G79">
        <v>48.381100000000004</v>
      </c>
      <c r="H79">
        <v>0</v>
      </c>
      <c r="I79">
        <v>0</v>
      </c>
      <c r="J79">
        <v>54.657299999999999</v>
      </c>
      <c r="K79">
        <v>683.13656200000003</v>
      </c>
      <c r="L79">
        <v>653.15250000000003</v>
      </c>
      <c r="M79">
        <v>72</v>
      </c>
      <c r="N79">
        <v>58.236600000000003</v>
      </c>
      <c r="O79">
        <v>123.66562500000001</v>
      </c>
      <c r="P79">
        <v>103.125</v>
      </c>
      <c r="Q79">
        <v>19.984999999999999</v>
      </c>
      <c r="R79">
        <v>42.392195999999998</v>
      </c>
      <c r="S79">
        <v>26.3901</v>
      </c>
      <c r="T79">
        <v>0</v>
      </c>
      <c r="U79">
        <v>348.97500000000002</v>
      </c>
      <c r="V79">
        <v>11.402587</v>
      </c>
      <c r="W79">
        <v>33.384999999999998</v>
      </c>
      <c r="X79">
        <v>98.34</v>
      </c>
      <c r="Y79">
        <v>0</v>
      </c>
      <c r="Z79">
        <v>19.5624</v>
      </c>
      <c r="AA79">
        <v>42.14808</v>
      </c>
      <c r="AB79">
        <v>39.510120000000001</v>
      </c>
      <c r="AC79">
        <v>29.062808</v>
      </c>
      <c r="AD79">
        <v>36.544144000000003</v>
      </c>
      <c r="AE79">
        <v>49.436556000000003</v>
      </c>
      <c r="AF79">
        <v>9.86</v>
      </c>
      <c r="AG79">
        <v>40.797600000000003</v>
      </c>
      <c r="AH79">
        <v>140.34540000000001</v>
      </c>
      <c r="AI79">
        <v>49.051236000000003</v>
      </c>
      <c r="AJ79">
        <v>0</v>
      </c>
      <c r="AK79">
        <v>26.014500000000002</v>
      </c>
      <c r="AL79">
        <v>26.725999999999999</v>
      </c>
      <c r="AM79">
        <v>15.804048</v>
      </c>
      <c r="AN79">
        <v>0.78432999999999997</v>
      </c>
      <c r="AO79">
        <v>26.46</v>
      </c>
      <c r="AP79">
        <v>12.169499999999999</v>
      </c>
      <c r="AQ79">
        <v>62.244</v>
      </c>
      <c r="AR79">
        <v>8.8320000000000007</v>
      </c>
      <c r="AS79">
        <v>9.4163999999999994</v>
      </c>
      <c r="AT79">
        <v>17.580038999999999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60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3128.9737310000005</v>
      </c>
    </row>
    <row r="80" spans="1:117">
      <c r="A80" t="s">
        <v>122</v>
      </c>
      <c r="B80">
        <v>0</v>
      </c>
      <c r="C80">
        <v>0</v>
      </c>
      <c r="D80">
        <v>29.4</v>
      </c>
      <c r="E80">
        <v>0</v>
      </c>
      <c r="F80">
        <v>0</v>
      </c>
      <c r="G80">
        <v>48.381100000000004</v>
      </c>
      <c r="H80">
        <v>0</v>
      </c>
      <c r="I80">
        <v>0</v>
      </c>
      <c r="J80">
        <v>54.657299999999999</v>
      </c>
      <c r="K80">
        <v>683.13656200000003</v>
      </c>
      <c r="L80">
        <v>653.15250000000003</v>
      </c>
      <c r="M80">
        <v>72</v>
      </c>
      <c r="N80">
        <v>58.236600000000003</v>
      </c>
      <c r="O80">
        <v>123.66562500000001</v>
      </c>
      <c r="P80">
        <v>103.125</v>
      </c>
      <c r="Q80">
        <v>19.984999999999999</v>
      </c>
      <c r="R80">
        <v>42.392195999999998</v>
      </c>
      <c r="S80">
        <v>26.3901</v>
      </c>
      <c r="T80">
        <v>0</v>
      </c>
      <c r="U80">
        <v>348.97500000000002</v>
      </c>
      <c r="V80">
        <v>11.402587</v>
      </c>
      <c r="W80">
        <v>33.384999999999998</v>
      </c>
      <c r="X80">
        <v>98.34</v>
      </c>
      <c r="Y80">
        <v>0</v>
      </c>
      <c r="Z80">
        <v>19.5624</v>
      </c>
      <c r="AA80">
        <v>42.14808</v>
      </c>
      <c r="AB80">
        <v>39.510120000000001</v>
      </c>
      <c r="AC80">
        <v>29.062808</v>
      </c>
      <c r="AD80">
        <v>36.544144000000003</v>
      </c>
      <c r="AE80">
        <v>49.436556000000003</v>
      </c>
      <c r="AF80">
        <v>9.86</v>
      </c>
      <c r="AG80">
        <v>40.797600000000003</v>
      </c>
      <c r="AH80">
        <v>140.34540000000001</v>
      </c>
      <c r="AI80">
        <v>49.051236000000003</v>
      </c>
      <c r="AJ80">
        <v>0</v>
      </c>
      <c r="AK80">
        <v>26.014500000000002</v>
      </c>
      <c r="AL80">
        <v>26.725999999999999</v>
      </c>
      <c r="AM80">
        <v>15.804048</v>
      </c>
      <c r="AN80">
        <v>0.78432999999999997</v>
      </c>
      <c r="AO80">
        <v>26.46</v>
      </c>
      <c r="AP80">
        <v>12.169499999999999</v>
      </c>
      <c r="AQ80">
        <v>62.244</v>
      </c>
      <c r="AR80">
        <v>8.8320000000000007</v>
      </c>
      <c r="AS80">
        <v>9.4163999999999994</v>
      </c>
      <c r="AT80">
        <v>17.580038999999999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56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3124.9737310000005</v>
      </c>
    </row>
    <row r="81" spans="1:117">
      <c r="A81" t="s">
        <v>123</v>
      </c>
      <c r="B81">
        <v>0</v>
      </c>
      <c r="C81">
        <v>0</v>
      </c>
      <c r="D81">
        <v>29.4</v>
      </c>
      <c r="E81">
        <v>0</v>
      </c>
      <c r="F81">
        <v>0</v>
      </c>
      <c r="G81">
        <v>48.381100000000004</v>
      </c>
      <c r="H81">
        <v>0</v>
      </c>
      <c r="I81">
        <v>0</v>
      </c>
      <c r="J81">
        <v>54.657299999999999</v>
      </c>
      <c r="K81">
        <v>683.13656200000003</v>
      </c>
      <c r="L81">
        <v>653.15250000000003</v>
      </c>
      <c r="M81">
        <v>62</v>
      </c>
      <c r="N81">
        <v>58.236600000000003</v>
      </c>
      <c r="O81">
        <v>123.66562500000001</v>
      </c>
      <c r="P81">
        <v>103.125</v>
      </c>
      <c r="Q81">
        <v>19.984999999999999</v>
      </c>
      <c r="R81">
        <v>42.392195999999998</v>
      </c>
      <c r="S81">
        <v>26.3901</v>
      </c>
      <c r="T81">
        <v>0</v>
      </c>
      <c r="U81">
        <v>348.97500000000002</v>
      </c>
      <c r="V81">
        <v>11.402587</v>
      </c>
      <c r="W81">
        <v>33.384999999999998</v>
      </c>
      <c r="X81">
        <v>98.34</v>
      </c>
      <c r="Y81">
        <v>0</v>
      </c>
      <c r="Z81">
        <v>19.5624</v>
      </c>
      <c r="AA81">
        <v>42.14808</v>
      </c>
      <c r="AB81">
        <v>39.510120000000001</v>
      </c>
      <c r="AC81">
        <v>29.062808</v>
      </c>
      <c r="AD81">
        <v>36.544144000000003</v>
      </c>
      <c r="AE81">
        <v>49.436556000000003</v>
      </c>
      <c r="AF81">
        <v>9.86</v>
      </c>
      <c r="AG81">
        <v>40.797600000000003</v>
      </c>
      <c r="AH81">
        <v>140.34540000000001</v>
      </c>
      <c r="AI81">
        <v>49.051236000000003</v>
      </c>
      <c r="AJ81">
        <v>0</v>
      </c>
      <c r="AK81">
        <v>26.014500000000002</v>
      </c>
      <c r="AL81">
        <v>24.402000000000001</v>
      </c>
      <c r="AM81">
        <v>15.804048</v>
      </c>
      <c r="AN81">
        <v>0.78432999999999997</v>
      </c>
      <c r="AO81">
        <v>26.46</v>
      </c>
      <c r="AP81">
        <v>12.169499999999999</v>
      </c>
      <c r="AQ81">
        <v>62.244</v>
      </c>
      <c r="AR81">
        <v>8.8320000000000007</v>
      </c>
      <c r="AS81">
        <v>9.4163999999999994</v>
      </c>
      <c r="AT81">
        <v>17.580038999999999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51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3107.6497310000004</v>
      </c>
    </row>
    <row r="82" spans="1:117">
      <c r="A82" t="s">
        <v>124</v>
      </c>
      <c r="B82">
        <v>0</v>
      </c>
      <c r="C82">
        <v>0</v>
      </c>
      <c r="D82">
        <v>29.4</v>
      </c>
      <c r="E82">
        <v>0</v>
      </c>
      <c r="F82">
        <v>0</v>
      </c>
      <c r="G82">
        <v>48.381100000000004</v>
      </c>
      <c r="H82">
        <v>0</v>
      </c>
      <c r="I82">
        <v>0</v>
      </c>
      <c r="J82">
        <v>54.657299999999999</v>
      </c>
      <c r="K82">
        <v>683.13656200000003</v>
      </c>
      <c r="L82">
        <v>653.15250000000003</v>
      </c>
      <c r="M82">
        <v>62</v>
      </c>
      <c r="N82">
        <v>58.236600000000003</v>
      </c>
      <c r="O82">
        <v>123.66562500000001</v>
      </c>
      <c r="P82">
        <v>103.125</v>
      </c>
      <c r="Q82">
        <v>19.984999999999999</v>
      </c>
      <c r="R82">
        <v>42.392195999999998</v>
      </c>
      <c r="S82">
        <v>26.3901</v>
      </c>
      <c r="T82">
        <v>0</v>
      </c>
      <c r="U82">
        <v>348.97500000000002</v>
      </c>
      <c r="V82">
        <v>11.402587</v>
      </c>
      <c r="W82">
        <v>33.384999999999998</v>
      </c>
      <c r="X82">
        <v>98.34</v>
      </c>
      <c r="Y82">
        <v>0</v>
      </c>
      <c r="Z82">
        <v>19.5624</v>
      </c>
      <c r="AA82">
        <v>42.14808</v>
      </c>
      <c r="AB82">
        <v>39.510120000000001</v>
      </c>
      <c r="AC82">
        <v>29.062808</v>
      </c>
      <c r="AD82">
        <v>36.544144000000003</v>
      </c>
      <c r="AE82">
        <v>49.436556000000003</v>
      </c>
      <c r="AF82">
        <v>9.86</v>
      </c>
      <c r="AG82">
        <v>40.797600000000003</v>
      </c>
      <c r="AH82">
        <v>140.34540000000001</v>
      </c>
      <c r="AI82">
        <v>49.051236000000003</v>
      </c>
      <c r="AJ82">
        <v>0</v>
      </c>
      <c r="AK82">
        <v>26.014500000000002</v>
      </c>
      <c r="AL82">
        <v>24.402000000000001</v>
      </c>
      <c r="AM82">
        <v>15.804048</v>
      </c>
      <c r="AN82">
        <v>0.78432999999999997</v>
      </c>
      <c r="AO82">
        <v>26.46</v>
      </c>
      <c r="AP82">
        <v>12.169499999999999</v>
      </c>
      <c r="AQ82">
        <v>62.244</v>
      </c>
      <c r="AR82">
        <v>13.247999999999999</v>
      </c>
      <c r="AS82">
        <v>9.4163999999999994</v>
      </c>
      <c r="AT82">
        <v>17.580038999999999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47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3108.0657310000006</v>
      </c>
    </row>
    <row r="83" spans="1:117">
      <c r="A83" t="s">
        <v>125</v>
      </c>
      <c r="B83">
        <v>0</v>
      </c>
      <c r="C83">
        <v>0</v>
      </c>
      <c r="D83">
        <v>14.757099999999999</v>
      </c>
      <c r="E83">
        <v>0</v>
      </c>
      <c r="F83">
        <v>0</v>
      </c>
      <c r="G83">
        <v>28.3811</v>
      </c>
      <c r="H83">
        <v>0</v>
      </c>
      <c r="I83">
        <v>0</v>
      </c>
      <c r="J83">
        <v>34.657299999999999</v>
      </c>
      <c r="K83">
        <v>683.13656200000003</v>
      </c>
      <c r="L83">
        <v>620.22500000000002</v>
      </c>
      <c r="M83">
        <v>62</v>
      </c>
      <c r="N83">
        <v>58.236600000000003</v>
      </c>
      <c r="O83">
        <v>123.66562500000001</v>
      </c>
      <c r="P83">
        <v>103.125</v>
      </c>
      <c r="Q83">
        <v>19.984999999999999</v>
      </c>
      <c r="R83">
        <v>42.392195999999998</v>
      </c>
      <c r="S83">
        <v>26.3901</v>
      </c>
      <c r="T83">
        <v>0</v>
      </c>
      <c r="U83">
        <v>348.97500000000002</v>
      </c>
      <c r="V83">
        <v>11.402587</v>
      </c>
      <c r="W83">
        <v>33.384999999999998</v>
      </c>
      <c r="X83">
        <v>98.34</v>
      </c>
      <c r="Y83">
        <v>0</v>
      </c>
      <c r="Z83">
        <v>2.2000000000000002</v>
      </c>
      <c r="AA83">
        <v>42.14808</v>
      </c>
      <c r="AB83">
        <v>39.510120000000001</v>
      </c>
      <c r="AC83">
        <v>29.062808</v>
      </c>
      <c r="AD83">
        <v>36.544144000000003</v>
      </c>
      <c r="AE83">
        <v>49.436556000000003</v>
      </c>
      <c r="AF83">
        <v>9.86</v>
      </c>
      <c r="AG83">
        <v>40.797600000000003</v>
      </c>
      <c r="AH83">
        <v>140.34540000000001</v>
      </c>
      <c r="AI83">
        <v>32.654995999999997</v>
      </c>
      <c r="AJ83">
        <v>0</v>
      </c>
      <c r="AK83">
        <v>26.014500000000002</v>
      </c>
      <c r="AL83">
        <v>24.402000000000001</v>
      </c>
      <c r="AM83">
        <v>15.804048</v>
      </c>
      <c r="AN83">
        <v>0.78432999999999997</v>
      </c>
      <c r="AO83">
        <v>26.46</v>
      </c>
      <c r="AP83">
        <v>12.169499999999999</v>
      </c>
      <c r="AQ83">
        <v>62.244</v>
      </c>
      <c r="AR83">
        <v>13.247999999999999</v>
      </c>
      <c r="AS83">
        <v>9.4163999999999994</v>
      </c>
      <c r="AT83">
        <v>17.580038999999999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42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2981.7366910000014</v>
      </c>
    </row>
    <row r="84" spans="1:117">
      <c r="A84" t="s">
        <v>126</v>
      </c>
      <c r="B84">
        <v>0</v>
      </c>
      <c r="C84">
        <v>0</v>
      </c>
      <c r="D84">
        <v>14.757099999999999</v>
      </c>
      <c r="E84">
        <v>0</v>
      </c>
      <c r="F84">
        <v>0</v>
      </c>
      <c r="G84">
        <v>28.3811</v>
      </c>
      <c r="H84">
        <v>0</v>
      </c>
      <c r="I84">
        <v>0</v>
      </c>
      <c r="J84">
        <v>34.657299999999999</v>
      </c>
      <c r="K84">
        <v>683.13656200000003</v>
      </c>
      <c r="L84">
        <v>647.73139900000001</v>
      </c>
      <c r="M84">
        <v>62</v>
      </c>
      <c r="N84">
        <v>58.236600000000003</v>
      </c>
      <c r="O84">
        <v>123.66562500000001</v>
      </c>
      <c r="P84">
        <v>103.125</v>
      </c>
      <c r="Q84">
        <v>19.984999999999999</v>
      </c>
      <c r="R84">
        <v>42.392195999999998</v>
      </c>
      <c r="S84">
        <v>26.3901</v>
      </c>
      <c r="T84">
        <v>0</v>
      </c>
      <c r="U84">
        <v>348.97500000000002</v>
      </c>
      <c r="V84">
        <v>11.402587</v>
      </c>
      <c r="W84">
        <v>33.384999999999998</v>
      </c>
      <c r="X84">
        <v>98.34</v>
      </c>
      <c r="Y84">
        <v>0</v>
      </c>
      <c r="Z84">
        <v>0</v>
      </c>
      <c r="AA84">
        <v>42.14808</v>
      </c>
      <c r="AB84">
        <v>39.510120000000001</v>
      </c>
      <c r="AC84">
        <v>29.062808</v>
      </c>
      <c r="AD84">
        <v>36.544144000000003</v>
      </c>
      <c r="AE84">
        <v>49.436556000000003</v>
      </c>
      <c r="AF84">
        <v>9.86</v>
      </c>
      <c r="AG84">
        <v>40.797600000000003</v>
      </c>
      <c r="AH84">
        <v>140.34540000000001</v>
      </c>
      <c r="AI84">
        <v>32.654995999999997</v>
      </c>
      <c r="AJ84">
        <v>0</v>
      </c>
      <c r="AK84">
        <v>26.014500000000002</v>
      </c>
      <c r="AL84">
        <v>24.402000000000001</v>
      </c>
      <c r="AM84">
        <v>15.804048</v>
      </c>
      <c r="AN84">
        <v>0.78432999999999997</v>
      </c>
      <c r="AO84">
        <v>26.46</v>
      </c>
      <c r="AP84">
        <v>12.169499999999999</v>
      </c>
      <c r="AQ84">
        <v>62.244</v>
      </c>
      <c r="AR84">
        <v>15.456</v>
      </c>
      <c r="AS84">
        <v>9.4163999999999994</v>
      </c>
      <c r="AT84">
        <v>17.580038999999999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39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3006.2510900000016</v>
      </c>
    </row>
    <row r="85" spans="1:117">
      <c r="A85" t="s">
        <v>127</v>
      </c>
      <c r="B85">
        <v>0</v>
      </c>
      <c r="C85">
        <v>0</v>
      </c>
      <c r="D85">
        <v>14.757099999999999</v>
      </c>
      <c r="E85">
        <v>0</v>
      </c>
      <c r="F85">
        <v>0</v>
      </c>
      <c r="G85">
        <v>28.3811</v>
      </c>
      <c r="H85">
        <v>0</v>
      </c>
      <c r="I85">
        <v>0</v>
      </c>
      <c r="J85">
        <v>34.657299999999999</v>
      </c>
      <c r="K85">
        <v>683.13656200000003</v>
      </c>
      <c r="L85">
        <v>638.22500000000002</v>
      </c>
      <c r="M85">
        <v>62</v>
      </c>
      <c r="N85">
        <v>58.236600000000003</v>
      </c>
      <c r="O85">
        <v>123.66562500000001</v>
      </c>
      <c r="P85">
        <v>103.125</v>
      </c>
      <c r="Q85">
        <v>19.984999999999999</v>
      </c>
      <c r="R85">
        <v>42.392195999999998</v>
      </c>
      <c r="S85">
        <v>26.3901</v>
      </c>
      <c r="T85">
        <v>0</v>
      </c>
      <c r="U85">
        <v>348.97500000000002</v>
      </c>
      <c r="V85">
        <v>11.402587</v>
      </c>
      <c r="W85">
        <v>33.384999999999998</v>
      </c>
      <c r="X85">
        <v>98.34</v>
      </c>
      <c r="Y85">
        <v>0</v>
      </c>
      <c r="Z85">
        <v>0</v>
      </c>
      <c r="AA85">
        <v>35.076000000000001</v>
      </c>
      <c r="AB85">
        <v>39.510120000000001</v>
      </c>
      <c r="AC85">
        <v>29.062808</v>
      </c>
      <c r="AD85">
        <v>36.544144000000003</v>
      </c>
      <c r="AE85">
        <v>49.436556000000003</v>
      </c>
      <c r="AF85">
        <v>9.86</v>
      </c>
      <c r="AG85">
        <v>40.797600000000003</v>
      </c>
      <c r="AH85">
        <v>140.34540000000001</v>
      </c>
      <c r="AI85">
        <v>5.0919999999999996</v>
      </c>
      <c r="AJ85">
        <v>0</v>
      </c>
      <c r="AK85">
        <v>26.014500000000002</v>
      </c>
      <c r="AL85">
        <v>24.402000000000001</v>
      </c>
      <c r="AM85">
        <v>15.804048</v>
      </c>
      <c r="AN85">
        <v>0.78432999999999997</v>
      </c>
      <c r="AO85">
        <v>26.46</v>
      </c>
      <c r="AP85">
        <v>12.169499999999999</v>
      </c>
      <c r="AQ85">
        <v>62.244</v>
      </c>
      <c r="AR85">
        <v>48.576000000000001</v>
      </c>
      <c r="AS85">
        <v>9.4163999999999994</v>
      </c>
      <c r="AT85">
        <v>17.580038999999999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35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2991.2296150000016</v>
      </c>
    </row>
    <row r="86" spans="1:117">
      <c r="A86" t="s">
        <v>128</v>
      </c>
      <c r="B86">
        <v>0</v>
      </c>
      <c r="C86">
        <v>0</v>
      </c>
      <c r="D86">
        <v>14.757099999999999</v>
      </c>
      <c r="E86">
        <v>0</v>
      </c>
      <c r="F86">
        <v>0</v>
      </c>
      <c r="G86">
        <v>28.3811</v>
      </c>
      <c r="H86">
        <v>0</v>
      </c>
      <c r="I86">
        <v>0</v>
      </c>
      <c r="J86">
        <v>34.657299999999999</v>
      </c>
      <c r="K86">
        <v>683.13656200000003</v>
      </c>
      <c r="L86">
        <v>652.29176700000005</v>
      </c>
      <c r="M86">
        <v>62</v>
      </c>
      <c r="N86">
        <v>58.236600000000003</v>
      </c>
      <c r="O86">
        <v>123.66562500000001</v>
      </c>
      <c r="P86">
        <v>103.125</v>
      </c>
      <c r="Q86">
        <v>19.984999999999999</v>
      </c>
      <c r="R86">
        <v>42.392195999999998</v>
      </c>
      <c r="S86">
        <v>26.3901</v>
      </c>
      <c r="T86">
        <v>0</v>
      </c>
      <c r="U86">
        <v>348.97500000000002</v>
      </c>
      <c r="V86">
        <v>11.402587</v>
      </c>
      <c r="W86">
        <v>33.384999999999998</v>
      </c>
      <c r="X86">
        <v>98.34</v>
      </c>
      <c r="Y86">
        <v>0</v>
      </c>
      <c r="Z86">
        <v>0</v>
      </c>
      <c r="AA86">
        <v>22.12</v>
      </c>
      <c r="AB86">
        <v>39.510120000000001</v>
      </c>
      <c r="AC86">
        <v>9.6778399999999998</v>
      </c>
      <c r="AD86">
        <v>18.229800000000001</v>
      </c>
      <c r="AE86">
        <v>49.436556000000003</v>
      </c>
      <c r="AF86">
        <v>8.8740000000000006</v>
      </c>
      <c r="AG86">
        <v>40.797600000000003</v>
      </c>
      <c r="AH86">
        <v>104.17</v>
      </c>
      <c r="AI86">
        <v>3.1825000000000001</v>
      </c>
      <c r="AJ86">
        <v>0</v>
      </c>
      <c r="AK86">
        <v>26.014500000000002</v>
      </c>
      <c r="AL86">
        <v>24.402000000000001</v>
      </c>
      <c r="AM86">
        <v>10.557359999999999</v>
      </c>
      <c r="AN86">
        <v>0.78432999999999997</v>
      </c>
      <c r="AO86">
        <v>26.46</v>
      </c>
      <c r="AP86">
        <v>12.169499999999999</v>
      </c>
      <c r="AQ86">
        <v>46.62</v>
      </c>
      <c r="AR86">
        <v>48.576000000000001</v>
      </c>
      <c r="AS86">
        <v>9.4163999999999994</v>
      </c>
      <c r="AT86">
        <v>17.580038999999999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33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2892.699482</v>
      </c>
    </row>
    <row r="87" spans="1:117">
      <c r="A87" t="s">
        <v>129</v>
      </c>
      <c r="B87">
        <v>0</v>
      </c>
      <c r="C87">
        <v>0</v>
      </c>
      <c r="D87">
        <v>2.7221500000000001</v>
      </c>
      <c r="E87">
        <v>0</v>
      </c>
      <c r="F87">
        <v>0</v>
      </c>
      <c r="G87">
        <v>6.1021729999999996</v>
      </c>
      <c r="H87">
        <v>0</v>
      </c>
      <c r="I87">
        <v>0</v>
      </c>
      <c r="J87">
        <v>34.657299999999999</v>
      </c>
      <c r="K87">
        <v>683.13656200000003</v>
      </c>
      <c r="L87">
        <v>640.22500000000002</v>
      </c>
      <c r="M87">
        <v>62</v>
      </c>
      <c r="N87">
        <v>58.236600000000003</v>
      </c>
      <c r="O87">
        <v>123.66562500000001</v>
      </c>
      <c r="P87">
        <v>103.125</v>
      </c>
      <c r="Q87">
        <v>19.984999999999999</v>
      </c>
      <c r="R87">
        <v>42.392195999999998</v>
      </c>
      <c r="S87">
        <v>26.3901</v>
      </c>
      <c r="T87">
        <v>0</v>
      </c>
      <c r="U87">
        <v>348.97500000000002</v>
      </c>
      <c r="V87">
        <v>11.402587</v>
      </c>
      <c r="W87">
        <v>33.384999999999998</v>
      </c>
      <c r="X87">
        <v>98.34</v>
      </c>
      <c r="Y87">
        <v>0</v>
      </c>
      <c r="Z87">
        <v>0</v>
      </c>
      <c r="AA87">
        <v>22.12</v>
      </c>
      <c r="AB87">
        <v>39.510120000000001</v>
      </c>
      <c r="AC87">
        <v>9.6778399999999998</v>
      </c>
      <c r="AD87">
        <v>18.229800000000001</v>
      </c>
      <c r="AE87">
        <v>49.436556000000003</v>
      </c>
      <c r="AF87">
        <v>8.8740000000000006</v>
      </c>
      <c r="AG87">
        <v>40.797600000000003</v>
      </c>
      <c r="AH87">
        <v>104.17</v>
      </c>
      <c r="AI87">
        <v>0</v>
      </c>
      <c r="AJ87">
        <v>0</v>
      </c>
      <c r="AK87">
        <v>26.014500000000002</v>
      </c>
      <c r="AL87">
        <v>24.402000000000001</v>
      </c>
      <c r="AM87">
        <v>10.557359999999999</v>
      </c>
      <c r="AN87">
        <v>0.78432999999999997</v>
      </c>
      <c r="AO87">
        <v>26.46</v>
      </c>
      <c r="AP87">
        <v>12.169499999999999</v>
      </c>
      <c r="AQ87">
        <v>46.62</v>
      </c>
      <c r="AR87">
        <v>15.456</v>
      </c>
      <c r="AS87">
        <v>9.4163999999999994</v>
      </c>
      <c r="AT87">
        <v>17.580038999999999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29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2806.0163380000004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34.657299999999999</v>
      </c>
      <c r="K88">
        <v>683.13656200000003</v>
      </c>
      <c r="L88">
        <v>641.22500000000002</v>
      </c>
      <c r="M88">
        <v>62</v>
      </c>
      <c r="N88">
        <v>58.236600000000003</v>
      </c>
      <c r="O88">
        <v>123.66562500000001</v>
      </c>
      <c r="P88">
        <v>103.125</v>
      </c>
      <c r="Q88">
        <v>19.984999999999999</v>
      </c>
      <c r="R88">
        <v>42.392195999999998</v>
      </c>
      <c r="S88">
        <v>26.3901</v>
      </c>
      <c r="T88">
        <v>0</v>
      </c>
      <c r="U88">
        <v>348.97500000000002</v>
      </c>
      <c r="V88">
        <v>11.402587</v>
      </c>
      <c r="W88">
        <v>33.384999999999998</v>
      </c>
      <c r="X88">
        <v>98.34</v>
      </c>
      <c r="Y88">
        <v>0</v>
      </c>
      <c r="Z88">
        <v>0</v>
      </c>
      <c r="AA88">
        <v>22.12</v>
      </c>
      <c r="AB88">
        <v>39.510120000000001</v>
      </c>
      <c r="AC88">
        <v>9.6778399999999998</v>
      </c>
      <c r="AD88">
        <v>18.229800000000001</v>
      </c>
      <c r="AE88">
        <v>49.436556000000003</v>
      </c>
      <c r="AF88">
        <v>8.8740000000000006</v>
      </c>
      <c r="AG88">
        <v>40.797600000000003</v>
      </c>
      <c r="AH88">
        <v>104.17</v>
      </c>
      <c r="AI88">
        <v>0</v>
      </c>
      <c r="AJ88">
        <v>0</v>
      </c>
      <c r="AK88">
        <v>26.014500000000002</v>
      </c>
      <c r="AL88">
        <v>24.402000000000001</v>
      </c>
      <c r="AM88">
        <v>10.557359999999999</v>
      </c>
      <c r="AN88">
        <v>0.78432999999999997</v>
      </c>
      <c r="AO88">
        <v>26.46</v>
      </c>
      <c r="AP88">
        <v>12.169499999999999</v>
      </c>
      <c r="AQ88">
        <v>46.62</v>
      </c>
      <c r="AR88">
        <v>11.04</v>
      </c>
      <c r="AS88">
        <v>9.4163999999999994</v>
      </c>
      <c r="AT88">
        <v>17.580038999999999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28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2792.7760149999999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34.657299999999999</v>
      </c>
      <c r="K89">
        <v>683.13656200000003</v>
      </c>
      <c r="L89">
        <v>568.22500000000002</v>
      </c>
      <c r="M89">
        <v>62</v>
      </c>
      <c r="N89">
        <v>58.236600000000003</v>
      </c>
      <c r="O89">
        <v>123.66562500000001</v>
      </c>
      <c r="P89">
        <v>103.125</v>
      </c>
      <c r="Q89">
        <v>19.984999999999999</v>
      </c>
      <c r="R89">
        <v>42.392195999999998</v>
      </c>
      <c r="S89">
        <v>26.3901</v>
      </c>
      <c r="T89">
        <v>0</v>
      </c>
      <c r="U89">
        <v>348.97500000000002</v>
      </c>
      <c r="V89">
        <v>11.402587</v>
      </c>
      <c r="W89">
        <v>33.384999999999998</v>
      </c>
      <c r="X89">
        <v>98.34</v>
      </c>
      <c r="Y89">
        <v>0</v>
      </c>
      <c r="Z89">
        <v>0</v>
      </c>
      <c r="AA89">
        <v>22.12</v>
      </c>
      <c r="AB89">
        <v>39.510120000000001</v>
      </c>
      <c r="AC89">
        <v>9.6778399999999998</v>
      </c>
      <c r="AD89">
        <v>18.229800000000001</v>
      </c>
      <c r="AE89">
        <v>49.436556000000003</v>
      </c>
      <c r="AF89">
        <v>8.8740000000000006</v>
      </c>
      <c r="AG89">
        <v>40.797600000000003</v>
      </c>
      <c r="AH89">
        <v>104.17</v>
      </c>
      <c r="AI89">
        <v>0</v>
      </c>
      <c r="AJ89">
        <v>0</v>
      </c>
      <c r="AK89">
        <v>26.014500000000002</v>
      </c>
      <c r="AL89">
        <v>24.402000000000001</v>
      </c>
      <c r="AM89">
        <v>10.557359999999999</v>
      </c>
      <c r="AN89">
        <v>0.78432999999999997</v>
      </c>
      <c r="AO89">
        <v>26.46</v>
      </c>
      <c r="AP89">
        <v>12.169499999999999</v>
      </c>
      <c r="AQ89">
        <v>46.62</v>
      </c>
      <c r="AR89">
        <v>11.04</v>
      </c>
      <c r="AS89">
        <v>9.4163999999999994</v>
      </c>
      <c r="AT89">
        <v>17.580038999999999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26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2717.7760149999999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14.299148000000001</v>
      </c>
      <c r="K90">
        <v>683.13656200000003</v>
      </c>
      <c r="L90">
        <v>568.22500000000002</v>
      </c>
      <c r="M90">
        <v>62</v>
      </c>
      <c r="N90">
        <v>58.236600000000003</v>
      </c>
      <c r="O90">
        <v>123.66562500000001</v>
      </c>
      <c r="P90">
        <v>103.125</v>
      </c>
      <c r="Q90">
        <v>19.984999999999999</v>
      </c>
      <c r="R90">
        <v>42.392195999999998</v>
      </c>
      <c r="S90">
        <v>26.3901</v>
      </c>
      <c r="T90">
        <v>0</v>
      </c>
      <c r="U90">
        <v>348.97500000000002</v>
      </c>
      <c r="V90">
        <v>11.402587</v>
      </c>
      <c r="W90">
        <v>33.384999999999998</v>
      </c>
      <c r="X90">
        <v>98.34</v>
      </c>
      <c r="Y90">
        <v>0</v>
      </c>
      <c r="Z90">
        <v>2.2000000000000002</v>
      </c>
      <c r="AA90">
        <v>28.045000000000002</v>
      </c>
      <c r="AB90">
        <v>39.510120000000001</v>
      </c>
      <c r="AC90">
        <v>29.062808</v>
      </c>
      <c r="AD90">
        <v>36.544144000000003</v>
      </c>
      <c r="AE90">
        <v>49.436556000000003</v>
      </c>
      <c r="AF90">
        <v>17.748000000000001</v>
      </c>
      <c r="AG90">
        <v>40.797600000000003</v>
      </c>
      <c r="AH90">
        <v>140.34540000000001</v>
      </c>
      <c r="AI90">
        <v>0</v>
      </c>
      <c r="AJ90">
        <v>0</v>
      </c>
      <c r="AK90">
        <v>26.014500000000002</v>
      </c>
      <c r="AL90">
        <v>24.402000000000001</v>
      </c>
      <c r="AM90">
        <v>10.557359999999999</v>
      </c>
      <c r="AN90">
        <v>0.78432999999999997</v>
      </c>
      <c r="AO90">
        <v>26.46</v>
      </c>
      <c r="AP90">
        <v>12.169499999999999</v>
      </c>
      <c r="AQ90">
        <v>62.244</v>
      </c>
      <c r="AR90">
        <v>11.04</v>
      </c>
      <c r="AS90">
        <v>9.4163999999999994</v>
      </c>
      <c r="AT90">
        <v>17.580038999999999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24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2801.9155750000009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0.20208300000000001</v>
      </c>
      <c r="K91">
        <v>683.13656200000003</v>
      </c>
      <c r="L91">
        <v>551.22500000000002</v>
      </c>
      <c r="M91">
        <v>62</v>
      </c>
      <c r="N91">
        <v>58.236600000000003</v>
      </c>
      <c r="O91">
        <v>123.66562500000001</v>
      </c>
      <c r="P91">
        <v>103.125</v>
      </c>
      <c r="Q91">
        <v>19.984999999999999</v>
      </c>
      <c r="R91">
        <v>42.392195999999998</v>
      </c>
      <c r="S91">
        <v>26.3901</v>
      </c>
      <c r="T91">
        <v>0</v>
      </c>
      <c r="U91">
        <v>348.97500000000002</v>
      </c>
      <c r="V91">
        <v>11.402587</v>
      </c>
      <c r="W91">
        <v>33.384999999999998</v>
      </c>
      <c r="X91">
        <v>98.34</v>
      </c>
      <c r="Y91">
        <v>0</v>
      </c>
      <c r="Z91">
        <v>19.5624</v>
      </c>
      <c r="AA91">
        <v>42.14808</v>
      </c>
      <c r="AB91">
        <v>39.510120000000001</v>
      </c>
      <c r="AC91">
        <v>29.062808</v>
      </c>
      <c r="AD91">
        <v>36.544144000000003</v>
      </c>
      <c r="AE91">
        <v>49.436556000000003</v>
      </c>
      <c r="AF91">
        <v>17.748000000000001</v>
      </c>
      <c r="AG91">
        <v>40.797600000000003</v>
      </c>
      <c r="AH91">
        <v>140.34540000000001</v>
      </c>
      <c r="AI91">
        <v>0</v>
      </c>
      <c r="AJ91">
        <v>0</v>
      </c>
      <c r="AK91">
        <v>26.014500000000002</v>
      </c>
      <c r="AL91">
        <v>24.402000000000001</v>
      </c>
      <c r="AM91">
        <v>10.557359999999999</v>
      </c>
      <c r="AN91">
        <v>0.78432999999999997</v>
      </c>
      <c r="AO91">
        <v>24.99</v>
      </c>
      <c r="AP91">
        <v>11.7852</v>
      </c>
      <c r="AQ91">
        <v>62.244</v>
      </c>
      <c r="AR91">
        <v>11.04</v>
      </c>
      <c r="AS91">
        <v>9.4163999999999994</v>
      </c>
      <c r="AT91">
        <v>17.580038999999999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22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2798.4296900000004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683.13656200000003</v>
      </c>
      <c r="L92">
        <v>551.22500000000002</v>
      </c>
      <c r="M92">
        <v>62</v>
      </c>
      <c r="N92">
        <v>58.236600000000003</v>
      </c>
      <c r="O92">
        <v>123.66562500000001</v>
      </c>
      <c r="P92">
        <v>103.125</v>
      </c>
      <c r="Q92">
        <v>19.984999999999999</v>
      </c>
      <c r="R92">
        <v>42.392195999999998</v>
      </c>
      <c r="S92">
        <v>26.3901</v>
      </c>
      <c r="T92">
        <v>0</v>
      </c>
      <c r="U92">
        <v>348.97500000000002</v>
      </c>
      <c r="V92">
        <v>11.402587</v>
      </c>
      <c r="W92">
        <v>33.384999999999998</v>
      </c>
      <c r="X92">
        <v>98.34</v>
      </c>
      <c r="Y92">
        <v>0</v>
      </c>
      <c r="Z92">
        <v>19.5624</v>
      </c>
      <c r="AA92">
        <v>42.14808</v>
      </c>
      <c r="AB92">
        <v>39.510120000000001</v>
      </c>
      <c r="AC92">
        <v>29.062808</v>
      </c>
      <c r="AD92">
        <v>36.544144000000003</v>
      </c>
      <c r="AE92">
        <v>49.436556000000003</v>
      </c>
      <c r="AF92">
        <v>17.748000000000001</v>
      </c>
      <c r="AG92">
        <v>40.797600000000003</v>
      </c>
      <c r="AH92">
        <v>140.34540000000001</v>
      </c>
      <c r="AI92">
        <v>0</v>
      </c>
      <c r="AJ92">
        <v>0</v>
      </c>
      <c r="AK92">
        <v>26.014500000000002</v>
      </c>
      <c r="AL92">
        <v>24.402000000000001</v>
      </c>
      <c r="AM92">
        <v>10.557359999999999</v>
      </c>
      <c r="AN92">
        <v>0.78432999999999997</v>
      </c>
      <c r="AO92">
        <v>24.99</v>
      </c>
      <c r="AP92">
        <v>11.7852</v>
      </c>
      <c r="AQ92">
        <v>62.244</v>
      </c>
      <c r="AR92">
        <v>11.04</v>
      </c>
      <c r="AS92">
        <v>9.4163999999999994</v>
      </c>
      <c r="AT92">
        <v>17.580038999999999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20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2796.2276070000003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683.13656200000003</v>
      </c>
      <c r="L93">
        <v>551.22500000000002</v>
      </c>
      <c r="M93">
        <v>62</v>
      </c>
      <c r="N93">
        <v>58.236600000000003</v>
      </c>
      <c r="O93">
        <v>123.66562500000001</v>
      </c>
      <c r="P93">
        <v>103.125</v>
      </c>
      <c r="Q93">
        <v>19.984999999999999</v>
      </c>
      <c r="R93">
        <v>42.392195999999998</v>
      </c>
      <c r="S93">
        <v>26.3901</v>
      </c>
      <c r="T93">
        <v>0</v>
      </c>
      <c r="U93">
        <v>348.97500000000002</v>
      </c>
      <c r="V93">
        <v>11.402587</v>
      </c>
      <c r="W93">
        <v>33.384999999999998</v>
      </c>
      <c r="X93">
        <v>98.34</v>
      </c>
      <c r="Y93">
        <v>0</v>
      </c>
      <c r="Z93">
        <v>19.5624</v>
      </c>
      <c r="AA93">
        <v>42.14808</v>
      </c>
      <c r="AB93">
        <v>39.510120000000001</v>
      </c>
      <c r="AC93">
        <v>29.062808</v>
      </c>
      <c r="AD93">
        <v>36.544144000000003</v>
      </c>
      <c r="AE93">
        <v>49.436556000000003</v>
      </c>
      <c r="AF93">
        <v>17.748000000000001</v>
      </c>
      <c r="AG93">
        <v>40.797600000000003</v>
      </c>
      <c r="AH93">
        <v>140.34540000000001</v>
      </c>
      <c r="AI93">
        <v>0</v>
      </c>
      <c r="AJ93">
        <v>0</v>
      </c>
      <c r="AK93">
        <v>26.014500000000002</v>
      </c>
      <c r="AL93">
        <v>13.363</v>
      </c>
      <c r="AM93">
        <v>10.557359999999999</v>
      </c>
      <c r="AN93">
        <v>0.78432999999999997</v>
      </c>
      <c r="AO93">
        <v>24.99</v>
      </c>
      <c r="AP93">
        <v>11.7852</v>
      </c>
      <c r="AQ93">
        <v>62.244</v>
      </c>
      <c r="AR93">
        <v>11.04</v>
      </c>
      <c r="AS93">
        <v>9.4163999999999994</v>
      </c>
      <c r="AT93">
        <v>17.580038999999999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19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2784.188607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683.13656200000003</v>
      </c>
      <c r="L94">
        <v>551.22500000000002</v>
      </c>
      <c r="M94">
        <v>62</v>
      </c>
      <c r="N94">
        <v>58.236600000000003</v>
      </c>
      <c r="O94">
        <v>123.66562500000001</v>
      </c>
      <c r="P94">
        <v>103.125</v>
      </c>
      <c r="Q94">
        <v>19.984999999999999</v>
      </c>
      <c r="R94">
        <v>42.392195999999998</v>
      </c>
      <c r="S94">
        <v>26.3901</v>
      </c>
      <c r="T94">
        <v>0</v>
      </c>
      <c r="U94">
        <v>348.97500000000002</v>
      </c>
      <c r="V94">
        <v>11.402587</v>
      </c>
      <c r="W94">
        <v>33.384999999999998</v>
      </c>
      <c r="X94">
        <v>98.34</v>
      </c>
      <c r="Y94">
        <v>0</v>
      </c>
      <c r="Z94">
        <v>19.5624</v>
      </c>
      <c r="AA94">
        <v>28.045000000000002</v>
      </c>
      <c r="AB94">
        <v>39.510120000000001</v>
      </c>
      <c r="AC94">
        <v>29.062808</v>
      </c>
      <c r="AD94">
        <v>36.544144000000003</v>
      </c>
      <c r="AE94">
        <v>49.436556000000003</v>
      </c>
      <c r="AF94">
        <v>17.748000000000001</v>
      </c>
      <c r="AG94">
        <v>40.797600000000003</v>
      </c>
      <c r="AH94">
        <v>140.34540000000001</v>
      </c>
      <c r="AI94">
        <v>0</v>
      </c>
      <c r="AJ94">
        <v>0</v>
      </c>
      <c r="AK94">
        <v>26.014500000000002</v>
      </c>
      <c r="AL94">
        <v>13.363</v>
      </c>
      <c r="AM94">
        <v>10.557359999999999</v>
      </c>
      <c r="AN94">
        <v>0.78432999999999997</v>
      </c>
      <c r="AO94">
        <v>24.99</v>
      </c>
      <c r="AP94">
        <v>11.7852</v>
      </c>
      <c r="AQ94">
        <v>60.48</v>
      </c>
      <c r="AR94">
        <v>11.04</v>
      </c>
      <c r="AS94">
        <v>9.4163999999999994</v>
      </c>
      <c r="AT94">
        <v>17.580038999999999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19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2768.3215270000001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683.13656200000003</v>
      </c>
      <c r="L95">
        <v>551.22500000000002</v>
      </c>
      <c r="M95">
        <v>62</v>
      </c>
      <c r="N95">
        <v>58.236600000000003</v>
      </c>
      <c r="O95">
        <v>123.66562500000001</v>
      </c>
      <c r="P95">
        <v>103.125</v>
      </c>
      <c r="Q95">
        <v>19.984999999999999</v>
      </c>
      <c r="R95">
        <v>42.392195999999998</v>
      </c>
      <c r="S95">
        <v>26.3901</v>
      </c>
      <c r="T95">
        <v>0</v>
      </c>
      <c r="U95">
        <v>348.97500000000002</v>
      </c>
      <c r="V95">
        <v>11.402587</v>
      </c>
      <c r="W95">
        <v>33.384999999999998</v>
      </c>
      <c r="X95">
        <v>98.34</v>
      </c>
      <c r="Y95">
        <v>0</v>
      </c>
      <c r="Z95">
        <v>2.2000000000000002</v>
      </c>
      <c r="AA95">
        <v>13.983000000000001</v>
      </c>
      <c r="AB95">
        <v>39.510120000000001</v>
      </c>
      <c r="AC95">
        <v>19.35568</v>
      </c>
      <c r="AD95">
        <v>9.1149000000000004</v>
      </c>
      <c r="AE95">
        <v>49.436556000000003</v>
      </c>
      <c r="AF95">
        <v>8.8740000000000006</v>
      </c>
      <c r="AG95">
        <v>40.797600000000003</v>
      </c>
      <c r="AH95">
        <v>104.17</v>
      </c>
      <c r="AI95">
        <v>0</v>
      </c>
      <c r="AJ95">
        <v>0</v>
      </c>
      <c r="AK95">
        <v>26.014500000000002</v>
      </c>
      <c r="AL95">
        <v>13.363</v>
      </c>
      <c r="AM95">
        <v>10.557359999999999</v>
      </c>
      <c r="AN95">
        <v>0.78432999999999997</v>
      </c>
      <c r="AO95">
        <v>24.99</v>
      </c>
      <c r="AP95">
        <v>11.529</v>
      </c>
      <c r="AQ95">
        <v>46.683</v>
      </c>
      <c r="AR95">
        <v>11.04</v>
      </c>
      <c r="AS95">
        <v>9.4163999999999994</v>
      </c>
      <c r="AT95">
        <v>17.580038999999999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18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2639.6581550000001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683.13656200000003</v>
      </c>
      <c r="L96">
        <v>551.22500000000002</v>
      </c>
      <c r="M96">
        <v>62</v>
      </c>
      <c r="N96">
        <v>58.236600000000003</v>
      </c>
      <c r="O96">
        <v>123.66562500000001</v>
      </c>
      <c r="P96">
        <v>103.125</v>
      </c>
      <c r="Q96">
        <v>19.984999999999999</v>
      </c>
      <c r="R96">
        <v>42.392195999999998</v>
      </c>
      <c r="S96">
        <v>26.3901</v>
      </c>
      <c r="T96">
        <v>0</v>
      </c>
      <c r="U96">
        <v>348.97500000000002</v>
      </c>
      <c r="V96">
        <v>11.402587</v>
      </c>
      <c r="W96">
        <v>33.384999999999998</v>
      </c>
      <c r="X96">
        <v>98.34</v>
      </c>
      <c r="Y96">
        <v>0</v>
      </c>
      <c r="Z96">
        <v>0</v>
      </c>
      <c r="AA96">
        <v>0</v>
      </c>
      <c r="AB96">
        <v>39.510120000000001</v>
      </c>
      <c r="AC96">
        <v>9.6778399999999998</v>
      </c>
      <c r="AD96">
        <v>9.1149000000000004</v>
      </c>
      <c r="AE96">
        <v>49.436556000000003</v>
      </c>
      <c r="AF96">
        <v>8.8740000000000006</v>
      </c>
      <c r="AG96">
        <v>40.797600000000003</v>
      </c>
      <c r="AH96">
        <v>70.172700000000006</v>
      </c>
      <c r="AI96">
        <v>0</v>
      </c>
      <c r="AJ96">
        <v>0</v>
      </c>
      <c r="AK96">
        <v>26.014500000000002</v>
      </c>
      <c r="AL96">
        <v>13.363</v>
      </c>
      <c r="AM96">
        <v>5.1986999999999997</v>
      </c>
      <c r="AN96">
        <v>0.78432999999999997</v>
      </c>
      <c r="AO96">
        <v>24.99</v>
      </c>
      <c r="AP96">
        <v>11.529</v>
      </c>
      <c r="AQ96">
        <v>31.122</v>
      </c>
      <c r="AR96">
        <v>11.04</v>
      </c>
      <c r="AS96">
        <v>9.4163999999999994</v>
      </c>
      <c r="AT96">
        <v>17.580038999999999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16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2556.8803549999998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683.13656200000003</v>
      </c>
      <c r="L97">
        <v>551.22500000000002</v>
      </c>
      <c r="M97">
        <v>62</v>
      </c>
      <c r="N97">
        <v>58.236600000000003</v>
      </c>
      <c r="O97">
        <v>123.66562500000001</v>
      </c>
      <c r="P97">
        <v>103.125</v>
      </c>
      <c r="Q97">
        <v>19.984999999999999</v>
      </c>
      <c r="R97">
        <v>42.392195999999998</v>
      </c>
      <c r="S97">
        <v>26.3901</v>
      </c>
      <c r="T97">
        <v>0</v>
      </c>
      <c r="U97">
        <v>348.97500000000002</v>
      </c>
      <c r="V97">
        <v>11.402587</v>
      </c>
      <c r="W97">
        <v>33.384999999999998</v>
      </c>
      <c r="X97">
        <v>98.34</v>
      </c>
      <c r="Y97">
        <v>0</v>
      </c>
      <c r="Z97">
        <v>0</v>
      </c>
      <c r="AA97">
        <v>0</v>
      </c>
      <c r="AB97">
        <v>39.510120000000001</v>
      </c>
      <c r="AC97">
        <v>0</v>
      </c>
      <c r="AD97">
        <v>9.1149000000000004</v>
      </c>
      <c r="AE97">
        <v>49.436556000000003</v>
      </c>
      <c r="AF97">
        <v>8.8740000000000006</v>
      </c>
      <c r="AG97">
        <v>40.797600000000003</v>
      </c>
      <c r="AH97">
        <v>47.35</v>
      </c>
      <c r="AI97">
        <v>0</v>
      </c>
      <c r="AJ97">
        <v>0</v>
      </c>
      <c r="AK97">
        <v>26.014500000000002</v>
      </c>
      <c r="AL97">
        <v>13.363</v>
      </c>
      <c r="AM97">
        <v>5.1986999999999997</v>
      </c>
      <c r="AN97">
        <v>0.78432999999999997</v>
      </c>
      <c r="AO97">
        <v>24.99</v>
      </c>
      <c r="AP97">
        <v>11.529</v>
      </c>
      <c r="AQ97">
        <v>15.12</v>
      </c>
      <c r="AR97">
        <v>11.04</v>
      </c>
      <c r="AS97">
        <v>9.4163999999999994</v>
      </c>
      <c r="AT97">
        <v>17.580038999999999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16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2508.3778149999998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683.13656200000003</v>
      </c>
      <c r="L98">
        <v>494.22500000000002</v>
      </c>
      <c r="M98">
        <v>62</v>
      </c>
      <c r="N98">
        <v>58.236600000000003</v>
      </c>
      <c r="O98">
        <v>123.66562500000001</v>
      </c>
      <c r="P98">
        <v>103.125</v>
      </c>
      <c r="Q98">
        <v>19.984999999999999</v>
      </c>
      <c r="R98">
        <v>42.392195999999998</v>
      </c>
      <c r="S98">
        <v>26.3901</v>
      </c>
      <c r="T98">
        <v>0</v>
      </c>
      <c r="U98">
        <v>348.97500000000002</v>
      </c>
      <c r="V98">
        <v>11.402587</v>
      </c>
      <c r="W98">
        <v>33.384999999999998</v>
      </c>
      <c r="X98">
        <v>98.34</v>
      </c>
      <c r="Y98">
        <v>0</v>
      </c>
      <c r="Z98">
        <v>0</v>
      </c>
      <c r="AA98">
        <v>0</v>
      </c>
      <c r="AB98">
        <v>39.510120000000001</v>
      </c>
      <c r="AC98">
        <v>0</v>
      </c>
      <c r="AD98">
        <v>9.1149000000000004</v>
      </c>
      <c r="AE98">
        <v>49.436556000000003</v>
      </c>
      <c r="AF98">
        <v>8.8740000000000006</v>
      </c>
      <c r="AG98">
        <v>40.797600000000003</v>
      </c>
      <c r="AH98">
        <v>47.35</v>
      </c>
      <c r="AI98">
        <v>0</v>
      </c>
      <c r="AJ98">
        <v>0</v>
      </c>
      <c r="AK98">
        <v>26.014500000000002</v>
      </c>
      <c r="AL98">
        <v>13.363</v>
      </c>
      <c r="AM98">
        <v>0</v>
      </c>
      <c r="AN98">
        <v>0.78432999999999997</v>
      </c>
      <c r="AO98">
        <v>24.99</v>
      </c>
      <c r="AP98">
        <v>11.529</v>
      </c>
      <c r="AQ98">
        <v>15.12</v>
      </c>
      <c r="AR98">
        <v>11.04</v>
      </c>
      <c r="AS98">
        <v>9.4163999999999994</v>
      </c>
      <c r="AT98">
        <v>17.580038999999999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14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2444.1791149999995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8.6208201999999984E-2</v>
      </c>
      <c r="E99">
        <f t="shared" si="2"/>
        <v>0</v>
      </c>
      <c r="F99">
        <f t="shared" si="2"/>
        <v>0</v>
      </c>
      <c r="G99">
        <f t="shared" si="2"/>
        <v>0.15939613499999997</v>
      </c>
      <c r="H99">
        <f t="shared" si="2"/>
        <v>0</v>
      </c>
      <c r="I99">
        <f t="shared" si="2"/>
        <v>0</v>
      </c>
      <c r="J99">
        <f t="shared" si="2"/>
        <v>0.17884018274999997</v>
      </c>
      <c r="K99">
        <f t="shared" si="2"/>
        <v>15.811303806</v>
      </c>
      <c r="L99">
        <f t="shared" si="2"/>
        <v>11.061211317999994</v>
      </c>
      <c r="M99">
        <f t="shared" si="2"/>
        <v>1.7469380000000001</v>
      </c>
      <c r="N99">
        <f t="shared" si="2"/>
        <v>1.394496350000002</v>
      </c>
      <c r="O99">
        <f t="shared" si="2"/>
        <v>2.9679749999999947</v>
      </c>
      <c r="P99">
        <f t="shared" si="2"/>
        <v>2.4750000000000001</v>
      </c>
      <c r="Q99">
        <f t="shared" si="2"/>
        <v>0.37871257874999942</v>
      </c>
      <c r="R99">
        <f t="shared" si="2"/>
        <v>1.0098693989999992</v>
      </c>
      <c r="S99">
        <f t="shared" si="2"/>
        <v>0.51139635800000038</v>
      </c>
      <c r="T99">
        <f t="shared" si="2"/>
        <v>0</v>
      </c>
      <c r="U99">
        <f t="shared" si="2"/>
        <v>8.3753999999999849</v>
      </c>
      <c r="V99">
        <f t="shared" si="2"/>
        <v>0.2736336310000001</v>
      </c>
      <c r="W99">
        <f t="shared" si="2"/>
        <v>0.81106425000000171</v>
      </c>
      <c r="X99">
        <f t="shared" si="2"/>
        <v>2.3601787500000029</v>
      </c>
      <c r="Y99">
        <f t="shared" si="2"/>
        <v>0</v>
      </c>
      <c r="Z99">
        <f t="shared" si="2"/>
        <v>9.6771400000000063E-2</v>
      </c>
      <c r="AA99">
        <f t="shared" si="2"/>
        <v>0.21329368000000001</v>
      </c>
      <c r="AB99">
        <f t="shared" si="2"/>
        <v>0.32769139000000003</v>
      </c>
      <c r="AC99">
        <f t="shared" si="2"/>
        <v>0.11138302400000002</v>
      </c>
      <c r="AD99">
        <f t="shared" si="2"/>
        <v>0.38080070699999991</v>
      </c>
      <c r="AE99">
        <f t="shared" si="2"/>
        <v>1.0374902519999998</v>
      </c>
      <c r="AF99">
        <f t="shared" si="2"/>
        <v>0.20804600000000034</v>
      </c>
      <c r="AG99">
        <f t="shared" si="2"/>
        <v>0.97914239999999919</v>
      </c>
      <c r="AH99">
        <f t="shared" si="2"/>
        <v>1.373150000000001</v>
      </c>
      <c r="AI99">
        <f t="shared" si="2"/>
        <v>0.14160088200000001</v>
      </c>
      <c r="AJ99">
        <f t="shared" si="2"/>
        <v>0</v>
      </c>
      <c r="AK99">
        <f t="shared" si="2"/>
        <v>0.62434800000000101</v>
      </c>
      <c r="AL99">
        <f t="shared" si="2"/>
        <v>0.68753216000000061</v>
      </c>
      <c r="AM99">
        <f t="shared" si="2"/>
        <v>5.9982333999999971E-2</v>
      </c>
      <c r="AN99">
        <f t="shared" si="2"/>
        <v>1.8823919999999966E-2</v>
      </c>
      <c r="AO99">
        <f t="shared" si="2"/>
        <v>0.63621600000000011</v>
      </c>
      <c r="AP99">
        <f t="shared" si="2"/>
        <v>0.29013368999999972</v>
      </c>
      <c r="AQ99">
        <f t="shared" si="2"/>
        <v>0.38470949999999987</v>
      </c>
      <c r="AR99">
        <f t="shared" si="2"/>
        <v>0.36763199999999974</v>
      </c>
      <c r="AS99">
        <f t="shared" si="2"/>
        <v>0.29595879599999986</v>
      </c>
      <c r="AT99">
        <f t="shared" si="2"/>
        <v>0.42105279274999907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0.93874999999999997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59.196132888249991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AI3" activePane="bottomRight" state="frozen"/>
      <selection sqref="A1:D35"/>
      <selection pane="topRight" sqref="A1:D35"/>
      <selection pane="bottomLeft" sqref="A1:D35"/>
      <selection pane="bottomRight" activeCell="AT3" sqref="AT3:AT98"/>
    </sheetView>
  </sheetViews>
  <sheetFormatPr defaultRowHeight="15"/>
  <cols>
    <col min="1" max="1" width="12" customWidth="1"/>
  </cols>
  <sheetData>
    <row r="1" spans="1:117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419</v>
      </c>
      <c r="AZ1" s="75" t="s">
        <v>420</v>
      </c>
      <c r="BA1" s="75" t="s">
        <v>426</v>
      </c>
      <c r="BB1" s="75" t="s">
        <v>430</v>
      </c>
      <c r="BC1" s="38" t="s">
        <v>382</v>
      </c>
      <c r="BD1" s="37" t="s">
        <v>394</v>
      </c>
      <c r="BE1" s="37" t="s">
        <v>386</v>
      </c>
      <c r="BF1" s="37" t="s">
        <v>388</v>
      </c>
      <c r="BG1" s="37" t="s">
        <v>393</v>
      </c>
      <c r="BH1" s="37" t="s">
        <v>390</v>
      </c>
      <c r="BI1" s="37" t="s">
        <v>389</v>
      </c>
      <c r="BJ1" s="37" t="s">
        <v>396</v>
      </c>
      <c r="BK1" s="37" t="s">
        <v>384</v>
      </c>
      <c r="BL1" s="37" t="s">
        <v>397</v>
      </c>
      <c r="BM1" s="37" t="s">
        <v>387</v>
      </c>
      <c r="BN1" s="37" t="s">
        <v>383</v>
      </c>
      <c r="BO1" s="37" t="s">
        <v>392</v>
      </c>
      <c r="BP1" s="37" t="s">
        <v>385</v>
      </c>
      <c r="BQ1" s="37" t="s">
        <v>395</v>
      </c>
      <c r="BR1" s="37" t="s">
        <v>391</v>
      </c>
      <c r="BS1" s="149" t="s">
        <v>421</v>
      </c>
      <c r="BT1" s="149" t="s">
        <v>422</v>
      </c>
      <c r="BU1" s="149" t="s">
        <v>432</v>
      </c>
      <c r="BV1" s="149" t="s">
        <v>433</v>
      </c>
      <c r="BW1" s="149" t="s">
        <v>434</v>
      </c>
      <c r="BX1" s="149" t="s">
        <v>435</v>
      </c>
      <c r="BY1" s="149" t="s">
        <v>436</v>
      </c>
      <c r="BZ1" s="75" t="s">
        <v>413</v>
      </c>
      <c r="CA1" s="75" t="s">
        <v>414</v>
      </c>
      <c r="CB1" s="75" t="s">
        <v>415</v>
      </c>
      <c r="CC1" s="75" t="s">
        <v>416</v>
      </c>
      <c r="CD1" s="75" t="s">
        <v>417</v>
      </c>
      <c r="CE1" s="36" t="s">
        <v>408</v>
      </c>
      <c r="CF1" s="36" t="s">
        <v>409</v>
      </c>
      <c r="CG1" s="36" t="s">
        <v>410</v>
      </c>
      <c r="CH1" s="36" t="s">
        <v>411</v>
      </c>
      <c r="CI1" t="s">
        <v>427</v>
      </c>
      <c r="CJ1" t="s">
        <v>428</v>
      </c>
      <c r="CK1" t="s">
        <v>424</v>
      </c>
      <c r="CL1" t="s">
        <v>425</v>
      </c>
      <c r="CM1" t="s">
        <v>429</v>
      </c>
      <c r="CN1" t="s">
        <v>407</v>
      </c>
      <c r="CO1" t="s">
        <v>423</v>
      </c>
      <c r="CP1" t="s">
        <v>418</v>
      </c>
      <c r="CQ1" t="s">
        <v>412</v>
      </c>
      <c r="CR1" t="s">
        <v>431</v>
      </c>
      <c r="DM1" t="s">
        <v>142</v>
      </c>
    </row>
    <row r="2" spans="1:117" ht="30">
      <c r="A2" s="216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0" t="s">
        <v>43</v>
      </c>
      <c r="AT2" s="200" t="s">
        <v>340</v>
      </c>
      <c r="AU2" s="166"/>
      <c r="AV2" s="200" t="s">
        <v>347</v>
      </c>
      <c r="AW2" s="200" t="s">
        <v>348</v>
      </c>
      <c r="AX2" s="200" t="s">
        <v>349</v>
      </c>
      <c r="AY2" t="s">
        <v>419</v>
      </c>
      <c r="AZ2" t="s">
        <v>420</v>
      </c>
      <c r="BA2" t="s">
        <v>426</v>
      </c>
      <c r="BB2" t="s">
        <v>430</v>
      </c>
      <c r="BC2" t="s">
        <v>382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660.11486000000002</v>
      </c>
      <c r="L3">
        <v>420.765672</v>
      </c>
      <c r="M3">
        <v>69.573599999999999</v>
      </c>
      <c r="N3">
        <v>56.006650999999998</v>
      </c>
      <c r="O3">
        <v>119.498093</v>
      </c>
      <c r="P3">
        <v>99.649687999999998</v>
      </c>
      <c r="Q3">
        <v>19.311506000000001</v>
      </c>
      <c r="R3">
        <v>40.961554</v>
      </c>
      <c r="S3">
        <v>25.500754000000001</v>
      </c>
      <c r="T3">
        <v>0</v>
      </c>
      <c r="U3">
        <v>337.21454199999999</v>
      </c>
      <c r="V3">
        <v>11.018319999999999</v>
      </c>
      <c r="W3">
        <v>28.737762</v>
      </c>
      <c r="X3">
        <v>95.029566000000003</v>
      </c>
      <c r="Y3">
        <v>0</v>
      </c>
      <c r="Z3">
        <v>0</v>
      </c>
      <c r="AA3">
        <v>0</v>
      </c>
      <c r="AB3">
        <v>11.592701</v>
      </c>
      <c r="AC3">
        <v>0</v>
      </c>
      <c r="AD3">
        <v>17.615455999999998</v>
      </c>
      <c r="AE3">
        <v>47.770544000000001</v>
      </c>
      <c r="AF3">
        <v>8.5749460000000006</v>
      </c>
      <c r="AG3">
        <v>39.422721000000003</v>
      </c>
      <c r="AH3">
        <v>37.976073</v>
      </c>
      <c r="AI3">
        <v>0</v>
      </c>
      <c r="AJ3">
        <v>0</v>
      </c>
      <c r="AK3">
        <v>25.137810999999999</v>
      </c>
      <c r="AL3">
        <v>23.579653</v>
      </c>
      <c r="AM3">
        <v>0</v>
      </c>
      <c r="AN3">
        <v>0.75789799999999996</v>
      </c>
      <c r="AO3">
        <v>27.556943</v>
      </c>
      <c r="AP3">
        <v>12.663004000000001</v>
      </c>
      <c r="AQ3">
        <v>43.831367999999998</v>
      </c>
      <c r="AR3">
        <v>10.667952</v>
      </c>
      <c r="AS3">
        <v>30.82244</v>
      </c>
      <c r="AT3">
        <v>14.777331999999999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9.66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2345.789409999999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660.11486000000002</v>
      </c>
      <c r="L4">
        <v>420.765672</v>
      </c>
      <c r="M4">
        <v>69.573599999999999</v>
      </c>
      <c r="N4">
        <v>56.006650999999998</v>
      </c>
      <c r="O4">
        <v>119.498093</v>
      </c>
      <c r="P4">
        <v>99.649687999999998</v>
      </c>
      <c r="Q4">
        <v>19.311506000000001</v>
      </c>
      <c r="R4">
        <v>40.961554</v>
      </c>
      <c r="S4">
        <v>25.500754000000001</v>
      </c>
      <c r="T4">
        <v>0</v>
      </c>
      <c r="U4">
        <v>337.21454199999999</v>
      </c>
      <c r="V4">
        <v>11.018319999999999</v>
      </c>
      <c r="W4">
        <v>28.737762</v>
      </c>
      <c r="X4">
        <v>95.029566000000003</v>
      </c>
      <c r="Y4">
        <v>0</v>
      </c>
      <c r="Z4">
        <v>0</v>
      </c>
      <c r="AA4">
        <v>0</v>
      </c>
      <c r="AB4">
        <v>11.592701</v>
      </c>
      <c r="AC4">
        <v>0</v>
      </c>
      <c r="AD4">
        <v>17.615455999999998</v>
      </c>
      <c r="AE4">
        <v>47.770544000000001</v>
      </c>
      <c r="AF4">
        <v>8.5749460000000006</v>
      </c>
      <c r="AG4">
        <v>39.422721000000003</v>
      </c>
      <c r="AH4">
        <v>37.976073</v>
      </c>
      <c r="AI4">
        <v>0</v>
      </c>
      <c r="AJ4">
        <v>0</v>
      </c>
      <c r="AK4">
        <v>25.137810999999999</v>
      </c>
      <c r="AL4">
        <v>23.579653</v>
      </c>
      <c r="AM4">
        <v>0</v>
      </c>
      <c r="AN4">
        <v>0.75789799999999996</v>
      </c>
      <c r="AO4">
        <v>27.556943</v>
      </c>
      <c r="AP4">
        <v>12.663004000000001</v>
      </c>
      <c r="AQ4">
        <v>29.220911999999998</v>
      </c>
      <c r="AR4">
        <v>10.667952</v>
      </c>
      <c r="AS4">
        <v>30.82244</v>
      </c>
      <c r="AT4">
        <v>16.573841999999999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9.66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2332.9754639999983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660.11486000000002</v>
      </c>
      <c r="L5">
        <v>424.159897</v>
      </c>
      <c r="M5">
        <v>69.573599999999999</v>
      </c>
      <c r="N5">
        <v>56.006650999999998</v>
      </c>
      <c r="O5">
        <v>119.498093</v>
      </c>
      <c r="P5">
        <v>99.649687999999998</v>
      </c>
      <c r="Q5">
        <v>19.311506000000001</v>
      </c>
      <c r="R5">
        <v>40.961554</v>
      </c>
      <c r="S5">
        <v>25.500754000000001</v>
      </c>
      <c r="T5">
        <v>0</v>
      </c>
      <c r="U5">
        <v>337.21454199999999</v>
      </c>
      <c r="V5">
        <v>11.018319999999999</v>
      </c>
      <c r="W5">
        <v>28.737762</v>
      </c>
      <c r="X5">
        <v>95.029566000000003</v>
      </c>
      <c r="Y5">
        <v>0</v>
      </c>
      <c r="Z5">
        <v>0</v>
      </c>
      <c r="AA5">
        <v>0</v>
      </c>
      <c r="AB5">
        <v>11.592701</v>
      </c>
      <c r="AC5">
        <v>0</v>
      </c>
      <c r="AD5">
        <v>17.615455999999998</v>
      </c>
      <c r="AE5">
        <v>47.770544000000001</v>
      </c>
      <c r="AF5">
        <v>8.5749460000000006</v>
      </c>
      <c r="AG5">
        <v>39.422721000000003</v>
      </c>
      <c r="AH5">
        <v>37.976073</v>
      </c>
      <c r="AI5">
        <v>0</v>
      </c>
      <c r="AJ5">
        <v>0</v>
      </c>
      <c r="AK5">
        <v>25.137810999999999</v>
      </c>
      <c r="AL5">
        <v>23.579653</v>
      </c>
      <c r="AM5">
        <v>0</v>
      </c>
      <c r="AN5">
        <v>0.75789799999999996</v>
      </c>
      <c r="AO5">
        <v>27.556943</v>
      </c>
      <c r="AP5">
        <v>12.663004000000001</v>
      </c>
      <c r="AQ5">
        <v>14.610455999999999</v>
      </c>
      <c r="AR5">
        <v>10.667952</v>
      </c>
      <c r="AS5">
        <v>30.82244</v>
      </c>
      <c r="AT5">
        <v>16.987591999999999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9.66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2322.1729829999986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660.11486000000002</v>
      </c>
      <c r="L6">
        <v>424.159897</v>
      </c>
      <c r="M6">
        <v>69.573599999999999</v>
      </c>
      <c r="N6">
        <v>56.006650999999998</v>
      </c>
      <c r="O6">
        <v>119.498093</v>
      </c>
      <c r="P6">
        <v>99.649687999999998</v>
      </c>
      <c r="Q6">
        <v>19.311506000000001</v>
      </c>
      <c r="R6">
        <v>40.961554</v>
      </c>
      <c r="S6">
        <v>25.500754000000001</v>
      </c>
      <c r="T6">
        <v>0</v>
      </c>
      <c r="U6">
        <v>337.21454199999999</v>
      </c>
      <c r="V6">
        <v>11.018319999999999</v>
      </c>
      <c r="W6">
        <v>28.737762</v>
      </c>
      <c r="X6">
        <v>95.029566000000003</v>
      </c>
      <c r="Y6">
        <v>0</v>
      </c>
      <c r="Z6">
        <v>0</v>
      </c>
      <c r="AA6">
        <v>0</v>
      </c>
      <c r="AB6">
        <v>11.592701</v>
      </c>
      <c r="AC6">
        <v>0</v>
      </c>
      <c r="AD6">
        <v>17.615455999999998</v>
      </c>
      <c r="AE6">
        <v>47.770544000000001</v>
      </c>
      <c r="AF6">
        <v>8.5749460000000006</v>
      </c>
      <c r="AG6">
        <v>39.422721000000003</v>
      </c>
      <c r="AH6">
        <v>37.976073</v>
      </c>
      <c r="AI6">
        <v>0</v>
      </c>
      <c r="AJ6">
        <v>0</v>
      </c>
      <c r="AK6">
        <v>25.137810999999999</v>
      </c>
      <c r="AL6">
        <v>23.579653</v>
      </c>
      <c r="AM6">
        <v>0</v>
      </c>
      <c r="AN6">
        <v>0.75789799999999996</v>
      </c>
      <c r="AO6">
        <v>27.556943</v>
      </c>
      <c r="AP6">
        <v>12.663004000000001</v>
      </c>
      <c r="AQ6">
        <v>0</v>
      </c>
      <c r="AR6">
        <v>10.667952</v>
      </c>
      <c r="AS6">
        <v>30.82244</v>
      </c>
      <c r="AT6">
        <v>16.987591999999999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9.66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2307.5625269999987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660.11486000000002</v>
      </c>
      <c r="L7">
        <v>424.159897</v>
      </c>
      <c r="M7">
        <v>69.573599999999999</v>
      </c>
      <c r="N7">
        <v>56.006650999999998</v>
      </c>
      <c r="O7">
        <v>119.498093</v>
      </c>
      <c r="P7">
        <v>99.649687999999998</v>
      </c>
      <c r="Q7">
        <v>19.311506000000001</v>
      </c>
      <c r="R7">
        <v>40.961554</v>
      </c>
      <c r="S7">
        <v>25.500754000000001</v>
      </c>
      <c r="T7">
        <v>0</v>
      </c>
      <c r="U7">
        <v>337.21454199999999</v>
      </c>
      <c r="V7">
        <v>11.018319999999999</v>
      </c>
      <c r="W7">
        <v>28.737762</v>
      </c>
      <c r="X7">
        <v>95.029566000000003</v>
      </c>
      <c r="Y7">
        <v>0</v>
      </c>
      <c r="Z7">
        <v>0</v>
      </c>
      <c r="AA7">
        <v>0</v>
      </c>
      <c r="AB7">
        <v>0</v>
      </c>
      <c r="AC7">
        <v>0</v>
      </c>
      <c r="AD7">
        <v>17.615455999999998</v>
      </c>
      <c r="AE7">
        <v>47.770544000000001</v>
      </c>
      <c r="AF7">
        <v>8.5749460000000006</v>
      </c>
      <c r="AG7">
        <v>39.422721000000003</v>
      </c>
      <c r="AH7">
        <v>37.976073</v>
      </c>
      <c r="AI7">
        <v>0</v>
      </c>
      <c r="AJ7">
        <v>0</v>
      </c>
      <c r="AK7">
        <v>25.137810999999999</v>
      </c>
      <c r="AL7">
        <v>12.912667000000001</v>
      </c>
      <c r="AM7">
        <v>0</v>
      </c>
      <c r="AN7">
        <v>0.75789799999999996</v>
      </c>
      <c r="AO7">
        <v>27.556943</v>
      </c>
      <c r="AP7">
        <v>12.663004000000001</v>
      </c>
      <c r="AQ7">
        <v>0</v>
      </c>
      <c r="AR7">
        <v>10.667952</v>
      </c>
      <c r="AS7">
        <v>10.398934000000001</v>
      </c>
      <c r="AT7">
        <v>16.965194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2255.1969359999989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660.11486000000002</v>
      </c>
      <c r="L8">
        <v>424.159897</v>
      </c>
      <c r="M8">
        <v>69.573599999999999</v>
      </c>
      <c r="N8">
        <v>56.006650999999998</v>
      </c>
      <c r="O8">
        <v>119.498093</v>
      </c>
      <c r="P8">
        <v>99.649687999999998</v>
      </c>
      <c r="Q8">
        <v>19.311506000000001</v>
      </c>
      <c r="R8">
        <v>40.961554</v>
      </c>
      <c r="S8">
        <v>25.500754000000001</v>
      </c>
      <c r="T8">
        <v>0</v>
      </c>
      <c r="U8">
        <v>337.21454199999999</v>
      </c>
      <c r="V8">
        <v>11.018319999999999</v>
      </c>
      <c r="W8">
        <v>28.737762</v>
      </c>
      <c r="X8">
        <v>95.029566000000003</v>
      </c>
      <c r="Y8">
        <v>0</v>
      </c>
      <c r="Z8">
        <v>0</v>
      </c>
      <c r="AA8">
        <v>0</v>
      </c>
      <c r="AB8">
        <v>0</v>
      </c>
      <c r="AC8">
        <v>0</v>
      </c>
      <c r="AD8">
        <v>17.615455999999998</v>
      </c>
      <c r="AE8">
        <v>47.770544000000001</v>
      </c>
      <c r="AF8">
        <v>8.5749460000000006</v>
      </c>
      <c r="AG8">
        <v>39.422721000000003</v>
      </c>
      <c r="AH8">
        <v>37.976073</v>
      </c>
      <c r="AI8">
        <v>0</v>
      </c>
      <c r="AJ8">
        <v>0</v>
      </c>
      <c r="AK8">
        <v>25.137810999999999</v>
      </c>
      <c r="AL8">
        <v>12.912667000000001</v>
      </c>
      <c r="AM8">
        <v>0</v>
      </c>
      <c r="AN8">
        <v>0.75789799999999996</v>
      </c>
      <c r="AO8">
        <v>27.556943</v>
      </c>
      <c r="AP8">
        <v>12.663004000000001</v>
      </c>
      <c r="AQ8">
        <v>0</v>
      </c>
      <c r="AR8">
        <v>46.938988999999999</v>
      </c>
      <c r="AS8">
        <v>9.0990669999999998</v>
      </c>
      <c r="AT8">
        <v>16.987591999999999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2290.1905039999997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660.11486000000002</v>
      </c>
      <c r="L9">
        <v>424.159897</v>
      </c>
      <c r="M9">
        <v>82.970382999999998</v>
      </c>
      <c r="N9">
        <v>56.006650999999998</v>
      </c>
      <c r="O9">
        <v>119.498093</v>
      </c>
      <c r="P9">
        <v>99.649687999999998</v>
      </c>
      <c r="Q9">
        <v>19.311506000000001</v>
      </c>
      <c r="R9">
        <v>40.961554</v>
      </c>
      <c r="S9">
        <v>25.500754000000001</v>
      </c>
      <c r="T9">
        <v>0</v>
      </c>
      <c r="U9">
        <v>337.21454199999999</v>
      </c>
      <c r="V9">
        <v>11.018319999999999</v>
      </c>
      <c r="W9">
        <v>28.737762</v>
      </c>
      <c r="X9">
        <v>95.029566000000003</v>
      </c>
      <c r="Y9">
        <v>0</v>
      </c>
      <c r="Z9">
        <v>0</v>
      </c>
      <c r="AA9">
        <v>0</v>
      </c>
      <c r="AB9">
        <v>0</v>
      </c>
      <c r="AC9">
        <v>0</v>
      </c>
      <c r="AD9">
        <v>17.615455999999998</v>
      </c>
      <c r="AE9">
        <v>47.770544000000001</v>
      </c>
      <c r="AF9">
        <v>0</v>
      </c>
      <c r="AG9">
        <v>39.422721000000003</v>
      </c>
      <c r="AH9">
        <v>37.976073</v>
      </c>
      <c r="AI9">
        <v>0</v>
      </c>
      <c r="AJ9">
        <v>0</v>
      </c>
      <c r="AK9">
        <v>25.137810999999999</v>
      </c>
      <c r="AL9">
        <v>12.912667000000001</v>
      </c>
      <c r="AM9">
        <v>0</v>
      </c>
      <c r="AN9">
        <v>0.75789799999999996</v>
      </c>
      <c r="AO9">
        <v>27.556943</v>
      </c>
      <c r="AP9">
        <v>12.663004000000001</v>
      </c>
      <c r="AQ9">
        <v>0</v>
      </c>
      <c r="AR9">
        <v>46.938988999999999</v>
      </c>
      <c r="AS9">
        <v>9.0990669999999998</v>
      </c>
      <c r="AT9">
        <v>16.987591999999999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2295.0123409999997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660.11486000000002</v>
      </c>
      <c r="L10">
        <v>424.159897</v>
      </c>
      <c r="M10">
        <v>82.970382999999998</v>
      </c>
      <c r="N10">
        <v>56.006650999999998</v>
      </c>
      <c r="O10">
        <v>119.498093</v>
      </c>
      <c r="P10">
        <v>99.649687999999998</v>
      </c>
      <c r="Q10">
        <v>19.311506000000001</v>
      </c>
      <c r="R10">
        <v>40.961554</v>
      </c>
      <c r="S10">
        <v>25.500754000000001</v>
      </c>
      <c r="T10">
        <v>0</v>
      </c>
      <c r="U10">
        <v>337.21454199999999</v>
      </c>
      <c r="V10">
        <v>11.018319999999999</v>
      </c>
      <c r="W10">
        <v>28.737762</v>
      </c>
      <c r="X10">
        <v>95.029566000000003</v>
      </c>
      <c r="Y10">
        <v>0</v>
      </c>
      <c r="Z10">
        <v>0</v>
      </c>
      <c r="AA10">
        <v>0</v>
      </c>
      <c r="AB10">
        <v>0</v>
      </c>
      <c r="AC10">
        <v>0</v>
      </c>
      <c r="AD10">
        <v>17.615455999999998</v>
      </c>
      <c r="AE10">
        <v>47.770544000000001</v>
      </c>
      <c r="AF10">
        <v>0</v>
      </c>
      <c r="AG10">
        <v>39.422721000000003</v>
      </c>
      <c r="AH10">
        <v>22.602626999999998</v>
      </c>
      <c r="AI10">
        <v>0</v>
      </c>
      <c r="AJ10">
        <v>0</v>
      </c>
      <c r="AK10">
        <v>25.137810999999999</v>
      </c>
      <c r="AL10">
        <v>12.912667000000001</v>
      </c>
      <c r="AM10">
        <v>0</v>
      </c>
      <c r="AN10">
        <v>0.75789799999999996</v>
      </c>
      <c r="AO10">
        <v>27.556943</v>
      </c>
      <c r="AP10">
        <v>12.663004000000001</v>
      </c>
      <c r="AQ10">
        <v>0</v>
      </c>
      <c r="AR10">
        <v>14.935133</v>
      </c>
      <c r="AS10">
        <v>9.0990669999999998</v>
      </c>
      <c r="AT10">
        <v>16.987591999999999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2247.6350389999998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660.11486000000002</v>
      </c>
      <c r="L11">
        <v>424.15738499999998</v>
      </c>
      <c r="M11">
        <v>82.970382999999998</v>
      </c>
      <c r="N11">
        <v>56.006650999999998</v>
      </c>
      <c r="O11">
        <v>119.498093</v>
      </c>
      <c r="P11">
        <v>99.649687999999998</v>
      </c>
      <c r="Q11">
        <v>13.390116000000001</v>
      </c>
      <c r="R11">
        <v>40.961554</v>
      </c>
      <c r="S11">
        <v>17.677105999999998</v>
      </c>
      <c r="T11">
        <v>0</v>
      </c>
      <c r="U11">
        <v>337.21454199999999</v>
      </c>
      <c r="V11">
        <v>11.018319999999999</v>
      </c>
      <c r="W11">
        <v>28.737762</v>
      </c>
      <c r="X11">
        <v>95.029566000000003</v>
      </c>
      <c r="Y11">
        <v>0</v>
      </c>
      <c r="Z11">
        <v>0</v>
      </c>
      <c r="AA11">
        <v>0</v>
      </c>
      <c r="AB11">
        <v>0</v>
      </c>
      <c r="AC11">
        <v>0</v>
      </c>
      <c r="AD11">
        <v>17.615455999999998</v>
      </c>
      <c r="AE11">
        <v>47.770544000000001</v>
      </c>
      <c r="AF11">
        <v>0</v>
      </c>
      <c r="AG11">
        <v>39.422721000000003</v>
      </c>
      <c r="AH11">
        <v>22.602626999999998</v>
      </c>
      <c r="AI11">
        <v>0</v>
      </c>
      <c r="AJ11">
        <v>0</v>
      </c>
      <c r="AK11">
        <v>25.137810999999999</v>
      </c>
      <c r="AL11">
        <v>12.912667000000001</v>
      </c>
      <c r="AM11">
        <v>0</v>
      </c>
      <c r="AN11">
        <v>0.75789799999999996</v>
      </c>
      <c r="AO11">
        <v>25.568297999999999</v>
      </c>
      <c r="AP11">
        <v>12.663004000000001</v>
      </c>
      <c r="AQ11">
        <v>0</v>
      </c>
      <c r="AR11">
        <v>10.667952</v>
      </c>
      <c r="AS11">
        <v>9.0990669999999998</v>
      </c>
      <c r="AT11">
        <v>16.987591999999999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2227.6316630000001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660.11486000000002</v>
      </c>
      <c r="L12">
        <v>424.15738499999998</v>
      </c>
      <c r="M12">
        <v>82.970382999999998</v>
      </c>
      <c r="N12">
        <v>56.006650999999998</v>
      </c>
      <c r="O12">
        <v>119.498093</v>
      </c>
      <c r="P12">
        <v>99.649687999999998</v>
      </c>
      <c r="Q12">
        <v>13.390116000000001</v>
      </c>
      <c r="R12">
        <v>40.961554</v>
      </c>
      <c r="S12">
        <v>17.677105999999998</v>
      </c>
      <c r="T12">
        <v>0</v>
      </c>
      <c r="U12">
        <v>337.21454199999999</v>
      </c>
      <c r="V12">
        <v>11.018319999999999</v>
      </c>
      <c r="W12">
        <v>28.737762</v>
      </c>
      <c r="X12">
        <v>95.029566000000003</v>
      </c>
      <c r="Y12">
        <v>0</v>
      </c>
      <c r="Z12">
        <v>0</v>
      </c>
      <c r="AA12">
        <v>0</v>
      </c>
      <c r="AB12">
        <v>0</v>
      </c>
      <c r="AC12">
        <v>0</v>
      </c>
      <c r="AD12">
        <v>17.615455999999998</v>
      </c>
      <c r="AE12">
        <v>47.770544000000001</v>
      </c>
      <c r="AF12">
        <v>0</v>
      </c>
      <c r="AG12">
        <v>39.422721000000003</v>
      </c>
      <c r="AH12">
        <v>22.602626999999998</v>
      </c>
      <c r="AI12">
        <v>0</v>
      </c>
      <c r="AJ12">
        <v>0</v>
      </c>
      <c r="AK12">
        <v>25.137810999999999</v>
      </c>
      <c r="AL12">
        <v>12.912667000000001</v>
      </c>
      <c r="AM12">
        <v>0</v>
      </c>
      <c r="AN12">
        <v>0.75789799999999996</v>
      </c>
      <c r="AO12">
        <v>25.568297999999999</v>
      </c>
      <c r="AP12">
        <v>12.663004000000001</v>
      </c>
      <c r="AQ12">
        <v>0</v>
      </c>
      <c r="AR12">
        <v>10.667952</v>
      </c>
      <c r="AS12">
        <v>9.0990669999999998</v>
      </c>
      <c r="AT12">
        <v>16.278451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2226.9225220000003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660.11486000000002</v>
      </c>
      <c r="L13">
        <v>423.51324899999997</v>
      </c>
      <c r="M13">
        <v>82.970382999999998</v>
      </c>
      <c r="N13">
        <v>56.006650999999998</v>
      </c>
      <c r="O13">
        <v>119.498093</v>
      </c>
      <c r="P13">
        <v>99.649687999999998</v>
      </c>
      <c r="Q13">
        <v>19.311506000000001</v>
      </c>
      <c r="R13">
        <v>40.961554</v>
      </c>
      <c r="S13">
        <v>25.098879</v>
      </c>
      <c r="T13">
        <v>0</v>
      </c>
      <c r="U13">
        <v>337.21454199999999</v>
      </c>
      <c r="V13">
        <v>11.018319999999999</v>
      </c>
      <c r="W13">
        <v>28.737762</v>
      </c>
      <c r="X13">
        <v>95.029566000000003</v>
      </c>
      <c r="Y13">
        <v>0</v>
      </c>
      <c r="Z13">
        <v>0</v>
      </c>
      <c r="AA13">
        <v>0</v>
      </c>
      <c r="AB13">
        <v>0</v>
      </c>
      <c r="AC13">
        <v>0</v>
      </c>
      <c r="AD13">
        <v>17.615455999999998</v>
      </c>
      <c r="AE13">
        <v>47.770544000000001</v>
      </c>
      <c r="AF13">
        <v>0</v>
      </c>
      <c r="AG13">
        <v>39.422721000000003</v>
      </c>
      <c r="AH13">
        <v>22.602626999999998</v>
      </c>
      <c r="AI13">
        <v>0</v>
      </c>
      <c r="AJ13">
        <v>0</v>
      </c>
      <c r="AK13">
        <v>25.137810999999999</v>
      </c>
      <c r="AL13">
        <v>12.912667000000001</v>
      </c>
      <c r="AM13">
        <v>0</v>
      </c>
      <c r="AN13">
        <v>0.75789799999999996</v>
      </c>
      <c r="AO13">
        <v>25.568297999999999</v>
      </c>
      <c r="AP13">
        <v>12.663004000000001</v>
      </c>
      <c r="AQ13">
        <v>0</v>
      </c>
      <c r="AR13">
        <v>8.5343619999999998</v>
      </c>
      <c r="AS13">
        <v>9.0990669999999998</v>
      </c>
      <c r="AT13">
        <v>16.987591999999999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2238.1970999999999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660.11486000000002</v>
      </c>
      <c r="L14">
        <v>423.51324899999997</v>
      </c>
      <c r="M14">
        <v>82.970382999999998</v>
      </c>
      <c r="N14">
        <v>56.006650999999998</v>
      </c>
      <c r="O14">
        <v>119.498093</v>
      </c>
      <c r="P14">
        <v>99.649687999999998</v>
      </c>
      <c r="Q14">
        <v>19.311506000000001</v>
      </c>
      <c r="R14">
        <v>40.961554</v>
      </c>
      <c r="S14">
        <v>25.500754000000001</v>
      </c>
      <c r="T14">
        <v>0</v>
      </c>
      <c r="U14">
        <v>337.21454199999999</v>
      </c>
      <c r="V14">
        <v>11.018319999999999</v>
      </c>
      <c r="W14">
        <v>28.737762</v>
      </c>
      <c r="X14">
        <v>95.029566000000003</v>
      </c>
      <c r="Y14">
        <v>0</v>
      </c>
      <c r="Z14">
        <v>0</v>
      </c>
      <c r="AA14">
        <v>0</v>
      </c>
      <c r="AB14">
        <v>0</v>
      </c>
      <c r="AC14">
        <v>0</v>
      </c>
      <c r="AD14">
        <v>17.615455999999998</v>
      </c>
      <c r="AE14">
        <v>47.770544000000001</v>
      </c>
      <c r="AF14">
        <v>0</v>
      </c>
      <c r="AG14">
        <v>39.422721000000003</v>
      </c>
      <c r="AH14">
        <v>0</v>
      </c>
      <c r="AI14">
        <v>0</v>
      </c>
      <c r="AJ14">
        <v>0</v>
      </c>
      <c r="AK14">
        <v>25.137810999999999</v>
      </c>
      <c r="AL14">
        <v>12.912667000000001</v>
      </c>
      <c r="AM14">
        <v>0</v>
      </c>
      <c r="AN14">
        <v>0.75789799999999996</v>
      </c>
      <c r="AO14">
        <v>25.568297999999999</v>
      </c>
      <c r="AP14">
        <v>12.663004000000001</v>
      </c>
      <c r="AQ14">
        <v>0</v>
      </c>
      <c r="AR14">
        <v>8.5343619999999998</v>
      </c>
      <c r="AS14">
        <v>9.0990669999999998</v>
      </c>
      <c r="AT14">
        <v>16.987591999999999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2215.9963479999997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660.11486000000002</v>
      </c>
      <c r="L15">
        <v>437.207266</v>
      </c>
      <c r="M15">
        <v>82.970382999999998</v>
      </c>
      <c r="N15">
        <v>56.006650999999998</v>
      </c>
      <c r="O15">
        <v>119.498093</v>
      </c>
      <c r="P15">
        <v>99.649687999999998</v>
      </c>
      <c r="Q15">
        <v>16.289016</v>
      </c>
      <c r="R15">
        <v>40.961554</v>
      </c>
      <c r="S15">
        <v>21.542306</v>
      </c>
      <c r="T15">
        <v>0</v>
      </c>
      <c r="U15">
        <v>337.21454199999999</v>
      </c>
      <c r="V15">
        <v>11.018319999999999</v>
      </c>
      <c r="W15">
        <v>28.737762</v>
      </c>
      <c r="X15">
        <v>95.029566000000003</v>
      </c>
      <c r="Y15">
        <v>0</v>
      </c>
      <c r="Z15">
        <v>0</v>
      </c>
      <c r="AA15">
        <v>0</v>
      </c>
      <c r="AB15">
        <v>0</v>
      </c>
      <c r="AC15">
        <v>0</v>
      </c>
      <c r="AD15">
        <v>17.615455999999998</v>
      </c>
      <c r="AE15">
        <v>47.770544000000001</v>
      </c>
      <c r="AF15">
        <v>0</v>
      </c>
      <c r="AG15">
        <v>39.422721000000003</v>
      </c>
      <c r="AH15">
        <v>0</v>
      </c>
      <c r="AI15">
        <v>0</v>
      </c>
      <c r="AJ15">
        <v>0</v>
      </c>
      <c r="AK15">
        <v>25.137810999999999</v>
      </c>
      <c r="AL15">
        <v>12.912667000000001</v>
      </c>
      <c r="AM15">
        <v>0</v>
      </c>
      <c r="AN15">
        <v>0.75789799999999996</v>
      </c>
      <c r="AO15">
        <v>25.568297999999999</v>
      </c>
      <c r="AP15">
        <v>11.759388</v>
      </c>
      <c r="AQ15">
        <v>0</v>
      </c>
      <c r="AR15">
        <v>8.5343619999999998</v>
      </c>
      <c r="AS15">
        <v>9.0990669999999998</v>
      </c>
      <c r="AT15">
        <v>16.987591999999999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2221.8058109999997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660.11486000000002</v>
      </c>
      <c r="L16">
        <v>437.207266</v>
      </c>
      <c r="M16">
        <v>82.970382999999998</v>
      </c>
      <c r="N16">
        <v>56.006650999999998</v>
      </c>
      <c r="O16">
        <v>119.498093</v>
      </c>
      <c r="P16">
        <v>99.649687999999998</v>
      </c>
      <c r="Q16">
        <v>16.289016</v>
      </c>
      <c r="R16">
        <v>40.961554</v>
      </c>
      <c r="S16">
        <v>21.542306</v>
      </c>
      <c r="T16">
        <v>0</v>
      </c>
      <c r="U16">
        <v>337.21454199999999</v>
      </c>
      <c r="V16">
        <v>11.018319999999999</v>
      </c>
      <c r="W16">
        <v>28.737762</v>
      </c>
      <c r="X16">
        <v>95.029566000000003</v>
      </c>
      <c r="Y16">
        <v>0</v>
      </c>
      <c r="Z16">
        <v>0</v>
      </c>
      <c r="AA16">
        <v>0</v>
      </c>
      <c r="AB16">
        <v>0</v>
      </c>
      <c r="AC16">
        <v>0</v>
      </c>
      <c r="AD16">
        <v>17.615455999999998</v>
      </c>
      <c r="AE16">
        <v>47.770544000000001</v>
      </c>
      <c r="AF16">
        <v>0</v>
      </c>
      <c r="AG16">
        <v>39.422721000000003</v>
      </c>
      <c r="AH16">
        <v>0</v>
      </c>
      <c r="AI16">
        <v>0</v>
      </c>
      <c r="AJ16">
        <v>0</v>
      </c>
      <c r="AK16">
        <v>25.137810999999999</v>
      </c>
      <c r="AL16">
        <v>12.912667000000001</v>
      </c>
      <c r="AM16">
        <v>0</v>
      </c>
      <c r="AN16">
        <v>0.75789799999999996</v>
      </c>
      <c r="AO16">
        <v>25.568297999999999</v>
      </c>
      <c r="AP16">
        <v>11.759388</v>
      </c>
      <c r="AQ16">
        <v>0</v>
      </c>
      <c r="AR16">
        <v>8.5343619999999998</v>
      </c>
      <c r="AS16">
        <v>9.0990669999999998</v>
      </c>
      <c r="AT16">
        <v>16.987591999999999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2221.8058109999997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660.11486000000002</v>
      </c>
      <c r="L17">
        <v>328.498516</v>
      </c>
      <c r="M17">
        <v>82.970382999999998</v>
      </c>
      <c r="N17">
        <v>56.006650999999998</v>
      </c>
      <c r="O17">
        <v>119.498093</v>
      </c>
      <c r="P17">
        <v>99.649687999999998</v>
      </c>
      <c r="Q17">
        <v>16.289016</v>
      </c>
      <c r="R17">
        <v>40.961554</v>
      </c>
      <c r="S17">
        <v>21.542306</v>
      </c>
      <c r="T17">
        <v>0</v>
      </c>
      <c r="U17">
        <v>337.21454199999999</v>
      </c>
      <c r="V17">
        <v>11.018319999999999</v>
      </c>
      <c r="W17">
        <v>28.737762</v>
      </c>
      <c r="X17">
        <v>95.029566000000003</v>
      </c>
      <c r="Y17">
        <v>0</v>
      </c>
      <c r="Z17">
        <v>0</v>
      </c>
      <c r="AA17">
        <v>0</v>
      </c>
      <c r="AB17">
        <v>0</v>
      </c>
      <c r="AC17">
        <v>0</v>
      </c>
      <c r="AD17">
        <v>17.615455999999998</v>
      </c>
      <c r="AE17">
        <v>47.770544000000001</v>
      </c>
      <c r="AF17">
        <v>8.5749460000000006</v>
      </c>
      <c r="AG17">
        <v>39.422721000000003</v>
      </c>
      <c r="AH17">
        <v>0</v>
      </c>
      <c r="AI17">
        <v>0</v>
      </c>
      <c r="AJ17">
        <v>0</v>
      </c>
      <c r="AK17">
        <v>25.137810999999999</v>
      </c>
      <c r="AL17">
        <v>38.738000999999997</v>
      </c>
      <c r="AM17">
        <v>0</v>
      </c>
      <c r="AN17">
        <v>0.75789799999999996</v>
      </c>
      <c r="AO17">
        <v>25.568297999999999</v>
      </c>
      <c r="AP17">
        <v>11.759388</v>
      </c>
      <c r="AQ17">
        <v>0</v>
      </c>
      <c r="AR17">
        <v>8.5343619999999998</v>
      </c>
      <c r="AS17">
        <v>9.0990669999999998</v>
      </c>
      <c r="AT17">
        <v>16.987591999999999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2147.4973409999993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660.11486000000002</v>
      </c>
      <c r="L18">
        <v>286.46446600000002</v>
      </c>
      <c r="M18">
        <v>82.970382999999998</v>
      </c>
      <c r="N18">
        <v>56.006650999999998</v>
      </c>
      <c r="O18">
        <v>119.498093</v>
      </c>
      <c r="P18">
        <v>99.649687999999998</v>
      </c>
      <c r="Q18">
        <v>16.289016</v>
      </c>
      <c r="R18">
        <v>40.961554</v>
      </c>
      <c r="S18">
        <v>21.542306</v>
      </c>
      <c r="T18">
        <v>0</v>
      </c>
      <c r="U18">
        <v>337.21454199999999</v>
      </c>
      <c r="V18">
        <v>11.018319999999999</v>
      </c>
      <c r="W18">
        <v>28.737762</v>
      </c>
      <c r="X18">
        <v>95.029566000000003</v>
      </c>
      <c r="Y18">
        <v>0</v>
      </c>
      <c r="Z18">
        <v>0</v>
      </c>
      <c r="AA18">
        <v>0</v>
      </c>
      <c r="AB18">
        <v>0</v>
      </c>
      <c r="AC18">
        <v>0</v>
      </c>
      <c r="AD18">
        <v>17.615455999999998</v>
      </c>
      <c r="AE18">
        <v>47.770544000000001</v>
      </c>
      <c r="AF18">
        <v>8.5749460000000006</v>
      </c>
      <c r="AG18">
        <v>39.422721000000003</v>
      </c>
      <c r="AH18">
        <v>0</v>
      </c>
      <c r="AI18">
        <v>0</v>
      </c>
      <c r="AJ18">
        <v>0</v>
      </c>
      <c r="AK18">
        <v>25.137810999999999</v>
      </c>
      <c r="AL18">
        <v>76.701240999999996</v>
      </c>
      <c r="AM18">
        <v>0</v>
      </c>
      <c r="AN18">
        <v>0.75789799999999996</v>
      </c>
      <c r="AO18">
        <v>25.568297999999999</v>
      </c>
      <c r="AP18">
        <v>11.759388</v>
      </c>
      <c r="AQ18">
        <v>0</v>
      </c>
      <c r="AR18">
        <v>8.5343619999999998</v>
      </c>
      <c r="AS18">
        <v>9.0990669999999998</v>
      </c>
      <c r="AT18">
        <v>16.987591999999999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2143.4265309999996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660.11486000000002</v>
      </c>
      <c r="L19">
        <v>286.46446600000002</v>
      </c>
      <c r="M19">
        <v>82.970382999999998</v>
      </c>
      <c r="N19">
        <v>56.006650999999998</v>
      </c>
      <c r="O19">
        <v>119.498093</v>
      </c>
      <c r="P19">
        <v>99.649687999999998</v>
      </c>
      <c r="Q19">
        <v>16.289016</v>
      </c>
      <c r="R19">
        <v>40.961554</v>
      </c>
      <c r="S19">
        <v>21.542306</v>
      </c>
      <c r="T19">
        <v>0</v>
      </c>
      <c r="U19">
        <v>337.21454199999999</v>
      </c>
      <c r="V19">
        <v>11.018319999999999</v>
      </c>
      <c r="W19">
        <v>28.737762</v>
      </c>
      <c r="X19">
        <v>95.029566000000003</v>
      </c>
      <c r="Y19">
        <v>0</v>
      </c>
      <c r="Z19">
        <v>0</v>
      </c>
      <c r="AA19">
        <v>0</v>
      </c>
      <c r="AB19">
        <v>0</v>
      </c>
      <c r="AC19">
        <v>0</v>
      </c>
      <c r="AD19">
        <v>8.8077279999999991</v>
      </c>
      <c r="AE19">
        <v>47.770544000000001</v>
      </c>
      <c r="AF19">
        <v>8.5749460000000006</v>
      </c>
      <c r="AG19">
        <v>39.422721000000003</v>
      </c>
      <c r="AH19">
        <v>0</v>
      </c>
      <c r="AI19">
        <v>0</v>
      </c>
      <c r="AJ19">
        <v>0</v>
      </c>
      <c r="AK19">
        <v>25.137810999999999</v>
      </c>
      <c r="AL19">
        <v>76.701240999999996</v>
      </c>
      <c r="AM19">
        <v>0</v>
      </c>
      <c r="AN19">
        <v>0.75789799999999996</v>
      </c>
      <c r="AO19">
        <v>25.568297999999999</v>
      </c>
      <c r="AP19">
        <v>11.759388</v>
      </c>
      <c r="AQ19">
        <v>0</v>
      </c>
      <c r="AR19">
        <v>8.5343619999999998</v>
      </c>
      <c r="AS19">
        <v>9.0990669999999998</v>
      </c>
      <c r="AT19">
        <v>16.987591999999999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2134.6188029999994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660.11486000000002</v>
      </c>
      <c r="L20">
        <v>286.46446600000002</v>
      </c>
      <c r="M20">
        <v>82.970382999999998</v>
      </c>
      <c r="N20">
        <v>56.006650999999998</v>
      </c>
      <c r="O20">
        <v>119.498093</v>
      </c>
      <c r="P20">
        <v>99.649687999999998</v>
      </c>
      <c r="Q20">
        <v>16.289016</v>
      </c>
      <c r="R20">
        <v>40.961554</v>
      </c>
      <c r="S20">
        <v>21.542306</v>
      </c>
      <c r="T20">
        <v>0</v>
      </c>
      <c r="U20">
        <v>337.21454199999999</v>
      </c>
      <c r="V20">
        <v>11.018319999999999</v>
      </c>
      <c r="W20">
        <v>28.737762</v>
      </c>
      <c r="X20">
        <v>95.029566000000003</v>
      </c>
      <c r="Y20">
        <v>0</v>
      </c>
      <c r="Z20">
        <v>0</v>
      </c>
      <c r="AA20">
        <v>0</v>
      </c>
      <c r="AB20">
        <v>0</v>
      </c>
      <c r="AC20">
        <v>0</v>
      </c>
      <c r="AD20">
        <v>8.8077279999999991</v>
      </c>
      <c r="AE20">
        <v>47.770544000000001</v>
      </c>
      <c r="AF20">
        <v>8.5749460000000006</v>
      </c>
      <c r="AG20">
        <v>39.422721000000003</v>
      </c>
      <c r="AH20">
        <v>0</v>
      </c>
      <c r="AI20">
        <v>0</v>
      </c>
      <c r="AJ20">
        <v>0</v>
      </c>
      <c r="AK20">
        <v>25.137810999999999</v>
      </c>
      <c r="AL20">
        <v>76.701240999999996</v>
      </c>
      <c r="AM20">
        <v>0</v>
      </c>
      <c r="AN20">
        <v>0.75789799999999996</v>
      </c>
      <c r="AO20">
        <v>25.568297999999999</v>
      </c>
      <c r="AP20">
        <v>11.759388</v>
      </c>
      <c r="AQ20">
        <v>0</v>
      </c>
      <c r="AR20">
        <v>8.5343619999999998</v>
      </c>
      <c r="AS20">
        <v>9.0990669999999998</v>
      </c>
      <c r="AT20">
        <v>16.987591999999999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2134.6188029999994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660.11486000000002</v>
      </c>
      <c r="L21">
        <v>286.46446600000002</v>
      </c>
      <c r="M21">
        <v>82.970382999999998</v>
      </c>
      <c r="N21">
        <v>56.006650999999998</v>
      </c>
      <c r="O21">
        <v>119.498093</v>
      </c>
      <c r="P21">
        <v>99.649687999999998</v>
      </c>
      <c r="Q21">
        <v>16.289016</v>
      </c>
      <c r="R21">
        <v>40.961554</v>
      </c>
      <c r="S21">
        <v>21.542306</v>
      </c>
      <c r="T21">
        <v>0</v>
      </c>
      <c r="U21">
        <v>337.21454199999999</v>
      </c>
      <c r="V21">
        <v>11.018319999999999</v>
      </c>
      <c r="W21">
        <v>28.737762</v>
      </c>
      <c r="X21">
        <v>95.029566000000003</v>
      </c>
      <c r="Y21">
        <v>0</v>
      </c>
      <c r="Z21">
        <v>0</v>
      </c>
      <c r="AA21">
        <v>0</v>
      </c>
      <c r="AB21">
        <v>0</v>
      </c>
      <c r="AC21">
        <v>0</v>
      </c>
      <c r="AD21">
        <v>8.8077279999999991</v>
      </c>
      <c r="AE21">
        <v>47.770544000000001</v>
      </c>
      <c r="AF21">
        <v>8.5749460000000006</v>
      </c>
      <c r="AG21">
        <v>39.422721000000003</v>
      </c>
      <c r="AH21">
        <v>0</v>
      </c>
      <c r="AI21">
        <v>0</v>
      </c>
      <c r="AJ21">
        <v>0</v>
      </c>
      <c r="AK21">
        <v>25.137810999999999</v>
      </c>
      <c r="AL21">
        <v>76.701240999999996</v>
      </c>
      <c r="AM21">
        <v>0</v>
      </c>
      <c r="AN21">
        <v>0.75789799999999996</v>
      </c>
      <c r="AO21">
        <v>25.568297999999999</v>
      </c>
      <c r="AP21">
        <v>11.759388</v>
      </c>
      <c r="AQ21">
        <v>0</v>
      </c>
      <c r="AR21">
        <v>8.5343619999999998</v>
      </c>
      <c r="AS21">
        <v>9.0990669999999998</v>
      </c>
      <c r="AT21">
        <v>16.987591999999999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2134.6188029999994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660.11486000000002</v>
      </c>
      <c r="L22">
        <v>286.46446600000002</v>
      </c>
      <c r="M22">
        <v>82.970382999999998</v>
      </c>
      <c r="N22">
        <v>56.006650999999998</v>
      </c>
      <c r="O22">
        <v>119.498093</v>
      </c>
      <c r="P22">
        <v>99.649687999999998</v>
      </c>
      <c r="Q22">
        <v>16.289016</v>
      </c>
      <c r="R22">
        <v>40.961554</v>
      </c>
      <c r="S22">
        <v>21.542306</v>
      </c>
      <c r="T22">
        <v>0</v>
      </c>
      <c r="U22">
        <v>337.21454199999999</v>
      </c>
      <c r="V22">
        <v>11.018319999999999</v>
      </c>
      <c r="W22">
        <v>28.737762</v>
      </c>
      <c r="X22">
        <v>95.029566000000003</v>
      </c>
      <c r="Y22">
        <v>0</v>
      </c>
      <c r="Z22">
        <v>6.3010489999999999</v>
      </c>
      <c r="AA22">
        <v>0</v>
      </c>
      <c r="AB22">
        <v>0</v>
      </c>
      <c r="AC22">
        <v>0</v>
      </c>
      <c r="AD22">
        <v>8.8077279999999991</v>
      </c>
      <c r="AE22">
        <v>47.770544000000001</v>
      </c>
      <c r="AF22">
        <v>8.5749460000000006</v>
      </c>
      <c r="AG22">
        <v>39.422721000000003</v>
      </c>
      <c r="AH22">
        <v>22.602626999999998</v>
      </c>
      <c r="AI22">
        <v>0</v>
      </c>
      <c r="AJ22">
        <v>0</v>
      </c>
      <c r="AK22">
        <v>25.137810999999999</v>
      </c>
      <c r="AL22">
        <v>38.738000999999997</v>
      </c>
      <c r="AM22">
        <v>0</v>
      </c>
      <c r="AN22">
        <v>0.75789799999999996</v>
      </c>
      <c r="AO22">
        <v>25.568297999999999</v>
      </c>
      <c r="AP22">
        <v>11.759388</v>
      </c>
      <c r="AQ22">
        <v>0</v>
      </c>
      <c r="AR22">
        <v>8.5343619999999998</v>
      </c>
      <c r="AS22">
        <v>9.0990669999999998</v>
      </c>
      <c r="AT22">
        <v>16.987591999999999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2125.5592389999993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660.11486000000002</v>
      </c>
      <c r="L23">
        <v>395.17321600000002</v>
      </c>
      <c r="M23">
        <v>82.970382999999998</v>
      </c>
      <c r="N23">
        <v>56.006650999999998</v>
      </c>
      <c r="O23">
        <v>119.498093</v>
      </c>
      <c r="P23">
        <v>99.649687999999998</v>
      </c>
      <c r="Q23">
        <v>16.289016</v>
      </c>
      <c r="R23">
        <v>40.961554</v>
      </c>
      <c r="S23">
        <v>21.542306</v>
      </c>
      <c r="T23">
        <v>0</v>
      </c>
      <c r="U23">
        <v>337.21454199999999</v>
      </c>
      <c r="V23">
        <v>11.01582</v>
      </c>
      <c r="W23">
        <v>31.123363000000001</v>
      </c>
      <c r="X23">
        <v>95.025942000000001</v>
      </c>
      <c r="Y23">
        <v>0</v>
      </c>
      <c r="Z23">
        <v>6.3010489999999999</v>
      </c>
      <c r="AA23">
        <v>0</v>
      </c>
      <c r="AB23">
        <v>0</v>
      </c>
      <c r="AC23">
        <v>0</v>
      </c>
      <c r="AD23">
        <v>8.8077279999999991</v>
      </c>
      <c r="AE23">
        <v>47.770544000000001</v>
      </c>
      <c r="AF23">
        <v>8.5749460000000006</v>
      </c>
      <c r="AG23">
        <v>39.422721000000003</v>
      </c>
      <c r="AH23">
        <v>37.976073</v>
      </c>
      <c r="AI23">
        <v>0</v>
      </c>
      <c r="AJ23">
        <v>0</v>
      </c>
      <c r="AK23">
        <v>25.137810999999999</v>
      </c>
      <c r="AL23">
        <v>12.912667000000001</v>
      </c>
      <c r="AM23">
        <v>0</v>
      </c>
      <c r="AN23">
        <v>0.75789799999999996</v>
      </c>
      <c r="AO23">
        <v>25.568297999999999</v>
      </c>
      <c r="AP23">
        <v>11.759388</v>
      </c>
      <c r="AQ23">
        <v>0</v>
      </c>
      <c r="AR23">
        <v>8.5343619999999998</v>
      </c>
      <c r="AS23">
        <v>9.0990669999999998</v>
      </c>
      <c r="AT23">
        <v>16.987591999999999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2226.1955779999994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660.11486000000002</v>
      </c>
      <c r="L24">
        <v>450.73546599999997</v>
      </c>
      <c r="M24">
        <v>82.970382999999998</v>
      </c>
      <c r="N24">
        <v>56.006650999999998</v>
      </c>
      <c r="O24">
        <v>119.498093</v>
      </c>
      <c r="P24">
        <v>99.649687999999998</v>
      </c>
      <c r="Q24">
        <v>16.289016</v>
      </c>
      <c r="R24">
        <v>40.961554</v>
      </c>
      <c r="S24">
        <v>21.542306</v>
      </c>
      <c r="T24">
        <v>0</v>
      </c>
      <c r="U24">
        <v>337.21454199999999</v>
      </c>
      <c r="V24">
        <v>11.01582</v>
      </c>
      <c r="W24">
        <v>31.123363000000001</v>
      </c>
      <c r="X24">
        <v>95.025942000000001</v>
      </c>
      <c r="Y24">
        <v>0</v>
      </c>
      <c r="Z24">
        <v>6.3010489999999999</v>
      </c>
      <c r="AA24">
        <v>0</v>
      </c>
      <c r="AB24">
        <v>11.592701</v>
      </c>
      <c r="AC24">
        <v>0</v>
      </c>
      <c r="AD24">
        <v>8.8077279999999991</v>
      </c>
      <c r="AE24">
        <v>47.770544000000001</v>
      </c>
      <c r="AF24">
        <v>8.5749460000000006</v>
      </c>
      <c r="AG24">
        <v>39.422721000000003</v>
      </c>
      <c r="AH24">
        <v>37.976073</v>
      </c>
      <c r="AI24">
        <v>0</v>
      </c>
      <c r="AJ24">
        <v>0</v>
      </c>
      <c r="AK24">
        <v>25.137810999999999</v>
      </c>
      <c r="AL24">
        <v>12.912667000000001</v>
      </c>
      <c r="AM24">
        <v>0</v>
      </c>
      <c r="AN24">
        <v>0.75789799999999996</v>
      </c>
      <c r="AO24">
        <v>25.568297999999999</v>
      </c>
      <c r="AP24">
        <v>11.759388</v>
      </c>
      <c r="AQ24">
        <v>0</v>
      </c>
      <c r="AR24">
        <v>8.5343619999999998</v>
      </c>
      <c r="AS24">
        <v>9.0990669999999998</v>
      </c>
      <c r="AT24">
        <v>16.987591999999999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2293.3505289999998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660.11486000000002</v>
      </c>
      <c r="L25">
        <v>450.73546599999997</v>
      </c>
      <c r="M25">
        <v>82.970382999999998</v>
      </c>
      <c r="N25">
        <v>56.006650999999998</v>
      </c>
      <c r="O25">
        <v>119.498093</v>
      </c>
      <c r="P25">
        <v>99.649687999999998</v>
      </c>
      <c r="Q25">
        <v>16.289016</v>
      </c>
      <c r="R25">
        <v>40.961554</v>
      </c>
      <c r="S25">
        <v>21.542306</v>
      </c>
      <c r="T25">
        <v>0</v>
      </c>
      <c r="U25">
        <v>337.21454199999999</v>
      </c>
      <c r="V25">
        <v>11.01582</v>
      </c>
      <c r="W25">
        <v>31.123363000000001</v>
      </c>
      <c r="X25">
        <v>95.025942000000001</v>
      </c>
      <c r="Y25">
        <v>0</v>
      </c>
      <c r="Z25">
        <v>1.0629299999999999</v>
      </c>
      <c r="AA25">
        <v>0</v>
      </c>
      <c r="AB25">
        <v>11.592701</v>
      </c>
      <c r="AC25">
        <v>0</v>
      </c>
      <c r="AD25">
        <v>8.8077279999999991</v>
      </c>
      <c r="AE25">
        <v>47.770544000000001</v>
      </c>
      <c r="AF25">
        <v>8.5749460000000006</v>
      </c>
      <c r="AG25">
        <v>39.422721000000003</v>
      </c>
      <c r="AH25">
        <v>37.976073</v>
      </c>
      <c r="AI25">
        <v>0</v>
      </c>
      <c r="AJ25">
        <v>0</v>
      </c>
      <c r="AK25">
        <v>25.137810999999999</v>
      </c>
      <c r="AL25">
        <v>12.912667000000001</v>
      </c>
      <c r="AM25">
        <v>0</v>
      </c>
      <c r="AN25">
        <v>0.75789799999999996</v>
      </c>
      <c r="AO25">
        <v>25.568297999999999</v>
      </c>
      <c r="AP25">
        <v>11.759388</v>
      </c>
      <c r="AQ25">
        <v>0</v>
      </c>
      <c r="AR25">
        <v>46.938988999999999</v>
      </c>
      <c r="AS25">
        <v>10.398934000000001</v>
      </c>
      <c r="AT25">
        <v>16.987591999999999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2327.8169039999998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660.11486000000002</v>
      </c>
      <c r="L26">
        <v>450.73546599999997</v>
      </c>
      <c r="M26">
        <v>82.970382999999998</v>
      </c>
      <c r="N26">
        <v>56.006650999999998</v>
      </c>
      <c r="O26">
        <v>119.498093</v>
      </c>
      <c r="P26">
        <v>99.649687999999998</v>
      </c>
      <c r="Q26">
        <v>16.289016</v>
      </c>
      <c r="R26">
        <v>40.961554</v>
      </c>
      <c r="S26">
        <v>21.542306</v>
      </c>
      <c r="T26">
        <v>0</v>
      </c>
      <c r="U26">
        <v>337.21454199999999</v>
      </c>
      <c r="V26">
        <v>11.01582</v>
      </c>
      <c r="W26">
        <v>31.123363000000001</v>
      </c>
      <c r="X26">
        <v>95.025942000000001</v>
      </c>
      <c r="Y26">
        <v>0</v>
      </c>
      <c r="Z26">
        <v>1.0629299999999999</v>
      </c>
      <c r="AA26">
        <v>12.977409</v>
      </c>
      <c r="AB26">
        <v>11.592701</v>
      </c>
      <c r="AC26">
        <v>0</v>
      </c>
      <c r="AD26">
        <v>8.8077279999999991</v>
      </c>
      <c r="AE26">
        <v>47.770544000000001</v>
      </c>
      <c r="AF26">
        <v>8.5749460000000006</v>
      </c>
      <c r="AG26">
        <v>39.422721000000003</v>
      </c>
      <c r="AH26">
        <v>67.807879999999997</v>
      </c>
      <c r="AI26">
        <v>0</v>
      </c>
      <c r="AJ26">
        <v>0</v>
      </c>
      <c r="AK26">
        <v>25.137810999999999</v>
      </c>
      <c r="AL26">
        <v>12.912667000000001</v>
      </c>
      <c r="AM26">
        <v>0</v>
      </c>
      <c r="AN26">
        <v>0.75789799999999996</v>
      </c>
      <c r="AO26">
        <v>25.568297999999999</v>
      </c>
      <c r="AP26">
        <v>11.759388</v>
      </c>
      <c r="AQ26">
        <v>14.610455999999999</v>
      </c>
      <c r="AR26">
        <v>46.938988999999999</v>
      </c>
      <c r="AS26">
        <v>30.82244</v>
      </c>
      <c r="AT26">
        <v>16.987591999999999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2405.6600819999999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660.11486000000002</v>
      </c>
      <c r="L27">
        <v>450.73546599999997</v>
      </c>
      <c r="M27">
        <v>75.564660000000003</v>
      </c>
      <c r="N27">
        <v>56.006650999999998</v>
      </c>
      <c r="O27">
        <v>119.498093</v>
      </c>
      <c r="P27">
        <v>99.649687999999998</v>
      </c>
      <c r="Q27">
        <v>16.289016</v>
      </c>
      <c r="R27">
        <v>40.961554</v>
      </c>
      <c r="S27">
        <v>21.542306</v>
      </c>
      <c r="T27">
        <v>0</v>
      </c>
      <c r="U27">
        <v>337.21454199999999</v>
      </c>
      <c r="V27">
        <v>11.01582</v>
      </c>
      <c r="W27">
        <v>31.123363000000001</v>
      </c>
      <c r="X27">
        <v>95.025942000000001</v>
      </c>
      <c r="Y27">
        <v>0</v>
      </c>
      <c r="Z27">
        <v>3.18879</v>
      </c>
      <c r="AA27">
        <v>27.099883999999999</v>
      </c>
      <c r="AB27">
        <v>11.592701</v>
      </c>
      <c r="AC27">
        <v>0</v>
      </c>
      <c r="AD27">
        <v>8.8077279999999991</v>
      </c>
      <c r="AE27">
        <v>47.770544000000001</v>
      </c>
      <c r="AF27">
        <v>8.5749460000000006</v>
      </c>
      <c r="AG27">
        <v>39.422721000000003</v>
      </c>
      <c r="AH27">
        <v>90.410506999999996</v>
      </c>
      <c r="AI27">
        <v>0</v>
      </c>
      <c r="AJ27">
        <v>0</v>
      </c>
      <c r="AK27">
        <v>25.137810999999999</v>
      </c>
      <c r="AL27">
        <v>12.912667000000001</v>
      </c>
      <c r="AM27">
        <v>0</v>
      </c>
      <c r="AN27">
        <v>0.75789799999999996</v>
      </c>
      <c r="AO27">
        <v>25.568297999999999</v>
      </c>
      <c r="AP27">
        <v>11.759388</v>
      </c>
      <c r="AQ27">
        <v>30.073188999999999</v>
      </c>
      <c r="AR27">
        <v>8.5343619999999998</v>
      </c>
      <c r="AS27">
        <v>30.82244</v>
      </c>
      <c r="AT27">
        <v>16.987591999999999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4.83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2418.9934269999999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660.11486000000002</v>
      </c>
      <c r="L28">
        <v>450.73546599999997</v>
      </c>
      <c r="M28">
        <v>69.573599999999999</v>
      </c>
      <c r="N28">
        <v>56.006650999999998</v>
      </c>
      <c r="O28">
        <v>119.498093</v>
      </c>
      <c r="P28">
        <v>99.649687999999998</v>
      </c>
      <c r="Q28">
        <v>16.289016</v>
      </c>
      <c r="R28">
        <v>40.961554</v>
      </c>
      <c r="S28">
        <v>21.542306</v>
      </c>
      <c r="T28">
        <v>0</v>
      </c>
      <c r="U28">
        <v>337.21454199999999</v>
      </c>
      <c r="V28">
        <v>11.01582</v>
      </c>
      <c r="W28">
        <v>31.123363000000001</v>
      </c>
      <c r="X28">
        <v>95.025942000000001</v>
      </c>
      <c r="Y28">
        <v>0</v>
      </c>
      <c r="Z28">
        <v>18.903147000000001</v>
      </c>
      <c r="AA28">
        <v>40.687994000000003</v>
      </c>
      <c r="AB28">
        <v>11.592701</v>
      </c>
      <c r="AC28">
        <v>0</v>
      </c>
      <c r="AD28">
        <v>8.8077279999999991</v>
      </c>
      <c r="AE28">
        <v>47.770544000000001</v>
      </c>
      <c r="AF28">
        <v>8.5749460000000006</v>
      </c>
      <c r="AG28">
        <v>39.422721000000003</v>
      </c>
      <c r="AH28">
        <v>90.410506999999996</v>
      </c>
      <c r="AI28">
        <v>0</v>
      </c>
      <c r="AJ28">
        <v>0</v>
      </c>
      <c r="AK28">
        <v>25.137810999999999</v>
      </c>
      <c r="AL28">
        <v>12.912667000000001</v>
      </c>
      <c r="AM28">
        <v>0</v>
      </c>
      <c r="AN28">
        <v>0.75789799999999996</v>
      </c>
      <c r="AO28">
        <v>25.568297999999999</v>
      </c>
      <c r="AP28">
        <v>11.759388</v>
      </c>
      <c r="AQ28">
        <v>30.073188999999999</v>
      </c>
      <c r="AR28">
        <v>8.5343619999999998</v>
      </c>
      <c r="AS28">
        <v>30.82244</v>
      </c>
      <c r="AT28">
        <v>16.987591999999999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4.83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2442.304834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660.11486000000002</v>
      </c>
      <c r="L29">
        <v>450.73546599999997</v>
      </c>
      <c r="M29">
        <v>69.573599999999999</v>
      </c>
      <c r="N29">
        <v>56.006650999999998</v>
      </c>
      <c r="O29">
        <v>119.498093</v>
      </c>
      <c r="P29">
        <v>99.649687999999998</v>
      </c>
      <c r="Q29">
        <v>9.4029690000000006</v>
      </c>
      <c r="R29">
        <v>40.961554</v>
      </c>
      <c r="S29">
        <v>21.542306</v>
      </c>
      <c r="T29">
        <v>0</v>
      </c>
      <c r="U29">
        <v>337.21454199999999</v>
      </c>
      <c r="V29">
        <v>11.01582</v>
      </c>
      <c r="W29">
        <v>31.123363000000001</v>
      </c>
      <c r="X29">
        <v>95.025942000000001</v>
      </c>
      <c r="Y29">
        <v>0</v>
      </c>
      <c r="Z29">
        <v>18.903147000000001</v>
      </c>
      <c r="AA29">
        <v>40.687994000000003</v>
      </c>
      <c r="AB29">
        <v>11.592701</v>
      </c>
      <c r="AC29">
        <v>0</v>
      </c>
      <c r="AD29">
        <v>8.8077279999999991</v>
      </c>
      <c r="AE29">
        <v>47.770544000000001</v>
      </c>
      <c r="AF29">
        <v>8.5749460000000006</v>
      </c>
      <c r="AG29">
        <v>39.422721000000003</v>
      </c>
      <c r="AH29">
        <v>90.410506999999996</v>
      </c>
      <c r="AI29">
        <v>0</v>
      </c>
      <c r="AJ29">
        <v>0</v>
      </c>
      <c r="AK29">
        <v>25.137810999999999</v>
      </c>
      <c r="AL29">
        <v>12.912667000000001</v>
      </c>
      <c r="AM29">
        <v>0</v>
      </c>
      <c r="AN29">
        <v>0.75789799999999996</v>
      </c>
      <c r="AO29">
        <v>25.568297999999999</v>
      </c>
      <c r="AP29">
        <v>11.759388</v>
      </c>
      <c r="AQ29">
        <v>30.073188999999999</v>
      </c>
      <c r="AR29">
        <v>8.5343619999999998</v>
      </c>
      <c r="AS29">
        <v>30.82244</v>
      </c>
      <c r="AT29">
        <v>16.987591999999999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4.83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2435.4187870000001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660.11486000000002</v>
      </c>
      <c r="L30">
        <v>450.73546599999997</v>
      </c>
      <c r="M30">
        <v>69.573599999999999</v>
      </c>
      <c r="N30">
        <v>56.006650999999998</v>
      </c>
      <c r="O30">
        <v>119.498093</v>
      </c>
      <c r="P30">
        <v>99.649687999999998</v>
      </c>
      <c r="Q30">
        <v>9.4029690000000006</v>
      </c>
      <c r="R30">
        <v>40.961554</v>
      </c>
      <c r="S30">
        <v>21.542306</v>
      </c>
      <c r="T30">
        <v>0</v>
      </c>
      <c r="U30">
        <v>337.21454199999999</v>
      </c>
      <c r="V30">
        <v>11.01582</v>
      </c>
      <c r="W30">
        <v>31.123363000000001</v>
      </c>
      <c r="X30">
        <v>95.025942000000001</v>
      </c>
      <c r="Y30">
        <v>0</v>
      </c>
      <c r="Z30">
        <v>18.903147000000001</v>
      </c>
      <c r="AA30">
        <v>40.687994000000003</v>
      </c>
      <c r="AB30">
        <v>11.592701</v>
      </c>
      <c r="AC30">
        <v>0</v>
      </c>
      <c r="AD30">
        <v>8.8077279999999991</v>
      </c>
      <c r="AE30">
        <v>47.770544000000001</v>
      </c>
      <c r="AF30">
        <v>8.5749460000000006</v>
      </c>
      <c r="AG30">
        <v>39.422721000000003</v>
      </c>
      <c r="AH30">
        <v>90.410506999999996</v>
      </c>
      <c r="AI30">
        <v>0</v>
      </c>
      <c r="AJ30">
        <v>0</v>
      </c>
      <c r="AK30">
        <v>25.137810999999999</v>
      </c>
      <c r="AL30">
        <v>12.912667000000001</v>
      </c>
      <c r="AM30">
        <v>0</v>
      </c>
      <c r="AN30">
        <v>0.75789799999999996</v>
      </c>
      <c r="AO30">
        <v>25.568297999999999</v>
      </c>
      <c r="AP30">
        <v>11.759388</v>
      </c>
      <c r="AQ30">
        <v>30.073188999999999</v>
      </c>
      <c r="AR30">
        <v>8.5343619999999998</v>
      </c>
      <c r="AS30">
        <v>11.048867</v>
      </c>
      <c r="AT30">
        <v>16.987591999999999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9.66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2420.4752140000001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660.11486000000002</v>
      </c>
      <c r="L31">
        <v>450.73546599999997</v>
      </c>
      <c r="M31">
        <v>69.573599999999999</v>
      </c>
      <c r="N31">
        <v>56.006650999999998</v>
      </c>
      <c r="O31">
        <v>119.498093</v>
      </c>
      <c r="P31">
        <v>99.649687999999998</v>
      </c>
      <c r="Q31">
        <v>9.4029690000000006</v>
      </c>
      <c r="R31">
        <v>40.961554</v>
      </c>
      <c r="S31">
        <v>21.542306</v>
      </c>
      <c r="T31">
        <v>0</v>
      </c>
      <c r="U31">
        <v>337.21454199999999</v>
      </c>
      <c r="V31">
        <v>11.01582</v>
      </c>
      <c r="W31">
        <v>31.123363000000001</v>
      </c>
      <c r="X31">
        <v>95.025942000000001</v>
      </c>
      <c r="Y31">
        <v>0</v>
      </c>
      <c r="Z31">
        <v>18.903147000000001</v>
      </c>
      <c r="AA31">
        <v>27.099883999999999</v>
      </c>
      <c r="AB31">
        <v>11.592701</v>
      </c>
      <c r="AC31">
        <v>0</v>
      </c>
      <c r="AD31">
        <v>8.8077279999999991</v>
      </c>
      <c r="AE31">
        <v>47.770544000000001</v>
      </c>
      <c r="AF31">
        <v>8.5749460000000006</v>
      </c>
      <c r="AG31">
        <v>39.422721000000003</v>
      </c>
      <c r="AH31">
        <v>90.410506999999996</v>
      </c>
      <c r="AI31">
        <v>0</v>
      </c>
      <c r="AJ31">
        <v>0</v>
      </c>
      <c r="AK31">
        <v>25.137810999999999</v>
      </c>
      <c r="AL31">
        <v>12.912667000000001</v>
      </c>
      <c r="AM31">
        <v>0</v>
      </c>
      <c r="AN31">
        <v>0.75789799999999996</v>
      </c>
      <c r="AO31">
        <v>25.568297999999999</v>
      </c>
      <c r="AP31">
        <v>11.140473</v>
      </c>
      <c r="AQ31">
        <v>15.036593999999999</v>
      </c>
      <c r="AR31">
        <v>8.5343619999999998</v>
      </c>
      <c r="AS31">
        <v>9.0990669999999998</v>
      </c>
      <c r="AT31">
        <v>16.987591999999999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14.49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2394.1117939999999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660.11486000000002</v>
      </c>
      <c r="L32">
        <v>450.73546599999997</v>
      </c>
      <c r="M32">
        <v>69.573599999999999</v>
      </c>
      <c r="N32">
        <v>56.006650999999998</v>
      </c>
      <c r="O32">
        <v>119.498093</v>
      </c>
      <c r="P32">
        <v>99.649687999999998</v>
      </c>
      <c r="Q32">
        <v>9.4029690000000006</v>
      </c>
      <c r="R32">
        <v>40.961554</v>
      </c>
      <c r="S32">
        <v>21.542306</v>
      </c>
      <c r="T32">
        <v>0</v>
      </c>
      <c r="U32">
        <v>337.21454199999999</v>
      </c>
      <c r="V32">
        <v>11.01582</v>
      </c>
      <c r="W32">
        <v>31.123363000000001</v>
      </c>
      <c r="X32">
        <v>95.025942000000001</v>
      </c>
      <c r="Y32">
        <v>0</v>
      </c>
      <c r="Z32">
        <v>6.3010489999999999</v>
      </c>
      <c r="AA32">
        <v>13.511773</v>
      </c>
      <c r="AB32">
        <v>11.592701</v>
      </c>
      <c r="AC32">
        <v>0</v>
      </c>
      <c r="AD32">
        <v>8.8077279999999991</v>
      </c>
      <c r="AE32">
        <v>47.770544000000001</v>
      </c>
      <c r="AF32">
        <v>8.5749460000000006</v>
      </c>
      <c r="AG32">
        <v>39.422721000000003</v>
      </c>
      <c r="AH32">
        <v>67.807879999999997</v>
      </c>
      <c r="AI32">
        <v>0</v>
      </c>
      <c r="AJ32">
        <v>0</v>
      </c>
      <c r="AK32">
        <v>25.137810999999999</v>
      </c>
      <c r="AL32">
        <v>12.912667000000001</v>
      </c>
      <c r="AM32">
        <v>0</v>
      </c>
      <c r="AN32">
        <v>0.75789799999999996</v>
      </c>
      <c r="AO32">
        <v>25.568297999999999</v>
      </c>
      <c r="AP32">
        <v>11.140473</v>
      </c>
      <c r="AQ32">
        <v>0</v>
      </c>
      <c r="AR32">
        <v>8.5343619999999998</v>
      </c>
      <c r="AS32">
        <v>9.0990669999999998</v>
      </c>
      <c r="AT32">
        <v>16.987591999999999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14.49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2330.2823639999992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660.11486000000002</v>
      </c>
      <c r="L33">
        <v>450.73546599999997</v>
      </c>
      <c r="M33">
        <v>69.573599999999999</v>
      </c>
      <c r="N33">
        <v>56.006650999999998</v>
      </c>
      <c r="O33">
        <v>119.498093</v>
      </c>
      <c r="P33">
        <v>99.649687999999998</v>
      </c>
      <c r="Q33">
        <v>13.764913999999999</v>
      </c>
      <c r="R33">
        <v>40.961554</v>
      </c>
      <c r="S33">
        <v>21.542306</v>
      </c>
      <c r="T33">
        <v>0</v>
      </c>
      <c r="U33">
        <v>337.21454199999999</v>
      </c>
      <c r="V33">
        <v>11.01582</v>
      </c>
      <c r="W33">
        <v>33.754598000000001</v>
      </c>
      <c r="X33">
        <v>95.025942000000001</v>
      </c>
      <c r="Y33">
        <v>0</v>
      </c>
      <c r="Z33">
        <v>6.3010489999999999</v>
      </c>
      <c r="AA33">
        <v>13.511773</v>
      </c>
      <c r="AB33">
        <v>11.592701</v>
      </c>
      <c r="AC33">
        <v>0</v>
      </c>
      <c r="AD33">
        <v>8.8077279999999991</v>
      </c>
      <c r="AE33">
        <v>47.770544000000001</v>
      </c>
      <c r="AF33">
        <v>8.5749460000000006</v>
      </c>
      <c r="AG33">
        <v>39.422721000000003</v>
      </c>
      <c r="AH33">
        <v>67.807879999999997</v>
      </c>
      <c r="AI33">
        <v>0</v>
      </c>
      <c r="AJ33">
        <v>0</v>
      </c>
      <c r="AK33">
        <v>25.137810999999999</v>
      </c>
      <c r="AL33">
        <v>12.912667000000001</v>
      </c>
      <c r="AM33">
        <v>0</v>
      </c>
      <c r="AN33">
        <v>0.75789799999999996</v>
      </c>
      <c r="AO33">
        <v>25.568297999999999</v>
      </c>
      <c r="AP33">
        <v>11.140473</v>
      </c>
      <c r="AQ33">
        <v>0</v>
      </c>
      <c r="AR33">
        <v>8.5343619999999998</v>
      </c>
      <c r="AS33">
        <v>9.0990669999999998</v>
      </c>
      <c r="AT33">
        <v>16.987591999999999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19.329999999999998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2342.1155439999998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660.11486000000002</v>
      </c>
      <c r="L34">
        <v>441.07246600000002</v>
      </c>
      <c r="M34">
        <v>69.573599999999999</v>
      </c>
      <c r="N34">
        <v>56.006650999999998</v>
      </c>
      <c r="O34">
        <v>119.498093</v>
      </c>
      <c r="P34">
        <v>99.649687999999998</v>
      </c>
      <c r="Q34">
        <v>13.765813</v>
      </c>
      <c r="R34">
        <v>40.961554</v>
      </c>
      <c r="S34">
        <v>21.542306</v>
      </c>
      <c r="T34">
        <v>0</v>
      </c>
      <c r="U34">
        <v>337.21454199999999</v>
      </c>
      <c r="V34">
        <v>11.01582</v>
      </c>
      <c r="W34">
        <v>35.066446999999997</v>
      </c>
      <c r="X34">
        <v>95.025942000000001</v>
      </c>
      <c r="Y34">
        <v>0</v>
      </c>
      <c r="Z34">
        <v>6.3010489999999999</v>
      </c>
      <c r="AA34">
        <v>0</v>
      </c>
      <c r="AB34">
        <v>11.592701</v>
      </c>
      <c r="AC34">
        <v>0</v>
      </c>
      <c r="AD34">
        <v>8.8077279999999991</v>
      </c>
      <c r="AE34">
        <v>47.770544000000001</v>
      </c>
      <c r="AF34">
        <v>8.5749460000000006</v>
      </c>
      <c r="AG34">
        <v>39.422721000000003</v>
      </c>
      <c r="AH34">
        <v>67.807879999999997</v>
      </c>
      <c r="AI34">
        <v>0</v>
      </c>
      <c r="AJ34">
        <v>0</v>
      </c>
      <c r="AK34">
        <v>25.137810999999999</v>
      </c>
      <c r="AL34">
        <v>12.912667000000001</v>
      </c>
      <c r="AM34">
        <v>0</v>
      </c>
      <c r="AN34">
        <v>0.75789799999999996</v>
      </c>
      <c r="AO34">
        <v>25.568297999999999</v>
      </c>
      <c r="AP34">
        <v>11.140473</v>
      </c>
      <c r="AQ34">
        <v>0</v>
      </c>
      <c r="AR34">
        <v>8.5343619999999998</v>
      </c>
      <c r="AS34">
        <v>9.0990669999999998</v>
      </c>
      <c r="AT34">
        <v>16.987591999999999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28.99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2329.9135189999993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655.90598399999999</v>
      </c>
      <c r="L35">
        <v>356.023572</v>
      </c>
      <c r="M35">
        <v>69.573599999999999</v>
      </c>
      <c r="N35">
        <v>56.006650999999998</v>
      </c>
      <c r="O35">
        <v>119.498093</v>
      </c>
      <c r="P35">
        <v>99.649687999999998</v>
      </c>
      <c r="Q35">
        <v>10.039857</v>
      </c>
      <c r="R35">
        <v>35.158631999999997</v>
      </c>
      <c r="S35">
        <v>14.948661</v>
      </c>
      <c r="T35">
        <v>0</v>
      </c>
      <c r="U35">
        <v>337.21454199999999</v>
      </c>
      <c r="V35">
        <v>11.01582</v>
      </c>
      <c r="W35">
        <v>35.066446999999997</v>
      </c>
      <c r="X35">
        <v>95.025942000000001</v>
      </c>
      <c r="Y35">
        <v>0</v>
      </c>
      <c r="Z35">
        <v>6.3010489999999999</v>
      </c>
      <c r="AA35">
        <v>0</v>
      </c>
      <c r="AB35">
        <v>11.592701</v>
      </c>
      <c r="AC35">
        <v>0</v>
      </c>
      <c r="AD35">
        <v>8.8077279999999991</v>
      </c>
      <c r="AE35">
        <v>47.770544000000001</v>
      </c>
      <c r="AF35">
        <v>8.5749460000000006</v>
      </c>
      <c r="AG35">
        <v>39.422721000000003</v>
      </c>
      <c r="AH35">
        <v>67.807879999999997</v>
      </c>
      <c r="AI35">
        <v>3.07525</v>
      </c>
      <c r="AJ35">
        <v>0</v>
      </c>
      <c r="AK35">
        <v>25.137810999999999</v>
      </c>
      <c r="AL35">
        <v>12.912667000000001</v>
      </c>
      <c r="AM35">
        <v>0</v>
      </c>
      <c r="AN35">
        <v>0.75789799999999996</v>
      </c>
      <c r="AO35">
        <v>25.568297999999999</v>
      </c>
      <c r="AP35">
        <v>11.140473</v>
      </c>
      <c r="AQ35">
        <v>0</v>
      </c>
      <c r="AR35">
        <v>10.667952</v>
      </c>
      <c r="AS35">
        <v>9.0990669999999998</v>
      </c>
      <c r="AT35">
        <v>16.987591999999999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36.72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2237.4720659999989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607.95585900000003</v>
      </c>
      <c r="L36">
        <v>287.95740000000001</v>
      </c>
      <c r="M36">
        <v>69.573599999999999</v>
      </c>
      <c r="N36">
        <v>56.006650999999998</v>
      </c>
      <c r="O36">
        <v>119.498093</v>
      </c>
      <c r="P36">
        <v>99.649687999999998</v>
      </c>
      <c r="Q36">
        <v>12.636787999999999</v>
      </c>
      <c r="R36">
        <v>35.158631999999997</v>
      </c>
      <c r="S36">
        <v>15.169463</v>
      </c>
      <c r="T36">
        <v>0</v>
      </c>
      <c r="U36">
        <v>337.21454199999999</v>
      </c>
      <c r="V36">
        <v>11.01582</v>
      </c>
      <c r="W36">
        <v>35.938822999999999</v>
      </c>
      <c r="X36">
        <v>95.025942000000001</v>
      </c>
      <c r="Y36">
        <v>0</v>
      </c>
      <c r="Z36">
        <v>6.3010489999999999</v>
      </c>
      <c r="AA36">
        <v>0</v>
      </c>
      <c r="AB36">
        <v>11.592701</v>
      </c>
      <c r="AC36">
        <v>0</v>
      </c>
      <c r="AD36">
        <v>8.8077279999999991</v>
      </c>
      <c r="AE36">
        <v>47.770544000000001</v>
      </c>
      <c r="AF36">
        <v>8.5749460000000006</v>
      </c>
      <c r="AG36">
        <v>39.422721000000003</v>
      </c>
      <c r="AH36">
        <v>45.113745000000002</v>
      </c>
      <c r="AI36">
        <v>11.070899000000001</v>
      </c>
      <c r="AJ36">
        <v>0</v>
      </c>
      <c r="AK36">
        <v>25.137810999999999</v>
      </c>
      <c r="AL36">
        <v>12.912667000000001</v>
      </c>
      <c r="AM36">
        <v>0</v>
      </c>
      <c r="AN36">
        <v>0.75789799999999996</v>
      </c>
      <c r="AO36">
        <v>25.568297999999999</v>
      </c>
      <c r="AP36">
        <v>11.140473</v>
      </c>
      <c r="AQ36">
        <v>0</v>
      </c>
      <c r="AR36">
        <v>10.667952</v>
      </c>
      <c r="AS36">
        <v>9.0990669999999998</v>
      </c>
      <c r="AT36">
        <v>16.987591999999999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47.35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2121.0773919999997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497.64449999999999</v>
      </c>
      <c r="L37">
        <v>225.14789999999999</v>
      </c>
      <c r="M37">
        <v>69.573599999999999</v>
      </c>
      <c r="N37">
        <v>56.006650999999998</v>
      </c>
      <c r="O37">
        <v>119.498093</v>
      </c>
      <c r="P37">
        <v>99.649687999999998</v>
      </c>
      <c r="Q37">
        <v>9.6630000000000003</v>
      </c>
      <c r="R37">
        <v>35.158631999999997</v>
      </c>
      <c r="S37">
        <v>11.595599999999999</v>
      </c>
      <c r="T37">
        <v>0</v>
      </c>
      <c r="U37">
        <v>337.21454199999999</v>
      </c>
      <c r="V37">
        <v>11.01582</v>
      </c>
      <c r="W37">
        <v>35.938822999999999</v>
      </c>
      <c r="X37">
        <v>95.025942000000001</v>
      </c>
      <c r="Y37">
        <v>0</v>
      </c>
      <c r="Z37">
        <v>6.3010489999999999</v>
      </c>
      <c r="AA37">
        <v>0</v>
      </c>
      <c r="AB37">
        <v>11.592701</v>
      </c>
      <c r="AC37">
        <v>0</v>
      </c>
      <c r="AD37">
        <v>8.8077279999999991</v>
      </c>
      <c r="AE37">
        <v>47.770544000000001</v>
      </c>
      <c r="AF37">
        <v>8.5749460000000006</v>
      </c>
      <c r="AG37">
        <v>39.422721000000003</v>
      </c>
      <c r="AH37">
        <v>37.976073</v>
      </c>
      <c r="AI37">
        <v>47.398209000000001</v>
      </c>
      <c r="AJ37">
        <v>0</v>
      </c>
      <c r="AK37">
        <v>25.137810999999999</v>
      </c>
      <c r="AL37">
        <v>38.738000999999997</v>
      </c>
      <c r="AM37">
        <v>0</v>
      </c>
      <c r="AN37">
        <v>0.75789799999999996</v>
      </c>
      <c r="AO37">
        <v>25.568297999999999</v>
      </c>
      <c r="AP37">
        <v>11.140473</v>
      </c>
      <c r="AQ37">
        <v>0</v>
      </c>
      <c r="AR37">
        <v>46.938988999999999</v>
      </c>
      <c r="AS37">
        <v>9.0990669999999998</v>
      </c>
      <c r="AT37">
        <v>16.987591999999999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58.94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2044.2848909999998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458.99250000000001</v>
      </c>
      <c r="L38">
        <v>225.14789999999999</v>
      </c>
      <c r="M38">
        <v>69.573599999999999</v>
      </c>
      <c r="N38">
        <v>56.006650999999998</v>
      </c>
      <c r="O38">
        <v>119.498093</v>
      </c>
      <c r="P38">
        <v>99.649687999999998</v>
      </c>
      <c r="Q38">
        <v>9.6630000000000003</v>
      </c>
      <c r="R38">
        <v>35.158631999999997</v>
      </c>
      <c r="S38">
        <v>11.595599999999999</v>
      </c>
      <c r="T38">
        <v>0</v>
      </c>
      <c r="U38">
        <v>337.21454199999999</v>
      </c>
      <c r="V38">
        <v>11.01582</v>
      </c>
      <c r="W38">
        <v>36.811005000000002</v>
      </c>
      <c r="X38">
        <v>95.025942000000001</v>
      </c>
      <c r="Y38">
        <v>0</v>
      </c>
      <c r="Z38">
        <v>6.3010489999999999</v>
      </c>
      <c r="AA38">
        <v>0</v>
      </c>
      <c r="AB38">
        <v>11.592701</v>
      </c>
      <c r="AC38">
        <v>0</v>
      </c>
      <c r="AD38">
        <v>8.8077279999999991</v>
      </c>
      <c r="AE38">
        <v>47.770544000000001</v>
      </c>
      <c r="AF38">
        <v>8.5749460000000006</v>
      </c>
      <c r="AG38">
        <v>39.422721000000003</v>
      </c>
      <c r="AH38">
        <v>37.976073</v>
      </c>
      <c r="AI38">
        <v>47.398209000000001</v>
      </c>
      <c r="AJ38">
        <v>0</v>
      </c>
      <c r="AK38">
        <v>25.137810999999999</v>
      </c>
      <c r="AL38">
        <v>76.701240999999996</v>
      </c>
      <c r="AM38">
        <v>0</v>
      </c>
      <c r="AN38">
        <v>0.75789799999999996</v>
      </c>
      <c r="AO38">
        <v>25.568297999999999</v>
      </c>
      <c r="AP38">
        <v>11.140473</v>
      </c>
      <c r="AQ38">
        <v>0</v>
      </c>
      <c r="AR38">
        <v>46.938988999999999</v>
      </c>
      <c r="AS38">
        <v>9.0990669999999998</v>
      </c>
      <c r="AT38">
        <v>16.987591999999999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69.569999999999993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2055.098313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439.66649999999998</v>
      </c>
      <c r="L39">
        <v>225.14789999999999</v>
      </c>
      <c r="M39">
        <v>69.573599999999999</v>
      </c>
      <c r="N39">
        <v>56.006650999999998</v>
      </c>
      <c r="O39">
        <v>119.498093</v>
      </c>
      <c r="P39">
        <v>99.649687999999998</v>
      </c>
      <c r="Q39">
        <v>9.6630000000000003</v>
      </c>
      <c r="R39">
        <v>35.158631999999997</v>
      </c>
      <c r="S39">
        <v>11.595599999999999</v>
      </c>
      <c r="T39">
        <v>0</v>
      </c>
      <c r="U39">
        <v>337.21454199999999</v>
      </c>
      <c r="V39">
        <v>11.01582</v>
      </c>
      <c r="W39">
        <v>36.811005000000002</v>
      </c>
      <c r="X39">
        <v>95.025942000000001</v>
      </c>
      <c r="Y39">
        <v>0</v>
      </c>
      <c r="Z39">
        <v>6.3010489999999999</v>
      </c>
      <c r="AA39">
        <v>0</v>
      </c>
      <c r="AB39">
        <v>11.592701</v>
      </c>
      <c r="AC39">
        <v>0</v>
      </c>
      <c r="AD39">
        <v>8.8077279999999991</v>
      </c>
      <c r="AE39">
        <v>47.770544000000001</v>
      </c>
      <c r="AF39">
        <v>8.5749460000000006</v>
      </c>
      <c r="AG39">
        <v>39.422721000000003</v>
      </c>
      <c r="AH39">
        <v>37.976073</v>
      </c>
      <c r="AI39">
        <v>47.398209000000001</v>
      </c>
      <c r="AJ39">
        <v>0</v>
      </c>
      <c r="AK39">
        <v>25.137810999999999</v>
      </c>
      <c r="AL39">
        <v>76.701240999999996</v>
      </c>
      <c r="AM39">
        <v>0</v>
      </c>
      <c r="AN39">
        <v>0.75789799999999996</v>
      </c>
      <c r="AO39">
        <v>25.568297999999999</v>
      </c>
      <c r="AP39">
        <v>11.759388</v>
      </c>
      <c r="AQ39">
        <v>0</v>
      </c>
      <c r="AR39">
        <v>10.667952</v>
      </c>
      <c r="AS39">
        <v>9.0990669999999998</v>
      </c>
      <c r="AT39">
        <v>16.987591999999999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30.92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1961.4701909999999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466.41355399999998</v>
      </c>
      <c r="L40">
        <v>254.1369</v>
      </c>
      <c r="M40">
        <v>69.573599999999999</v>
      </c>
      <c r="N40">
        <v>56.006650999999998</v>
      </c>
      <c r="O40">
        <v>119.498093</v>
      </c>
      <c r="P40">
        <v>99.649687999999998</v>
      </c>
      <c r="Q40">
        <v>9.6630000000000003</v>
      </c>
      <c r="R40">
        <v>40.961554</v>
      </c>
      <c r="S40">
        <v>11.595599999999999</v>
      </c>
      <c r="T40">
        <v>0</v>
      </c>
      <c r="U40">
        <v>337.21454199999999</v>
      </c>
      <c r="V40">
        <v>11.01582</v>
      </c>
      <c r="W40">
        <v>36.811005000000002</v>
      </c>
      <c r="X40">
        <v>95.025942000000001</v>
      </c>
      <c r="Y40">
        <v>0</v>
      </c>
      <c r="Z40">
        <v>6.3010489999999999</v>
      </c>
      <c r="AA40">
        <v>0</v>
      </c>
      <c r="AB40">
        <v>11.592701</v>
      </c>
      <c r="AC40">
        <v>0</v>
      </c>
      <c r="AD40">
        <v>8.8077279999999991</v>
      </c>
      <c r="AE40">
        <v>47.770544000000001</v>
      </c>
      <c r="AF40">
        <v>8.5749460000000006</v>
      </c>
      <c r="AG40">
        <v>39.422721000000003</v>
      </c>
      <c r="AH40">
        <v>37.976073</v>
      </c>
      <c r="AI40">
        <v>47.398209000000001</v>
      </c>
      <c r="AJ40">
        <v>0</v>
      </c>
      <c r="AK40">
        <v>25.137810999999999</v>
      </c>
      <c r="AL40">
        <v>76.701240999999996</v>
      </c>
      <c r="AM40">
        <v>0</v>
      </c>
      <c r="AN40">
        <v>0.75789799999999996</v>
      </c>
      <c r="AO40">
        <v>25.568297999999999</v>
      </c>
      <c r="AP40">
        <v>11.759388</v>
      </c>
      <c r="AQ40">
        <v>0</v>
      </c>
      <c r="AR40">
        <v>10.667952</v>
      </c>
      <c r="AS40">
        <v>9.0990669999999998</v>
      </c>
      <c r="AT40">
        <v>16.987591999999999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39.619999999999997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2031.7091669999998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501.85660200000001</v>
      </c>
      <c r="L41">
        <v>331.4409</v>
      </c>
      <c r="M41">
        <v>69.573599999999999</v>
      </c>
      <c r="N41">
        <v>56.006650999999998</v>
      </c>
      <c r="O41">
        <v>119.498093</v>
      </c>
      <c r="P41">
        <v>99.649687999999998</v>
      </c>
      <c r="Q41">
        <v>9.4117619999999995</v>
      </c>
      <c r="R41">
        <v>40.961554</v>
      </c>
      <c r="S41">
        <v>11.595599999999999</v>
      </c>
      <c r="T41">
        <v>0</v>
      </c>
      <c r="U41">
        <v>337.21454199999999</v>
      </c>
      <c r="V41">
        <v>11.01582</v>
      </c>
      <c r="W41">
        <v>36.811005000000002</v>
      </c>
      <c r="X41">
        <v>95.025942000000001</v>
      </c>
      <c r="Y41">
        <v>0</v>
      </c>
      <c r="Z41">
        <v>6.3010489999999999</v>
      </c>
      <c r="AA41">
        <v>0</v>
      </c>
      <c r="AB41">
        <v>11.592701</v>
      </c>
      <c r="AC41">
        <v>0</v>
      </c>
      <c r="AD41">
        <v>8.8077279999999991</v>
      </c>
      <c r="AE41">
        <v>47.770544000000001</v>
      </c>
      <c r="AF41">
        <v>8.5749460000000006</v>
      </c>
      <c r="AG41">
        <v>39.422721000000003</v>
      </c>
      <c r="AH41">
        <v>37.976073</v>
      </c>
      <c r="AI41">
        <v>31.598806</v>
      </c>
      <c r="AJ41">
        <v>0</v>
      </c>
      <c r="AK41">
        <v>25.137810999999999</v>
      </c>
      <c r="AL41">
        <v>76.701240999999996</v>
      </c>
      <c r="AM41">
        <v>0</v>
      </c>
      <c r="AN41">
        <v>0.75789799999999996</v>
      </c>
      <c r="AO41">
        <v>25.568297999999999</v>
      </c>
      <c r="AP41">
        <v>11.759388</v>
      </c>
      <c r="AQ41">
        <v>0</v>
      </c>
      <c r="AR41">
        <v>10.667952</v>
      </c>
      <c r="AS41">
        <v>9.0990669999999998</v>
      </c>
      <c r="AT41">
        <v>16.987591999999999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48.32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2137.1055740000002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521.18260199999997</v>
      </c>
      <c r="L42">
        <v>408.74489999999997</v>
      </c>
      <c r="M42">
        <v>69.573599999999999</v>
      </c>
      <c r="N42">
        <v>56.006650999999998</v>
      </c>
      <c r="O42">
        <v>119.498093</v>
      </c>
      <c r="P42">
        <v>99.649687999999998</v>
      </c>
      <c r="Q42">
        <v>9.4117619999999995</v>
      </c>
      <c r="R42">
        <v>40.961554</v>
      </c>
      <c r="S42">
        <v>13.103028</v>
      </c>
      <c r="T42">
        <v>0</v>
      </c>
      <c r="U42">
        <v>337.21454199999999</v>
      </c>
      <c r="V42">
        <v>11.01582</v>
      </c>
      <c r="W42">
        <v>37.690435000000001</v>
      </c>
      <c r="X42">
        <v>95.025942000000001</v>
      </c>
      <c r="Y42">
        <v>0</v>
      </c>
      <c r="Z42">
        <v>6.3010489999999999</v>
      </c>
      <c r="AA42">
        <v>0</v>
      </c>
      <c r="AB42">
        <v>11.592701</v>
      </c>
      <c r="AC42">
        <v>0</v>
      </c>
      <c r="AD42">
        <v>8.8077279999999991</v>
      </c>
      <c r="AE42">
        <v>47.770544000000001</v>
      </c>
      <c r="AF42">
        <v>8.5749460000000006</v>
      </c>
      <c r="AG42">
        <v>39.422721000000003</v>
      </c>
      <c r="AH42">
        <v>37.976073</v>
      </c>
      <c r="AI42">
        <v>31.598806</v>
      </c>
      <c r="AJ42">
        <v>0</v>
      </c>
      <c r="AK42">
        <v>25.137810999999999</v>
      </c>
      <c r="AL42">
        <v>23.579653</v>
      </c>
      <c r="AM42">
        <v>0</v>
      </c>
      <c r="AN42">
        <v>0.75789799999999996</v>
      </c>
      <c r="AO42">
        <v>25.568297999999999</v>
      </c>
      <c r="AP42">
        <v>11.759388</v>
      </c>
      <c r="AQ42">
        <v>0</v>
      </c>
      <c r="AR42">
        <v>10.667952</v>
      </c>
      <c r="AS42">
        <v>9.0990669999999998</v>
      </c>
      <c r="AT42">
        <v>16.987591999999999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56.05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2190.7308439999993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559.83460200000002</v>
      </c>
      <c r="L43">
        <v>408.74489999999997</v>
      </c>
      <c r="M43">
        <v>69.573599999999999</v>
      </c>
      <c r="N43">
        <v>56.006650999999998</v>
      </c>
      <c r="O43">
        <v>119.498093</v>
      </c>
      <c r="P43">
        <v>99.649687999999998</v>
      </c>
      <c r="Q43">
        <v>9.4117619999999995</v>
      </c>
      <c r="R43">
        <v>40.961554</v>
      </c>
      <c r="S43">
        <v>13.103028</v>
      </c>
      <c r="T43">
        <v>0</v>
      </c>
      <c r="U43">
        <v>337.21454199999999</v>
      </c>
      <c r="V43">
        <v>11.01582</v>
      </c>
      <c r="W43">
        <v>37.690435000000001</v>
      </c>
      <c r="X43">
        <v>95.025942000000001</v>
      </c>
      <c r="Y43">
        <v>0</v>
      </c>
      <c r="Z43">
        <v>0</v>
      </c>
      <c r="AA43">
        <v>0</v>
      </c>
      <c r="AB43">
        <v>11.592701</v>
      </c>
      <c r="AC43">
        <v>0</v>
      </c>
      <c r="AD43">
        <v>8.8077279999999991</v>
      </c>
      <c r="AE43">
        <v>31.737929999999999</v>
      </c>
      <c r="AF43">
        <v>8.5749460000000006</v>
      </c>
      <c r="AG43">
        <v>39.422721000000003</v>
      </c>
      <c r="AH43">
        <v>37.976073</v>
      </c>
      <c r="AI43">
        <v>4.9203999999999999</v>
      </c>
      <c r="AJ43">
        <v>0</v>
      </c>
      <c r="AK43">
        <v>25.137810999999999</v>
      </c>
      <c r="AL43">
        <v>23.579653</v>
      </c>
      <c r="AM43">
        <v>0</v>
      </c>
      <c r="AN43">
        <v>0.75789799999999996</v>
      </c>
      <c r="AO43">
        <v>25.568297999999999</v>
      </c>
      <c r="AP43">
        <v>11.388038999999999</v>
      </c>
      <c r="AQ43">
        <v>0</v>
      </c>
      <c r="AR43">
        <v>10.667952</v>
      </c>
      <c r="AS43">
        <v>9.0990669999999998</v>
      </c>
      <c r="AT43">
        <v>16.987591999999999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59.91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2183.8594259999991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569.49760200000003</v>
      </c>
      <c r="L44">
        <v>428.07089999999999</v>
      </c>
      <c r="M44">
        <v>69.573599999999999</v>
      </c>
      <c r="N44">
        <v>56.006650999999998</v>
      </c>
      <c r="O44">
        <v>119.498093</v>
      </c>
      <c r="P44">
        <v>99.649687999999998</v>
      </c>
      <c r="Q44">
        <v>9.4117619999999995</v>
      </c>
      <c r="R44">
        <v>40.961554</v>
      </c>
      <c r="S44">
        <v>13.103028</v>
      </c>
      <c r="T44">
        <v>0</v>
      </c>
      <c r="U44">
        <v>337.21454199999999</v>
      </c>
      <c r="V44">
        <v>11.01582</v>
      </c>
      <c r="W44">
        <v>38.125366</v>
      </c>
      <c r="X44">
        <v>95.025942000000001</v>
      </c>
      <c r="Y44">
        <v>0</v>
      </c>
      <c r="Z44">
        <v>0</v>
      </c>
      <c r="AA44">
        <v>0</v>
      </c>
      <c r="AB44">
        <v>11.592701</v>
      </c>
      <c r="AC44">
        <v>0</v>
      </c>
      <c r="AD44">
        <v>8.8077279999999991</v>
      </c>
      <c r="AE44">
        <v>31.737929999999999</v>
      </c>
      <c r="AF44">
        <v>8.5749460000000006</v>
      </c>
      <c r="AG44">
        <v>39.422721000000003</v>
      </c>
      <c r="AH44">
        <v>37.976073</v>
      </c>
      <c r="AI44">
        <v>3.07525</v>
      </c>
      <c r="AJ44">
        <v>0</v>
      </c>
      <c r="AK44">
        <v>25.137810999999999</v>
      </c>
      <c r="AL44">
        <v>23.579653</v>
      </c>
      <c r="AM44">
        <v>0</v>
      </c>
      <c r="AN44">
        <v>0.75789799999999996</v>
      </c>
      <c r="AO44">
        <v>25.568297999999999</v>
      </c>
      <c r="AP44">
        <v>11.388038999999999</v>
      </c>
      <c r="AQ44">
        <v>0</v>
      </c>
      <c r="AR44">
        <v>10.667952</v>
      </c>
      <c r="AS44">
        <v>9.0990669999999998</v>
      </c>
      <c r="AT44">
        <v>16.987591999999999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64.739999999999995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2216.2682069999992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579.16060200000004</v>
      </c>
      <c r="L45">
        <v>428.07089999999999</v>
      </c>
      <c r="M45">
        <v>69.573599999999999</v>
      </c>
      <c r="N45">
        <v>56.006650999999998</v>
      </c>
      <c r="O45">
        <v>119.498093</v>
      </c>
      <c r="P45">
        <v>99.649687999999998</v>
      </c>
      <c r="Q45">
        <v>9.4117619999999995</v>
      </c>
      <c r="R45">
        <v>40.961554</v>
      </c>
      <c r="S45">
        <v>13.103028</v>
      </c>
      <c r="T45">
        <v>0</v>
      </c>
      <c r="U45">
        <v>337.21454199999999</v>
      </c>
      <c r="V45">
        <v>11.01582</v>
      </c>
      <c r="W45">
        <v>38.125366</v>
      </c>
      <c r="X45">
        <v>95.025942000000001</v>
      </c>
      <c r="Y45">
        <v>0</v>
      </c>
      <c r="Z45">
        <v>0</v>
      </c>
      <c r="AA45">
        <v>0</v>
      </c>
      <c r="AB45">
        <v>0</v>
      </c>
      <c r="AC45">
        <v>0</v>
      </c>
      <c r="AD45">
        <v>8.8077279999999991</v>
      </c>
      <c r="AE45">
        <v>31.737929999999999</v>
      </c>
      <c r="AF45">
        <v>8.5749460000000006</v>
      </c>
      <c r="AG45">
        <v>39.422721000000003</v>
      </c>
      <c r="AH45">
        <v>22.602626999999998</v>
      </c>
      <c r="AI45">
        <v>0</v>
      </c>
      <c r="AJ45">
        <v>0</v>
      </c>
      <c r="AK45">
        <v>25.137810999999999</v>
      </c>
      <c r="AL45">
        <v>23.579653</v>
      </c>
      <c r="AM45">
        <v>0</v>
      </c>
      <c r="AN45">
        <v>0.75789799999999996</v>
      </c>
      <c r="AO45">
        <v>25.568297999999999</v>
      </c>
      <c r="AP45">
        <v>11.388038999999999</v>
      </c>
      <c r="AQ45">
        <v>0</v>
      </c>
      <c r="AR45">
        <v>10.667952</v>
      </c>
      <c r="AS45">
        <v>9.0990669999999998</v>
      </c>
      <c r="AT45">
        <v>16.987591999999999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67.64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2198.7898099999993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598.48660199999995</v>
      </c>
      <c r="L46">
        <v>428.07089999999999</v>
      </c>
      <c r="M46">
        <v>69.573599999999999</v>
      </c>
      <c r="N46">
        <v>56.006650999999998</v>
      </c>
      <c r="O46">
        <v>119.498093</v>
      </c>
      <c r="P46">
        <v>99.649687999999998</v>
      </c>
      <c r="Q46">
        <v>9.4117619999999995</v>
      </c>
      <c r="R46">
        <v>40.961554</v>
      </c>
      <c r="S46">
        <v>13.103028</v>
      </c>
      <c r="T46">
        <v>0</v>
      </c>
      <c r="U46">
        <v>337.21454199999999</v>
      </c>
      <c r="V46">
        <v>11.01582</v>
      </c>
      <c r="W46">
        <v>38.125366</v>
      </c>
      <c r="X46">
        <v>95.025942000000001</v>
      </c>
      <c r="Y46">
        <v>0</v>
      </c>
      <c r="Z46">
        <v>0</v>
      </c>
      <c r="AA46">
        <v>0</v>
      </c>
      <c r="AB46">
        <v>0</v>
      </c>
      <c r="AC46">
        <v>0</v>
      </c>
      <c r="AD46">
        <v>8.8077279999999991</v>
      </c>
      <c r="AE46">
        <v>31.737929999999999</v>
      </c>
      <c r="AF46">
        <v>8.5749460000000006</v>
      </c>
      <c r="AG46">
        <v>39.422721000000003</v>
      </c>
      <c r="AH46">
        <v>22.602626999999998</v>
      </c>
      <c r="AI46">
        <v>0</v>
      </c>
      <c r="AJ46">
        <v>0</v>
      </c>
      <c r="AK46">
        <v>25.137810999999999</v>
      </c>
      <c r="AL46">
        <v>23.579653</v>
      </c>
      <c r="AM46">
        <v>0</v>
      </c>
      <c r="AN46">
        <v>0.75789799999999996</v>
      </c>
      <c r="AO46">
        <v>25.568297999999999</v>
      </c>
      <c r="AP46">
        <v>11.388038999999999</v>
      </c>
      <c r="AQ46">
        <v>0</v>
      </c>
      <c r="AR46">
        <v>10.667952</v>
      </c>
      <c r="AS46">
        <v>9.0990669999999998</v>
      </c>
      <c r="AT46">
        <v>16.987591999999999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69.569999999999993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2220.0458099999992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579.16060200000004</v>
      </c>
      <c r="L47">
        <v>428.07089999999999</v>
      </c>
      <c r="M47">
        <v>69.573599999999999</v>
      </c>
      <c r="N47">
        <v>56.006650999999998</v>
      </c>
      <c r="O47">
        <v>119.498093</v>
      </c>
      <c r="P47">
        <v>99.649687999999998</v>
      </c>
      <c r="Q47">
        <v>9.4117619999999995</v>
      </c>
      <c r="R47">
        <v>40.961554</v>
      </c>
      <c r="S47">
        <v>13.103028</v>
      </c>
      <c r="T47">
        <v>0</v>
      </c>
      <c r="U47">
        <v>337.21454199999999</v>
      </c>
      <c r="V47">
        <v>11.01582</v>
      </c>
      <c r="W47">
        <v>38.125366</v>
      </c>
      <c r="X47">
        <v>95.025942000000001</v>
      </c>
      <c r="Y47">
        <v>0</v>
      </c>
      <c r="Z47">
        <v>0</v>
      </c>
      <c r="AA47">
        <v>0</v>
      </c>
      <c r="AB47">
        <v>0</v>
      </c>
      <c r="AC47">
        <v>0</v>
      </c>
      <c r="AD47">
        <v>8.8077279999999991</v>
      </c>
      <c r="AE47">
        <v>31.737929999999999</v>
      </c>
      <c r="AF47">
        <v>8.5749460000000006</v>
      </c>
      <c r="AG47">
        <v>39.422721000000003</v>
      </c>
      <c r="AH47">
        <v>22.602626999999998</v>
      </c>
      <c r="AI47">
        <v>0</v>
      </c>
      <c r="AJ47">
        <v>0</v>
      </c>
      <c r="AK47">
        <v>25.137810999999999</v>
      </c>
      <c r="AL47">
        <v>23.579653</v>
      </c>
      <c r="AM47">
        <v>0</v>
      </c>
      <c r="AN47">
        <v>0.75789799999999996</v>
      </c>
      <c r="AO47">
        <v>25.568297999999999</v>
      </c>
      <c r="AP47">
        <v>11.388038999999999</v>
      </c>
      <c r="AQ47">
        <v>0</v>
      </c>
      <c r="AR47">
        <v>8.5343619999999998</v>
      </c>
      <c r="AS47">
        <v>9.0990669999999998</v>
      </c>
      <c r="AT47">
        <v>16.987591999999999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69.569999999999993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2198.5862199999997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602.50495999999998</v>
      </c>
      <c r="L48">
        <v>428.07089999999999</v>
      </c>
      <c r="M48">
        <v>69.573599999999999</v>
      </c>
      <c r="N48">
        <v>56.006650999999998</v>
      </c>
      <c r="O48">
        <v>119.498093</v>
      </c>
      <c r="P48">
        <v>99.649687999999998</v>
      </c>
      <c r="Q48">
        <v>9.4117619999999995</v>
      </c>
      <c r="R48">
        <v>40.961554</v>
      </c>
      <c r="S48">
        <v>13.103028</v>
      </c>
      <c r="T48">
        <v>0</v>
      </c>
      <c r="U48">
        <v>337.21454199999999</v>
      </c>
      <c r="V48">
        <v>11.01582</v>
      </c>
      <c r="W48">
        <v>38.125366</v>
      </c>
      <c r="X48">
        <v>95.025942000000001</v>
      </c>
      <c r="Y48">
        <v>0</v>
      </c>
      <c r="Z48">
        <v>0</v>
      </c>
      <c r="AA48">
        <v>0</v>
      </c>
      <c r="AB48">
        <v>0</v>
      </c>
      <c r="AC48">
        <v>0</v>
      </c>
      <c r="AD48">
        <v>8.8077279999999991</v>
      </c>
      <c r="AE48">
        <v>31.737929999999999</v>
      </c>
      <c r="AF48">
        <v>8.5749460000000006</v>
      </c>
      <c r="AG48">
        <v>39.422721000000003</v>
      </c>
      <c r="AH48">
        <v>22.602626999999998</v>
      </c>
      <c r="AI48">
        <v>0</v>
      </c>
      <c r="AJ48">
        <v>0</v>
      </c>
      <c r="AK48">
        <v>25.137810999999999</v>
      </c>
      <c r="AL48">
        <v>23.579653</v>
      </c>
      <c r="AM48">
        <v>0</v>
      </c>
      <c r="AN48">
        <v>0.75789799999999996</v>
      </c>
      <c r="AO48">
        <v>25.568297999999999</v>
      </c>
      <c r="AP48">
        <v>11.388038999999999</v>
      </c>
      <c r="AQ48">
        <v>0</v>
      </c>
      <c r="AR48">
        <v>46.938988999999999</v>
      </c>
      <c r="AS48">
        <v>11.698801</v>
      </c>
      <c r="AT48">
        <v>16.987591999999999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71.510000000000005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2264.8749389999994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612.16795999999999</v>
      </c>
      <c r="L49">
        <v>423.23939999999999</v>
      </c>
      <c r="M49">
        <v>69.573599999999999</v>
      </c>
      <c r="N49">
        <v>56.274026999999997</v>
      </c>
      <c r="O49">
        <v>119.498093</v>
      </c>
      <c r="P49">
        <v>99.649687999999998</v>
      </c>
      <c r="Q49">
        <v>12.461643</v>
      </c>
      <c r="R49">
        <v>40.961554</v>
      </c>
      <c r="S49">
        <v>17.541262</v>
      </c>
      <c r="T49">
        <v>0</v>
      </c>
      <c r="U49">
        <v>337.21454199999999</v>
      </c>
      <c r="V49">
        <v>11.01582</v>
      </c>
      <c r="W49">
        <v>38.125366</v>
      </c>
      <c r="X49">
        <v>95.025942000000001</v>
      </c>
      <c r="Y49">
        <v>0</v>
      </c>
      <c r="Z49">
        <v>0</v>
      </c>
      <c r="AA49">
        <v>0</v>
      </c>
      <c r="AB49">
        <v>0</v>
      </c>
      <c r="AC49">
        <v>0</v>
      </c>
      <c r="AD49">
        <v>8.8077279999999991</v>
      </c>
      <c r="AE49">
        <v>31.737929999999999</v>
      </c>
      <c r="AF49">
        <v>8.5749460000000006</v>
      </c>
      <c r="AG49">
        <v>39.422721000000003</v>
      </c>
      <c r="AH49">
        <v>22.602626999999998</v>
      </c>
      <c r="AI49">
        <v>0</v>
      </c>
      <c r="AJ49">
        <v>0</v>
      </c>
      <c r="AK49">
        <v>25.137810999999999</v>
      </c>
      <c r="AL49">
        <v>23.579653</v>
      </c>
      <c r="AM49">
        <v>0</v>
      </c>
      <c r="AN49">
        <v>0.75789799999999996</v>
      </c>
      <c r="AO49">
        <v>25.568297999999999</v>
      </c>
      <c r="AP49">
        <v>11.388038999999999</v>
      </c>
      <c r="AQ49">
        <v>0</v>
      </c>
      <c r="AR49">
        <v>46.938988999999999</v>
      </c>
      <c r="AS49">
        <v>30.82244</v>
      </c>
      <c r="AT49">
        <v>16.987591999999999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71.510000000000005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2296.5855689999994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621.83096</v>
      </c>
      <c r="L50">
        <v>423.23939999999999</v>
      </c>
      <c r="M50">
        <v>69.573599999999999</v>
      </c>
      <c r="N50">
        <v>56.274026999999997</v>
      </c>
      <c r="O50">
        <v>119.498093</v>
      </c>
      <c r="P50">
        <v>99.649687999999998</v>
      </c>
      <c r="Q50">
        <v>12.468071999999999</v>
      </c>
      <c r="R50">
        <v>40.961554</v>
      </c>
      <c r="S50">
        <v>17.554289000000001</v>
      </c>
      <c r="T50">
        <v>0</v>
      </c>
      <c r="U50">
        <v>337.21454199999999</v>
      </c>
      <c r="V50">
        <v>11.01582</v>
      </c>
      <c r="W50">
        <v>38.125366</v>
      </c>
      <c r="X50">
        <v>95.025942000000001</v>
      </c>
      <c r="Y50">
        <v>0</v>
      </c>
      <c r="Z50">
        <v>0</v>
      </c>
      <c r="AA50">
        <v>0</v>
      </c>
      <c r="AB50">
        <v>0</v>
      </c>
      <c r="AC50">
        <v>0</v>
      </c>
      <c r="AD50">
        <v>8.8077279999999991</v>
      </c>
      <c r="AE50">
        <v>31.737929999999999</v>
      </c>
      <c r="AF50">
        <v>8.5749460000000006</v>
      </c>
      <c r="AG50">
        <v>39.422721000000003</v>
      </c>
      <c r="AH50">
        <v>22.602626999999998</v>
      </c>
      <c r="AI50">
        <v>0</v>
      </c>
      <c r="AJ50">
        <v>0</v>
      </c>
      <c r="AK50">
        <v>25.137810999999999</v>
      </c>
      <c r="AL50">
        <v>23.579653</v>
      </c>
      <c r="AM50">
        <v>0</v>
      </c>
      <c r="AN50">
        <v>0.75789799999999996</v>
      </c>
      <c r="AO50">
        <v>25.568297999999999</v>
      </c>
      <c r="AP50">
        <v>11.388038999999999</v>
      </c>
      <c r="AQ50">
        <v>0</v>
      </c>
      <c r="AR50">
        <v>10.667952</v>
      </c>
      <c r="AS50">
        <v>30.82244</v>
      </c>
      <c r="AT50">
        <v>16.987591999999999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71.510000000000005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2269.996987999999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641.15696000000003</v>
      </c>
      <c r="L51">
        <v>374.92439999999999</v>
      </c>
      <c r="M51">
        <v>69.573599999999999</v>
      </c>
      <c r="N51">
        <v>56.274026999999997</v>
      </c>
      <c r="O51">
        <v>119.498093</v>
      </c>
      <c r="P51">
        <v>99.649687999999998</v>
      </c>
      <c r="Q51">
        <v>8.8899600000000003</v>
      </c>
      <c r="R51">
        <v>40.961554</v>
      </c>
      <c r="S51">
        <v>11.247731999999999</v>
      </c>
      <c r="T51">
        <v>0</v>
      </c>
      <c r="U51">
        <v>337.21454199999999</v>
      </c>
      <c r="V51">
        <v>11.01582</v>
      </c>
      <c r="W51">
        <v>38.125366</v>
      </c>
      <c r="X51">
        <v>95.025942000000001</v>
      </c>
      <c r="Y51">
        <v>0</v>
      </c>
      <c r="Z51">
        <v>0</v>
      </c>
      <c r="AA51">
        <v>0</v>
      </c>
      <c r="AB51">
        <v>0</v>
      </c>
      <c r="AC51">
        <v>0</v>
      </c>
      <c r="AD51">
        <v>17.615455999999998</v>
      </c>
      <c r="AE51">
        <v>31.737929999999999</v>
      </c>
      <c r="AF51">
        <v>8.5749460000000006</v>
      </c>
      <c r="AG51">
        <v>39.422721000000003</v>
      </c>
      <c r="AH51">
        <v>22.602626999999998</v>
      </c>
      <c r="AI51">
        <v>0</v>
      </c>
      <c r="AJ51">
        <v>0</v>
      </c>
      <c r="AK51">
        <v>25.137810999999999</v>
      </c>
      <c r="AL51">
        <v>23.579653</v>
      </c>
      <c r="AM51">
        <v>0</v>
      </c>
      <c r="AN51">
        <v>0.75789799999999996</v>
      </c>
      <c r="AO51">
        <v>25.568297999999999</v>
      </c>
      <c r="AP51">
        <v>10.892906999999999</v>
      </c>
      <c r="AQ51">
        <v>0</v>
      </c>
      <c r="AR51">
        <v>10.667952</v>
      </c>
      <c r="AS51">
        <v>30.82244</v>
      </c>
      <c r="AT51">
        <v>16.987591999999999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69.569999999999993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2237.4959149999991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631.49396000000002</v>
      </c>
      <c r="L52">
        <v>354.63209999999998</v>
      </c>
      <c r="M52">
        <v>69.573599999999999</v>
      </c>
      <c r="N52">
        <v>56.274026999999997</v>
      </c>
      <c r="O52">
        <v>119.498093</v>
      </c>
      <c r="P52">
        <v>99.649687999999998</v>
      </c>
      <c r="Q52">
        <v>8.8899600000000003</v>
      </c>
      <c r="R52">
        <v>40.961554</v>
      </c>
      <c r="S52">
        <v>11.247731999999999</v>
      </c>
      <c r="T52">
        <v>0</v>
      </c>
      <c r="U52">
        <v>337.21454199999999</v>
      </c>
      <c r="V52">
        <v>11.01582</v>
      </c>
      <c r="W52">
        <v>38.125366</v>
      </c>
      <c r="X52">
        <v>95.025942000000001</v>
      </c>
      <c r="Y52">
        <v>0</v>
      </c>
      <c r="Z52">
        <v>0</v>
      </c>
      <c r="AA52">
        <v>0</v>
      </c>
      <c r="AB52">
        <v>0</v>
      </c>
      <c r="AC52">
        <v>0</v>
      </c>
      <c r="AD52">
        <v>17.615455999999998</v>
      </c>
      <c r="AE52">
        <v>31.737929999999999</v>
      </c>
      <c r="AF52">
        <v>8.5749460000000006</v>
      </c>
      <c r="AG52">
        <v>39.422721000000003</v>
      </c>
      <c r="AH52">
        <v>22.602626999999998</v>
      </c>
      <c r="AI52">
        <v>0</v>
      </c>
      <c r="AJ52">
        <v>0</v>
      </c>
      <c r="AK52">
        <v>25.137810999999999</v>
      </c>
      <c r="AL52">
        <v>23.579653</v>
      </c>
      <c r="AM52">
        <v>0</v>
      </c>
      <c r="AN52">
        <v>0.75789799999999996</v>
      </c>
      <c r="AO52">
        <v>25.568297999999999</v>
      </c>
      <c r="AP52">
        <v>10.892906999999999</v>
      </c>
      <c r="AQ52">
        <v>0</v>
      </c>
      <c r="AR52">
        <v>10.667952</v>
      </c>
      <c r="AS52">
        <v>30.82244</v>
      </c>
      <c r="AT52">
        <v>16.987591999999999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69.569999999999993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2207.5406149999994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602.50495999999998</v>
      </c>
      <c r="L53">
        <v>351.25004999999999</v>
      </c>
      <c r="M53">
        <v>69.573599999999999</v>
      </c>
      <c r="N53">
        <v>56.274026999999997</v>
      </c>
      <c r="O53">
        <v>119.498093</v>
      </c>
      <c r="P53">
        <v>99.649687999999998</v>
      </c>
      <c r="Q53">
        <v>8.8899600000000003</v>
      </c>
      <c r="R53">
        <v>40.961554</v>
      </c>
      <c r="S53">
        <v>11.247731999999999</v>
      </c>
      <c r="T53">
        <v>0</v>
      </c>
      <c r="U53">
        <v>337.21454199999999</v>
      </c>
      <c r="V53">
        <v>11.01582</v>
      </c>
      <c r="W53">
        <v>38.125366</v>
      </c>
      <c r="X53">
        <v>95.025942000000001</v>
      </c>
      <c r="Y53">
        <v>0</v>
      </c>
      <c r="Z53">
        <v>0</v>
      </c>
      <c r="AA53">
        <v>0</v>
      </c>
      <c r="AB53">
        <v>0</v>
      </c>
      <c r="AC53">
        <v>0</v>
      </c>
      <c r="AD53">
        <v>17.615455999999998</v>
      </c>
      <c r="AE53">
        <v>31.737929999999999</v>
      </c>
      <c r="AF53">
        <v>8.5749460000000006</v>
      </c>
      <c r="AG53">
        <v>39.422721000000003</v>
      </c>
      <c r="AH53">
        <v>22.602626999999998</v>
      </c>
      <c r="AI53">
        <v>0</v>
      </c>
      <c r="AJ53">
        <v>0</v>
      </c>
      <c r="AK53">
        <v>25.137810999999999</v>
      </c>
      <c r="AL53">
        <v>23.579653</v>
      </c>
      <c r="AM53">
        <v>0</v>
      </c>
      <c r="AN53">
        <v>0.75789799999999996</v>
      </c>
      <c r="AO53">
        <v>25.568297999999999</v>
      </c>
      <c r="AP53">
        <v>10.892906999999999</v>
      </c>
      <c r="AQ53">
        <v>0</v>
      </c>
      <c r="AR53">
        <v>10.667952</v>
      </c>
      <c r="AS53">
        <v>11.698801</v>
      </c>
      <c r="AT53">
        <v>16.987591999999999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70.540000000000006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2157.0159259999996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592.84195999999997</v>
      </c>
      <c r="L54">
        <v>340.62074999999999</v>
      </c>
      <c r="M54">
        <v>69.573599999999999</v>
      </c>
      <c r="N54">
        <v>56.274026999999997</v>
      </c>
      <c r="O54">
        <v>119.498093</v>
      </c>
      <c r="P54">
        <v>99.649687999999998</v>
      </c>
      <c r="Q54">
        <v>8.8899600000000003</v>
      </c>
      <c r="R54">
        <v>40.961554</v>
      </c>
      <c r="S54">
        <v>11.247731999999999</v>
      </c>
      <c r="T54">
        <v>0</v>
      </c>
      <c r="U54">
        <v>337.21454199999999</v>
      </c>
      <c r="V54">
        <v>11.01582</v>
      </c>
      <c r="W54">
        <v>38.125366</v>
      </c>
      <c r="X54">
        <v>95.025942000000001</v>
      </c>
      <c r="Y54">
        <v>0</v>
      </c>
      <c r="Z54">
        <v>0</v>
      </c>
      <c r="AA54">
        <v>0</v>
      </c>
      <c r="AB54">
        <v>0</v>
      </c>
      <c r="AC54">
        <v>0</v>
      </c>
      <c r="AD54">
        <v>17.615455999999998</v>
      </c>
      <c r="AE54">
        <v>31.737929999999999</v>
      </c>
      <c r="AF54">
        <v>8.5749460000000006</v>
      </c>
      <c r="AG54">
        <v>39.422721000000003</v>
      </c>
      <c r="AH54">
        <v>22.602626999999998</v>
      </c>
      <c r="AI54">
        <v>0</v>
      </c>
      <c r="AJ54">
        <v>0</v>
      </c>
      <c r="AK54">
        <v>25.137810999999999</v>
      </c>
      <c r="AL54">
        <v>23.579653</v>
      </c>
      <c r="AM54">
        <v>0</v>
      </c>
      <c r="AN54">
        <v>0.75789799999999996</v>
      </c>
      <c r="AO54">
        <v>25.568297999999999</v>
      </c>
      <c r="AP54">
        <v>10.892906999999999</v>
      </c>
      <c r="AQ54">
        <v>0</v>
      </c>
      <c r="AR54">
        <v>10.667952</v>
      </c>
      <c r="AS54">
        <v>9.0990669999999998</v>
      </c>
      <c r="AT54">
        <v>16.987591999999999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71.510000000000005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2135.0938919999999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554.18996000000004</v>
      </c>
      <c r="L55">
        <v>285.22608700000001</v>
      </c>
      <c r="M55">
        <v>69.573599999999999</v>
      </c>
      <c r="N55">
        <v>56.274026999999997</v>
      </c>
      <c r="O55">
        <v>119.498093</v>
      </c>
      <c r="P55">
        <v>99.649687999999998</v>
      </c>
      <c r="Q55">
        <v>8.8899600000000003</v>
      </c>
      <c r="R55">
        <v>40.961554</v>
      </c>
      <c r="S55">
        <v>11.247731999999999</v>
      </c>
      <c r="T55">
        <v>0</v>
      </c>
      <c r="U55">
        <v>337.21454199999999</v>
      </c>
      <c r="V55">
        <v>11.01582</v>
      </c>
      <c r="W55">
        <v>38.125366</v>
      </c>
      <c r="X55">
        <v>95.025942000000001</v>
      </c>
      <c r="Y55">
        <v>0</v>
      </c>
      <c r="Z55">
        <v>0</v>
      </c>
      <c r="AA55">
        <v>0</v>
      </c>
      <c r="AB55">
        <v>0</v>
      </c>
      <c r="AC55">
        <v>0</v>
      </c>
      <c r="AD55">
        <v>17.615455999999998</v>
      </c>
      <c r="AE55">
        <v>31.737929999999999</v>
      </c>
      <c r="AF55">
        <v>8.5749460000000006</v>
      </c>
      <c r="AG55">
        <v>39.422721000000003</v>
      </c>
      <c r="AH55">
        <v>22.602626999999998</v>
      </c>
      <c r="AI55">
        <v>0</v>
      </c>
      <c r="AJ55">
        <v>0</v>
      </c>
      <c r="AK55">
        <v>25.137810999999999</v>
      </c>
      <c r="AL55">
        <v>23.579653</v>
      </c>
      <c r="AM55">
        <v>0</v>
      </c>
      <c r="AN55">
        <v>0.75789799999999996</v>
      </c>
      <c r="AO55">
        <v>25.568297999999999</v>
      </c>
      <c r="AP55">
        <v>10.892906999999999</v>
      </c>
      <c r="AQ55">
        <v>0</v>
      </c>
      <c r="AR55">
        <v>10.667952</v>
      </c>
      <c r="AS55">
        <v>9.0990669999999998</v>
      </c>
      <c r="AT55">
        <v>16.987591999999999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70.540000000000006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2040.077229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534.86396000000002</v>
      </c>
      <c r="L56">
        <v>249.78854999999999</v>
      </c>
      <c r="M56">
        <v>69.573599999999999</v>
      </c>
      <c r="N56">
        <v>56.274026999999997</v>
      </c>
      <c r="O56">
        <v>119.498093</v>
      </c>
      <c r="P56">
        <v>99.649687999999998</v>
      </c>
      <c r="Q56">
        <v>8.8899600000000003</v>
      </c>
      <c r="R56">
        <v>40.961554</v>
      </c>
      <c r="S56">
        <v>11.247731999999999</v>
      </c>
      <c r="T56">
        <v>0</v>
      </c>
      <c r="U56">
        <v>337.21454199999999</v>
      </c>
      <c r="V56">
        <v>11.01582</v>
      </c>
      <c r="W56">
        <v>38.125366</v>
      </c>
      <c r="X56">
        <v>95.025942000000001</v>
      </c>
      <c r="Y56">
        <v>0</v>
      </c>
      <c r="Z56">
        <v>0</v>
      </c>
      <c r="AA56">
        <v>0</v>
      </c>
      <c r="AB56">
        <v>0</v>
      </c>
      <c r="AC56">
        <v>0</v>
      </c>
      <c r="AD56">
        <v>17.615455999999998</v>
      </c>
      <c r="AE56">
        <v>31.737929999999999</v>
      </c>
      <c r="AF56">
        <v>8.5749460000000006</v>
      </c>
      <c r="AG56">
        <v>39.422721000000003</v>
      </c>
      <c r="AH56">
        <v>37.976073</v>
      </c>
      <c r="AI56">
        <v>0</v>
      </c>
      <c r="AJ56">
        <v>0</v>
      </c>
      <c r="AK56">
        <v>25.137810999999999</v>
      </c>
      <c r="AL56">
        <v>23.579653</v>
      </c>
      <c r="AM56">
        <v>0</v>
      </c>
      <c r="AN56">
        <v>0.75789799999999996</v>
      </c>
      <c r="AO56">
        <v>25.568297999999999</v>
      </c>
      <c r="AP56">
        <v>10.892906999999999</v>
      </c>
      <c r="AQ56">
        <v>0</v>
      </c>
      <c r="AR56">
        <v>10.667952</v>
      </c>
      <c r="AS56">
        <v>9.0990669999999998</v>
      </c>
      <c r="AT56">
        <v>16.987591999999999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68.61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1998.7571379999999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554.18996000000004</v>
      </c>
      <c r="L57">
        <v>250.90705</v>
      </c>
      <c r="M57">
        <v>69.573599999999999</v>
      </c>
      <c r="N57">
        <v>56.274026999999997</v>
      </c>
      <c r="O57">
        <v>119.498093</v>
      </c>
      <c r="P57">
        <v>99.649687999999998</v>
      </c>
      <c r="Q57">
        <v>8.8899600000000003</v>
      </c>
      <c r="R57">
        <v>40.961554</v>
      </c>
      <c r="S57">
        <v>11.247731999999999</v>
      </c>
      <c r="T57">
        <v>0</v>
      </c>
      <c r="U57">
        <v>337.21454199999999</v>
      </c>
      <c r="V57">
        <v>11.01582</v>
      </c>
      <c r="W57">
        <v>32.259926</v>
      </c>
      <c r="X57">
        <v>95.025942000000001</v>
      </c>
      <c r="Y57">
        <v>0</v>
      </c>
      <c r="Z57">
        <v>0</v>
      </c>
      <c r="AA57">
        <v>0</v>
      </c>
      <c r="AB57">
        <v>0</v>
      </c>
      <c r="AC57">
        <v>0</v>
      </c>
      <c r="AD57">
        <v>17.615455999999998</v>
      </c>
      <c r="AE57">
        <v>31.737929999999999</v>
      </c>
      <c r="AF57">
        <v>8.5749460000000006</v>
      </c>
      <c r="AG57">
        <v>39.422721000000003</v>
      </c>
      <c r="AH57">
        <v>37.976073</v>
      </c>
      <c r="AI57">
        <v>0</v>
      </c>
      <c r="AJ57">
        <v>0</v>
      </c>
      <c r="AK57">
        <v>25.137810999999999</v>
      </c>
      <c r="AL57">
        <v>23.579653</v>
      </c>
      <c r="AM57">
        <v>0</v>
      </c>
      <c r="AN57">
        <v>0.75789799999999996</v>
      </c>
      <c r="AO57">
        <v>25.568297999999999</v>
      </c>
      <c r="AP57">
        <v>11.140473</v>
      </c>
      <c r="AQ57">
        <v>0</v>
      </c>
      <c r="AR57">
        <v>10.667952</v>
      </c>
      <c r="AS57">
        <v>9.0990669999999998</v>
      </c>
      <c r="AT57">
        <v>16.987591999999999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67.64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2012.6137640000002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602.07785100000001</v>
      </c>
      <c r="L58">
        <v>303.24996199999998</v>
      </c>
      <c r="M58">
        <v>69.573599999999999</v>
      </c>
      <c r="N58">
        <v>56.274026999999997</v>
      </c>
      <c r="O58">
        <v>119.498093</v>
      </c>
      <c r="P58">
        <v>99.649687999999998</v>
      </c>
      <c r="Q58">
        <v>8.8899600000000003</v>
      </c>
      <c r="R58">
        <v>40.961554</v>
      </c>
      <c r="S58">
        <v>11.247731999999999</v>
      </c>
      <c r="T58">
        <v>0</v>
      </c>
      <c r="U58">
        <v>337.21454199999999</v>
      </c>
      <c r="V58">
        <v>11.01582</v>
      </c>
      <c r="W58">
        <v>32.259926</v>
      </c>
      <c r="X58">
        <v>95.025942000000001</v>
      </c>
      <c r="Y58">
        <v>0</v>
      </c>
      <c r="Z58">
        <v>0</v>
      </c>
      <c r="AA58">
        <v>0</v>
      </c>
      <c r="AB58">
        <v>0</v>
      </c>
      <c r="AC58">
        <v>0</v>
      </c>
      <c r="AD58">
        <v>17.615455999999998</v>
      </c>
      <c r="AE58">
        <v>31.737929999999999</v>
      </c>
      <c r="AF58">
        <v>8.5749460000000006</v>
      </c>
      <c r="AG58">
        <v>39.422721000000003</v>
      </c>
      <c r="AH58">
        <v>67.716370999999995</v>
      </c>
      <c r="AI58">
        <v>0</v>
      </c>
      <c r="AJ58">
        <v>0</v>
      </c>
      <c r="AK58">
        <v>25.137810999999999</v>
      </c>
      <c r="AL58">
        <v>23.579653</v>
      </c>
      <c r="AM58">
        <v>0</v>
      </c>
      <c r="AN58">
        <v>0.75789799999999996</v>
      </c>
      <c r="AO58">
        <v>25.568297999999999</v>
      </c>
      <c r="AP58">
        <v>11.140473</v>
      </c>
      <c r="AQ58">
        <v>0</v>
      </c>
      <c r="AR58">
        <v>10.667952</v>
      </c>
      <c r="AS58">
        <v>9.0990669999999998</v>
      </c>
      <c r="AT58">
        <v>16.987591999999999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66.67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2141.6148649999996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660.11486000000002</v>
      </c>
      <c r="L59">
        <v>403.93560400000001</v>
      </c>
      <c r="M59">
        <v>69.573599999999999</v>
      </c>
      <c r="N59">
        <v>56.274026999999997</v>
      </c>
      <c r="O59">
        <v>119.498093</v>
      </c>
      <c r="P59">
        <v>99.649687999999998</v>
      </c>
      <c r="Q59">
        <v>8.8899600000000003</v>
      </c>
      <c r="R59">
        <v>40.961554</v>
      </c>
      <c r="S59">
        <v>11.247731999999999</v>
      </c>
      <c r="T59">
        <v>0</v>
      </c>
      <c r="U59">
        <v>337.21454199999999</v>
      </c>
      <c r="V59">
        <v>11.01582</v>
      </c>
      <c r="W59">
        <v>32.259926</v>
      </c>
      <c r="X59">
        <v>95.025942000000001</v>
      </c>
      <c r="Y59">
        <v>0</v>
      </c>
      <c r="Z59">
        <v>0</v>
      </c>
      <c r="AA59">
        <v>0</v>
      </c>
      <c r="AB59">
        <v>0</v>
      </c>
      <c r="AC59">
        <v>0</v>
      </c>
      <c r="AD59">
        <v>17.615455999999998</v>
      </c>
      <c r="AE59">
        <v>31.737929999999999</v>
      </c>
      <c r="AF59">
        <v>8.5749460000000006</v>
      </c>
      <c r="AG59">
        <v>39.422721000000003</v>
      </c>
      <c r="AH59">
        <v>67.716370999999995</v>
      </c>
      <c r="AI59">
        <v>0</v>
      </c>
      <c r="AJ59">
        <v>0</v>
      </c>
      <c r="AK59">
        <v>25.137810999999999</v>
      </c>
      <c r="AL59">
        <v>23.579653</v>
      </c>
      <c r="AM59">
        <v>0</v>
      </c>
      <c r="AN59">
        <v>0.75789799999999996</v>
      </c>
      <c r="AO59">
        <v>25.568297999999999</v>
      </c>
      <c r="AP59">
        <v>11.759388</v>
      </c>
      <c r="AQ59">
        <v>0</v>
      </c>
      <c r="AR59">
        <v>10.667952</v>
      </c>
      <c r="AS59">
        <v>9.0990669999999998</v>
      </c>
      <c r="AT59">
        <v>16.987591999999999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65.709999999999994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2299.9964309999991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660.11486000000002</v>
      </c>
      <c r="L60">
        <v>409.851314</v>
      </c>
      <c r="M60">
        <v>69.573599999999999</v>
      </c>
      <c r="N60">
        <v>56.274026999999997</v>
      </c>
      <c r="O60">
        <v>119.498093</v>
      </c>
      <c r="P60">
        <v>99.649687999999998</v>
      </c>
      <c r="Q60">
        <v>12.706458</v>
      </c>
      <c r="R60">
        <v>40.961554</v>
      </c>
      <c r="S60">
        <v>17.780403</v>
      </c>
      <c r="T60">
        <v>0</v>
      </c>
      <c r="U60">
        <v>337.21454199999999</v>
      </c>
      <c r="V60">
        <v>11.01582</v>
      </c>
      <c r="W60">
        <v>32.259926</v>
      </c>
      <c r="X60">
        <v>95.025942000000001</v>
      </c>
      <c r="Y60">
        <v>0</v>
      </c>
      <c r="Z60">
        <v>0</v>
      </c>
      <c r="AA60">
        <v>0</v>
      </c>
      <c r="AB60">
        <v>0</v>
      </c>
      <c r="AC60">
        <v>0</v>
      </c>
      <c r="AD60">
        <v>17.615455999999998</v>
      </c>
      <c r="AE60">
        <v>31.737929999999999</v>
      </c>
      <c r="AF60">
        <v>8.5749460000000006</v>
      </c>
      <c r="AG60">
        <v>39.422721000000003</v>
      </c>
      <c r="AH60">
        <v>67.716370999999995</v>
      </c>
      <c r="AI60">
        <v>0</v>
      </c>
      <c r="AJ60">
        <v>0</v>
      </c>
      <c r="AK60">
        <v>25.137810999999999</v>
      </c>
      <c r="AL60">
        <v>23.579653</v>
      </c>
      <c r="AM60">
        <v>0</v>
      </c>
      <c r="AN60">
        <v>0.75789799999999996</v>
      </c>
      <c r="AO60">
        <v>25.568297999999999</v>
      </c>
      <c r="AP60">
        <v>11.759388</v>
      </c>
      <c r="AQ60">
        <v>0</v>
      </c>
      <c r="AR60">
        <v>10.667952</v>
      </c>
      <c r="AS60">
        <v>9.0990669999999998</v>
      </c>
      <c r="AT60">
        <v>16.987591999999999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65.709999999999994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2316.2613099999994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660.11486000000002</v>
      </c>
      <c r="L61">
        <v>409.851314</v>
      </c>
      <c r="M61">
        <v>69.573599999999999</v>
      </c>
      <c r="N61">
        <v>56.274026999999997</v>
      </c>
      <c r="O61">
        <v>119.498093</v>
      </c>
      <c r="P61">
        <v>99.649687999999998</v>
      </c>
      <c r="Q61">
        <v>12.706458</v>
      </c>
      <c r="R61">
        <v>40.961554</v>
      </c>
      <c r="S61">
        <v>17.780403</v>
      </c>
      <c r="T61">
        <v>0</v>
      </c>
      <c r="U61">
        <v>337.21454199999999</v>
      </c>
      <c r="V61">
        <v>11.01582</v>
      </c>
      <c r="W61">
        <v>32.259926</v>
      </c>
      <c r="X61">
        <v>95.025942000000001</v>
      </c>
      <c r="Y61">
        <v>0</v>
      </c>
      <c r="Z61">
        <v>6.3010489999999999</v>
      </c>
      <c r="AA61">
        <v>0</v>
      </c>
      <c r="AB61">
        <v>0</v>
      </c>
      <c r="AC61">
        <v>0</v>
      </c>
      <c r="AD61">
        <v>17.615455999999998</v>
      </c>
      <c r="AE61">
        <v>31.737929999999999</v>
      </c>
      <c r="AF61">
        <v>8.5749460000000006</v>
      </c>
      <c r="AG61">
        <v>39.422721000000003</v>
      </c>
      <c r="AH61">
        <v>67.716370999999995</v>
      </c>
      <c r="AI61">
        <v>0</v>
      </c>
      <c r="AJ61">
        <v>0</v>
      </c>
      <c r="AK61">
        <v>25.137810999999999</v>
      </c>
      <c r="AL61">
        <v>23.579653</v>
      </c>
      <c r="AM61">
        <v>0</v>
      </c>
      <c r="AN61">
        <v>0.75789799999999996</v>
      </c>
      <c r="AO61">
        <v>25.568297999999999</v>
      </c>
      <c r="AP61">
        <v>11.759388</v>
      </c>
      <c r="AQ61">
        <v>0</v>
      </c>
      <c r="AR61">
        <v>10.667952</v>
      </c>
      <c r="AS61">
        <v>9.0990669999999998</v>
      </c>
      <c r="AT61">
        <v>16.987591999999999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67.64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2324.4923589999994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660.11486000000002</v>
      </c>
      <c r="L62">
        <v>409.851314</v>
      </c>
      <c r="M62">
        <v>69.573599999999999</v>
      </c>
      <c r="N62">
        <v>56.274026999999997</v>
      </c>
      <c r="O62">
        <v>119.498093</v>
      </c>
      <c r="P62">
        <v>99.649687999999998</v>
      </c>
      <c r="Q62">
        <v>12.706458</v>
      </c>
      <c r="R62">
        <v>40.961554</v>
      </c>
      <c r="S62">
        <v>17.780403</v>
      </c>
      <c r="T62">
        <v>0</v>
      </c>
      <c r="U62">
        <v>337.21454199999999</v>
      </c>
      <c r="V62">
        <v>11.01582</v>
      </c>
      <c r="W62">
        <v>32.259926</v>
      </c>
      <c r="X62">
        <v>95.025942000000001</v>
      </c>
      <c r="Y62">
        <v>0</v>
      </c>
      <c r="Z62">
        <v>6.3010489999999999</v>
      </c>
      <c r="AA62">
        <v>0</v>
      </c>
      <c r="AB62">
        <v>0</v>
      </c>
      <c r="AC62">
        <v>0</v>
      </c>
      <c r="AD62">
        <v>17.615455999999998</v>
      </c>
      <c r="AE62">
        <v>31.737929999999999</v>
      </c>
      <c r="AF62">
        <v>8.5749460000000006</v>
      </c>
      <c r="AG62">
        <v>39.422721000000003</v>
      </c>
      <c r="AH62">
        <v>67.716370999999995</v>
      </c>
      <c r="AI62">
        <v>0</v>
      </c>
      <c r="AJ62">
        <v>0</v>
      </c>
      <c r="AK62">
        <v>25.137810999999999</v>
      </c>
      <c r="AL62">
        <v>23.579653</v>
      </c>
      <c r="AM62">
        <v>0</v>
      </c>
      <c r="AN62">
        <v>0.75789799999999996</v>
      </c>
      <c r="AO62">
        <v>25.568297999999999</v>
      </c>
      <c r="AP62">
        <v>11.759388</v>
      </c>
      <c r="AQ62">
        <v>0</v>
      </c>
      <c r="AR62">
        <v>10.667952</v>
      </c>
      <c r="AS62">
        <v>9.0990669999999998</v>
      </c>
      <c r="AT62">
        <v>16.987591999999999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68.61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2325.4623589999997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11.69223</v>
      </c>
      <c r="H63">
        <v>0</v>
      </c>
      <c r="I63">
        <v>0</v>
      </c>
      <c r="J63">
        <v>0</v>
      </c>
      <c r="K63">
        <v>660.11486000000002</v>
      </c>
      <c r="L63">
        <v>410.33446400000003</v>
      </c>
      <c r="M63">
        <v>69.573599999999999</v>
      </c>
      <c r="N63">
        <v>56.274026999999997</v>
      </c>
      <c r="O63">
        <v>119.498093</v>
      </c>
      <c r="P63">
        <v>99.649687999999998</v>
      </c>
      <c r="Q63">
        <v>16.289016</v>
      </c>
      <c r="R63">
        <v>40.961554</v>
      </c>
      <c r="S63">
        <v>21.542306</v>
      </c>
      <c r="T63">
        <v>0</v>
      </c>
      <c r="U63">
        <v>337.21454199999999</v>
      </c>
      <c r="V63">
        <v>11.01582</v>
      </c>
      <c r="W63">
        <v>32.259926</v>
      </c>
      <c r="X63">
        <v>95.025942000000001</v>
      </c>
      <c r="Y63">
        <v>0</v>
      </c>
      <c r="Z63">
        <v>6.3010489999999999</v>
      </c>
      <c r="AA63">
        <v>0</v>
      </c>
      <c r="AB63">
        <v>11.592701</v>
      </c>
      <c r="AC63">
        <v>0</v>
      </c>
      <c r="AD63">
        <v>8.8077279999999991</v>
      </c>
      <c r="AE63">
        <v>31.737929999999999</v>
      </c>
      <c r="AF63">
        <v>8.5749460000000006</v>
      </c>
      <c r="AG63">
        <v>39.422721000000003</v>
      </c>
      <c r="AH63">
        <v>67.716370999999995</v>
      </c>
      <c r="AI63">
        <v>0</v>
      </c>
      <c r="AJ63">
        <v>0</v>
      </c>
      <c r="AK63">
        <v>25.137810999999999</v>
      </c>
      <c r="AL63">
        <v>23.579653</v>
      </c>
      <c r="AM63">
        <v>0</v>
      </c>
      <c r="AN63">
        <v>0.75789799999999996</v>
      </c>
      <c r="AO63">
        <v>25.568297999999999</v>
      </c>
      <c r="AP63">
        <v>11.759388</v>
      </c>
      <c r="AQ63">
        <v>0</v>
      </c>
      <c r="AR63">
        <v>10.667952</v>
      </c>
      <c r="AS63">
        <v>9.0990669999999998</v>
      </c>
      <c r="AT63">
        <v>16.987591999999999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68.61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2347.7671729999993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11.69223</v>
      </c>
      <c r="H64">
        <v>0</v>
      </c>
      <c r="I64">
        <v>0</v>
      </c>
      <c r="J64">
        <v>0</v>
      </c>
      <c r="K64">
        <v>660.11486000000002</v>
      </c>
      <c r="L64">
        <v>417.78632199999998</v>
      </c>
      <c r="M64">
        <v>69.573599999999999</v>
      </c>
      <c r="N64">
        <v>56.274026999999997</v>
      </c>
      <c r="O64">
        <v>119.498093</v>
      </c>
      <c r="P64">
        <v>99.649687999999998</v>
      </c>
      <c r="Q64">
        <v>16.289016</v>
      </c>
      <c r="R64">
        <v>40.961554</v>
      </c>
      <c r="S64">
        <v>21.542306</v>
      </c>
      <c r="T64">
        <v>0</v>
      </c>
      <c r="U64">
        <v>337.21454199999999</v>
      </c>
      <c r="V64">
        <v>11.01582</v>
      </c>
      <c r="W64">
        <v>32.259926</v>
      </c>
      <c r="X64">
        <v>95.025942000000001</v>
      </c>
      <c r="Y64">
        <v>0</v>
      </c>
      <c r="Z64">
        <v>6.3010489999999999</v>
      </c>
      <c r="AA64">
        <v>0</v>
      </c>
      <c r="AB64">
        <v>11.592701</v>
      </c>
      <c r="AC64">
        <v>0</v>
      </c>
      <c r="AD64">
        <v>8.8077279999999991</v>
      </c>
      <c r="AE64">
        <v>31.737929999999999</v>
      </c>
      <c r="AF64">
        <v>8.5749460000000006</v>
      </c>
      <c r="AG64">
        <v>39.422721000000003</v>
      </c>
      <c r="AH64">
        <v>67.716370999999995</v>
      </c>
      <c r="AI64">
        <v>0</v>
      </c>
      <c r="AJ64">
        <v>0</v>
      </c>
      <c r="AK64">
        <v>25.137810999999999</v>
      </c>
      <c r="AL64">
        <v>23.579653</v>
      </c>
      <c r="AM64">
        <v>0</v>
      </c>
      <c r="AN64">
        <v>0.75789799999999996</v>
      </c>
      <c r="AO64">
        <v>25.568297999999999</v>
      </c>
      <c r="AP64">
        <v>11.759388</v>
      </c>
      <c r="AQ64">
        <v>0</v>
      </c>
      <c r="AR64">
        <v>10.667952</v>
      </c>
      <c r="AS64">
        <v>9.0990669999999998</v>
      </c>
      <c r="AT64">
        <v>16.987591999999999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69.569999999999993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2356.1790309999992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11.69223</v>
      </c>
      <c r="H65">
        <v>0</v>
      </c>
      <c r="I65">
        <v>0</v>
      </c>
      <c r="J65">
        <v>0</v>
      </c>
      <c r="K65">
        <v>660.11486000000002</v>
      </c>
      <c r="L65">
        <v>431.93126799999999</v>
      </c>
      <c r="M65">
        <v>69.573599999999999</v>
      </c>
      <c r="N65">
        <v>56.274026999999997</v>
      </c>
      <c r="O65">
        <v>119.498093</v>
      </c>
      <c r="P65">
        <v>99.649687999999998</v>
      </c>
      <c r="Q65">
        <v>16.289016</v>
      </c>
      <c r="R65">
        <v>40.961554</v>
      </c>
      <c r="S65">
        <v>21.542306</v>
      </c>
      <c r="T65">
        <v>0</v>
      </c>
      <c r="U65">
        <v>337.21454199999999</v>
      </c>
      <c r="V65">
        <v>11.01582</v>
      </c>
      <c r="W65">
        <v>32.259926</v>
      </c>
      <c r="X65">
        <v>95.025942000000001</v>
      </c>
      <c r="Y65">
        <v>0</v>
      </c>
      <c r="Z65">
        <v>6.3010489999999999</v>
      </c>
      <c r="AA65">
        <v>0</v>
      </c>
      <c r="AB65">
        <v>11.592701</v>
      </c>
      <c r="AC65">
        <v>0</v>
      </c>
      <c r="AD65">
        <v>8.8077279999999991</v>
      </c>
      <c r="AE65">
        <v>31.737929999999999</v>
      </c>
      <c r="AF65">
        <v>8.5749460000000006</v>
      </c>
      <c r="AG65">
        <v>39.422721000000003</v>
      </c>
      <c r="AH65">
        <v>37.976073</v>
      </c>
      <c r="AI65">
        <v>0</v>
      </c>
      <c r="AJ65">
        <v>0</v>
      </c>
      <c r="AK65">
        <v>25.137810999999999</v>
      </c>
      <c r="AL65">
        <v>23.579653</v>
      </c>
      <c r="AM65">
        <v>0</v>
      </c>
      <c r="AN65">
        <v>0.75789799999999996</v>
      </c>
      <c r="AO65">
        <v>25.568297999999999</v>
      </c>
      <c r="AP65">
        <v>11.759388</v>
      </c>
      <c r="AQ65">
        <v>0</v>
      </c>
      <c r="AR65">
        <v>10.667952</v>
      </c>
      <c r="AS65">
        <v>9.0990669999999998</v>
      </c>
      <c r="AT65">
        <v>16.987591999999999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69.569999999999993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2340.5836789999994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11.69223</v>
      </c>
      <c r="H66">
        <v>0</v>
      </c>
      <c r="I66">
        <v>0</v>
      </c>
      <c r="J66">
        <v>0</v>
      </c>
      <c r="K66">
        <v>660.11486000000002</v>
      </c>
      <c r="L66">
        <v>432.55936400000002</v>
      </c>
      <c r="M66">
        <v>69.573599999999999</v>
      </c>
      <c r="N66">
        <v>56.274026999999997</v>
      </c>
      <c r="O66">
        <v>119.498093</v>
      </c>
      <c r="P66">
        <v>99.649687999999998</v>
      </c>
      <c r="Q66">
        <v>16.289016</v>
      </c>
      <c r="R66">
        <v>40.961554</v>
      </c>
      <c r="S66">
        <v>21.542306</v>
      </c>
      <c r="T66">
        <v>0</v>
      </c>
      <c r="U66">
        <v>337.21454199999999</v>
      </c>
      <c r="V66">
        <v>11.01582</v>
      </c>
      <c r="W66">
        <v>32.259926</v>
      </c>
      <c r="X66">
        <v>95.025942000000001</v>
      </c>
      <c r="Y66">
        <v>0</v>
      </c>
      <c r="Z66">
        <v>6.3010489999999999</v>
      </c>
      <c r="AA66">
        <v>0</v>
      </c>
      <c r="AB66">
        <v>11.592701</v>
      </c>
      <c r="AC66">
        <v>0</v>
      </c>
      <c r="AD66">
        <v>8.8077279999999991</v>
      </c>
      <c r="AE66">
        <v>31.737929999999999</v>
      </c>
      <c r="AF66">
        <v>8.5749460000000006</v>
      </c>
      <c r="AG66">
        <v>39.422721000000003</v>
      </c>
      <c r="AH66">
        <v>37.976073</v>
      </c>
      <c r="AI66">
        <v>0</v>
      </c>
      <c r="AJ66">
        <v>0</v>
      </c>
      <c r="AK66">
        <v>25.137810999999999</v>
      </c>
      <c r="AL66">
        <v>23.579653</v>
      </c>
      <c r="AM66">
        <v>0</v>
      </c>
      <c r="AN66">
        <v>0.75789799999999996</v>
      </c>
      <c r="AO66">
        <v>25.568297999999999</v>
      </c>
      <c r="AP66">
        <v>11.759388</v>
      </c>
      <c r="AQ66">
        <v>0</v>
      </c>
      <c r="AR66">
        <v>10.667952</v>
      </c>
      <c r="AS66">
        <v>9.0990669999999998</v>
      </c>
      <c r="AT66">
        <v>16.987591999999999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66.67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2338.3117749999992</v>
      </c>
    </row>
    <row r="67" spans="1:117">
      <c r="A67" t="s">
        <v>109</v>
      </c>
      <c r="B67">
        <v>0</v>
      </c>
      <c r="C67">
        <v>0</v>
      </c>
      <c r="D67">
        <v>6.5949980000000004</v>
      </c>
      <c r="E67">
        <v>0</v>
      </c>
      <c r="F67">
        <v>0</v>
      </c>
      <c r="G67">
        <v>11.69223</v>
      </c>
      <c r="H67">
        <v>0</v>
      </c>
      <c r="I67">
        <v>0</v>
      </c>
      <c r="J67">
        <v>0</v>
      </c>
      <c r="K67">
        <v>660.11486000000002</v>
      </c>
      <c r="L67">
        <v>440.28976399999999</v>
      </c>
      <c r="M67">
        <v>69.573599999999999</v>
      </c>
      <c r="N67">
        <v>56.274026999999997</v>
      </c>
      <c r="O67">
        <v>119.498093</v>
      </c>
      <c r="P67">
        <v>99.649687999999998</v>
      </c>
      <c r="Q67">
        <v>16.289016</v>
      </c>
      <c r="R67">
        <v>40.961554</v>
      </c>
      <c r="S67">
        <v>21.542306</v>
      </c>
      <c r="T67">
        <v>0</v>
      </c>
      <c r="U67">
        <v>337.21454199999999</v>
      </c>
      <c r="V67">
        <v>11.018319999999999</v>
      </c>
      <c r="W67">
        <v>32.259926</v>
      </c>
      <c r="X67">
        <v>95.025942000000001</v>
      </c>
      <c r="Y67">
        <v>0</v>
      </c>
      <c r="Z67">
        <v>6.3010489999999999</v>
      </c>
      <c r="AA67">
        <v>0</v>
      </c>
      <c r="AB67">
        <v>11.592701</v>
      </c>
      <c r="AC67">
        <v>0</v>
      </c>
      <c r="AD67">
        <v>8.8077279999999991</v>
      </c>
      <c r="AE67">
        <v>31.847028999999999</v>
      </c>
      <c r="AF67">
        <v>8.5749460000000006</v>
      </c>
      <c r="AG67">
        <v>39.422721000000003</v>
      </c>
      <c r="AH67">
        <v>37.976073</v>
      </c>
      <c r="AI67">
        <v>0</v>
      </c>
      <c r="AJ67">
        <v>0</v>
      </c>
      <c r="AK67">
        <v>25.137810999999999</v>
      </c>
      <c r="AL67">
        <v>23.579653</v>
      </c>
      <c r="AM67">
        <v>0</v>
      </c>
      <c r="AN67">
        <v>0.75789799999999996</v>
      </c>
      <c r="AO67">
        <v>25.568297999999999</v>
      </c>
      <c r="AP67">
        <v>11.759388</v>
      </c>
      <c r="AQ67">
        <v>0</v>
      </c>
      <c r="AR67">
        <v>10.667952</v>
      </c>
      <c r="AS67">
        <v>9.0990669999999998</v>
      </c>
      <c r="AT67">
        <v>16.987591999999999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63.78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2349.8587719999991</v>
      </c>
    </row>
    <row r="68" spans="1:117">
      <c r="A68" t="s">
        <v>110</v>
      </c>
      <c r="B68">
        <v>0</v>
      </c>
      <c r="C68">
        <v>0</v>
      </c>
      <c r="D68">
        <v>6.5949980000000004</v>
      </c>
      <c r="E68">
        <v>0</v>
      </c>
      <c r="F68">
        <v>0</v>
      </c>
      <c r="G68">
        <v>11.69223</v>
      </c>
      <c r="H68">
        <v>0</v>
      </c>
      <c r="I68">
        <v>0</v>
      </c>
      <c r="J68">
        <v>0</v>
      </c>
      <c r="K68">
        <v>660.11486000000002</v>
      </c>
      <c r="L68">
        <v>440.28976399999999</v>
      </c>
      <c r="M68">
        <v>69.573599999999999</v>
      </c>
      <c r="N68">
        <v>56.274026999999997</v>
      </c>
      <c r="O68">
        <v>119.498093</v>
      </c>
      <c r="P68">
        <v>99.649687999999998</v>
      </c>
      <c r="Q68">
        <v>16.289016</v>
      </c>
      <c r="R68">
        <v>40.961554</v>
      </c>
      <c r="S68">
        <v>21.542306</v>
      </c>
      <c r="T68">
        <v>0</v>
      </c>
      <c r="U68">
        <v>337.21454199999999</v>
      </c>
      <c r="V68">
        <v>11.018319999999999</v>
      </c>
      <c r="W68">
        <v>32.259926</v>
      </c>
      <c r="X68">
        <v>95.025942000000001</v>
      </c>
      <c r="Y68">
        <v>0</v>
      </c>
      <c r="Z68">
        <v>0</v>
      </c>
      <c r="AA68">
        <v>0</v>
      </c>
      <c r="AB68">
        <v>11.592701</v>
      </c>
      <c r="AC68">
        <v>0</v>
      </c>
      <c r="AD68">
        <v>8.8077279999999991</v>
      </c>
      <c r="AE68">
        <v>31.847028999999999</v>
      </c>
      <c r="AF68">
        <v>8.5749460000000006</v>
      </c>
      <c r="AG68">
        <v>39.422721000000003</v>
      </c>
      <c r="AH68">
        <v>37.976073</v>
      </c>
      <c r="AI68">
        <v>0</v>
      </c>
      <c r="AJ68">
        <v>0</v>
      </c>
      <c r="AK68">
        <v>25.137810999999999</v>
      </c>
      <c r="AL68">
        <v>23.579653</v>
      </c>
      <c r="AM68">
        <v>0</v>
      </c>
      <c r="AN68">
        <v>0.75789799999999996</v>
      </c>
      <c r="AO68">
        <v>25.568297999999999</v>
      </c>
      <c r="AP68">
        <v>11.759388</v>
      </c>
      <c r="AQ68">
        <v>0</v>
      </c>
      <c r="AR68">
        <v>10.667952</v>
      </c>
      <c r="AS68">
        <v>9.0990669999999998</v>
      </c>
      <c r="AT68">
        <v>16.987591999999999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62.81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2342.5877229999987</v>
      </c>
    </row>
    <row r="69" spans="1:117">
      <c r="A69" t="s">
        <v>111</v>
      </c>
      <c r="B69">
        <v>0</v>
      </c>
      <c r="C69">
        <v>0</v>
      </c>
      <c r="D69">
        <v>6.5949980000000004</v>
      </c>
      <c r="E69">
        <v>0</v>
      </c>
      <c r="F69">
        <v>0</v>
      </c>
      <c r="G69">
        <v>11.69223</v>
      </c>
      <c r="H69">
        <v>0</v>
      </c>
      <c r="I69">
        <v>0</v>
      </c>
      <c r="J69">
        <v>0</v>
      </c>
      <c r="K69">
        <v>660.11486000000002</v>
      </c>
      <c r="L69">
        <v>440.28976399999999</v>
      </c>
      <c r="M69">
        <v>69.573599999999999</v>
      </c>
      <c r="N69">
        <v>56.274026999999997</v>
      </c>
      <c r="O69">
        <v>119.498093</v>
      </c>
      <c r="P69">
        <v>99.649687999999998</v>
      </c>
      <c r="Q69">
        <v>16.289016</v>
      </c>
      <c r="R69">
        <v>40.961554</v>
      </c>
      <c r="S69">
        <v>21.542306</v>
      </c>
      <c r="T69">
        <v>0</v>
      </c>
      <c r="U69">
        <v>337.21454199999999</v>
      </c>
      <c r="V69">
        <v>11.018319999999999</v>
      </c>
      <c r="W69">
        <v>32.259926</v>
      </c>
      <c r="X69">
        <v>95.025942000000001</v>
      </c>
      <c r="Y69">
        <v>0</v>
      </c>
      <c r="Z69">
        <v>0</v>
      </c>
      <c r="AA69">
        <v>0</v>
      </c>
      <c r="AB69">
        <v>11.592701</v>
      </c>
      <c r="AC69">
        <v>0</v>
      </c>
      <c r="AD69">
        <v>8.8077279999999991</v>
      </c>
      <c r="AE69">
        <v>31.847028999999999</v>
      </c>
      <c r="AF69">
        <v>8.5749460000000006</v>
      </c>
      <c r="AG69">
        <v>39.422721000000003</v>
      </c>
      <c r="AH69">
        <v>22.602626999999998</v>
      </c>
      <c r="AI69">
        <v>0</v>
      </c>
      <c r="AJ69">
        <v>0</v>
      </c>
      <c r="AK69">
        <v>25.137810999999999</v>
      </c>
      <c r="AL69">
        <v>76.701240999999996</v>
      </c>
      <c r="AM69">
        <v>0</v>
      </c>
      <c r="AN69">
        <v>0.75789799999999996</v>
      </c>
      <c r="AO69">
        <v>25.568297999999999</v>
      </c>
      <c r="AP69">
        <v>11.759388</v>
      </c>
      <c r="AQ69">
        <v>0</v>
      </c>
      <c r="AR69">
        <v>8.5343619999999998</v>
      </c>
      <c r="AS69">
        <v>9.0990669999999998</v>
      </c>
      <c r="AT69">
        <v>16.987591999999999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59.91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2375.3022749999996</v>
      </c>
    </row>
    <row r="70" spans="1:117">
      <c r="A70" t="s">
        <v>112</v>
      </c>
      <c r="B70">
        <v>0</v>
      </c>
      <c r="C70">
        <v>0</v>
      </c>
      <c r="D70">
        <v>6.5949980000000004</v>
      </c>
      <c r="E70">
        <v>0</v>
      </c>
      <c r="F70">
        <v>0</v>
      </c>
      <c r="G70">
        <v>11.69223</v>
      </c>
      <c r="H70">
        <v>0</v>
      </c>
      <c r="I70">
        <v>0</v>
      </c>
      <c r="J70">
        <v>0</v>
      </c>
      <c r="K70">
        <v>660.11486000000002</v>
      </c>
      <c r="L70">
        <v>455.750564</v>
      </c>
      <c r="M70">
        <v>69.573599999999999</v>
      </c>
      <c r="N70">
        <v>56.274026999999997</v>
      </c>
      <c r="O70">
        <v>119.498093</v>
      </c>
      <c r="P70">
        <v>99.649687999999998</v>
      </c>
      <c r="Q70">
        <v>16.289016</v>
      </c>
      <c r="R70">
        <v>40.961554</v>
      </c>
      <c r="S70">
        <v>21.542306</v>
      </c>
      <c r="T70">
        <v>0</v>
      </c>
      <c r="U70">
        <v>337.21454199999999</v>
      </c>
      <c r="V70">
        <v>11.018319999999999</v>
      </c>
      <c r="W70">
        <v>32.259926</v>
      </c>
      <c r="X70">
        <v>95.025942000000001</v>
      </c>
      <c r="Y70">
        <v>0</v>
      </c>
      <c r="Z70">
        <v>0</v>
      </c>
      <c r="AA70">
        <v>0</v>
      </c>
      <c r="AB70">
        <v>11.592701</v>
      </c>
      <c r="AC70">
        <v>0</v>
      </c>
      <c r="AD70">
        <v>8.8077279999999991</v>
      </c>
      <c r="AE70">
        <v>31.847028999999999</v>
      </c>
      <c r="AF70">
        <v>8.5749460000000006</v>
      </c>
      <c r="AG70">
        <v>39.422721000000003</v>
      </c>
      <c r="AH70">
        <v>22.602626999999998</v>
      </c>
      <c r="AI70">
        <v>0</v>
      </c>
      <c r="AJ70">
        <v>0</v>
      </c>
      <c r="AK70">
        <v>25.137810999999999</v>
      </c>
      <c r="AL70">
        <v>76.701240999999996</v>
      </c>
      <c r="AM70">
        <v>0</v>
      </c>
      <c r="AN70">
        <v>0.75789799999999996</v>
      </c>
      <c r="AO70">
        <v>25.568297999999999</v>
      </c>
      <c r="AP70">
        <v>11.759388</v>
      </c>
      <c r="AQ70">
        <v>0</v>
      </c>
      <c r="AR70">
        <v>8.5343619999999998</v>
      </c>
      <c r="AS70">
        <v>9.0990669999999998</v>
      </c>
      <c r="AT70">
        <v>16.987591999999999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55.08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2385.9330749999999</v>
      </c>
    </row>
    <row r="71" spans="1:117">
      <c r="A71" t="s">
        <v>113</v>
      </c>
      <c r="B71">
        <v>0</v>
      </c>
      <c r="C71">
        <v>0</v>
      </c>
      <c r="D71">
        <v>0.56263600000000002</v>
      </c>
      <c r="E71">
        <v>0</v>
      </c>
      <c r="F71">
        <v>0</v>
      </c>
      <c r="G71">
        <v>1.071788</v>
      </c>
      <c r="H71">
        <v>0</v>
      </c>
      <c r="I71">
        <v>0</v>
      </c>
      <c r="J71">
        <v>0</v>
      </c>
      <c r="K71">
        <v>660.11486000000002</v>
      </c>
      <c r="L71">
        <v>508.897064</v>
      </c>
      <c r="M71">
        <v>69.573599999999999</v>
      </c>
      <c r="N71">
        <v>56.274026999999997</v>
      </c>
      <c r="O71">
        <v>119.498093</v>
      </c>
      <c r="P71">
        <v>99.649687999999998</v>
      </c>
      <c r="Q71">
        <v>19.311506000000001</v>
      </c>
      <c r="R71">
        <v>40.961554</v>
      </c>
      <c r="S71">
        <v>25.500754000000001</v>
      </c>
      <c r="T71">
        <v>0</v>
      </c>
      <c r="U71">
        <v>337.21454199999999</v>
      </c>
      <c r="V71">
        <v>11.018319999999999</v>
      </c>
      <c r="W71">
        <v>32.259926</v>
      </c>
      <c r="X71">
        <v>95.025942000000001</v>
      </c>
      <c r="Y71">
        <v>0</v>
      </c>
      <c r="Z71">
        <v>0</v>
      </c>
      <c r="AA71">
        <v>0</v>
      </c>
      <c r="AB71">
        <v>11.592701</v>
      </c>
      <c r="AC71">
        <v>0</v>
      </c>
      <c r="AD71">
        <v>8.8077279999999991</v>
      </c>
      <c r="AE71">
        <v>31.847028999999999</v>
      </c>
      <c r="AF71">
        <v>8.5749460000000006</v>
      </c>
      <c r="AG71">
        <v>39.422721000000003</v>
      </c>
      <c r="AH71">
        <v>22.602626999999998</v>
      </c>
      <c r="AI71">
        <v>0</v>
      </c>
      <c r="AJ71">
        <v>0</v>
      </c>
      <c r="AK71">
        <v>25.137810999999999</v>
      </c>
      <c r="AL71">
        <v>76.701240999999996</v>
      </c>
      <c r="AM71">
        <v>0</v>
      </c>
      <c r="AN71">
        <v>0.75789799999999996</v>
      </c>
      <c r="AO71">
        <v>25.568297999999999</v>
      </c>
      <c r="AP71">
        <v>11.759388</v>
      </c>
      <c r="AQ71">
        <v>0</v>
      </c>
      <c r="AR71">
        <v>8.5343619999999998</v>
      </c>
      <c r="AS71">
        <v>9.0990669999999998</v>
      </c>
      <c r="AT71">
        <v>16.987591999999999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89.87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2464.197709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660.11486000000002</v>
      </c>
      <c r="L72">
        <v>535.95346400000005</v>
      </c>
      <c r="M72">
        <v>69.573599999999999</v>
      </c>
      <c r="N72">
        <v>56.274026999999997</v>
      </c>
      <c r="O72">
        <v>119.498093</v>
      </c>
      <c r="P72">
        <v>99.649687999999998</v>
      </c>
      <c r="Q72">
        <v>19.311506000000001</v>
      </c>
      <c r="R72">
        <v>40.961554</v>
      </c>
      <c r="S72">
        <v>25.500754000000001</v>
      </c>
      <c r="T72">
        <v>0</v>
      </c>
      <c r="U72">
        <v>337.21454199999999</v>
      </c>
      <c r="V72">
        <v>11.018319999999999</v>
      </c>
      <c r="W72">
        <v>32.259926</v>
      </c>
      <c r="X72">
        <v>95.025942000000001</v>
      </c>
      <c r="Y72">
        <v>0</v>
      </c>
      <c r="Z72">
        <v>0</v>
      </c>
      <c r="AA72">
        <v>0</v>
      </c>
      <c r="AB72">
        <v>11.592701</v>
      </c>
      <c r="AC72">
        <v>0</v>
      </c>
      <c r="AD72">
        <v>8.8077279999999991</v>
      </c>
      <c r="AE72">
        <v>31.847028999999999</v>
      </c>
      <c r="AF72">
        <v>8.5749460000000006</v>
      </c>
      <c r="AG72">
        <v>39.422721000000003</v>
      </c>
      <c r="AH72">
        <v>22.602626999999998</v>
      </c>
      <c r="AI72">
        <v>0</v>
      </c>
      <c r="AJ72">
        <v>0</v>
      </c>
      <c r="AK72">
        <v>25.137810999999999</v>
      </c>
      <c r="AL72">
        <v>76.701240999999996</v>
      </c>
      <c r="AM72">
        <v>0</v>
      </c>
      <c r="AN72">
        <v>0.75789799999999996</v>
      </c>
      <c r="AO72">
        <v>25.568297999999999</v>
      </c>
      <c r="AP72">
        <v>11.759388</v>
      </c>
      <c r="AQ72">
        <v>14.91484</v>
      </c>
      <c r="AR72">
        <v>8.5343619999999998</v>
      </c>
      <c r="AS72">
        <v>9.0990669999999998</v>
      </c>
      <c r="AT72">
        <v>16.987591999999999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89.87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2504.534525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660.11486000000002</v>
      </c>
      <c r="L73">
        <v>630.57901800000002</v>
      </c>
      <c r="M73">
        <v>69.573599999999999</v>
      </c>
      <c r="N73">
        <v>56.274026999999997</v>
      </c>
      <c r="O73">
        <v>119.498093</v>
      </c>
      <c r="P73">
        <v>99.649687999999998</v>
      </c>
      <c r="Q73">
        <v>19.311506000000001</v>
      </c>
      <c r="R73">
        <v>40.963579000000003</v>
      </c>
      <c r="S73">
        <v>25.500754000000001</v>
      </c>
      <c r="T73">
        <v>0</v>
      </c>
      <c r="U73">
        <v>337.21454199999999</v>
      </c>
      <c r="V73">
        <v>11.018319999999999</v>
      </c>
      <c r="W73">
        <v>32.259926</v>
      </c>
      <c r="X73">
        <v>95.025942000000001</v>
      </c>
      <c r="Y73">
        <v>0</v>
      </c>
      <c r="Z73">
        <v>0</v>
      </c>
      <c r="AA73">
        <v>0</v>
      </c>
      <c r="AB73">
        <v>11.592701</v>
      </c>
      <c r="AC73">
        <v>0</v>
      </c>
      <c r="AD73">
        <v>8.8077279999999991</v>
      </c>
      <c r="AE73">
        <v>31.847028999999999</v>
      </c>
      <c r="AF73">
        <v>8.5749460000000006</v>
      </c>
      <c r="AG73">
        <v>39.422721000000003</v>
      </c>
      <c r="AH73">
        <v>22.602626999999998</v>
      </c>
      <c r="AI73">
        <v>0</v>
      </c>
      <c r="AJ73">
        <v>0</v>
      </c>
      <c r="AK73">
        <v>25.137810999999999</v>
      </c>
      <c r="AL73">
        <v>38.738000999999997</v>
      </c>
      <c r="AM73">
        <v>0</v>
      </c>
      <c r="AN73">
        <v>0.75789799999999996</v>
      </c>
      <c r="AO73">
        <v>25.568297999999999</v>
      </c>
      <c r="AP73">
        <v>11.759388</v>
      </c>
      <c r="AQ73">
        <v>14.91484</v>
      </c>
      <c r="AR73">
        <v>8.5343619999999998</v>
      </c>
      <c r="AS73">
        <v>9.0990669999999998</v>
      </c>
      <c r="AT73">
        <v>16.987591999999999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89.87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2561.1988640000009</v>
      </c>
    </row>
    <row r="74" spans="1:117">
      <c r="A74" t="s">
        <v>116</v>
      </c>
      <c r="B74">
        <v>0</v>
      </c>
      <c r="C74">
        <v>0</v>
      </c>
      <c r="D74">
        <v>19.326000000000001</v>
      </c>
      <c r="E74">
        <v>0</v>
      </c>
      <c r="F74">
        <v>0</v>
      </c>
      <c r="G74">
        <v>31.887899999999998</v>
      </c>
      <c r="H74">
        <v>0</v>
      </c>
      <c r="I74">
        <v>0</v>
      </c>
      <c r="J74">
        <v>20.292300000000001</v>
      </c>
      <c r="K74">
        <v>660.11486000000002</v>
      </c>
      <c r="L74">
        <v>631.14126099999999</v>
      </c>
      <c r="M74">
        <v>69.573599999999999</v>
      </c>
      <c r="N74">
        <v>56.274026999999997</v>
      </c>
      <c r="O74">
        <v>119.498093</v>
      </c>
      <c r="P74">
        <v>99.649687999999998</v>
      </c>
      <c r="Q74">
        <v>19.311506000000001</v>
      </c>
      <c r="R74">
        <v>40.963579000000003</v>
      </c>
      <c r="S74">
        <v>25.500754000000001</v>
      </c>
      <c r="T74">
        <v>0</v>
      </c>
      <c r="U74">
        <v>337.21454199999999</v>
      </c>
      <c r="V74">
        <v>11.018319999999999</v>
      </c>
      <c r="W74">
        <v>32.259926</v>
      </c>
      <c r="X74">
        <v>95.025942000000001</v>
      </c>
      <c r="Y74">
        <v>0</v>
      </c>
      <c r="Z74">
        <v>0</v>
      </c>
      <c r="AA74">
        <v>0</v>
      </c>
      <c r="AB74">
        <v>11.592701</v>
      </c>
      <c r="AC74">
        <v>0</v>
      </c>
      <c r="AD74">
        <v>8.8077279999999991</v>
      </c>
      <c r="AE74">
        <v>31.847028999999999</v>
      </c>
      <c r="AF74">
        <v>8.5749460000000006</v>
      </c>
      <c r="AG74">
        <v>39.422721000000003</v>
      </c>
      <c r="AH74">
        <v>37.976073</v>
      </c>
      <c r="AI74">
        <v>0</v>
      </c>
      <c r="AJ74">
        <v>0</v>
      </c>
      <c r="AK74">
        <v>25.137810999999999</v>
      </c>
      <c r="AL74">
        <v>25.825334000000002</v>
      </c>
      <c r="AM74">
        <v>0</v>
      </c>
      <c r="AN74">
        <v>0.75789799999999996</v>
      </c>
      <c r="AO74">
        <v>25.568297999999999</v>
      </c>
      <c r="AP74">
        <v>11.759388</v>
      </c>
      <c r="AQ74">
        <v>30.073188999999999</v>
      </c>
      <c r="AR74">
        <v>14.935133</v>
      </c>
      <c r="AS74">
        <v>9.0990669999999998</v>
      </c>
      <c r="AT74">
        <v>16.987591999999999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89.87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2657.2872060000009</v>
      </c>
    </row>
    <row r="75" spans="1:117">
      <c r="A75" t="s">
        <v>117</v>
      </c>
      <c r="B75">
        <v>0</v>
      </c>
      <c r="C75">
        <v>0</v>
      </c>
      <c r="D75">
        <v>28.409220000000001</v>
      </c>
      <c r="E75">
        <v>0</v>
      </c>
      <c r="F75">
        <v>0</v>
      </c>
      <c r="G75">
        <v>46.750656999999997</v>
      </c>
      <c r="H75">
        <v>0</v>
      </c>
      <c r="I75">
        <v>0</v>
      </c>
      <c r="J75">
        <v>52.815348999999998</v>
      </c>
      <c r="K75">
        <v>660.11486000000002</v>
      </c>
      <c r="L75">
        <v>631.14126099999999</v>
      </c>
      <c r="M75">
        <v>69.573599999999999</v>
      </c>
      <c r="N75">
        <v>56.274026999999997</v>
      </c>
      <c r="O75">
        <v>119.498093</v>
      </c>
      <c r="P75">
        <v>99.649687999999998</v>
      </c>
      <c r="Q75">
        <v>19.311506000000001</v>
      </c>
      <c r="R75">
        <v>40.963579000000003</v>
      </c>
      <c r="S75">
        <v>25.500754000000001</v>
      </c>
      <c r="T75">
        <v>0</v>
      </c>
      <c r="U75">
        <v>337.21454199999999</v>
      </c>
      <c r="V75">
        <v>11.018319999999999</v>
      </c>
      <c r="W75">
        <v>32.259926</v>
      </c>
      <c r="X75">
        <v>95.025942000000001</v>
      </c>
      <c r="Y75">
        <v>0</v>
      </c>
      <c r="Z75">
        <v>0</v>
      </c>
      <c r="AA75">
        <v>6.1070159999999998</v>
      </c>
      <c r="AB75">
        <v>11.592701</v>
      </c>
      <c r="AC75">
        <v>0</v>
      </c>
      <c r="AD75">
        <v>8.8077279999999991</v>
      </c>
      <c r="AE75">
        <v>31.847028999999999</v>
      </c>
      <c r="AF75">
        <v>8.5749460000000006</v>
      </c>
      <c r="AG75">
        <v>39.422721000000003</v>
      </c>
      <c r="AH75">
        <v>45.205252999999999</v>
      </c>
      <c r="AI75">
        <v>0</v>
      </c>
      <c r="AJ75">
        <v>0</v>
      </c>
      <c r="AK75">
        <v>25.137810999999999</v>
      </c>
      <c r="AL75">
        <v>25.825334000000002</v>
      </c>
      <c r="AM75">
        <v>0</v>
      </c>
      <c r="AN75">
        <v>0.75789799999999996</v>
      </c>
      <c r="AO75">
        <v>25.568297999999999</v>
      </c>
      <c r="AP75">
        <v>11.759388</v>
      </c>
      <c r="AQ75">
        <v>30.073188999999999</v>
      </c>
      <c r="AR75">
        <v>46.938988999999999</v>
      </c>
      <c r="AS75">
        <v>9.0990669999999998</v>
      </c>
      <c r="AT75">
        <v>16.987591999999999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72.47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2741.696284000001</v>
      </c>
    </row>
    <row r="76" spans="1:117">
      <c r="A76" t="s">
        <v>118</v>
      </c>
      <c r="B76">
        <v>0</v>
      </c>
      <c r="C76">
        <v>0</v>
      </c>
      <c r="D76">
        <v>28.409220000000001</v>
      </c>
      <c r="E76">
        <v>0</v>
      </c>
      <c r="F76">
        <v>0</v>
      </c>
      <c r="G76">
        <v>46.750656999999997</v>
      </c>
      <c r="H76">
        <v>0</v>
      </c>
      <c r="I76">
        <v>0</v>
      </c>
      <c r="J76">
        <v>52.815348999999998</v>
      </c>
      <c r="K76">
        <v>660.11486000000002</v>
      </c>
      <c r="L76">
        <v>631.14126099999999</v>
      </c>
      <c r="M76">
        <v>69.573599999999999</v>
      </c>
      <c r="N76">
        <v>56.274026999999997</v>
      </c>
      <c r="O76">
        <v>119.498093</v>
      </c>
      <c r="P76">
        <v>99.649687999999998</v>
      </c>
      <c r="Q76">
        <v>19.311506000000001</v>
      </c>
      <c r="R76">
        <v>40.963579000000003</v>
      </c>
      <c r="S76">
        <v>25.500754000000001</v>
      </c>
      <c r="T76">
        <v>0</v>
      </c>
      <c r="U76">
        <v>337.21454199999999</v>
      </c>
      <c r="V76">
        <v>11.018319999999999</v>
      </c>
      <c r="W76">
        <v>32.259926</v>
      </c>
      <c r="X76">
        <v>95.025942000000001</v>
      </c>
      <c r="Y76">
        <v>0</v>
      </c>
      <c r="Z76">
        <v>0</v>
      </c>
      <c r="AA76">
        <v>13.511773</v>
      </c>
      <c r="AB76">
        <v>11.592701</v>
      </c>
      <c r="AC76">
        <v>0</v>
      </c>
      <c r="AD76">
        <v>8.8077279999999991</v>
      </c>
      <c r="AE76">
        <v>31.847028999999999</v>
      </c>
      <c r="AF76">
        <v>8.5749460000000006</v>
      </c>
      <c r="AG76">
        <v>39.422721000000003</v>
      </c>
      <c r="AH76">
        <v>54.905166000000001</v>
      </c>
      <c r="AI76">
        <v>0</v>
      </c>
      <c r="AJ76">
        <v>0</v>
      </c>
      <c r="AK76">
        <v>25.137810999999999</v>
      </c>
      <c r="AL76">
        <v>25.825334000000002</v>
      </c>
      <c r="AM76">
        <v>3.4778099999999998</v>
      </c>
      <c r="AN76">
        <v>0.75789799999999996</v>
      </c>
      <c r="AO76">
        <v>25.568297999999999</v>
      </c>
      <c r="AP76">
        <v>11.759388</v>
      </c>
      <c r="AQ76">
        <v>43.831367999999998</v>
      </c>
      <c r="AR76">
        <v>46.938988999999999</v>
      </c>
      <c r="AS76">
        <v>9.0990669999999998</v>
      </c>
      <c r="AT76">
        <v>16.987591999999999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67.64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2771.206943000001</v>
      </c>
    </row>
    <row r="77" spans="1:117">
      <c r="A77" t="s">
        <v>119</v>
      </c>
      <c r="B77">
        <v>0</v>
      </c>
      <c r="C77">
        <v>0</v>
      </c>
      <c r="D77">
        <v>28.409220000000001</v>
      </c>
      <c r="E77">
        <v>0</v>
      </c>
      <c r="F77">
        <v>0</v>
      </c>
      <c r="G77">
        <v>46.750656999999997</v>
      </c>
      <c r="H77">
        <v>0</v>
      </c>
      <c r="I77">
        <v>0</v>
      </c>
      <c r="J77">
        <v>52.815348999999998</v>
      </c>
      <c r="K77">
        <v>660.11486000000002</v>
      </c>
      <c r="L77">
        <v>631.14126099999999</v>
      </c>
      <c r="M77">
        <v>69.573599999999999</v>
      </c>
      <c r="N77">
        <v>56.274026999999997</v>
      </c>
      <c r="O77">
        <v>119.498093</v>
      </c>
      <c r="P77">
        <v>99.649687999999998</v>
      </c>
      <c r="Q77">
        <v>19.311506000000001</v>
      </c>
      <c r="R77">
        <v>40.963579000000003</v>
      </c>
      <c r="S77">
        <v>25.500754000000001</v>
      </c>
      <c r="T77">
        <v>0</v>
      </c>
      <c r="U77">
        <v>337.21454199999999</v>
      </c>
      <c r="V77">
        <v>11.018319999999999</v>
      </c>
      <c r="W77">
        <v>32.259926</v>
      </c>
      <c r="X77">
        <v>95.025942000000001</v>
      </c>
      <c r="Y77">
        <v>0</v>
      </c>
      <c r="Z77">
        <v>0</v>
      </c>
      <c r="AA77">
        <v>13.511773</v>
      </c>
      <c r="AB77">
        <v>25.452418999999999</v>
      </c>
      <c r="AC77">
        <v>9.3516969999999997</v>
      </c>
      <c r="AD77">
        <v>17.615455999999998</v>
      </c>
      <c r="AE77">
        <v>31.847028999999999</v>
      </c>
      <c r="AF77">
        <v>8.5749460000000006</v>
      </c>
      <c r="AG77">
        <v>39.422721000000003</v>
      </c>
      <c r="AH77">
        <v>82.357748999999998</v>
      </c>
      <c r="AI77">
        <v>3.07525</v>
      </c>
      <c r="AJ77">
        <v>0</v>
      </c>
      <c r="AK77">
        <v>25.137810999999999</v>
      </c>
      <c r="AL77">
        <v>25.825334000000002</v>
      </c>
      <c r="AM77">
        <v>4.3794649999999997</v>
      </c>
      <c r="AN77">
        <v>0.75789799999999996</v>
      </c>
      <c r="AO77">
        <v>25.568297999999999</v>
      </c>
      <c r="AP77">
        <v>11.759388</v>
      </c>
      <c r="AQ77">
        <v>50.771335000000001</v>
      </c>
      <c r="AR77">
        <v>14.935133</v>
      </c>
      <c r="AS77">
        <v>9.0990669999999998</v>
      </c>
      <c r="AT77">
        <v>16.987591999999999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63.78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2805.7316850000007</v>
      </c>
    </row>
    <row r="78" spans="1:117">
      <c r="A78" t="s">
        <v>120</v>
      </c>
      <c r="B78">
        <v>0</v>
      </c>
      <c r="C78">
        <v>0</v>
      </c>
      <c r="D78">
        <v>28.409220000000001</v>
      </c>
      <c r="E78">
        <v>0</v>
      </c>
      <c r="F78">
        <v>0</v>
      </c>
      <c r="G78">
        <v>46.750656999999997</v>
      </c>
      <c r="H78">
        <v>0</v>
      </c>
      <c r="I78">
        <v>0</v>
      </c>
      <c r="J78">
        <v>52.815348999999998</v>
      </c>
      <c r="K78">
        <v>660.11486000000002</v>
      </c>
      <c r="L78">
        <v>631.14126099999999</v>
      </c>
      <c r="M78">
        <v>69.573599999999999</v>
      </c>
      <c r="N78">
        <v>56.274026999999997</v>
      </c>
      <c r="O78">
        <v>119.498093</v>
      </c>
      <c r="P78">
        <v>99.649687999999998</v>
      </c>
      <c r="Q78">
        <v>19.311506000000001</v>
      </c>
      <c r="R78">
        <v>40.963579000000003</v>
      </c>
      <c r="S78">
        <v>25.500754000000001</v>
      </c>
      <c r="T78">
        <v>0</v>
      </c>
      <c r="U78">
        <v>337.21454199999999</v>
      </c>
      <c r="V78">
        <v>11.018319999999999</v>
      </c>
      <c r="W78">
        <v>32.259926</v>
      </c>
      <c r="X78">
        <v>95.025942000000001</v>
      </c>
      <c r="Y78">
        <v>0</v>
      </c>
      <c r="Z78">
        <v>3.18879</v>
      </c>
      <c r="AA78">
        <v>21.374555999999998</v>
      </c>
      <c r="AB78">
        <v>25.452418999999999</v>
      </c>
      <c r="AC78">
        <v>18.703393999999999</v>
      </c>
      <c r="AD78">
        <v>26.423183999999999</v>
      </c>
      <c r="AE78">
        <v>31.847028999999999</v>
      </c>
      <c r="AF78">
        <v>8.5749460000000006</v>
      </c>
      <c r="AG78">
        <v>39.422721000000003</v>
      </c>
      <c r="AH78">
        <v>100.75098</v>
      </c>
      <c r="AI78">
        <v>8.6106990000000003</v>
      </c>
      <c r="AJ78">
        <v>0</v>
      </c>
      <c r="AK78">
        <v>25.137810999999999</v>
      </c>
      <c r="AL78">
        <v>25.825334000000002</v>
      </c>
      <c r="AM78">
        <v>5.023504</v>
      </c>
      <c r="AN78">
        <v>0.75789799999999996</v>
      </c>
      <c r="AO78">
        <v>25.568297999999999</v>
      </c>
      <c r="AP78">
        <v>11.759388</v>
      </c>
      <c r="AQ78">
        <v>60.146377000000001</v>
      </c>
      <c r="AR78">
        <v>8.5343619999999998</v>
      </c>
      <c r="AS78">
        <v>9.0990669999999998</v>
      </c>
      <c r="AT78">
        <v>16.987591999999999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59.91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2858.6196730000006</v>
      </c>
    </row>
    <row r="79" spans="1:117">
      <c r="A79" t="s">
        <v>121</v>
      </c>
      <c r="B79">
        <v>0</v>
      </c>
      <c r="C79">
        <v>0</v>
      </c>
      <c r="D79">
        <v>28.409220000000001</v>
      </c>
      <c r="E79">
        <v>0</v>
      </c>
      <c r="F79">
        <v>0</v>
      </c>
      <c r="G79">
        <v>46.750656999999997</v>
      </c>
      <c r="H79">
        <v>0</v>
      </c>
      <c r="I79">
        <v>0</v>
      </c>
      <c r="J79">
        <v>52.815348999999998</v>
      </c>
      <c r="K79">
        <v>660.11486000000002</v>
      </c>
      <c r="L79">
        <v>631.14126099999999</v>
      </c>
      <c r="M79">
        <v>69.573599999999999</v>
      </c>
      <c r="N79">
        <v>56.274026999999997</v>
      </c>
      <c r="O79">
        <v>119.498093</v>
      </c>
      <c r="P79">
        <v>99.649687999999998</v>
      </c>
      <c r="Q79">
        <v>19.311506000000001</v>
      </c>
      <c r="R79">
        <v>40.963579000000003</v>
      </c>
      <c r="S79">
        <v>25.500754000000001</v>
      </c>
      <c r="T79">
        <v>0</v>
      </c>
      <c r="U79">
        <v>337.21454199999999</v>
      </c>
      <c r="V79">
        <v>11.018319999999999</v>
      </c>
      <c r="W79">
        <v>32.259926</v>
      </c>
      <c r="X79">
        <v>95.025942000000001</v>
      </c>
      <c r="Y79">
        <v>0</v>
      </c>
      <c r="Z79">
        <v>18.903147000000001</v>
      </c>
      <c r="AA79">
        <v>40.727690000000003</v>
      </c>
      <c r="AB79">
        <v>38.178629000000001</v>
      </c>
      <c r="AC79">
        <v>28.083390999999999</v>
      </c>
      <c r="AD79">
        <v>35.312606000000002</v>
      </c>
      <c r="AE79">
        <v>47.770544000000001</v>
      </c>
      <c r="AF79">
        <v>9.5277180000000001</v>
      </c>
      <c r="AG79">
        <v>39.422721000000003</v>
      </c>
      <c r="AH79">
        <v>135.61575999999999</v>
      </c>
      <c r="AI79">
        <v>47.398209000000001</v>
      </c>
      <c r="AJ79">
        <v>0</v>
      </c>
      <c r="AK79">
        <v>25.137810999999999</v>
      </c>
      <c r="AL79">
        <v>25.825334000000002</v>
      </c>
      <c r="AM79">
        <v>15.271452</v>
      </c>
      <c r="AN79">
        <v>0.75789799999999996</v>
      </c>
      <c r="AO79">
        <v>25.568297999999999</v>
      </c>
      <c r="AP79">
        <v>11.759388</v>
      </c>
      <c r="AQ79">
        <v>60.146377000000001</v>
      </c>
      <c r="AR79">
        <v>8.5343619999999998</v>
      </c>
      <c r="AS79">
        <v>9.0990669999999998</v>
      </c>
      <c r="AT79">
        <v>16.987591999999999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57.98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3023.5293180000003</v>
      </c>
    </row>
    <row r="80" spans="1:117">
      <c r="A80" t="s">
        <v>122</v>
      </c>
      <c r="B80">
        <v>0</v>
      </c>
      <c r="C80">
        <v>0</v>
      </c>
      <c r="D80">
        <v>28.409220000000001</v>
      </c>
      <c r="E80">
        <v>0</v>
      </c>
      <c r="F80">
        <v>0</v>
      </c>
      <c r="G80">
        <v>46.750656999999997</v>
      </c>
      <c r="H80">
        <v>0</v>
      </c>
      <c r="I80">
        <v>0</v>
      </c>
      <c r="J80">
        <v>52.815348999999998</v>
      </c>
      <c r="K80">
        <v>660.11486000000002</v>
      </c>
      <c r="L80">
        <v>631.14126099999999</v>
      </c>
      <c r="M80">
        <v>69.573599999999999</v>
      </c>
      <c r="N80">
        <v>56.274026999999997</v>
      </c>
      <c r="O80">
        <v>119.498093</v>
      </c>
      <c r="P80">
        <v>99.649687999999998</v>
      </c>
      <c r="Q80">
        <v>19.311506000000001</v>
      </c>
      <c r="R80">
        <v>40.963579000000003</v>
      </c>
      <c r="S80">
        <v>25.500754000000001</v>
      </c>
      <c r="T80">
        <v>0</v>
      </c>
      <c r="U80">
        <v>337.21454199999999</v>
      </c>
      <c r="V80">
        <v>11.018319999999999</v>
      </c>
      <c r="W80">
        <v>32.259926</v>
      </c>
      <c r="X80">
        <v>95.025942000000001</v>
      </c>
      <c r="Y80">
        <v>0</v>
      </c>
      <c r="Z80">
        <v>18.903147000000001</v>
      </c>
      <c r="AA80">
        <v>40.727690000000003</v>
      </c>
      <c r="AB80">
        <v>38.178629000000001</v>
      </c>
      <c r="AC80">
        <v>28.083390999999999</v>
      </c>
      <c r="AD80">
        <v>35.312606000000002</v>
      </c>
      <c r="AE80">
        <v>47.770544000000001</v>
      </c>
      <c r="AF80">
        <v>9.5277180000000001</v>
      </c>
      <c r="AG80">
        <v>39.422721000000003</v>
      </c>
      <c r="AH80">
        <v>135.61575999999999</v>
      </c>
      <c r="AI80">
        <v>47.398209000000001</v>
      </c>
      <c r="AJ80">
        <v>0</v>
      </c>
      <c r="AK80">
        <v>25.137810999999999</v>
      </c>
      <c r="AL80">
        <v>25.825334000000002</v>
      </c>
      <c r="AM80">
        <v>15.271452</v>
      </c>
      <c r="AN80">
        <v>0.75789799999999996</v>
      </c>
      <c r="AO80">
        <v>25.568297999999999</v>
      </c>
      <c r="AP80">
        <v>11.759388</v>
      </c>
      <c r="AQ80">
        <v>60.146377000000001</v>
      </c>
      <c r="AR80">
        <v>8.5343619999999998</v>
      </c>
      <c r="AS80">
        <v>9.0990669999999998</v>
      </c>
      <c r="AT80">
        <v>16.987591999999999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54.11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3019.6593180000004</v>
      </c>
    </row>
    <row r="81" spans="1:117">
      <c r="A81" t="s">
        <v>123</v>
      </c>
      <c r="B81">
        <v>0</v>
      </c>
      <c r="C81">
        <v>0</v>
      </c>
      <c r="D81">
        <v>28.409220000000001</v>
      </c>
      <c r="E81">
        <v>0</v>
      </c>
      <c r="F81">
        <v>0</v>
      </c>
      <c r="G81">
        <v>46.750656999999997</v>
      </c>
      <c r="H81">
        <v>0</v>
      </c>
      <c r="I81">
        <v>0</v>
      </c>
      <c r="J81">
        <v>52.815348999999998</v>
      </c>
      <c r="K81">
        <v>660.11486000000002</v>
      </c>
      <c r="L81">
        <v>631.14126099999999</v>
      </c>
      <c r="M81">
        <v>59.910600000000002</v>
      </c>
      <c r="N81">
        <v>56.274026999999997</v>
      </c>
      <c r="O81">
        <v>119.498093</v>
      </c>
      <c r="P81">
        <v>99.649687999999998</v>
      </c>
      <c r="Q81">
        <v>19.311506000000001</v>
      </c>
      <c r="R81">
        <v>40.963579000000003</v>
      </c>
      <c r="S81">
        <v>25.500754000000001</v>
      </c>
      <c r="T81">
        <v>0</v>
      </c>
      <c r="U81">
        <v>337.21454199999999</v>
      </c>
      <c r="V81">
        <v>11.018319999999999</v>
      </c>
      <c r="W81">
        <v>32.259926</v>
      </c>
      <c r="X81">
        <v>95.025942000000001</v>
      </c>
      <c r="Y81">
        <v>0</v>
      </c>
      <c r="Z81">
        <v>18.903147000000001</v>
      </c>
      <c r="AA81">
        <v>40.727690000000003</v>
      </c>
      <c r="AB81">
        <v>38.178629000000001</v>
      </c>
      <c r="AC81">
        <v>28.083390999999999</v>
      </c>
      <c r="AD81">
        <v>35.312606000000002</v>
      </c>
      <c r="AE81">
        <v>47.770544000000001</v>
      </c>
      <c r="AF81">
        <v>9.5277180000000001</v>
      </c>
      <c r="AG81">
        <v>39.422721000000003</v>
      </c>
      <c r="AH81">
        <v>135.61575999999999</v>
      </c>
      <c r="AI81">
        <v>47.398209000000001</v>
      </c>
      <c r="AJ81">
        <v>0</v>
      </c>
      <c r="AK81">
        <v>25.137810999999999</v>
      </c>
      <c r="AL81">
        <v>23.579653</v>
      </c>
      <c r="AM81">
        <v>15.271452</v>
      </c>
      <c r="AN81">
        <v>0.75789799999999996</v>
      </c>
      <c r="AO81">
        <v>25.568297999999999</v>
      </c>
      <c r="AP81">
        <v>11.759388</v>
      </c>
      <c r="AQ81">
        <v>60.146377000000001</v>
      </c>
      <c r="AR81">
        <v>8.5343619999999998</v>
      </c>
      <c r="AS81">
        <v>9.0990669999999998</v>
      </c>
      <c r="AT81">
        <v>16.987591999999999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49.28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3002.9206370000002</v>
      </c>
    </row>
    <row r="82" spans="1:117">
      <c r="A82" t="s">
        <v>124</v>
      </c>
      <c r="B82">
        <v>0</v>
      </c>
      <c r="C82">
        <v>0</v>
      </c>
      <c r="D82">
        <v>28.409220000000001</v>
      </c>
      <c r="E82">
        <v>0</v>
      </c>
      <c r="F82">
        <v>0</v>
      </c>
      <c r="G82">
        <v>46.750656999999997</v>
      </c>
      <c r="H82">
        <v>0</v>
      </c>
      <c r="I82">
        <v>0</v>
      </c>
      <c r="J82">
        <v>52.815348999999998</v>
      </c>
      <c r="K82">
        <v>660.11486000000002</v>
      </c>
      <c r="L82">
        <v>631.14126099999999</v>
      </c>
      <c r="M82">
        <v>59.910600000000002</v>
      </c>
      <c r="N82">
        <v>56.274026999999997</v>
      </c>
      <c r="O82">
        <v>119.498093</v>
      </c>
      <c r="P82">
        <v>99.649687999999998</v>
      </c>
      <c r="Q82">
        <v>19.311506000000001</v>
      </c>
      <c r="R82">
        <v>40.963579000000003</v>
      </c>
      <c r="S82">
        <v>25.500754000000001</v>
      </c>
      <c r="T82">
        <v>0</v>
      </c>
      <c r="U82">
        <v>337.21454199999999</v>
      </c>
      <c r="V82">
        <v>11.018319999999999</v>
      </c>
      <c r="W82">
        <v>32.259926</v>
      </c>
      <c r="X82">
        <v>95.025942000000001</v>
      </c>
      <c r="Y82">
        <v>0</v>
      </c>
      <c r="Z82">
        <v>18.903147000000001</v>
      </c>
      <c r="AA82">
        <v>40.727690000000003</v>
      </c>
      <c r="AB82">
        <v>38.178629000000001</v>
      </c>
      <c r="AC82">
        <v>28.083390999999999</v>
      </c>
      <c r="AD82">
        <v>35.312606000000002</v>
      </c>
      <c r="AE82">
        <v>47.770544000000001</v>
      </c>
      <c r="AF82">
        <v>9.5277180000000001</v>
      </c>
      <c r="AG82">
        <v>39.422721000000003</v>
      </c>
      <c r="AH82">
        <v>135.61575999999999</v>
      </c>
      <c r="AI82">
        <v>47.398209000000001</v>
      </c>
      <c r="AJ82">
        <v>0</v>
      </c>
      <c r="AK82">
        <v>25.137810999999999</v>
      </c>
      <c r="AL82">
        <v>23.579653</v>
      </c>
      <c r="AM82">
        <v>15.271452</v>
      </c>
      <c r="AN82">
        <v>0.75789799999999996</v>
      </c>
      <c r="AO82">
        <v>25.568297999999999</v>
      </c>
      <c r="AP82">
        <v>11.759388</v>
      </c>
      <c r="AQ82">
        <v>60.146377000000001</v>
      </c>
      <c r="AR82">
        <v>12.801542</v>
      </c>
      <c r="AS82">
        <v>9.0990669999999998</v>
      </c>
      <c r="AT82">
        <v>16.987591999999999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45.42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3003.3278170000003</v>
      </c>
    </row>
    <row r="83" spans="1:117">
      <c r="A83" t="s">
        <v>125</v>
      </c>
      <c r="B83">
        <v>0</v>
      </c>
      <c r="C83">
        <v>0</v>
      </c>
      <c r="D83">
        <v>14.259786</v>
      </c>
      <c r="E83">
        <v>0</v>
      </c>
      <c r="F83">
        <v>0</v>
      </c>
      <c r="G83">
        <v>27.424657</v>
      </c>
      <c r="H83">
        <v>0</v>
      </c>
      <c r="I83">
        <v>0</v>
      </c>
      <c r="J83">
        <v>33.489348999999997</v>
      </c>
      <c r="K83">
        <v>660.11486000000002</v>
      </c>
      <c r="L83">
        <v>599.32341799999995</v>
      </c>
      <c r="M83">
        <v>59.910600000000002</v>
      </c>
      <c r="N83">
        <v>56.274026999999997</v>
      </c>
      <c r="O83">
        <v>119.498093</v>
      </c>
      <c r="P83">
        <v>99.649687999999998</v>
      </c>
      <c r="Q83">
        <v>19.311506000000001</v>
      </c>
      <c r="R83">
        <v>40.963579000000003</v>
      </c>
      <c r="S83">
        <v>25.500754000000001</v>
      </c>
      <c r="T83">
        <v>0</v>
      </c>
      <c r="U83">
        <v>337.21454199999999</v>
      </c>
      <c r="V83">
        <v>11.018319999999999</v>
      </c>
      <c r="W83">
        <v>32.259926</v>
      </c>
      <c r="X83">
        <v>95.025942000000001</v>
      </c>
      <c r="Y83">
        <v>0</v>
      </c>
      <c r="Z83">
        <v>2.1258599999999999</v>
      </c>
      <c r="AA83">
        <v>40.727690000000003</v>
      </c>
      <c r="AB83">
        <v>38.178629000000001</v>
      </c>
      <c r="AC83">
        <v>28.083390999999999</v>
      </c>
      <c r="AD83">
        <v>35.312606000000002</v>
      </c>
      <c r="AE83">
        <v>47.770544000000001</v>
      </c>
      <c r="AF83">
        <v>9.5277180000000001</v>
      </c>
      <c r="AG83">
        <v>39.422721000000003</v>
      </c>
      <c r="AH83">
        <v>135.61575999999999</v>
      </c>
      <c r="AI83">
        <v>31.554523</v>
      </c>
      <c r="AJ83">
        <v>0</v>
      </c>
      <c r="AK83">
        <v>25.137810999999999</v>
      </c>
      <c r="AL83">
        <v>23.579653</v>
      </c>
      <c r="AM83">
        <v>15.271452</v>
      </c>
      <c r="AN83">
        <v>0.75789799999999996</v>
      </c>
      <c r="AO83">
        <v>25.568297999999999</v>
      </c>
      <c r="AP83">
        <v>11.759388</v>
      </c>
      <c r="AQ83">
        <v>60.146377000000001</v>
      </c>
      <c r="AR83">
        <v>12.801542</v>
      </c>
      <c r="AS83">
        <v>9.0990669999999998</v>
      </c>
      <c r="AT83">
        <v>16.987591999999999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40.58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2881.2475669999999</v>
      </c>
    </row>
    <row r="84" spans="1:117">
      <c r="A84" t="s">
        <v>126</v>
      </c>
      <c r="B84">
        <v>0</v>
      </c>
      <c r="C84">
        <v>0</v>
      </c>
      <c r="D84">
        <v>14.259786</v>
      </c>
      <c r="E84">
        <v>0</v>
      </c>
      <c r="F84">
        <v>0</v>
      </c>
      <c r="G84">
        <v>27.424657</v>
      </c>
      <c r="H84">
        <v>0</v>
      </c>
      <c r="I84">
        <v>0</v>
      </c>
      <c r="J84">
        <v>33.489348999999997</v>
      </c>
      <c r="K84">
        <v>660.11486000000002</v>
      </c>
      <c r="L84">
        <v>625.90285100000006</v>
      </c>
      <c r="M84">
        <v>59.910600000000002</v>
      </c>
      <c r="N84">
        <v>56.274026999999997</v>
      </c>
      <c r="O84">
        <v>119.498093</v>
      </c>
      <c r="P84">
        <v>99.649687999999998</v>
      </c>
      <c r="Q84">
        <v>19.311506000000001</v>
      </c>
      <c r="R84">
        <v>40.963579000000003</v>
      </c>
      <c r="S84">
        <v>25.500754000000001</v>
      </c>
      <c r="T84">
        <v>0</v>
      </c>
      <c r="U84">
        <v>337.21454199999999</v>
      </c>
      <c r="V84">
        <v>11.018319999999999</v>
      </c>
      <c r="W84">
        <v>32.259926</v>
      </c>
      <c r="X84">
        <v>95.025942000000001</v>
      </c>
      <c r="Y84">
        <v>0</v>
      </c>
      <c r="Z84">
        <v>0</v>
      </c>
      <c r="AA84">
        <v>40.727690000000003</v>
      </c>
      <c r="AB84">
        <v>38.178629000000001</v>
      </c>
      <c r="AC84">
        <v>28.083390999999999</v>
      </c>
      <c r="AD84">
        <v>35.312606000000002</v>
      </c>
      <c r="AE84">
        <v>47.770544000000001</v>
      </c>
      <c r="AF84">
        <v>9.5277180000000001</v>
      </c>
      <c r="AG84">
        <v>39.422721000000003</v>
      </c>
      <c r="AH84">
        <v>135.61575999999999</v>
      </c>
      <c r="AI84">
        <v>31.554523</v>
      </c>
      <c r="AJ84">
        <v>0</v>
      </c>
      <c r="AK84">
        <v>25.137810999999999</v>
      </c>
      <c r="AL84">
        <v>23.579653</v>
      </c>
      <c r="AM84">
        <v>15.271452</v>
      </c>
      <c r="AN84">
        <v>0.75789799999999996</v>
      </c>
      <c r="AO84">
        <v>25.568297999999999</v>
      </c>
      <c r="AP84">
        <v>11.759388</v>
      </c>
      <c r="AQ84">
        <v>60.146377000000001</v>
      </c>
      <c r="AR84">
        <v>14.935133</v>
      </c>
      <c r="AS84">
        <v>9.0990669999999998</v>
      </c>
      <c r="AT84">
        <v>16.987591999999999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37.69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2904.944731</v>
      </c>
    </row>
    <row r="85" spans="1:117">
      <c r="A85" t="s">
        <v>127</v>
      </c>
      <c r="B85">
        <v>0</v>
      </c>
      <c r="C85">
        <v>0</v>
      </c>
      <c r="D85">
        <v>14.259786</v>
      </c>
      <c r="E85">
        <v>0</v>
      </c>
      <c r="F85">
        <v>0</v>
      </c>
      <c r="G85">
        <v>27.424657</v>
      </c>
      <c r="H85">
        <v>0</v>
      </c>
      <c r="I85">
        <v>0</v>
      </c>
      <c r="J85">
        <v>33.489348999999997</v>
      </c>
      <c r="K85">
        <v>660.11486000000002</v>
      </c>
      <c r="L85">
        <v>616.71681799999999</v>
      </c>
      <c r="M85">
        <v>59.910600000000002</v>
      </c>
      <c r="N85">
        <v>56.274026999999997</v>
      </c>
      <c r="O85">
        <v>119.498093</v>
      </c>
      <c r="P85">
        <v>99.649687999999998</v>
      </c>
      <c r="Q85">
        <v>19.311506000000001</v>
      </c>
      <c r="R85">
        <v>40.963579000000003</v>
      </c>
      <c r="S85">
        <v>25.500754000000001</v>
      </c>
      <c r="T85">
        <v>0</v>
      </c>
      <c r="U85">
        <v>337.21454199999999</v>
      </c>
      <c r="V85">
        <v>11.018319999999999</v>
      </c>
      <c r="W85">
        <v>32.259926</v>
      </c>
      <c r="X85">
        <v>95.025942000000001</v>
      </c>
      <c r="Y85">
        <v>0</v>
      </c>
      <c r="Z85">
        <v>0</v>
      </c>
      <c r="AA85">
        <v>33.893939000000003</v>
      </c>
      <c r="AB85">
        <v>38.178629000000001</v>
      </c>
      <c r="AC85">
        <v>28.083390999999999</v>
      </c>
      <c r="AD85">
        <v>35.312606000000002</v>
      </c>
      <c r="AE85">
        <v>47.770544000000001</v>
      </c>
      <c r="AF85">
        <v>9.5277180000000001</v>
      </c>
      <c r="AG85">
        <v>39.422721000000003</v>
      </c>
      <c r="AH85">
        <v>135.61575999999999</v>
      </c>
      <c r="AI85">
        <v>4.9203999999999999</v>
      </c>
      <c r="AJ85">
        <v>0</v>
      </c>
      <c r="AK85">
        <v>25.137810999999999</v>
      </c>
      <c r="AL85">
        <v>23.579653</v>
      </c>
      <c r="AM85">
        <v>15.271452</v>
      </c>
      <c r="AN85">
        <v>0.75789799999999996</v>
      </c>
      <c r="AO85">
        <v>25.568297999999999</v>
      </c>
      <c r="AP85">
        <v>11.759388</v>
      </c>
      <c r="AQ85">
        <v>60.146377000000001</v>
      </c>
      <c r="AR85">
        <v>46.938988999999999</v>
      </c>
      <c r="AS85">
        <v>9.0990669999999998</v>
      </c>
      <c r="AT85">
        <v>16.987591999999999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33.82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2890.4246800000005</v>
      </c>
    </row>
    <row r="86" spans="1:117">
      <c r="A86" t="s">
        <v>128</v>
      </c>
      <c r="B86">
        <v>0</v>
      </c>
      <c r="C86">
        <v>0</v>
      </c>
      <c r="D86">
        <v>14.259786</v>
      </c>
      <c r="E86">
        <v>0</v>
      </c>
      <c r="F86">
        <v>0</v>
      </c>
      <c r="G86">
        <v>27.424657</v>
      </c>
      <c r="H86">
        <v>0</v>
      </c>
      <c r="I86">
        <v>0</v>
      </c>
      <c r="J86">
        <v>33.489348999999997</v>
      </c>
      <c r="K86">
        <v>660.11486000000002</v>
      </c>
      <c r="L86">
        <v>630.30953399999999</v>
      </c>
      <c r="M86">
        <v>59.910600000000002</v>
      </c>
      <c r="N86">
        <v>56.274026999999997</v>
      </c>
      <c r="O86">
        <v>119.498093</v>
      </c>
      <c r="P86">
        <v>99.649687999999998</v>
      </c>
      <c r="Q86">
        <v>19.311506000000001</v>
      </c>
      <c r="R86">
        <v>40.963579000000003</v>
      </c>
      <c r="S86">
        <v>25.500754000000001</v>
      </c>
      <c r="T86">
        <v>0</v>
      </c>
      <c r="U86">
        <v>337.21454199999999</v>
      </c>
      <c r="V86">
        <v>11.018319999999999</v>
      </c>
      <c r="W86">
        <v>32.259926</v>
      </c>
      <c r="X86">
        <v>95.025942000000001</v>
      </c>
      <c r="Y86">
        <v>0</v>
      </c>
      <c r="Z86">
        <v>0</v>
      </c>
      <c r="AA86">
        <v>21.374555999999998</v>
      </c>
      <c r="AB86">
        <v>38.178629000000001</v>
      </c>
      <c r="AC86">
        <v>9.3516969999999997</v>
      </c>
      <c r="AD86">
        <v>17.615455999999998</v>
      </c>
      <c r="AE86">
        <v>47.770544000000001</v>
      </c>
      <c r="AF86">
        <v>8.5749460000000006</v>
      </c>
      <c r="AG86">
        <v>39.422721000000003</v>
      </c>
      <c r="AH86">
        <v>100.659471</v>
      </c>
      <c r="AI86">
        <v>3.07525</v>
      </c>
      <c r="AJ86">
        <v>0</v>
      </c>
      <c r="AK86">
        <v>25.137810999999999</v>
      </c>
      <c r="AL86">
        <v>23.579653</v>
      </c>
      <c r="AM86">
        <v>10.201577</v>
      </c>
      <c r="AN86">
        <v>0.75789799999999996</v>
      </c>
      <c r="AO86">
        <v>25.568297999999999</v>
      </c>
      <c r="AP86">
        <v>11.759388</v>
      </c>
      <c r="AQ86">
        <v>45.048906000000002</v>
      </c>
      <c r="AR86">
        <v>46.938988999999999</v>
      </c>
      <c r="AS86">
        <v>9.0990669999999998</v>
      </c>
      <c r="AT86">
        <v>16.987591999999999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31.89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2795.2176119999999</v>
      </c>
    </row>
    <row r="87" spans="1:117">
      <c r="A87" t="s">
        <v>129</v>
      </c>
      <c r="B87">
        <v>0</v>
      </c>
      <c r="C87">
        <v>0</v>
      </c>
      <c r="D87">
        <v>2.630414</v>
      </c>
      <c r="E87">
        <v>0</v>
      </c>
      <c r="F87">
        <v>0</v>
      </c>
      <c r="G87">
        <v>5.8965300000000003</v>
      </c>
      <c r="H87">
        <v>0</v>
      </c>
      <c r="I87">
        <v>0</v>
      </c>
      <c r="J87">
        <v>33.489348999999997</v>
      </c>
      <c r="K87">
        <v>660.11486000000002</v>
      </c>
      <c r="L87">
        <v>618.64941799999997</v>
      </c>
      <c r="M87">
        <v>59.910600000000002</v>
      </c>
      <c r="N87">
        <v>56.274026999999997</v>
      </c>
      <c r="O87">
        <v>119.498093</v>
      </c>
      <c r="P87">
        <v>99.649687999999998</v>
      </c>
      <c r="Q87">
        <v>19.311506000000001</v>
      </c>
      <c r="R87">
        <v>40.963579000000003</v>
      </c>
      <c r="S87">
        <v>25.500754000000001</v>
      </c>
      <c r="T87">
        <v>0</v>
      </c>
      <c r="U87">
        <v>337.21454199999999</v>
      </c>
      <c r="V87">
        <v>11.018319999999999</v>
      </c>
      <c r="W87">
        <v>32.259926</v>
      </c>
      <c r="X87">
        <v>95.025942000000001</v>
      </c>
      <c r="Y87">
        <v>0</v>
      </c>
      <c r="Z87">
        <v>0</v>
      </c>
      <c r="AA87">
        <v>21.374555999999998</v>
      </c>
      <c r="AB87">
        <v>38.178629000000001</v>
      </c>
      <c r="AC87">
        <v>9.3516969999999997</v>
      </c>
      <c r="AD87">
        <v>17.615455999999998</v>
      </c>
      <c r="AE87">
        <v>47.770544000000001</v>
      </c>
      <c r="AF87">
        <v>8.5749460000000006</v>
      </c>
      <c r="AG87">
        <v>39.422721000000003</v>
      </c>
      <c r="AH87">
        <v>100.659471</v>
      </c>
      <c r="AI87">
        <v>0</v>
      </c>
      <c r="AJ87">
        <v>0</v>
      </c>
      <c r="AK87">
        <v>25.137810999999999</v>
      </c>
      <c r="AL87">
        <v>23.579653</v>
      </c>
      <c r="AM87">
        <v>10.201577</v>
      </c>
      <c r="AN87">
        <v>0.75789799999999996</v>
      </c>
      <c r="AO87">
        <v>25.568297999999999</v>
      </c>
      <c r="AP87">
        <v>11.759388</v>
      </c>
      <c r="AQ87">
        <v>45.048906000000002</v>
      </c>
      <c r="AR87">
        <v>14.935133</v>
      </c>
      <c r="AS87">
        <v>9.0990669999999998</v>
      </c>
      <c r="AT87">
        <v>16.987591999999999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28.02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2711.450891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33.489348999999997</v>
      </c>
      <c r="K88">
        <v>660.11486000000002</v>
      </c>
      <c r="L88">
        <v>619.61571800000002</v>
      </c>
      <c r="M88">
        <v>59.910600000000002</v>
      </c>
      <c r="N88">
        <v>56.274026999999997</v>
      </c>
      <c r="O88">
        <v>119.498093</v>
      </c>
      <c r="P88">
        <v>99.649687999999998</v>
      </c>
      <c r="Q88">
        <v>19.311506000000001</v>
      </c>
      <c r="R88">
        <v>40.963579000000003</v>
      </c>
      <c r="S88">
        <v>25.500754000000001</v>
      </c>
      <c r="T88">
        <v>0</v>
      </c>
      <c r="U88">
        <v>337.21454199999999</v>
      </c>
      <c r="V88">
        <v>11.018319999999999</v>
      </c>
      <c r="W88">
        <v>32.259926</v>
      </c>
      <c r="X88">
        <v>95.025942000000001</v>
      </c>
      <c r="Y88">
        <v>0</v>
      </c>
      <c r="Z88">
        <v>0</v>
      </c>
      <c r="AA88">
        <v>21.374555999999998</v>
      </c>
      <c r="AB88">
        <v>38.178629000000001</v>
      </c>
      <c r="AC88">
        <v>9.3516969999999997</v>
      </c>
      <c r="AD88">
        <v>17.615455999999998</v>
      </c>
      <c r="AE88">
        <v>47.770544000000001</v>
      </c>
      <c r="AF88">
        <v>8.5749460000000006</v>
      </c>
      <c r="AG88">
        <v>39.422721000000003</v>
      </c>
      <c r="AH88">
        <v>100.659471</v>
      </c>
      <c r="AI88">
        <v>0</v>
      </c>
      <c r="AJ88">
        <v>0</v>
      </c>
      <c r="AK88">
        <v>25.137810999999999</v>
      </c>
      <c r="AL88">
        <v>23.579653</v>
      </c>
      <c r="AM88">
        <v>10.201577</v>
      </c>
      <c r="AN88">
        <v>0.75789799999999996</v>
      </c>
      <c r="AO88">
        <v>25.568297999999999</v>
      </c>
      <c r="AP88">
        <v>11.759388</v>
      </c>
      <c r="AQ88">
        <v>45.048906000000002</v>
      </c>
      <c r="AR88">
        <v>10.667952</v>
      </c>
      <c r="AS88">
        <v>9.0990669999999998</v>
      </c>
      <c r="AT88">
        <v>16.987591999999999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27.06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2698.6630660000001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33.489348999999997</v>
      </c>
      <c r="K89">
        <v>660.11486000000002</v>
      </c>
      <c r="L89">
        <v>549.07581800000003</v>
      </c>
      <c r="M89">
        <v>59.910600000000002</v>
      </c>
      <c r="N89">
        <v>56.274026999999997</v>
      </c>
      <c r="O89">
        <v>119.498093</v>
      </c>
      <c r="P89">
        <v>99.649687999999998</v>
      </c>
      <c r="Q89">
        <v>19.311506000000001</v>
      </c>
      <c r="R89">
        <v>40.963579000000003</v>
      </c>
      <c r="S89">
        <v>25.500754000000001</v>
      </c>
      <c r="T89">
        <v>0</v>
      </c>
      <c r="U89">
        <v>337.21454199999999</v>
      </c>
      <c r="V89">
        <v>11.018319999999999</v>
      </c>
      <c r="W89">
        <v>32.259926</v>
      </c>
      <c r="X89">
        <v>95.025942000000001</v>
      </c>
      <c r="Y89">
        <v>0</v>
      </c>
      <c r="Z89">
        <v>0</v>
      </c>
      <c r="AA89">
        <v>21.374555999999998</v>
      </c>
      <c r="AB89">
        <v>38.178629000000001</v>
      </c>
      <c r="AC89">
        <v>9.3516969999999997</v>
      </c>
      <c r="AD89">
        <v>17.615455999999998</v>
      </c>
      <c r="AE89">
        <v>47.770544000000001</v>
      </c>
      <c r="AF89">
        <v>8.5749460000000006</v>
      </c>
      <c r="AG89">
        <v>39.422721000000003</v>
      </c>
      <c r="AH89">
        <v>100.659471</v>
      </c>
      <c r="AI89">
        <v>0</v>
      </c>
      <c r="AJ89">
        <v>0</v>
      </c>
      <c r="AK89">
        <v>25.137810999999999</v>
      </c>
      <c r="AL89">
        <v>23.579653</v>
      </c>
      <c r="AM89">
        <v>10.201577</v>
      </c>
      <c r="AN89">
        <v>0.75789799999999996</v>
      </c>
      <c r="AO89">
        <v>25.568297999999999</v>
      </c>
      <c r="AP89">
        <v>11.759388</v>
      </c>
      <c r="AQ89">
        <v>45.048906000000002</v>
      </c>
      <c r="AR89">
        <v>10.667952</v>
      </c>
      <c r="AS89">
        <v>9.0990669999999998</v>
      </c>
      <c r="AT89">
        <v>16.987591999999999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25.12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2626.1831659999989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13.817266999999999</v>
      </c>
      <c r="K90">
        <v>660.11486000000002</v>
      </c>
      <c r="L90">
        <v>549.07581800000003</v>
      </c>
      <c r="M90">
        <v>59.910600000000002</v>
      </c>
      <c r="N90">
        <v>56.274026999999997</v>
      </c>
      <c r="O90">
        <v>119.498093</v>
      </c>
      <c r="P90">
        <v>99.649687999999998</v>
      </c>
      <c r="Q90">
        <v>19.311506000000001</v>
      </c>
      <c r="R90">
        <v>40.963579000000003</v>
      </c>
      <c r="S90">
        <v>25.500754000000001</v>
      </c>
      <c r="T90">
        <v>0</v>
      </c>
      <c r="U90">
        <v>337.21454199999999</v>
      </c>
      <c r="V90">
        <v>11.018319999999999</v>
      </c>
      <c r="W90">
        <v>32.259926</v>
      </c>
      <c r="X90">
        <v>95.025942000000001</v>
      </c>
      <c r="Y90">
        <v>0</v>
      </c>
      <c r="Z90">
        <v>2.1258599999999999</v>
      </c>
      <c r="AA90">
        <v>27.099883999999999</v>
      </c>
      <c r="AB90">
        <v>38.178629000000001</v>
      </c>
      <c r="AC90">
        <v>28.083390999999999</v>
      </c>
      <c r="AD90">
        <v>35.312606000000002</v>
      </c>
      <c r="AE90">
        <v>47.770544000000001</v>
      </c>
      <c r="AF90">
        <v>17.149892000000001</v>
      </c>
      <c r="AG90">
        <v>39.422721000000003</v>
      </c>
      <c r="AH90">
        <v>135.61575999999999</v>
      </c>
      <c r="AI90">
        <v>0</v>
      </c>
      <c r="AJ90">
        <v>0</v>
      </c>
      <c r="AK90">
        <v>25.137810999999999</v>
      </c>
      <c r="AL90">
        <v>23.579653</v>
      </c>
      <c r="AM90">
        <v>10.201577</v>
      </c>
      <c r="AN90">
        <v>0.75789799999999996</v>
      </c>
      <c r="AO90">
        <v>25.568297999999999</v>
      </c>
      <c r="AP90">
        <v>11.759388</v>
      </c>
      <c r="AQ90">
        <v>60.146377000000001</v>
      </c>
      <c r="AR90">
        <v>10.667952</v>
      </c>
      <c r="AS90">
        <v>9.0990669999999998</v>
      </c>
      <c r="AT90">
        <v>16.987591999999999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23.19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2707.4898219999995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0.195273</v>
      </c>
      <c r="K91">
        <v>660.11486000000002</v>
      </c>
      <c r="L91">
        <v>532.64871800000003</v>
      </c>
      <c r="M91">
        <v>59.910600000000002</v>
      </c>
      <c r="N91">
        <v>56.274026999999997</v>
      </c>
      <c r="O91">
        <v>119.498093</v>
      </c>
      <c r="P91">
        <v>99.649687999999998</v>
      </c>
      <c r="Q91">
        <v>19.311506000000001</v>
      </c>
      <c r="R91">
        <v>40.963579000000003</v>
      </c>
      <c r="S91">
        <v>25.500754000000001</v>
      </c>
      <c r="T91">
        <v>0</v>
      </c>
      <c r="U91">
        <v>337.21454199999999</v>
      </c>
      <c r="V91">
        <v>11.018319999999999</v>
      </c>
      <c r="W91">
        <v>32.259926</v>
      </c>
      <c r="X91">
        <v>95.025942000000001</v>
      </c>
      <c r="Y91">
        <v>0</v>
      </c>
      <c r="Z91">
        <v>18.903147000000001</v>
      </c>
      <c r="AA91">
        <v>40.727690000000003</v>
      </c>
      <c r="AB91">
        <v>38.178629000000001</v>
      </c>
      <c r="AC91">
        <v>28.083390999999999</v>
      </c>
      <c r="AD91">
        <v>35.312606000000002</v>
      </c>
      <c r="AE91">
        <v>47.770544000000001</v>
      </c>
      <c r="AF91">
        <v>17.149892000000001</v>
      </c>
      <c r="AG91">
        <v>39.422721000000003</v>
      </c>
      <c r="AH91">
        <v>135.61575999999999</v>
      </c>
      <c r="AI91">
        <v>0</v>
      </c>
      <c r="AJ91">
        <v>0</v>
      </c>
      <c r="AK91">
        <v>25.137810999999999</v>
      </c>
      <c r="AL91">
        <v>23.579653</v>
      </c>
      <c r="AM91">
        <v>10.201577</v>
      </c>
      <c r="AN91">
        <v>0.75789799999999996</v>
      </c>
      <c r="AO91">
        <v>24.147836999999999</v>
      </c>
      <c r="AP91">
        <v>11.388038999999999</v>
      </c>
      <c r="AQ91">
        <v>60.146377000000001</v>
      </c>
      <c r="AR91">
        <v>10.667952</v>
      </c>
      <c r="AS91">
        <v>9.0990669999999998</v>
      </c>
      <c r="AT91">
        <v>16.987591999999999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21.26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2704.1240109999994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660.11486000000002</v>
      </c>
      <c r="L92">
        <v>532.64871800000003</v>
      </c>
      <c r="M92">
        <v>59.910600000000002</v>
      </c>
      <c r="N92">
        <v>56.274026999999997</v>
      </c>
      <c r="O92">
        <v>119.498093</v>
      </c>
      <c r="P92">
        <v>99.649687999999998</v>
      </c>
      <c r="Q92">
        <v>19.311506000000001</v>
      </c>
      <c r="R92">
        <v>40.963579000000003</v>
      </c>
      <c r="S92">
        <v>25.500754000000001</v>
      </c>
      <c r="T92">
        <v>0</v>
      </c>
      <c r="U92">
        <v>337.21454199999999</v>
      </c>
      <c r="V92">
        <v>11.018319999999999</v>
      </c>
      <c r="W92">
        <v>32.259926</v>
      </c>
      <c r="X92">
        <v>95.025942000000001</v>
      </c>
      <c r="Y92">
        <v>0</v>
      </c>
      <c r="Z92">
        <v>18.903147000000001</v>
      </c>
      <c r="AA92">
        <v>40.727690000000003</v>
      </c>
      <c r="AB92">
        <v>38.178629000000001</v>
      </c>
      <c r="AC92">
        <v>28.083390999999999</v>
      </c>
      <c r="AD92">
        <v>35.312606000000002</v>
      </c>
      <c r="AE92">
        <v>47.770544000000001</v>
      </c>
      <c r="AF92">
        <v>17.149892000000001</v>
      </c>
      <c r="AG92">
        <v>39.422721000000003</v>
      </c>
      <c r="AH92">
        <v>135.61575999999999</v>
      </c>
      <c r="AI92">
        <v>0</v>
      </c>
      <c r="AJ92">
        <v>0</v>
      </c>
      <c r="AK92">
        <v>25.137810999999999</v>
      </c>
      <c r="AL92">
        <v>23.579653</v>
      </c>
      <c r="AM92">
        <v>10.201577</v>
      </c>
      <c r="AN92">
        <v>0.75789799999999996</v>
      </c>
      <c r="AO92">
        <v>24.147836999999999</v>
      </c>
      <c r="AP92">
        <v>11.388038999999999</v>
      </c>
      <c r="AQ92">
        <v>60.146377000000001</v>
      </c>
      <c r="AR92">
        <v>10.667952</v>
      </c>
      <c r="AS92">
        <v>9.0990669999999998</v>
      </c>
      <c r="AT92">
        <v>16.987591999999999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19.329999999999998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2701.9987379999989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660.11486000000002</v>
      </c>
      <c r="L93">
        <v>532.64871800000003</v>
      </c>
      <c r="M93">
        <v>59.910600000000002</v>
      </c>
      <c r="N93">
        <v>56.274026999999997</v>
      </c>
      <c r="O93">
        <v>119.498093</v>
      </c>
      <c r="P93">
        <v>99.649687999999998</v>
      </c>
      <c r="Q93">
        <v>19.311506000000001</v>
      </c>
      <c r="R93">
        <v>40.963579000000003</v>
      </c>
      <c r="S93">
        <v>25.500754000000001</v>
      </c>
      <c r="T93">
        <v>0</v>
      </c>
      <c r="U93">
        <v>337.21454199999999</v>
      </c>
      <c r="V93">
        <v>11.018319999999999</v>
      </c>
      <c r="W93">
        <v>32.259926</v>
      </c>
      <c r="X93">
        <v>95.025942000000001</v>
      </c>
      <c r="Y93">
        <v>0</v>
      </c>
      <c r="Z93">
        <v>18.903147000000001</v>
      </c>
      <c r="AA93">
        <v>40.727690000000003</v>
      </c>
      <c r="AB93">
        <v>38.178629000000001</v>
      </c>
      <c r="AC93">
        <v>28.083390999999999</v>
      </c>
      <c r="AD93">
        <v>35.312606000000002</v>
      </c>
      <c r="AE93">
        <v>47.770544000000001</v>
      </c>
      <c r="AF93">
        <v>17.149892000000001</v>
      </c>
      <c r="AG93">
        <v>39.422721000000003</v>
      </c>
      <c r="AH93">
        <v>135.61575999999999</v>
      </c>
      <c r="AI93">
        <v>0</v>
      </c>
      <c r="AJ93">
        <v>0</v>
      </c>
      <c r="AK93">
        <v>25.137810999999999</v>
      </c>
      <c r="AL93">
        <v>12.912667000000001</v>
      </c>
      <c r="AM93">
        <v>10.201577</v>
      </c>
      <c r="AN93">
        <v>0.75789799999999996</v>
      </c>
      <c r="AO93">
        <v>24.147836999999999</v>
      </c>
      <c r="AP93">
        <v>11.388038999999999</v>
      </c>
      <c r="AQ93">
        <v>60.146377000000001</v>
      </c>
      <c r="AR93">
        <v>10.667952</v>
      </c>
      <c r="AS93">
        <v>9.0990669999999998</v>
      </c>
      <c r="AT93">
        <v>16.987591999999999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18.36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2690.3617519999993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660.11486000000002</v>
      </c>
      <c r="L94">
        <v>532.64871800000003</v>
      </c>
      <c r="M94">
        <v>59.910600000000002</v>
      </c>
      <c r="N94">
        <v>56.274026999999997</v>
      </c>
      <c r="O94">
        <v>119.498093</v>
      </c>
      <c r="P94">
        <v>99.649687999999998</v>
      </c>
      <c r="Q94">
        <v>19.311506000000001</v>
      </c>
      <c r="R94">
        <v>40.963579000000003</v>
      </c>
      <c r="S94">
        <v>25.500754000000001</v>
      </c>
      <c r="T94">
        <v>0</v>
      </c>
      <c r="U94">
        <v>337.21454199999999</v>
      </c>
      <c r="V94">
        <v>11.018319999999999</v>
      </c>
      <c r="W94">
        <v>32.259926</v>
      </c>
      <c r="X94">
        <v>95.025942000000001</v>
      </c>
      <c r="Y94">
        <v>0</v>
      </c>
      <c r="Z94">
        <v>18.903147000000001</v>
      </c>
      <c r="AA94">
        <v>27.099883999999999</v>
      </c>
      <c r="AB94">
        <v>38.178629000000001</v>
      </c>
      <c r="AC94">
        <v>28.083390999999999</v>
      </c>
      <c r="AD94">
        <v>35.312606000000002</v>
      </c>
      <c r="AE94">
        <v>47.770544000000001</v>
      </c>
      <c r="AF94">
        <v>17.149892000000001</v>
      </c>
      <c r="AG94">
        <v>39.422721000000003</v>
      </c>
      <c r="AH94">
        <v>135.61575999999999</v>
      </c>
      <c r="AI94">
        <v>0</v>
      </c>
      <c r="AJ94">
        <v>0</v>
      </c>
      <c r="AK94">
        <v>25.137810999999999</v>
      </c>
      <c r="AL94">
        <v>12.912667000000001</v>
      </c>
      <c r="AM94">
        <v>10.201577</v>
      </c>
      <c r="AN94">
        <v>0.75789799999999996</v>
      </c>
      <c r="AO94">
        <v>24.147836999999999</v>
      </c>
      <c r="AP94">
        <v>11.388038999999999</v>
      </c>
      <c r="AQ94">
        <v>58.441823999999997</v>
      </c>
      <c r="AR94">
        <v>10.667952</v>
      </c>
      <c r="AS94">
        <v>9.0990669999999998</v>
      </c>
      <c r="AT94">
        <v>16.987591999999999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18.36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2675.0293929999993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660.11486000000002</v>
      </c>
      <c r="L95">
        <v>532.64871800000003</v>
      </c>
      <c r="M95">
        <v>59.910600000000002</v>
      </c>
      <c r="N95">
        <v>56.274026999999997</v>
      </c>
      <c r="O95">
        <v>119.498093</v>
      </c>
      <c r="P95">
        <v>99.649687999999998</v>
      </c>
      <c r="Q95">
        <v>19.311506000000001</v>
      </c>
      <c r="R95">
        <v>40.963579000000003</v>
      </c>
      <c r="S95">
        <v>25.500754000000001</v>
      </c>
      <c r="T95">
        <v>0</v>
      </c>
      <c r="U95">
        <v>337.21454199999999</v>
      </c>
      <c r="V95">
        <v>11.018319999999999</v>
      </c>
      <c r="W95">
        <v>32.259926</v>
      </c>
      <c r="X95">
        <v>95.025942000000001</v>
      </c>
      <c r="Y95">
        <v>0</v>
      </c>
      <c r="Z95">
        <v>2.1258599999999999</v>
      </c>
      <c r="AA95">
        <v>13.511773</v>
      </c>
      <c r="AB95">
        <v>38.178629000000001</v>
      </c>
      <c r="AC95">
        <v>18.703393999999999</v>
      </c>
      <c r="AD95">
        <v>8.8077279999999991</v>
      </c>
      <c r="AE95">
        <v>47.770544000000001</v>
      </c>
      <c r="AF95">
        <v>8.5749460000000006</v>
      </c>
      <c r="AG95">
        <v>39.422721000000003</v>
      </c>
      <c r="AH95">
        <v>100.659471</v>
      </c>
      <c r="AI95">
        <v>0</v>
      </c>
      <c r="AJ95">
        <v>0</v>
      </c>
      <c r="AK95">
        <v>25.137810999999999</v>
      </c>
      <c r="AL95">
        <v>12.912667000000001</v>
      </c>
      <c r="AM95">
        <v>10.201577</v>
      </c>
      <c r="AN95">
        <v>0.75789799999999996</v>
      </c>
      <c r="AO95">
        <v>24.147836999999999</v>
      </c>
      <c r="AP95">
        <v>11.140473</v>
      </c>
      <c r="AQ95">
        <v>45.109783</v>
      </c>
      <c r="AR95">
        <v>10.667952</v>
      </c>
      <c r="AS95">
        <v>9.0990669999999998</v>
      </c>
      <c r="AT95">
        <v>16.987591999999999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17.39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2550.6982779999994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660.11486000000002</v>
      </c>
      <c r="L96">
        <v>532.64871800000003</v>
      </c>
      <c r="M96">
        <v>59.910600000000002</v>
      </c>
      <c r="N96">
        <v>56.274026999999997</v>
      </c>
      <c r="O96">
        <v>119.498093</v>
      </c>
      <c r="P96">
        <v>99.649687999999998</v>
      </c>
      <c r="Q96">
        <v>19.311506000000001</v>
      </c>
      <c r="R96">
        <v>40.963579000000003</v>
      </c>
      <c r="S96">
        <v>25.500754000000001</v>
      </c>
      <c r="T96">
        <v>0</v>
      </c>
      <c r="U96">
        <v>337.21454199999999</v>
      </c>
      <c r="V96">
        <v>11.018319999999999</v>
      </c>
      <c r="W96">
        <v>32.259926</v>
      </c>
      <c r="X96">
        <v>95.025942000000001</v>
      </c>
      <c r="Y96">
        <v>0</v>
      </c>
      <c r="Z96">
        <v>0</v>
      </c>
      <c r="AA96">
        <v>0</v>
      </c>
      <c r="AB96">
        <v>38.178629000000001</v>
      </c>
      <c r="AC96">
        <v>9.3516969999999997</v>
      </c>
      <c r="AD96">
        <v>8.8077279999999991</v>
      </c>
      <c r="AE96">
        <v>47.770544000000001</v>
      </c>
      <c r="AF96">
        <v>8.5749460000000006</v>
      </c>
      <c r="AG96">
        <v>39.422721000000003</v>
      </c>
      <c r="AH96">
        <v>67.807879999999997</v>
      </c>
      <c r="AI96">
        <v>0</v>
      </c>
      <c r="AJ96">
        <v>0</v>
      </c>
      <c r="AK96">
        <v>25.137810999999999</v>
      </c>
      <c r="AL96">
        <v>12.912667000000001</v>
      </c>
      <c r="AM96">
        <v>5.023504</v>
      </c>
      <c r="AN96">
        <v>0.75789799999999996</v>
      </c>
      <c r="AO96">
        <v>24.147836999999999</v>
      </c>
      <c r="AP96">
        <v>11.140473</v>
      </c>
      <c r="AQ96">
        <v>30.073188999999999</v>
      </c>
      <c r="AR96">
        <v>10.667952</v>
      </c>
      <c r="AS96">
        <v>9.0990669999999998</v>
      </c>
      <c r="AT96">
        <v>16.987591999999999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15.46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2470.7126899999994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660.11486000000002</v>
      </c>
      <c r="L97">
        <v>532.64871800000003</v>
      </c>
      <c r="M97">
        <v>59.910600000000002</v>
      </c>
      <c r="N97">
        <v>56.274026999999997</v>
      </c>
      <c r="O97">
        <v>119.498093</v>
      </c>
      <c r="P97">
        <v>99.649687999999998</v>
      </c>
      <c r="Q97">
        <v>19.311506000000001</v>
      </c>
      <c r="R97">
        <v>40.963579000000003</v>
      </c>
      <c r="S97">
        <v>25.500754000000001</v>
      </c>
      <c r="T97">
        <v>0</v>
      </c>
      <c r="U97">
        <v>337.21454199999999</v>
      </c>
      <c r="V97">
        <v>11.018319999999999</v>
      </c>
      <c r="W97">
        <v>32.259926</v>
      </c>
      <c r="X97">
        <v>95.025942000000001</v>
      </c>
      <c r="Y97">
        <v>0</v>
      </c>
      <c r="Z97">
        <v>0</v>
      </c>
      <c r="AA97">
        <v>0</v>
      </c>
      <c r="AB97">
        <v>38.178629000000001</v>
      </c>
      <c r="AC97">
        <v>0</v>
      </c>
      <c r="AD97">
        <v>8.8077279999999991</v>
      </c>
      <c r="AE97">
        <v>47.770544000000001</v>
      </c>
      <c r="AF97">
        <v>8.5749460000000006</v>
      </c>
      <c r="AG97">
        <v>39.422721000000003</v>
      </c>
      <c r="AH97">
        <v>45.754305000000002</v>
      </c>
      <c r="AI97">
        <v>0</v>
      </c>
      <c r="AJ97">
        <v>0</v>
      </c>
      <c r="AK97">
        <v>25.137810999999999</v>
      </c>
      <c r="AL97">
        <v>12.912667000000001</v>
      </c>
      <c r="AM97">
        <v>5.023504</v>
      </c>
      <c r="AN97">
        <v>0.75789799999999996</v>
      </c>
      <c r="AO97">
        <v>24.147836999999999</v>
      </c>
      <c r="AP97">
        <v>11.140473</v>
      </c>
      <c r="AQ97">
        <v>14.610455999999999</v>
      </c>
      <c r="AR97">
        <v>10.667952</v>
      </c>
      <c r="AS97">
        <v>9.0990669999999998</v>
      </c>
      <c r="AT97">
        <v>16.987591999999999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15.46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2423.8446849999991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660.11486000000002</v>
      </c>
      <c r="L98">
        <v>477.56961799999999</v>
      </c>
      <c r="M98">
        <v>59.910600000000002</v>
      </c>
      <c r="N98">
        <v>56.274026999999997</v>
      </c>
      <c r="O98">
        <v>119.498093</v>
      </c>
      <c r="P98">
        <v>99.649687999999998</v>
      </c>
      <c r="Q98">
        <v>19.311506000000001</v>
      </c>
      <c r="R98">
        <v>40.963579000000003</v>
      </c>
      <c r="S98">
        <v>25.500754000000001</v>
      </c>
      <c r="T98">
        <v>0</v>
      </c>
      <c r="U98">
        <v>337.21454199999999</v>
      </c>
      <c r="V98">
        <v>11.018319999999999</v>
      </c>
      <c r="W98">
        <v>32.259926</v>
      </c>
      <c r="X98">
        <v>95.025942000000001</v>
      </c>
      <c r="Y98">
        <v>0</v>
      </c>
      <c r="Z98">
        <v>0</v>
      </c>
      <c r="AA98">
        <v>0</v>
      </c>
      <c r="AB98">
        <v>38.178629000000001</v>
      </c>
      <c r="AC98">
        <v>0</v>
      </c>
      <c r="AD98">
        <v>8.8077279999999991</v>
      </c>
      <c r="AE98">
        <v>47.770544000000001</v>
      </c>
      <c r="AF98">
        <v>8.5749460000000006</v>
      </c>
      <c r="AG98">
        <v>39.422721000000003</v>
      </c>
      <c r="AH98">
        <v>45.754305000000002</v>
      </c>
      <c r="AI98">
        <v>0</v>
      </c>
      <c r="AJ98">
        <v>0</v>
      </c>
      <c r="AK98">
        <v>25.137810999999999</v>
      </c>
      <c r="AL98">
        <v>12.912667000000001</v>
      </c>
      <c r="AM98">
        <v>0</v>
      </c>
      <c r="AN98">
        <v>0.75789799999999996</v>
      </c>
      <c r="AO98">
        <v>24.147836999999999</v>
      </c>
      <c r="AP98">
        <v>11.140473</v>
      </c>
      <c r="AQ98">
        <v>14.610455999999999</v>
      </c>
      <c r="AR98">
        <v>10.667952</v>
      </c>
      <c r="AS98">
        <v>9.0990669999999998</v>
      </c>
      <c r="AT98">
        <v>16.987591999999999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13.53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2361.8120809999996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8.3302986500000023E-2</v>
      </c>
      <c r="E99">
        <f t="shared" si="2"/>
        <v>0</v>
      </c>
      <c r="F99">
        <f t="shared" si="2"/>
        <v>0</v>
      </c>
      <c r="G99">
        <f t="shared" si="2"/>
        <v>0.1540244855</v>
      </c>
      <c r="H99">
        <f t="shared" si="2"/>
        <v>0</v>
      </c>
      <c r="I99">
        <f t="shared" si="2"/>
        <v>0</v>
      </c>
      <c r="J99">
        <f t="shared" si="2"/>
        <v>0.17281326874999994</v>
      </c>
      <c r="K99">
        <f t="shared" si="2"/>
        <v>15.278462870500018</v>
      </c>
      <c r="L99">
        <f t="shared" si="2"/>
        <v>10.688448496749992</v>
      </c>
      <c r="M99">
        <f t="shared" si="2"/>
        <v>1.6880661885000006</v>
      </c>
      <c r="N99">
        <f t="shared" si="2"/>
        <v>1.3475018240000018</v>
      </c>
      <c r="O99">
        <f t="shared" si="2"/>
        <v>2.8679542320000029</v>
      </c>
      <c r="P99">
        <f t="shared" si="2"/>
        <v>2.3915925120000026</v>
      </c>
      <c r="Q99">
        <f t="shared" si="2"/>
        <v>0.36594997124999978</v>
      </c>
      <c r="R99">
        <f t="shared" si="2"/>
        <v>0.97583680600000089</v>
      </c>
      <c r="S99">
        <f t="shared" si="2"/>
        <v>0.49416230624999968</v>
      </c>
      <c r="T99">
        <f t="shared" si="2"/>
        <v>0</v>
      </c>
      <c r="U99">
        <f t="shared" si="2"/>
        <v>8.0931490080000152</v>
      </c>
      <c r="V99">
        <f t="shared" si="2"/>
        <v>0.26441218</v>
      </c>
      <c r="W99">
        <f t="shared" si="2"/>
        <v>0.78373138700000144</v>
      </c>
      <c r="X99">
        <f t="shared" si="2"/>
        <v>2.2806407280000034</v>
      </c>
      <c r="Y99">
        <f t="shared" si="2"/>
        <v>0</v>
      </c>
      <c r="Z99">
        <f t="shared" si="2"/>
        <v>9.3510203250000007E-2</v>
      </c>
      <c r="AA99">
        <f t="shared" si="2"/>
        <v>0.20610568425000003</v>
      </c>
      <c r="AB99">
        <f t="shared" si="2"/>
        <v>0.31664818924999999</v>
      </c>
      <c r="AC99">
        <f t="shared" si="2"/>
        <v>0.10762941550000001</v>
      </c>
      <c r="AD99">
        <f t="shared" si="2"/>
        <v>0.36796772599999988</v>
      </c>
      <c r="AE99">
        <f t="shared" si="2"/>
        <v>1.0025268269999987</v>
      </c>
      <c r="AF99">
        <f t="shared" si="2"/>
        <v>0.20103484550000006</v>
      </c>
      <c r="AG99">
        <f t="shared" si="2"/>
        <v>0.94614530399999852</v>
      </c>
      <c r="AH99">
        <f t="shared" si="2"/>
        <v>1.3268748455000001</v>
      </c>
      <c r="AI99">
        <f t="shared" si="2"/>
        <v>0.13682893199999999</v>
      </c>
      <c r="AJ99">
        <f t="shared" si="2"/>
        <v>0</v>
      </c>
      <c r="AK99">
        <f t="shared" si="2"/>
        <v>0.60330746400000101</v>
      </c>
      <c r="AL99">
        <f t="shared" si="2"/>
        <v>0.66436233074999984</v>
      </c>
      <c r="AM99">
        <f t="shared" si="2"/>
        <v>5.7960930249999959E-2</v>
      </c>
      <c r="AN99">
        <f t="shared" si="2"/>
        <v>1.818955199999997E-2</v>
      </c>
      <c r="AO99">
        <f t="shared" si="2"/>
        <v>0.61477551999999958</v>
      </c>
      <c r="AP99">
        <f t="shared" si="2"/>
        <v>0.28035618899999953</v>
      </c>
      <c r="AQ99">
        <f t="shared" si="2"/>
        <v>0.37174478975000008</v>
      </c>
      <c r="AR99">
        <f t="shared" si="2"/>
        <v>0.35524280525000007</v>
      </c>
      <c r="AS99">
        <f t="shared" si="2"/>
        <v>0.28598497750000024</v>
      </c>
      <c r="AT99">
        <f t="shared" si="2"/>
        <v>0.4068633207499992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0.90711249999999999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57.201221602499999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419</v>
      </c>
      <c r="AZ1" s="75" t="s">
        <v>420</v>
      </c>
      <c r="BA1" s="75" t="s">
        <v>426</v>
      </c>
      <c r="BB1" s="75" t="s">
        <v>430</v>
      </c>
      <c r="BC1" s="38" t="s">
        <v>382</v>
      </c>
      <c r="BD1" s="37" t="s">
        <v>394</v>
      </c>
      <c r="BE1" s="37" t="s">
        <v>386</v>
      </c>
      <c r="BF1" s="37" t="s">
        <v>388</v>
      </c>
      <c r="BG1" s="37" t="s">
        <v>393</v>
      </c>
      <c r="BH1" s="37" t="s">
        <v>390</v>
      </c>
      <c r="BI1" s="37" t="s">
        <v>389</v>
      </c>
      <c r="BJ1" s="37" t="s">
        <v>396</v>
      </c>
      <c r="BK1" s="37" t="s">
        <v>384</v>
      </c>
      <c r="BL1" s="37" t="s">
        <v>397</v>
      </c>
      <c r="BM1" s="37" t="s">
        <v>387</v>
      </c>
      <c r="BN1" s="37" t="s">
        <v>383</v>
      </c>
      <c r="BO1" s="37" t="s">
        <v>392</v>
      </c>
      <c r="BP1" s="37" t="s">
        <v>385</v>
      </c>
      <c r="BQ1" s="37" t="s">
        <v>395</v>
      </c>
      <c r="BR1" s="37" t="s">
        <v>391</v>
      </c>
      <c r="BS1" s="149" t="s">
        <v>421</v>
      </c>
      <c r="BT1" s="149" t="s">
        <v>422</v>
      </c>
      <c r="BU1" s="149" t="s">
        <v>432</v>
      </c>
      <c r="BV1" s="149" t="s">
        <v>433</v>
      </c>
      <c r="BW1" s="149" t="s">
        <v>434</v>
      </c>
      <c r="BX1" s="149" t="s">
        <v>435</v>
      </c>
      <c r="BY1" s="149" t="s">
        <v>436</v>
      </c>
      <c r="BZ1" s="75" t="s">
        <v>413</v>
      </c>
      <c r="CA1" s="75" t="s">
        <v>414</v>
      </c>
      <c r="CB1" s="75" t="s">
        <v>415</v>
      </c>
      <c r="CC1" s="75" t="s">
        <v>416</v>
      </c>
      <c r="CD1" s="75" t="s">
        <v>417</v>
      </c>
      <c r="CE1" s="36" t="s">
        <v>408</v>
      </c>
      <c r="CF1" s="36" t="s">
        <v>409</v>
      </c>
      <c r="CG1" s="36" t="s">
        <v>410</v>
      </c>
      <c r="CH1" s="36" t="s">
        <v>411</v>
      </c>
      <c r="CI1" t="s">
        <v>427</v>
      </c>
      <c r="CJ1" t="s">
        <v>428</v>
      </c>
      <c r="CK1" t="s">
        <v>424</v>
      </c>
      <c r="CL1" t="s">
        <v>425</v>
      </c>
      <c r="CM1" t="s">
        <v>429</v>
      </c>
      <c r="CN1" t="s">
        <v>407</v>
      </c>
      <c r="CO1" t="s">
        <v>423</v>
      </c>
      <c r="CP1" t="s">
        <v>418</v>
      </c>
      <c r="CQ1" t="s">
        <v>412</v>
      </c>
      <c r="CR1" t="s">
        <v>431</v>
      </c>
      <c r="DM1" t="s">
        <v>142</v>
      </c>
    </row>
    <row r="2" spans="1:117">
      <c r="A2" s="216"/>
      <c r="AS2" s="166"/>
      <c r="AT2" s="166"/>
      <c r="AU2" s="166"/>
      <c r="AV2" s="166"/>
      <c r="AW2" s="166"/>
      <c r="AX2" s="166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I6" sqref="I6"/>
    </sheetView>
  </sheetViews>
  <sheetFormatPr defaultRowHeight="15"/>
  <cols>
    <col min="1" max="1" width="17.5703125" customWidth="1"/>
  </cols>
  <sheetData>
    <row r="1" spans="1:13">
      <c r="A1" s="29">
        <f>Losses!B1</f>
        <v>45204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t="s">
        <v>150</v>
      </c>
    </row>
    <row r="2" spans="1:13">
      <c r="A2" t="s">
        <v>220</v>
      </c>
      <c r="B2" s="145">
        <v>41.53</v>
      </c>
      <c r="C2" s="145">
        <v>22.74</v>
      </c>
      <c r="D2" s="145">
        <v>29.67</v>
      </c>
      <c r="E2" s="145">
        <v>4.95</v>
      </c>
      <c r="F2" s="145">
        <v>0</v>
      </c>
      <c r="G2" s="145">
        <v>0</v>
      </c>
      <c r="H2" s="1">
        <f>SUM(B2:G2)+I2</f>
        <v>100</v>
      </c>
      <c r="I2" s="145">
        <v>1.1100000000000001</v>
      </c>
      <c r="J2" s="24">
        <v>1</v>
      </c>
      <c r="L2" s="34" t="s">
        <v>379</v>
      </c>
      <c r="M2" s="34"/>
    </row>
    <row r="3" spans="1:13">
      <c r="A3" t="s">
        <v>221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4">
        <v>2</v>
      </c>
    </row>
    <row r="4" spans="1:13">
      <c r="A4" t="s">
        <v>222</v>
      </c>
      <c r="B4" s="146">
        <v>38.912500000000001</v>
      </c>
      <c r="C4" s="145">
        <v>22.5</v>
      </c>
      <c r="D4" s="146">
        <v>27.1875</v>
      </c>
      <c r="E4" s="146">
        <v>9.1199999999999992</v>
      </c>
      <c r="F4" s="145">
        <v>2.2749999999999999</v>
      </c>
      <c r="G4" s="146">
        <v>0</v>
      </c>
      <c r="H4" s="1">
        <f t="shared" si="0"/>
        <v>99.995000000000005</v>
      </c>
      <c r="J4" s="24">
        <v>3</v>
      </c>
      <c r="L4" t="s">
        <v>405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V3" sqref="V3:V98"/>
    </sheetView>
  </sheetViews>
  <sheetFormatPr defaultRowHeight="15"/>
  <cols>
    <col min="1" max="1" width="12" customWidth="1"/>
  </cols>
  <sheetData>
    <row r="1" spans="1:117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419</v>
      </c>
      <c r="AZ1" s="75" t="s">
        <v>420</v>
      </c>
      <c r="BA1" s="75" t="s">
        <v>426</v>
      </c>
      <c r="BB1" s="75" t="s">
        <v>430</v>
      </c>
      <c r="BC1" s="38" t="s">
        <v>382</v>
      </c>
      <c r="BD1" s="37" t="s">
        <v>394</v>
      </c>
      <c r="BE1" s="37" t="s">
        <v>386</v>
      </c>
      <c r="BF1" s="37" t="s">
        <v>388</v>
      </c>
      <c r="BG1" s="37" t="s">
        <v>393</v>
      </c>
      <c r="BH1" s="37" t="s">
        <v>390</v>
      </c>
      <c r="BI1" s="37" t="s">
        <v>389</v>
      </c>
      <c r="BJ1" s="37" t="s">
        <v>396</v>
      </c>
      <c r="BK1" s="37" t="s">
        <v>384</v>
      </c>
      <c r="BL1" s="37" t="s">
        <v>397</v>
      </c>
      <c r="BM1" s="37" t="s">
        <v>387</v>
      </c>
      <c r="BN1" s="37" t="s">
        <v>383</v>
      </c>
      <c r="BO1" s="37" t="s">
        <v>392</v>
      </c>
      <c r="BP1" s="37" t="s">
        <v>385</v>
      </c>
      <c r="BQ1" s="37" t="s">
        <v>395</v>
      </c>
      <c r="BR1" s="37" t="s">
        <v>391</v>
      </c>
      <c r="BS1" s="149" t="s">
        <v>421</v>
      </c>
      <c r="BT1" s="149" t="s">
        <v>422</v>
      </c>
      <c r="BU1" s="149" t="s">
        <v>432</v>
      </c>
      <c r="BV1" s="149" t="s">
        <v>433</v>
      </c>
      <c r="BW1" s="149" t="s">
        <v>434</v>
      </c>
      <c r="BX1" s="149" t="s">
        <v>435</v>
      </c>
      <c r="BY1" s="149" t="s">
        <v>436</v>
      </c>
      <c r="BZ1" s="75" t="s">
        <v>413</v>
      </c>
      <c r="CA1" s="75" t="s">
        <v>414</v>
      </c>
      <c r="CB1" s="75" t="s">
        <v>415</v>
      </c>
      <c r="CC1" s="75" t="s">
        <v>416</v>
      </c>
      <c r="CD1" s="75" t="s">
        <v>417</v>
      </c>
      <c r="CE1" s="36" t="s">
        <v>408</v>
      </c>
      <c r="CF1" s="36" t="s">
        <v>409</v>
      </c>
      <c r="CG1" s="36" t="s">
        <v>410</v>
      </c>
      <c r="CH1" s="36" t="s">
        <v>411</v>
      </c>
      <c r="CI1" t="s">
        <v>427</v>
      </c>
      <c r="CJ1" t="s">
        <v>428</v>
      </c>
      <c r="CK1" t="s">
        <v>424</v>
      </c>
      <c r="CL1" t="s">
        <v>425</v>
      </c>
      <c r="CM1" t="s">
        <v>429</v>
      </c>
      <c r="CN1" t="s">
        <v>407</v>
      </c>
      <c r="CO1" t="s">
        <v>423</v>
      </c>
      <c r="CP1" t="s">
        <v>418</v>
      </c>
      <c r="CQ1" t="s">
        <v>412</v>
      </c>
      <c r="CR1" t="s">
        <v>431</v>
      </c>
      <c r="DM1" t="s">
        <v>142</v>
      </c>
    </row>
    <row r="2" spans="1:117">
      <c r="A2" s="216"/>
      <c r="L2" t="s">
        <v>18</v>
      </c>
      <c r="V2" t="s">
        <v>17</v>
      </c>
      <c r="AS2" s="166"/>
      <c r="AT2" s="166"/>
      <c r="AU2" s="166"/>
      <c r="AV2" s="166"/>
      <c r="AW2" s="166"/>
      <c r="AX2" s="166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21.029803999999999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21.029803999999999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28.365507000000001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28.365507000000001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69.465335999999994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69.465335999999994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74.554732000000001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74.554732000000001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94.715356999999997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94.715356999999997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81.676221999999996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81.676221999999996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29.436698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29.436698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35.516891000000001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35.516891000000001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48.500993000000001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48.500993000000001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50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50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50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50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50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50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50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50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50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50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70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70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70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70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70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70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70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70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70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70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70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70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70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70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70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70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70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70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70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70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70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70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70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70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70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70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70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70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0.42831538499999999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0.42831538499999999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J3" activePane="bottomRight" state="frozen"/>
      <selection sqref="A1:D35"/>
      <selection pane="topRight" sqref="A1:D35"/>
      <selection pane="bottomLeft" sqref="A1:D35"/>
      <selection pane="bottomRight" activeCell="V3" sqref="V3:V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8">
      <c r="A1" s="30">
        <f>Allocation_SG!A1</f>
        <v>45204</v>
      </c>
      <c r="B1" s="34" t="s">
        <v>496</v>
      </c>
      <c r="C1" s="34" t="s">
        <v>497</v>
      </c>
      <c r="D1" s="93" t="s">
        <v>314</v>
      </c>
      <c r="E1" s="34" t="s">
        <v>498</v>
      </c>
      <c r="F1" s="34"/>
      <c r="G1" s="34"/>
      <c r="H1" s="34"/>
      <c r="I1" s="34"/>
      <c r="J1" s="37" t="s">
        <v>499</v>
      </c>
      <c r="K1" s="37" t="s">
        <v>500</v>
      </c>
      <c r="L1" s="37" t="s">
        <v>501</v>
      </c>
      <c r="M1" t="s">
        <v>502</v>
      </c>
      <c r="N1" t="s">
        <v>503</v>
      </c>
      <c r="O1" t="s">
        <v>504</v>
      </c>
      <c r="P1" t="s">
        <v>505</v>
      </c>
      <c r="Q1" t="s">
        <v>506</v>
      </c>
      <c r="R1" s="93" t="s">
        <v>507</v>
      </c>
      <c r="S1" s="93" t="s">
        <v>508</v>
      </c>
      <c r="T1" s="93" t="s">
        <v>509</v>
      </c>
      <c r="U1" t="s">
        <v>510</v>
      </c>
      <c r="V1" t="s">
        <v>338</v>
      </c>
      <c r="W1" t="s">
        <v>511</v>
      </c>
      <c r="X1" t="s">
        <v>512</v>
      </c>
      <c r="Y1" t="s">
        <v>513</v>
      </c>
      <c r="Z1" t="s">
        <v>514</v>
      </c>
      <c r="AA1" t="s">
        <v>515</v>
      </c>
      <c r="AB1" t="s">
        <v>516</v>
      </c>
      <c r="AC1" t="s">
        <v>517</v>
      </c>
      <c r="AD1" s="150" t="s">
        <v>518</v>
      </c>
      <c r="AE1" s="150" t="s">
        <v>519</v>
      </c>
      <c r="AF1" s="150" t="s">
        <v>520</v>
      </c>
      <c r="AG1" s="66" t="s">
        <v>521</v>
      </c>
      <c r="AH1" s="66" t="s">
        <v>522</v>
      </c>
      <c r="AI1" s="66" t="s">
        <v>523</v>
      </c>
      <c r="AJ1" t="s">
        <v>524</v>
      </c>
      <c r="AK1" s="149" t="s">
        <v>525</v>
      </c>
      <c r="AL1" s="149" t="s">
        <v>526</v>
      </c>
    </row>
    <row r="2" spans="1:38">
      <c r="A2" s="25" t="s">
        <v>44</v>
      </c>
      <c r="B2" s="34" t="s">
        <v>496</v>
      </c>
      <c r="C2" s="34" t="s">
        <v>497</v>
      </c>
      <c r="D2" s="93"/>
      <c r="E2" s="34" t="s">
        <v>498</v>
      </c>
      <c r="F2" s="34"/>
      <c r="G2" s="34"/>
      <c r="H2" s="34"/>
      <c r="I2" s="34"/>
      <c r="J2" s="37" t="s">
        <v>499</v>
      </c>
      <c r="K2" s="37" t="s">
        <v>500</v>
      </c>
      <c r="L2" s="37" t="s">
        <v>501</v>
      </c>
      <c r="M2" t="s">
        <v>502</v>
      </c>
      <c r="N2" t="s">
        <v>503</v>
      </c>
      <c r="O2" t="s">
        <v>504</v>
      </c>
      <c r="P2" t="s">
        <v>505</v>
      </c>
      <c r="Q2" t="s">
        <v>506</v>
      </c>
      <c r="R2" s="93" t="s">
        <v>507</v>
      </c>
      <c r="S2" s="93" t="s">
        <v>508</v>
      </c>
      <c r="T2" s="93" t="s">
        <v>509</v>
      </c>
      <c r="U2" t="s">
        <v>510</v>
      </c>
      <c r="V2" t="s">
        <v>338</v>
      </c>
      <c r="W2" t="s">
        <v>511</v>
      </c>
      <c r="X2" t="s">
        <v>512</v>
      </c>
      <c r="Y2" t="s">
        <v>513</v>
      </c>
      <c r="Z2" t="s">
        <v>514</v>
      </c>
      <c r="AA2" t="s">
        <v>515</v>
      </c>
      <c r="AB2" t="s">
        <v>516</v>
      </c>
      <c r="AC2" t="s">
        <v>517</v>
      </c>
      <c r="AD2" t="s">
        <v>518</v>
      </c>
      <c r="AE2" t="s">
        <v>519</v>
      </c>
      <c r="AF2" t="s">
        <v>520</v>
      </c>
      <c r="AG2" t="s">
        <v>521</v>
      </c>
      <c r="AH2" t="s">
        <v>522</v>
      </c>
      <c r="AI2" t="s">
        <v>523</v>
      </c>
      <c r="AJ2" t="s">
        <v>524</v>
      </c>
      <c r="AK2" t="s">
        <v>525</v>
      </c>
      <c r="AL2" t="s">
        <v>526</v>
      </c>
    </row>
    <row r="3" spans="1:38">
      <c r="A3" t="s">
        <v>45</v>
      </c>
      <c r="B3" s="34">
        <v>173.93</v>
      </c>
      <c r="C3" s="34">
        <v>71.510000000000005</v>
      </c>
      <c r="D3" s="93">
        <f>R3+S3+T3</f>
        <v>0</v>
      </c>
      <c r="E3" s="34">
        <v>0</v>
      </c>
      <c r="F3" s="34"/>
      <c r="G3" s="34"/>
      <c r="H3" s="34"/>
      <c r="I3" s="34"/>
      <c r="J3" s="37">
        <v>0</v>
      </c>
      <c r="K3" s="37">
        <v>0</v>
      </c>
      <c r="L3" s="37">
        <v>0</v>
      </c>
      <c r="M3">
        <v>118.28</v>
      </c>
      <c r="N3">
        <v>271.77</v>
      </c>
      <c r="O3">
        <v>101.21</v>
      </c>
      <c r="P3">
        <v>4.12</v>
      </c>
      <c r="Q3">
        <v>24.74</v>
      </c>
      <c r="R3" s="93">
        <v>0</v>
      </c>
      <c r="S3" s="93">
        <v>0</v>
      </c>
      <c r="T3" s="93">
        <v>0</v>
      </c>
      <c r="U3">
        <v>3.69</v>
      </c>
      <c r="V3">
        <v>0</v>
      </c>
      <c r="W3">
        <v>4</v>
      </c>
      <c r="X3">
        <v>57.51</v>
      </c>
      <c r="Y3">
        <v>19.170000000000002</v>
      </c>
      <c r="Z3">
        <v>19.170000000000002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9.51</v>
      </c>
      <c r="AH3">
        <v>44</v>
      </c>
      <c r="AI3">
        <v>44</v>
      </c>
      <c r="AJ3">
        <v>28.95</v>
      </c>
      <c r="AK3">
        <v>0</v>
      </c>
      <c r="AL3">
        <v>0</v>
      </c>
    </row>
    <row r="4" spans="1:38">
      <c r="A4" t="s">
        <v>46</v>
      </c>
      <c r="B4" s="34">
        <v>173.93</v>
      </c>
      <c r="C4" s="34">
        <v>71.510000000000005</v>
      </c>
      <c r="D4" s="93">
        <f t="shared" ref="D4:D67" si="0">R4+S4+T4</f>
        <v>0</v>
      </c>
      <c r="E4" s="34">
        <v>0</v>
      </c>
      <c r="F4" s="34"/>
      <c r="G4" s="34"/>
      <c r="H4" s="34"/>
      <c r="I4" s="34"/>
      <c r="J4" s="37">
        <v>0</v>
      </c>
      <c r="K4" s="37">
        <v>0</v>
      </c>
      <c r="L4" s="37">
        <v>0</v>
      </c>
      <c r="M4">
        <v>118.28</v>
      </c>
      <c r="N4">
        <v>271.77</v>
      </c>
      <c r="O4">
        <v>101.21</v>
      </c>
      <c r="P4">
        <v>4.12</v>
      </c>
      <c r="Q4">
        <v>23.94</v>
      </c>
      <c r="R4" s="93">
        <v>0</v>
      </c>
      <c r="S4" s="93">
        <v>0</v>
      </c>
      <c r="T4" s="93">
        <v>0</v>
      </c>
      <c r="U4">
        <v>3.69</v>
      </c>
      <c r="V4">
        <v>0</v>
      </c>
      <c r="W4">
        <v>4</v>
      </c>
      <c r="X4">
        <v>57.01</v>
      </c>
      <c r="Y4">
        <v>19.010000000000002</v>
      </c>
      <c r="Z4">
        <v>19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9.66</v>
      </c>
      <c r="AH4">
        <v>44.34</v>
      </c>
      <c r="AI4">
        <v>44.34</v>
      </c>
      <c r="AJ4">
        <v>28.95</v>
      </c>
      <c r="AK4">
        <v>0</v>
      </c>
      <c r="AL4">
        <v>0</v>
      </c>
    </row>
    <row r="5" spans="1:38">
      <c r="A5" t="s">
        <v>47</v>
      </c>
      <c r="B5" s="34">
        <v>173.93</v>
      </c>
      <c r="C5" s="34">
        <v>71.510000000000005</v>
      </c>
      <c r="D5" s="93">
        <f t="shared" si="0"/>
        <v>0</v>
      </c>
      <c r="E5" s="34">
        <v>0</v>
      </c>
      <c r="F5" s="34"/>
      <c r="G5" s="34"/>
      <c r="H5" s="34"/>
      <c r="I5" s="34"/>
      <c r="J5" s="37">
        <v>0</v>
      </c>
      <c r="K5" s="37">
        <v>0</v>
      </c>
      <c r="L5" s="37">
        <v>0</v>
      </c>
      <c r="M5">
        <v>118.28</v>
      </c>
      <c r="N5">
        <v>271.77</v>
      </c>
      <c r="O5">
        <v>101.21</v>
      </c>
      <c r="P5">
        <v>4.12</v>
      </c>
      <c r="Q5">
        <v>23.28</v>
      </c>
      <c r="R5" s="93">
        <v>0</v>
      </c>
      <c r="S5" s="93">
        <v>0</v>
      </c>
      <c r="T5" s="93">
        <v>0</v>
      </c>
      <c r="U5">
        <v>3.69</v>
      </c>
      <c r="V5">
        <v>0</v>
      </c>
      <c r="W5">
        <v>4</v>
      </c>
      <c r="X5">
        <v>56.51</v>
      </c>
      <c r="Y5">
        <v>18.829999999999998</v>
      </c>
      <c r="Z5">
        <v>18.84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9.74</v>
      </c>
      <c r="AH5">
        <v>45.01</v>
      </c>
      <c r="AI5">
        <v>45.01</v>
      </c>
      <c r="AJ5">
        <v>28.95</v>
      </c>
      <c r="AK5">
        <v>0</v>
      </c>
      <c r="AL5">
        <v>0</v>
      </c>
    </row>
    <row r="6" spans="1:38">
      <c r="A6" t="s">
        <v>48</v>
      </c>
      <c r="B6" s="34">
        <v>173.93</v>
      </c>
      <c r="C6" s="34">
        <v>71.510000000000005</v>
      </c>
      <c r="D6" s="93">
        <f t="shared" si="0"/>
        <v>0</v>
      </c>
      <c r="E6" s="34">
        <v>0</v>
      </c>
      <c r="F6" s="34"/>
      <c r="G6" s="34"/>
      <c r="H6" s="34"/>
      <c r="I6" s="34"/>
      <c r="J6" s="37">
        <v>0</v>
      </c>
      <c r="K6" s="37">
        <v>0</v>
      </c>
      <c r="L6" s="37">
        <v>0</v>
      </c>
      <c r="M6">
        <v>118.28</v>
      </c>
      <c r="N6">
        <v>271.77</v>
      </c>
      <c r="O6">
        <v>101.21</v>
      </c>
      <c r="P6">
        <v>4.12</v>
      </c>
      <c r="Q6">
        <v>9.1199999999999992</v>
      </c>
      <c r="R6" s="93">
        <v>0</v>
      </c>
      <c r="S6" s="93">
        <v>0</v>
      </c>
      <c r="T6" s="93">
        <v>0</v>
      </c>
      <c r="U6">
        <v>3.69</v>
      </c>
      <c r="V6">
        <v>0</v>
      </c>
      <c r="W6">
        <v>4</v>
      </c>
      <c r="X6">
        <v>56.01</v>
      </c>
      <c r="Y6">
        <v>18.670000000000002</v>
      </c>
      <c r="Z6">
        <v>18.670000000000002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11.95</v>
      </c>
      <c r="AH6">
        <v>52.52</v>
      </c>
      <c r="AI6">
        <v>52.52</v>
      </c>
      <c r="AJ6">
        <v>28.95</v>
      </c>
      <c r="AK6">
        <v>0</v>
      </c>
      <c r="AL6">
        <v>0</v>
      </c>
    </row>
    <row r="7" spans="1:38">
      <c r="A7" t="s">
        <v>49</v>
      </c>
      <c r="B7" s="34">
        <v>173.93</v>
      </c>
      <c r="C7" s="34">
        <v>71.510000000000005</v>
      </c>
      <c r="D7" s="93">
        <f t="shared" si="0"/>
        <v>0</v>
      </c>
      <c r="E7" s="34">
        <v>0</v>
      </c>
      <c r="F7" s="34"/>
      <c r="G7" s="34"/>
      <c r="H7" s="34"/>
      <c r="I7" s="34"/>
      <c r="J7" s="37">
        <v>0</v>
      </c>
      <c r="K7" s="37">
        <v>0</v>
      </c>
      <c r="L7" s="37">
        <v>0</v>
      </c>
      <c r="M7">
        <v>118.28</v>
      </c>
      <c r="N7">
        <v>271.77</v>
      </c>
      <c r="O7">
        <v>101.21</v>
      </c>
      <c r="P7">
        <v>4.04</v>
      </c>
      <c r="Q7">
        <v>8.65</v>
      </c>
      <c r="R7" s="93">
        <v>0</v>
      </c>
      <c r="S7" s="93">
        <v>0</v>
      </c>
      <c r="T7" s="93">
        <v>0</v>
      </c>
      <c r="U7">
        <v>3.69</v>
      </c>
      <c r="V7">
        <v>0</v>
      </c>
      <c r="W7">
        <v>3.95</v>
      </c>
      <c r="X7">
        <v>55.51</v>
      </c>
      <c r="Y7">
        <v>18.510000000000002</v>
      </c>
      <c r="Z7">
        <v>18.5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11.99</v>
      </c>
      <c r="AH7">
        <v>52.91</v>
      </c>
      <c r="AI7">
        <v>52.91</v>
      </c>
      <c r="AJ7">
        <v>28.95</v>
      </c>
      <c r="AK7">
        <v>0</v>
      </c>
      <c r="AL7">
        <v>0</v>
      </c>
    </row>
    <row r="8" spans="1:38">
      <c r="A8" t="s">
        <v>50</v>
      </c>
      <c r="B8" s="34">
        <v>173.93</v>
      </c>
      <c r="C8" s="34">
        <v>71.510000000000005</v>
      </c>
      <c r="D8" s="93">
        <f t="shared" si="0"/>
        <v>0</v>
      </c>
      <c r="E8" s="34">
        <v>0</v>
      </c>
      <c r="F8" s="34"/>
      <c r="G8" s="34"/>
      <c r="H8" s="34"/>
      <c r="I8" s="34"/>
      <c r="J8" s="37">
        <v>0</v>
      </c>
      <c r="K8" s="37">
        <v>0</v>
      </c>
      <c r="L8" s="37">
        <v>0</v>
      </c>
      <c r="M8">
        <v>118.28</v>
      </c>
      <c r="N8">
        <v>271.77</v>
      </c>
      <c r="O8">
        <v>101.21</v>
      </c>
      <c r="P8">
        <v>4.04</v>
      </c>
      <c r="Q8">
        <v>8.26</v>
      </c>
      <c r="R8" s="93">
        <v>0</v>
      </c>
      <c r="S8" s="93">
        <v>0</v>
      </c>
      <c r="T8" s="93">
        <v>0</v>
      </c>
      <c r="U8">
        <v>3.69</v>
      </c>
      <c r="V8">
        <v>0</v>
      </c>
      <c r="W8">
        <v>3.95</v>
      </c>
      <c r="X8">
        <v>55.01</v>
      </c>
      <c r="Y8">
        <v>18.329999999999998</v>
      </c>
      <c r="Z8">
        <v>18.34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11.75</v>
      </c>
      <c r="AH8">
        <v>53.29</v>
      </c>
      <c r="AI8">
        <v>53.29</v>
      </c>
      <c r="AJ8">
        <v>27.98</v>
      </c>
      <c r="AK8">
        <v>0</v>
      </c>
      <c r="AL8">
        <v>0</v>
      </c>
    </row>
    <row r="9" spans="1:38">
      <c r="A9" t="s">
        <v>51</v>
      </c>
      <c r="B9" s="34">
        <v>168.14</v>
      </c>
      <c r="C9" s="34">
        <v>71.510000000000005</v>
      </c>
      <c r="D9" s="93">
        <f t="shared" si="0"/>
        <v>0</v>
      </c>
      <c r="E9" s="34">
        <v>0</v>
      </c>
      <c r="F9" s="34"/>
      <c r="G9" s="34"/>
      <c r="H9" s="34"/>
      <c r="I9" s="34"/>
      <c r="J9" s="37">
        <v>0</v>
      </c>
      <c r="K9" s="37">
        <v>0</v>
      </c>
      <c r="L9" s="37">
        <v>0</v>
      </c>
      <c r="M9">
        <v>118.28</v>
      </c>
      <c r="N9">
        <v>271.77</v>
      </c>
      <c r="O9">
        <v>101.21</v>
      </c>
      <c r="P9">
        <v>4.04</v>
      </c>
      <c r="Q9">
        <v>7.92</v>
      </c>
      <c r="R9" s="93">
        <v>0</v>
      </c>
      <c r="S9" s="93">
        <v>0</v>
      </c>
      <c r="T9" s="93">
        <v>0</v>
      </c>
      <c r="U9">
        <v>3.69</v>
      </c>
      <c r="V9">
        <v>0</v>
      </c>
      <c r="W9">
        <v>3.95</v>
      </c>
      <c r="X9">
        <v>54.01</v>
      </c>
      <c r="Y9">
        <v>18.010000000000002</v>
      </c>
      <c r="Z9">
        <v>18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13.62</v>
      </c>
      <c r="AH9">
        <v>53.29</v>
      </c>
      <c r="AI9">
        <v>53.29</v>
      </c>
      <c r="AJ9">
        <v>27.98</v>
      </c>
      <c r="AK9">
        <v>0</v>
      </c>
      <c r="AL9">
        <v>0</v>
      </c>
    </row>
    <row r="10" spans="1:38">
      <c r="A10" t="s">
        <v>52</v>
      </c>
      <c r="B10" s="34">
        <v>168.14</v>
      </c>
      <c r="C10" s="34">
        <v>71.510000000000005</v>
      </c>
      <c r="D10" s="93">
        <f t="shared" si="0"/>
        <v>0</v>
      </c>
      <c r="E10" s="34">
        <v>0</v>
      </c>
      <c r="F10" s="34"/>
      <c r="G10" s="34"/>
      <c r="H10" s="34"/>
      <c r="I10" s="34"/>
      <c r="J10" s="37">
        <v>0</v>
      </c>
      <c r="K10" s="37">
        <v>0</v>
      </c>
      <c r="L10" s="37">
        <v>0</v>
      </c>
      <c r="M10">
        <v>118.28</v>
      </c>
      <c r="N10">
        <v>271.77</v>
      </c>
      <c r="O10">
        <v>101.21</v>
      </c>
      <c r="P10">
        <v>4.04</v>
      </c>
      <c r="Q10">
        <v>7.41</v>
      </c>
      <c r="R10" s="93">
        <v>0</v>
      </c>
      <c r="S10" s="93">
        <v>0</v>
      </c>
      <c r="T10" s="93">
        <v>0</v>
      </c>
      <c r="U10">
        <v>3.69</v>
      </c>
      <c r="V10">
        <v>0</v>
      </c>
      <c r="W10">
        <v>3.95</v>
      </c>
      <c r="X10">
        <v>52.51</v>
      </c>
      <c r="Y10">
        <v>17.510000000000002</v>
      </c>
      <c r="Z10">
        <v>17.5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13.42</v>
      </c>
      <c r="AH10">
        <v>57.34</v>
      </c>
      <c r="AI10">
        <v>57.34</v>
      </c>
      <c r="AJ10">
        <v>27.98</v>
      </c>
      <c r="AK10">
        <v>0</v>
      </c>
      <c r="AL10">
        <v>0</v>
      </c>
    </row>
    <row r="11" spans="1:38">
      <c r="A11" t="s">
        <v>53</v>
      </c>
      <c r="B11" s="34">
        <v>168.14</v>
      </c>
      <c r="C11" s="34">
        <v>71.510000000000005</v>
      </c>
      <c r="D11" s="93">
        <f t="shared" si="0"/>
        <v>0</v>
      </c>
      <c r="E11" s="34">
        <v>0</v>
      </c>
      <c r="F11" s="34"/>
      <c r="G11" s="34"/>
      <c r="H11" s="34"/>
      <c r="I11" s="34"/>
      <c r="J11" s="37">
        <v>0</v>
      </c>
      <c r="K11" s="37">
        <v>0</v>
      </c>
      <c r="L11" s="37">
        <v>0</v>
      </c>
      <c r="M11">
        <v>118.28</v>
      </c>
      <c r="N11">
        <v>271.77</v>
      </c>
      <c r="O11">
        <v>101.21</v>
      </c>
      <c r="P11">
        <v>3.88</v>
      </c>
      <c r="Q11">
        <v>7.41</v>
      </c>
      <c r="R11" s="93">
        <v>0</v>
      </c>
      <c r="S11" s="93">
        <v>0</v>
      </c>
      <c r="T11" s="93">
        <v>0</v>
      </c>
      <c r="U11">
        <v>3.54</v>
      </c>
      <c r="V11">
        <v>0</v>
      </c>
      <c r="W11">
        <v>3.95</v>
      </c>
      <c r="X11">
        <v>58.96</v>
      </c>
      <c r="Y11">
        <v>19.66</v>
      </c>
      <c r="Z11">
        <v>19.649999999999999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13.62</v>
      </c>
      <c r="AH11">
        <v>57.01</v>
      </c>
      <c r="AI11">
        <v>57.01</v>
      </c>
      <c r="AJ11">
        <v>27.98</v>
      </c>
      <c r="AK11">
        <v>0</v>
      </c>
      <c r="AL11">
        <v>0</v>
      </c>
    </row>
    <row r="12" spans="1:38">
      <c r="A12" t="s">
        <v>54</v>
      </c>
      <c r="B12" s="34">
        <v>168.14</v>
      </c>
      <c r="C12" s="34">
        <v>71.510000000000005</v>
      </c>
      <c r="D12" s="93">
        <f t="shared" si="0"/>
        <v>0</v>
      </c>
      <c r="E12" s="34">
        <v>0</v>
      </c>
      <c r="F12" s="34"/>
      <c r="G12" s="34"/>
      <c r="H12" s="34"/>
      <c r="I12" s="34"/>
      <c r="J12" s="37">
        <v>0</v>
      </c>
      <c r="K12" s="37">
        <v>0</v>
      </c>
      <c r="L12" s="37">
        <v>0</v>
      </c>
      <c r="M12">
        <v>118.28</v>
      </c>
      <c r="N12">
        <v>271.77</v>
      </c>
      <c r="O12">
        <v>101.21</v>
      </c>
      <c r="P12">
        <v>3.88</v>
      </c>
      <c r="Q12">
        <v>7.41</v>
      </c>
      <c r="R12" s="93">
        <v>0</v>
      </c>
      <c r="S12" s="93">
        <v>0</v>
      </c>
      <c r="T12" s="93">
        <v>0</v>
      </c>
      <c r="U12">
        <v>3.54</v>
      </c>
      <c r="V12">
        <v>0</v>
      </c>
      <c r="W12">
        <v>3.95</v>
      </c>
      <c r="X12">
        <v>58.51</v>
      </c>
      <c r="Y12">
        <v>19.510000000000002</v>
      </c>
      <c r="Z12">
        <v>19.5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13.66</v>
      </c>
      <c r="AH12">
        <v>56.67</v>
      </c>
      <c r="AI12">
        <v>56.67</v>
      </c>
      <c r="AJ12">
        <v>27.98</v>
      </c>
      <c r="AK12">
        <v>0</v>
      </c>
      <c r="AL12">
        <v>0</v>
      </c>
    </row>
    <row r="13" spans="1:38">
      <c r="A13" t="s">
        <v>55</v>
      </c>
      <c r="B13" s="34">
        <v>168.14</v>
      </c>
      <c r="C13" s="34">
        <v>71.510000000000005</v>
      </c>
      <c r="D13" s="93">
        <f t="shared" si="0"/>
        <v>0</v>
      </c>
      <c r="E13" s="34">
        <v>0</v>
      </c>
      <c r="F13" s="34"/>
      <c r="G13" s="34"/>
      <c r="H13" s="34"/>
      <c r="I13" s="34"/>
      <c r="J13" s="37">
        <v>0</v>
      </c>
      <c r="K13" s="37">
        <v>0</v>
      </c>
      <c r="L13" s="37">
        <v>0</v>
      </c>
      <c r="M13">
        <v>118.28</v>
      </c>
      <c r="N13">
        <v>271.77</v>
      </c>
      <c r="O13">
        <v>101.21</v>
      </c>
      <c r="P13">
        <v>3.88</v>
      </c>
      <c r="Q13">
        <v>7.41</v>
      </c>
      <c r="R13" s="93">
        <v>0</v>
      </c>
      <c r="S13" s="93">
        <v>0</v>
      </c>
      <c r="T13" s="93">
        <v>0</v>
      </c>
      <c r="U13">
        <v>3.54</v>
      </c>
      <c r="V13">
        <v>0</v>
      </c>
      <c r="W13">
        <v>3.95</v>
      </c>
      <c r="X13">
        <v>57.16</v>
      </c>
      <c r="Y13">
        <v>19.059999999999999</v>
      </c>
      <c r="Z13">
        <v>19.05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12.68</v>
      </c>
      <c r="AH13">
        <v>56.47</v>
      </c>
      <c r="AI13">
        <v>56.47</v>
      </c>
      <c r="AJ13">
        <v>27.98</v>
      </c>
      <c r="AK13">
        <v>0</v>
      </c>
      <c r="AL13">
        <v>0</v>
      </c>
    </row>
    <row r="14" spans="1:38">
      <c r="A14" t="s">
        <v>56</v>
      </c>
      <c r="B14" s="34">
        <v>168.14</v>
      </c>
      <c r="C14" s="34">
        <v>71.510000000000005</v>
      </c>
      <c r="D14" s="93">
        <f t="shared" si="0"/>
        <v>0</v>
      </c>
      <c r="E14" s="34">
        <v>0</v>
      </c>
      <c r="F14" s="34"/>
      <c r="G14" s="34"/>
      <c r="H14" s="34"/>
      <c r="I14" s="34"/>
      <c r="J14" s="37">
        <v>0</v>
      </c>
      <c r="K14" s="37">
        <v>0</v>
      </c>
      <c r="L14" s="37">
        <v>0</v>
      </c>
      <c r="M14">
        <v>118.28</v>
      </c>
      <c r="N14">
        <v>271.77</v>
      </c>
      <c r="O14">
        <v>101.21</v>
      </c>
      <c r="P14">
        <v>3.88</v>
      </c>
      <c r="Q14">
        <v>7.41</v>
      </c>
      <c r="R14" s="93">
        <v>0</v>
      </c>
      <c r="S14" s="93">
        <v>0</v>
      </c>
      <c r="T14" s="93">
        <v>0</v>
      </c>
      <c r="U14">
        <v>3.54</v>
      </c>
      <c r="V14">
        <v>0</v>
      </c>
      <c r="W14">
        <v>3.95</v>
      </c>
      <c r="X14">
        <v>56.71</v>
      </c>
      <c r="Y14">
        <v>18.91</v>
      </c>
      <c r="Z14">
        <v>18.899999999999999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12.34</v>
      </c>
      <c r="AH14">
        <v>55.01</v>
      </c>
      <c r="AI14">
        <v>55.01</v>
      </c>
      <c r="AJ14">
        <v>27.98</v>
      </c>
      <c r="AK14">
        <v>0</v>
      </c>
      <c r="AL14">
        <v>0</v>
      </c>
    </row>
    <row r="15" spans="1:38">
      <c r="A15" t="s">
        <v>57</v>
      </c>
      <c r="B15" s="34">
        <v>168.14</v>
      </c>
      <c r="C15" s="34">
        <v>71.510000000000005</v>
      </c>
      <c r="D15" s="93">
        <f t="shared" si="0"/>
        <v>0</v>
      </c>
      <c r="E15" s="34">
        <v>0</v>
      </c>
      <c r="F15" s="34"/>
      <c r="G15" s="34"/>
      <c r="H15" s="34"/>
      <c r="I15" s="34"/>
      <c r="J15" s="37">
        <v>0</v>
      </c>
      <c r="K15" s="37">
        <v>0</v>
      </c>
      <c r="L15" s="37">
        <v>0</v>
      </c>
      <c r="M15">
        <v>118.28</v>
      </c>
      <c r="N15">
        <v>271.77</v>
      </c>
      <c r="O15">
        <v>101.21</v>
      </c>
      <c r="P15">
        <v>3.88</v>
      </c>
      <c r="Q15">
        <v>7.41</v>
      </c>
      <c r="R15" s="93">
        <v>0</v>
      </c>
      <c r="S15" s="93">
        <v>0</v>
      </c>
      <c r="T15" s="93">
        <v>0</v>
      </c>
      <c r="U15">
        <v>3.54</v>
      </c>
      <c r="V15">
        <v>0</v>
      </c>
      <c r="W15">
        <v>3.95</v>
      </c>
      <c r="X15">
        <v>55.36</v>
      </c>
      <c r="Y15">
        <v>18.46</v>
      </c>
      <c r="Z15">
        <v>18.45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12.18</v>
      </c>
      <c r="AH15">
        <v>54.98</v>
      </c>
      <c r="AI15">
        <v>54.98</v>
      </c>
      <c r="AJ15">
        <v>27.98</v>
      </c>
      <c r="AK15">
        <v>0</v>
      </c>
      <c r="AL15">
        <v>0</v>
      </c>
    </row>
    <row r="16" spans="1:38">
      <c r="A16" t="s">
        <v>58</v>
      </c>
      <c r="B16" s="34">
        <v>168.14</v>
      </c>
      <c r="C16" s="34">
        <v>71.510000000000005</v>
      </c>
      <c r="D16" s="93">
        <f t="shared" si="0"/>
        <v>0</v>
      </c>
      <c r="E16" s="34">
        <v>0</v>
      </c>
      <c r="F16" s="34"/>
      <c r="G16" s="34"/>
      <c r="H16" s="34"/>
      <c r="I16" s="34"/>
      <c r="J16" s="37">
        <v>0</v>
      </c>
      <c r="K16" s="37">
        <v>0</v>
      </c>
      <c r="L16" s="37">
        <v>0</v>
      </c>
      <c r="M16">
        <v>118.28</v>
      </c>
      <c r="N16">
        <v>271.77</v>
      </c>
      <c r="O16">
        <v>101.21</v>
      </c>
      <c r="P16">
        <v>3.88</v>
      </c>
      <c r="Q16">
        <v>7.41</v>
      </c>
      <c r="R16" s="93">
        <v>0</v>
      </c>
      <c r="S16" s="93">
        <v>0</v>
      </c>
      <c r="T16" s="93">
        <v>0</v>
      </c>
      <c r="U16">
        <v>3.54</v>
      </c>
      <c r="V16">
        <v>0</v>
      </c>
      <c r="W16">
        <v>3.95</v>
      </c>
      <c r="X16">
        <v>54.46</v>
      </c>
      <c r="Y16">
        <v>18.16</v>
      </c>
      <c r="Z16">
        <v>18.149999999999999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12.24</v>
      </c>
      <c r="AH16">
        <v>53.45</v>
      </c>
      <c r="AI16">
        <v>53.45</v>
      </c>
      <c r="AJ16">
        <v>27.98</v>
      </c>
      <c r="AK16">
        <v>0</v>
      </c>
      <c r="AL16">
        <v>0</v>
      </c>
    </row>
    <row r="17" spans="1:38">
      <c r="A17" t="s">
        <v>59</v>
      </c>
      <c r="B17" s="34">
        <v>168.14</v>
      </c>
      <c r="C17" s="34">
        <v>71.510000000000005</v>
      </c>
      <c r="D17" s="93">
        <f t="shared" si="0"/>
        <v>0</v>
      </c>
      <c r="E17" s="34">
        <v>0</v>
      </c>
      <c r="F17" s="34"/>
      <c r="G17" s="34"/>
      <c r="H17" s="34"/>
      <c r="I17" s="34"/>
      <c r="J17" s="37">
        <v>0</v>
      </c>
      <c r="K17" s="37">
        <v>0</v>
      </c>
      <c r="L17" s="37">
        <v>0</v>
      </c>
      <c r="M17">
        <v>118.28</v>
      </c>
      <c r="N17">
        <v>271.77</v>
      </c>
      <c r="O17">
        <v>101.21</v>
      </c>
      <c r="P17">
        <v>3.88</v>
      </c>
      <c r="Q17">
        <v>7.41</v>
      </c>
      <c r="R17" s="93">
        <v>0</v>
      </c>
      <c r="S17" s="93">
        <v>0</v>
      </c>
      <c r="T17" s="93">
        <v>0</v>
      </c>
      <c r="U17">
        <v>3.54</v>
      </c>
      <c r="V17">
        <v>0</v>
      </c>
      <c r="W17">
        <v>3.95</v>
      </c>
      <c r="X17">
        <v>54.01</v>
      </c>
      <c r="Y17">
        <v>18.010000000000002</v>
      </c>
      <c r="Z17">
        <v>18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13.29</v>
      </c>
      <c r="AH17">
        <v>51.97</v>
      </c>
      <c r="AI17">
        <v>51.97</v>
      </c>
      <c r="AJ17">
        <v>27.98</v>
      </c>
      <c r="AK17">
        <v>0</v>
      </c>
      <c r="AL17">
        <v>0</v>
      </c>
    </row>
    <row r="18" spans="1:38">
      <c r="A18" t="s">
        <v>60</v>
      </c>
      <c r="B18" s="34">
        <v>168.14</v>
      </c>
      <c r="C18" s="34">
        <v>71.510000000000005</v>
      </c>
      <c r="D18" s="93">
        <f t="shared" si="0"/>
        <v>0</v>
      </c>
      <c r="E18" s="34">
        <v>0</v>
      </c>
      <c r="F18" s="34"/>
      <c r="G18" s="34"/>
      <c r="H18" s="34"/>
      <c r="I18" s="34"/>
      <c r="J18" s="37">
        <v>0</v>
      </c>
      <c r="K18" s="37">
        <v>0</v>
      </c>
      <c r="L18" s="37">
        <v>0</v>
      </c>
      <c r="M18">
        <v>118.28</v>
      </c>
      <c r="N18">
        <v>271.77</v>
      </c>
      <c r="O18">
        <v>101.21</v>
      </c>
      <c r="P18">
        <v>3.88</v>
      </c>
      <c r="Q18">
        <v>7.41</v>
      </c>
      <c r="R18" s="93">
        <v>0</v>
      </c>
      <c r="S18" s="93">
        <v>0</v>
      </c>
      <c r="T18" s="93">
        <v>0</v>
      </c>
      <c r="U18">
        <v>3.54</v>
      </c>
      <c r="V18">
        <v>0</v>
      </c>
      <c r="W18">
        <v>3.95</v>
      </c>
      <c r="X18">
        <v>52.66</v>
      </c>
      <c r="Y18">
        <v>17.559999999999999</v>
      </c>
      <c r="Z18">
        <v>17.55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13.1</v>
      </c>
      <c r="AH18">
        <v>50.5</v>
      </c>
      <c r="AI18">
        <v>50.5</v>
      </c>
      <c r="AJ18">
        <v>27.98</v>
      </c>
      <c r="AK18">
        <v>0</v>
      </c>
      <c r="AL18">
        <v>0</v>
      </c>
    </row>
    <row r="19" spans="1:38">
      <c r="A19" t="s">
        <v>61</v>
      </c>
      <c r="B19" s="34">
        <v>168.14</v>
      </c>
      <c r="C19" s="34">
        <v>71.510000000000005</v>
      </c>
      <c r="D19" s="93">
        <f t="shared" si="0"/>
        <v>0</v>
      </c>
      <c r="E19" s="34">
        <v>0</v>
      </c>
      <c r="F19" s="34"/>
      <c r="G19" s="34"/>
      <c r="H19" s="34"/>
      <c r="I19" s="34"/>
      <c r="J19" s="37">
        <v>0</v>
      </c>
      <c r="K19" s="37">
        <v>0</v>
      </c>
      <c r="L19" s="37">
        <v>0</v>
      </c>
      <c r="M19">
        <v>118.28</v>
      </c>
      <c r="N19">
        <v>271.77</v>
      </c>
      <c r="O19">
        <v>101.21</v>
      </c>
      <c r="P19">
        <v>3.88</v>
      </c>
      <c r="Q19">
        <v>7.41</v>
      </c>
      <c r="R19" s="93">
        <v>0</v>
      </c>
      <c r="S19" s="93">
        <v>0</v>
      </c>
      <c r="T19" s="93">
        <v>0</v>
      </c>
      <c r="U19">
        <v>3.54</v>
      </c>
      <c r="V19">
        <v>0</v>
      </c>
      <c r="W19">
        <v>3.86</v>
      </c>
      <c r="X19">
        <v>51.76</v>
      </c>
      <c r="Y19">
        <v>17.260000000000002</v>
      </c>
      <c r="Z19">
        <v>17.25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12.94</v>
      </c>
      <c r="AH19">
        <v>56.01</v>
      </c>
      <c r="AI19">
        <v>56.01</v>
      </c>
      <c r="AJ19">
        <v>27.98</v>
      </c>
      <c r="AK19">
        <v>0</v>
      </c>
      <c r="AL19">
        <v>0</v>
      </c>
    </row>
    <row r="20" spans="1:38">
      <c r="A20" t="s">
        <v>62</v>
      </c>
      <c r="B20" s="34">
        <v>168.14</v>
      </c>
      <c r="C20" s="34">
        <v>71.510000000000005</v>
      </c>
      <c r="D20" s="93">
        <f t="shared" si="0"/>
        <v>0</v>
      </c>
      <c r="E20" s="34">
        <v>0</v>
      </c>
      <c r="F20" s="34"/>
      <c r="G20" s="34"/>
      <c r="H20" s="34"/>
      <c r="I20" s="34"/>
      <c r="J20" s="37">
        <v>0</v>
      </c>
      <c r="K20" s="37">
        <v>0</v>
      </c>
      <c r="L20" s="37">
        <v>0</v>
      </c>
      <c r="M20">
        <v>118.28</v>
      </c>
      <c r="N20">
        <v>271.77</v>
      </c>
      <c r="O20">
        <v>101.21</v>
      </c>
      <c r="P20">
        <v>3.88</v>
      </c>
      <c r="Q20">
        <v>7.41</v>
      </c>
      <c r="R20" s="93">
        <v>0</v>
      </c>
      <c r="S20" s="93">
        <v>0</v>
      </c>
      <c r="T20" s="93">
        <v>0</v>
      </c>
      <c r="U20">
        <v>3.54</v>
      </c>
      <c r="V20">
        <v>0</v>
      </c>
      <c r="W20">
        <v>3.86</v>
      </c>
      <c r="X20">
        <v>51.86</v>
      </c>
      <c r="Y20">
        <v>17.27</v>
      </c>
      <c r="Z20">
        <v>17.29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12.61</v>
      </c>
      <c r="AH20">
        <v>54.01</v>
      </c>
      <c r="AI20">
        <v>54.01</v>
      </c>
      <c r="AJ20">
        <v>27.98</v>
      </c>
      <c r="AK20">
        <v>0</v>
      </c>
      <c r="AL20">
        <v>0</v>
      </c>
    </row>
    <row r="21" spans="1:38">
      <c r="A21" t="s">
        <v>63</v>
      </c>
      <c r="B21" s="34">
        <v>168.14</v>
      </c>
      <c r="C21" s="34">
        <v>71.510000000000005</v>
      </c>
      <c r="D21" s="93">
        <f t="shared" si="0"/>
        <v>0</v>
      </c>
      <c r="E21" s="34">
        <v>0</v>
      </c>
      <c r="F21" s="34"/>
      <c r="G21" s="34"/>
      <c r="H21" s="34"/>
      <c r="I21" s="34"/>
      <c r="J21" s="37">
        <v>0</v>
      </c>
      <c r="K21" s="37">
        <v>0</v>
      </c>
      <c r="L21" s="37">
        <v>0</v>
      </c>
      <c r="M21">
        <v>118.28</v>
      </c>
      <c r="N21">
        <v>271.77</v>
      </c>
      <c r="O21">
        <v>101.21</v>
      </c>
      <c r="P21">
        <v>3.88</v>
      </c>
      <c r="Q21">
        <v>7.41</v>
      </c>
      <c r="R21" s="93">
        <v>0</v>
      </c>
      <c r="S21" s="93">
        <v>0</v>
      </c>
      <c r="T21" s="93">
        <v>0</v>
      </c>
      <c r="U21">
        <v>3.54</v>
      </c>
      <c r="V21">
        <v>0</v>
      </c>
      <c r="W21">
        <v>3.86</v>
      </c>
      <c r="X21">
        <v>54.01</v>
      </c>
      <c r="Y21">
        <v>18.010000000000002</v>
      </c>
      <c r="Z21">
        <v>18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12.23</v>
      </c>
      <c r="AH21">
        <v>53.34</v>
      </c>
      <c r="AI21">
        <v>53.34</v>
      </c>
      <c r="AJ21">
        <v>27.98</v>
      </c>
      <c r="AK21">
        <v>0</v>
      </c>
      <c r="AL21">
        <v>0</v>
      </c>
    </row>
    <row r="22" spans="1:38">
      <c r="A22" t="s">
        <v>64</v>
      </c>
      <c r="B22" s="34">
        <v>168.14</v>
      </c>
      <c r="C22" s="34">
        <v>71.510000000000005</v>
      </c>
      <c r="D22" s="93">
        <f t="shared" si="0"/>
        <v>0</v>
      </c>
      <c r="E22" s="34">
        <v>0</v>
      </c>
      <c r="F22" s="34"/>
      <c r="G22" s="34"/>
      <c r="H22" s="34"/>
      <c r="I22" s="34"/>
      <c r="J22" s="37">
        <v>0</v>
      </c>
      <c r="K22" s="37">
        <v>0</v>
      </c>
      <c r="L22" s="37">
        <v>0</v>
      </c>
      <c r="M22">
        <v>118.28</v>
      </c>
      <c r="N22">
        <v>271.77</v>
      </c>
      <c r="O22">
        <v>101.21</v>
      </c>
      <c r="P22">
        <v>3.88</v>
      </c>
      <c r="Q22">
        <v>7.41</v>
      </c>
      <c r="R22" s="93">
        <v>0</v>
      </c>
      <c r="S22" s="93">
        <v>0</v>
      </c>
      <c r="T22" s="93">
        <v>0</v>
      </c>
      <c r="U22">
        <v>3.54</v>
      </c>
      <c r="V22">
        <v>0</v>
      </c>
      <c r="W22">
        <v>3.86</v>
      </c>
      <c r="X22">
        <v>52.51</v>
      </c>
      <c r="Y22">
        <v>17.510000000000002</v>
      </c>
      <c r="Z22">
        <v>17.5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9.19</v>
      </c>
      <c r="AH22">
        <v>44.34</v>
      </c>
      <c r="AI22">
        <v>44.34</v>
      </c>
      <c r="AJ22">
        <v>27.98</v>
      </c>
      <c r="AK22">
        <v>0</v>
      </c>
      <c r="AL22">
        <v>0</v>
      </c>
    </row>
    <row r="23" spans="1:38">
      <c r="A23" t="s">
        <v>65</v>
      </c>
      <c r="B23" s="34">
        <v>168.14</v>
      </c>
      <c r="C23" s="34">
        <v>71.510000000000005</v>
      </c>
      <c r="D23" s="93">
        <f t="shared" si="0"/>
        <v>0</v>
      </c>
      <c r="E23" s="34">
        <v>0</v>
      </c>
      <c r="F23" s="34"/>
      <c r="G23" s="34"/>
      <c r="H23" s="34"/>
      <c r="I23" s="34"/>
      <c r="J23" s="37">
        <v>0</v>
      </c>
      <c r="K23" s="37">
        <v>0</v>
      </c>
      <c r="L23" s="37">
        <v>0</v>
      </c>
      <c r="M23">
        <v>118.28</v>
      </c>
      <c r="N23">
        <v>271.77</v>
      </c>
      <c r="O23">
        <v>101.21</v>
      </c>
      <c r="P23">
        <v>3.81</v>
      </c>
      <c r="Q23">
        <v>7.41</v>
      </c>
      <c r="R23" s="93">
        <v>0</v>
      </c>
      <c r="S23" s="93">
        <v>0</v>
      </c>
      <c r="T23" s="93">
        <v>0</v>
      </c>
      <c r="U23">
        <v>3.54</v>
      </c>
      <c r="V23">
        <v>0</v>
      </c>
      <c r="W23">
        <v>3.86</v>
      </c>
      <c r="X23">
        <v>50.51</v>
      </c>
      <c r="Y23">
        <v>16.829999999999998</v>
      </c>
      <c r="Z23">
        <v>16.84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8.9600000000000009</v>
      </c>
      <c r="AH23">
        <v>42.34</v>
      </c>
      <c r="AI23">
        <v>42.34</v>
      </c>
      <c r="AJ23">
        <v>27.98</v>
      </c>
      <c r="AK23">
        <v>0</v>
      </c>
      <c r="AL23">
        <v>0</v>
      </c>
    </row>
    <row r="24" spans="1:38">
      <c r="A24" t="s">
        <v>66</v>
      </c>
      <c r="B24" s="34">
        <v>168.14</v>
      </c>
      <c r="C24" s="34">
        <v>71.510000000000005</v>
      </c>
      <c r="D24" s="93">
        <f t="shared" si="0"/>
        <v>0</v>
      </c>
      <c r="E24" s="34">
        <v>0</v>
      </c>
      <c r="F24" s="34"/>
      <c r="G24" s="34"/>
      <c r="H24" s="34"/>
      <c r="I24" s="34"/>
      <c r="J24" s="37">
        <v>0</v>
      </c>
      <c r="K24" s="37">
        <v>0</v>
      </c>
      <c r="L24" s="37">
        <v>0</v>
      </c>
      <c r="M24">
        <v>118.28</v>
      </c>
      <c r="N24">
        <v>271.77</v>
      </c>
      <c r="O24">
        <v>101.21</v>
      </c>
      <c r="P24">
        <v>3.81</v>
      </c>
      <c r="Q24">
        <v>9.94</v>
      </c>
      <c r="R24" s="93">
        <v>0</v>
      </c>
      <c r="S24" s="93">
        <v>0</v>
      </c>
      <c r="T24" s="93">
        <v>0</v>
      </c>
      <c r="U24">
        <v>3.54</v>
      </c>
      <c r="V24">
        <v>0</v>
      </c>
      <c r="W24">
        <v>3.86</v>
      </c>
      <c r="X24">
        <v>49.13</v>
      </c>
      <c r="Y24">
        <v>16.36</v>
      </c>
      <c r="Z24">
        <v>16.38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8.6</v>
      </c>
      <c r="AH24">
        <v>41.01</v>
      </c>
      <c r="AI24">
        <v>41.01</v>
      </c>
      <c r="AJ24">
        <v>27.98</v>
      </c>
      <c r="AK24">
        <v>0</v>
      </c>
      <c r="AL24">
        <v>0</v>
      </c>
    </row>
    <row r="25" spans="1:38">
      <c r="A25" t="s">
        <v>67</v>
      </c>
      <c r="B25" s="34">
        <v>168.14</v>
      </c>
      <c r="C25" s="34">
        <v>71.510000000000005</v>
      </c>
      <c r="D25" s="93">
        <f t="shared" si="0"/>
        <v>0</v>
      </c>
      <c r="E25" s="34">
        <v>0</v>
      </c>
      <c r="F25" s="34"/>
      <c r="G25" s="34"/>
      <c r="H25" s="34"/>
      <c r="I25" s="34"/>
      <c r="J25" s="37">
        <v>0</v>
      </c>
      <c r="K25" s="37">
        <v>0</v>
      </c>
      <c r="L25" s="37">
        <v>0</v>
      </c>
      <c r="M25">
        <v>118.28</v>
      </c>
      <c r="N25">
        <v>271.77</v>
      </c>
      <c r="O25">
        <v>101.21</v>
      </c>
      <c r="P25">
        <v>4.04</v>
      </c>
      <c r="Q25">
        <v>9.65</v>
      </c>
      <c r="R25" s="93">
        <v>0</v>
      </c>
      <c r="S25" s="93">
        <v>0</v>
      </c>
      <c r="T25" s="93">
        <v>0</v>
      </c>
      <c r="U25">
        <v>3.54</v>
      </c>
      <c r="V25">
        <v>0</v>
      </c>
      <c r="W25">
        <v>3.86</v>
      </c>
      <c r="X25">
        <v>46.51</v>
      </c>
      <c r="Y25">
        <v>15.51</v>
      </c>
      <c r="Z25">
        <v>15.5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8.49</v>
      </c>
      <c r="AH25">
        <v>38.01</v>
      </c>
      <c r="AI25">
        <v>38.01</v>
      </c>
      <c r="AJ25">
        <v>27.98</v>
      </c>
      <c r="AK25">
        <v>0</v>
      </c>
      <c r="AL25">
        <v>0</v>
      </c>
    </row>
    <row r="26" spans="1:38">
      <c r="A26" t="s">
        <v>68</v>
      </c>
      <c r="B26" s="34">
        <v>168.14</v>
      </c>
      <c r="C26" s="34">
        <v>71.510000000000005</v>
      </c>
      <c r="D26" s="93">
        <f t="shared" si="0"/>
        <v>0</v>
      </c>
      <c r="E26" s="34">
        <v>0</v>
      </c>
      <c r="F26" s="34"/>
      <c r="G26" s="34"/>
      <c r="H26" s="34"/>
      <c r="I26" s="34"/>
      <c r="J26" s="37">
        <v>0</v>
      </c>
      <c r="K26" s="37">
        <v>0</v>
      </c>
      <c r="L26" s="37">
        <v>0</v>
      </c>
      <c r="M26">
        <v>118.28</v>
      </c>
      <c r="N26">
        <v>271.77</v>
      </c>
      <c r="O26">
        <v>101.21</v>
      </c>
      <c r="P26">
        <v>4.04</v>
      </c>
      <c r="Q26">
        <v>9.52</v>
      </c>
      <c r="R26" s="93">
        <v>0</v>
      </c>
      <c r="S26" s="93">
        <v>0</v>
      </c>
      <c r="T26" s="93">
        <v>0</v>
      </c>
      <c r="U26">
        <v>3.54</v>
      </c>
      <c r="V26">
        <v>0</v>
      </c>
      <c r="W26">
        <v>3.86</v>
      </c>
      <c r="X26">
        <v>45.03</v>
      </c>
      <c r="Y26">
        <v>15.01</v>
      </c>
      <c r="Z26">
        <v>15.01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8.34</v>
      </c>
      <c r="AH26">
        <v>36.33</v>
      </c>
      <c r="AI26">
        <v>36.33</v>
      </c>
      <c r="AJ26">
        <v>27.98</v>
      </c>
      <c r="AK26">
        <v>0</v>
      </c>
      <c r="AL26">
        <v>0</v>
      </c>
    </row>
    <row r="27" spans="1:38">
      <c r="A27" t="s">
        <v>69</v>
      </c>
      <c r="B27" s="34">
        <v>168.14</v>
      </c>
      <c r="C27" s="34">
        <v>71.510000000000005</v>
      </c>
      <c r="D27" s="93">
        <f t="shared" si="0"/>
        <v>2.66</v>
      </c>
      <c r="E27" s="34">
        <v>0</v>
      </c>
      <c r="F27" s="34"/>
      <c r="G27" s="34"/>
      <c r="H27" s="34"/>
      <c r="I27" s="34"/>
      <c r="J27" s="37">
        <v>0</v>
      </c>
      <c r="K27" s="37">
        <v>0</v>
      </c>
      <c r="L27" s="37">
        <v>0</v>
      </c>
      <c r="M27">
        <v>118.28</v>
      </c>
      <c r="N27">
        <v>271.77</v>
      </c>
      <c r="O27">
        <v>101.21</v>
      </c>
      <c r="P27">
        <v>4.04</v>
      </c>
      <c r="Q27">
        <v>9.26</v>
      </c>
      <c r="R27" s="93">
        <v>1.21</v>
      </c>
      <c r="S27" s="93">
        <v>1.45</v>
      </c>
      <c r="T27" s="93">
        <v>0</v>
      </c>
      <c r="U27">
        <v>3.54</v>
      </c>
      <c r="V27">
        <v>0</v>
      </c>
      <c r="W27">
        <v>3.86</v>
      </c>
      <c r="X27">
        <v>44.46</v>
      </c>
      <c r="Y27">
        <v>14.81</v>
      </c>
      <c r="Z27">
        <v>14.82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8.14</v>
      </c>
      <c r="AH27">
        <v>35.340000000000003</v>
      </c>
      <c r="AI27">
        <v>35.340000000000003</v>
      </c>
      <c r="AJ27">
        <v>27.98</v>
      </c>
      <c r="AK27">
        <v>0</v>
      </c>
      <c r="AL27">
        <v>0</v>
      </c>
    </row>
    <row r="28" spans="1:38">
      <c r="A28" t="s">
        <v>70</v>
      </c>
      <c r="B28" s="34">
        <v>168.14</v>
      </c>
      <c r="C28" s="34">
        <v>71.510000000000005</v>
      </c>
      <c r="D28" s="93">
        <f t="shared" si="0"/>
        <v>8.4600000000000009</v>
      </c>
      <c r="E28" s="34">
        <v>0</v>
      </c>
      <c r="F28" s="34"/>
      <c r="G28" s="34"/>
      <c r="H28" s="34"/>
      <c r="I28" s="34"/>
      <c r="J28" s="37">
        <v>0</v>
      </c>
      <c r="K28" s="37">
        <v>0</v>
      </c>
      <c r="L28" s="37">
        <v>0</v>
      </c>
      <c r="M28">
        <v>118.28</v>
      </c>
      <c r="N28">
        <v>271.77</v>
      </c>
      <c r="O28">
        <v>101.21</v>
      </c>
      <c r="P28">
        <v>4.04</v>
      </c>
      <c r="Q28">
        <v>8.92</v>
      </c>
      <c r="R28" s="93">
        <v>3.42</v>
      </c>
      <c r="S28" s="93">
        <v>3</v>
      </c>
      <c r="T28" s="93">
        <v>2.04</v>
      </c>
      <c r="U28">
        <v>3.54</v>
      </c>
      <c r="V28">
        <v>3.0096599999999998</v>
      </c>
      <c r="W28">
        <v>3.86</v>
      </c>
      <c r="X28">
        <v>44</v>
      </c>
      <c r="Y28">
        <v>14.66</v>
      </c>
      <c r="Z28">
        <v>14.67</v>
      </c>
      <c r="AA28">
        <v>0</v>
      </c>
      <c r="AB28">
        <v>0</v>
      </c>
      <c r="AC28">
        <v>0</v>
      </c>
      <c r="AD28">
        <v>0</v>
      </c>
      <c r="AE28">
        <v>3</v>
      </c>
      <c r="AF28">
        <v>2</v>
      </c>
      <c r="AG28">
        <v>8.0299999999999994</v>
      </c>
      <c r="AH28">
        <v>34.340000000000003</v>
      </c>
      <c r="AI28">
        <v>34.340000000000003</v>
      </c>
      <c r="AJ28">
        <v>27.98</v>
      </c>
      <c r="AK28">
        <v>0</v>
      </c>
      <c r="AL28">
        <v>0</v>
      </c>
    </row>
    <row r="29" spans="1:38">
      <c r="A29" t="s">
        <v>71</v>
      </c>
      <c r="B29" s="34">
        <v>168.14</v>
      </c>
      <c r="C29" s="34">
        <v>71.510000000000005</v>
      </c>
      <c r="D29" s="93">
        <f t="shared" si="0"/>
        <v>22.4</v>
      </c>
      <c r="E29" s="34">
        <v>0</v>
      </c>
      <c r="F29" s="34"/>
      <c r="G29" s="34"/>
      <c r="H29" s="34"/>
      <c r="I29" s="34"/>
      <c r="J29" s="37">
        <v>0.03</v>
      </c>
      <c r="K29" s="37">
        <v>0.03</v>
      </c>
      <c r="L29" s="37">
        <v>0.03</v>
      </c>
      <c r="M29">
        <v>118.28</v>
      </c>
      <c r="N29">
        <v>271.77</v>
      </c>
      <c r="O29">
        <v>101.21</v>
      </c>
      <c r="P29">
        <v>4.04</v>
      </c>
      <c r="Q29">
        <v>7.41</v>
      </c>
      <c r="R29" s="93">
        <v>8.5500000000000007</v>
      </c>
      <c r="S29" s="93">
        <v>8</v>
      </c>
      <c r="T29" s="93">
        <v>5.85</v>
      </c>
      <c r="U29">
        <v>3.54</v>
      </c>
      <c r="V29">
        <v>12.3698</v>
      </c>
      <c r="W29">
        <v>3.86</v>
      </c>
      <c r="X29">
        <v>36.24</v>
      </c>
      <c r="Y29">
        <v>12.07</v>
      </c>
      <c r="Z29">
        <v>12.08</v>
      </c>
      <c r="AA29">
        <v>0.23</v>
      </c>
      <c r="AB29">
        <v>0.04</v>
      </c>
      <c r="AC29">
        <v>0.33</v>
      </c>
      <c r="AD29">
        <v>0.32</v>
      </c>
      <c r="AE29">
        <v>4</v>
      </c>
      <c r="AF29">
        <v>2</v>
      </c>
      <c r="AG29">
        <v>7.95</v>
      </c>
      <c r="AH29">
        <v>34.01</v>
      </c>
      <c r="AI29">
        <v>34.01</v>
      </c>
      <c r="AJ29">
        <v>27.98</v>
      </c>
      <c r="AK29">
        <v>1.48</v>
      </c>
      <c r="AL29">
        <v>0.64</v>
      </c>
    </row>
    <row r="30" spans="1:38">
      <c r="A30" t="s">
        <v>72</v>
      </c>
      <c r="B30" s="34">
        <v>168.14</v>
      </c>
      <c r="C30" s="34">
        <v>71.510000000000005</v>
      </c>
      <c r="D30" s="93">
        <f t="shared" si="0"/>
        <v>46.129999999999995</v>
      </c>
      <c r="E30" s="34">
        <v>0</v>
      </c>
      <c r="F30" s="34"/>
      <c r="G30" s="34"/>
      <c r="H30" s="34"/>
      <c r="I30" s="34"/>
      <c r="J30" s="37">
        <v>0.31</v>
      </c>
      <c r="K30" s="37">
        <v>0.31</v>
      </c>
      <c r="L30" s="37">
        <v>0.32</v>
      </c>
      <c r="M30">
        <v>118.28</v>
      </c>
      <c r="N30">
        <v>271.77</v>
      </c>
      <c r="O30">
        <v>101.21</v>
      </c>
      <c r="P30">
        <v>4.04</v>
      </c>
      <c r="Q30">
        <v>7.41</v>
      </c>
      <c r="R30" s="93">
        <v>16.88</v>
      </c>
      <c r="S30" s="93">
        <v>15</v>
      </c>
      <c r="T30" s="93">
        <v>14.25</v>
      </c>
      <c r="U30">
        <v>3.54</v>
      </c>
      <c r="V30">
        <v>21.46696</v>
      </c>
      <c r="W30">
        <v>3.86</v>
      </c>
      <c r="X30">
        <v>35.119999999999997</v>
      </c>
      <c r="Y30">
        <v>11.69</v>
      </c>
      <c r="Z30">
        <v>11.71</v>
      </c>
      <c r="AA30">
        <v>3.92</v>
      </c>
      <c r="AB30">
        <v>0.78</v>
      </c>
      <c r="AC30">
        <v>1.67</v>
      </c>
      <c r="AD30">
        <v>1.08</v>
      </c>
      <c r="AE30">
        <v>7</v>
      </c>
      <c r="AF30">
        <v>3</v>
      </c>
      <c r="AG30">
        <v>7.9</v>
      </c>
      <c r="AH30">
        <v>33.340000000000003</v>
      </c>
      <c r="AI30">
        <v>33.340000000000003</v>
      </c>
      <c r="AJ30">
        <v>27.98</v>
      </c>
      <c r="AK30">
        <v>5.47</v>
      </c>
      <c r="AL30">
        <v>2.34</v>
      </c>
    </row>
    <row r="31" spans="1:38">
      <c r="A31" t="s">
        <v>73</v>
      </c>
      <c r="B31" s="34">
        <v>168.14</v>
      </c>
      <c r="C31" s="34">
        <v>71.510000000000005</v>
      </c>
      <c r="D31" s="93">
        <f t="shared" si="0"/>
        <v>78.069999999999993</v>
      </c>
      <c r="E31" s="34">
        <v>0</v>
      </c>
      <c r="F31" s="34"/>
      <c r="G31" s="34"/>
      <c r="H31" s="34"/>
      <c r="I31" s="34"/>
      <c r="J31" s="37">
        <v>0.94</v>
      </c>
      <c r="K31" s="37">
        <v>0.94</v>
      </c>
      <c r="L31" s="37">
        <v>0.96</v>
      </c>
      <c r="M31">
        <v>118.28</v>
      </c>
      <c r="N31">
        <v>271.77</v>
      </c>
      <c r="O31">
        <v>101.21</v>
      </c>
      <c r="P31">
        <v>4.04</v>
      </c>
      <c r="Q31">
        <v>7.41</v>
      </c>
      <c r="R31" s="93">
        <v>29.78</v>
      </c>
      <c r="S31" s="93">
        <v>22</v>
      </c>
      <c r="T31" s="93">
        <v>26.29</v>
      </c>
      <c r="U31">
        <v>3.54</v>
      </c>
      <c r="V31">
        <v>30.632300000000001</v>
      </c>
      <c r="W31">
        <v>3.86</v>
      </c>
      <c r="X31">
        <v>35.5</v>
      </c>
      <c r="Y31">
        <v>11.83</v>
      </c>
      <c r="Z31">
        <v>11.83</v>
      </c>
      <c r="AA31">
        <v>13.81</v>
      </c>
      <c r="AB31">
        <v>2.76</v>
      </c>
      <c r="AC31">
        <v>3.33</v>
      </c>
      <c r="AD31">
        <v>2.5499999999999998</v>
      </c>
      <c r="AE31">
        <v>11</v>
      </c>
      <c r="AF31">
        <v>6</v>
      </c>
      <c r="AG31">
        <v>8.1</v>
      </c>
      <c r="AH31">
        <v>33.01</v>
      </c>
      <c r="AI31">
        <v>33.01</v>
      </c>
      <c r="AJ31">
        <v>27.98</v>
      </c>
      <c r="AK31">
        <v>12.29</v>
      </c>
      <c r="AL31">
        <v>5.27</v>
      </c>
    </row>
    <row r="32" spans="1:38">
      <c r="A32" t="s">
        <v>74</v>
      </c>
      <c r="B32" s="34">
        <v>168.14</v>
      </c>
      <c r="C32" s="34">
        <v>71.510000000000005</v>
      </c>
      <c r="D32" s="93">
        <f t="shared" si="0"/>
        <v>85.949999999999989</v>
      </c>
      <c r="E32" s="34">
        <v>0</v>
      </c>
      <c r="F32" s="34"/>
      <c r="G32" s="34"/>
      <c r="H32" s="34"/>
      <c r="I32" s="34"/>
      <c r="J32" s="37">
        <v>1.83</v>
      </c>
      <c r="K32" s="37">
        <v>1.83</v>
      </c>
      <c r="L32" s="37">
        <v>1.87</v>
      </c>
      <c r="M32">
        <v>118.28</v>
      </c>
      <c r="N32">
        <v>271.77</v>
      </c>
      <c r="O32">
        <v>101.21</v>
      </c>
      <c r="P32">
        <v>4.04</v>
      </c>
      <c r="Q32">
        <v>7.41</v>
      </c>
      <c r="R32" s="93">
        <v>28.65</v>
      </c>
      <c r="S32" s="93">
        <v>28.65</v>
      </c>
      <c r="T32" s="93">
        <v>28.65</v>
      </c>
      <c r="U32">
        <v>3.54</v>
      </c>
      <c r="V32">
        <v>41.063839999999999</v>
      </c>
      <c r="W32">
        <v>3.86</v>
      </c>
      <c r="X32">
        <v>35.700000000000003</v>
      </c>
      <c r="Y32">
        <v>11.89</v>
      </c>
      <c r="Z32">
        <v>11.9</v>
      </c>
      <c r="AA32">
        <v>26.91</v>
      </c>
      <c r="AB32">
        <v>5.38</v>
      </c>
      <c r="AC32">
        <v>6.67</v>
      </c>
      <c r="AD32">
        <v>4.6900000000000004</v>
      </c>
      <c r="AE32">
        <v>13</v>
      </c>
      <c r="AF32">
        <v>6</v>
      </c>
      <c r="AG32">
        <v>8.14</v>
      </c>
      <c r="AH32">
        <v>32.01</v>
      </c>
      <c r="AI32">
        <v>32.01</v>
      </c>
      <c r="AJ32">
        <v>27.98</v>
      </c>
      <c r="AK32">
        <v>21</v>
      </c>
      <c r="AL32">
        <v>9</v>
      </c>
    </row>
    <row r="33" spans="1:38">
      <c r="A33" t="s">
        <v>75</v>
      </c>
      <c r="B33" s="34">
        <v>168.14</v>
      </c>
      <c r="C33" s="34">
        <v>71.510000000000005</v>
      </c>
      <c r="D33" s="93">
        <f t="shared" si="0"/>
        <v>90.5</v>
      </c>
      <c r="E33" s="34">
        <v>0</v>
      </c>
      <c r="F33" s="34"/>
      <c r="G33" s="34"/>
      <c r="H33" s="34"/>
      <c r="I33" s="34"/>
      <c r="J33" s="37">
        <v>2.94</v>
      </c>
      <c r="K33" s="37">
        <v>2.94</v>
      </c>
      <c r="L33" s="37">
        <v>3.02</v>
      </c>
      <c r="M33">
        <v>118.28</v>
      </c>
      <c r="N33">
        <v>271.77</v>
      </c>
      <c r="O33">
        <v>101.21</v>
      </c>
      <c r="P33">
        <v>4.04</v>
      </c>
      <c r="Q33">
        <v>7.41</v>
      </c>
      <c r="R33" s="93">
        <v>30.17</v>
      </c>
      <c r="S33" s="93">
        <v>30.16</v>
      </c>
      <c r="T33" s="93">
        <v>30.17</v>
      </c>
      <c r="U33">
        <v>3.69</v>
      </c>
      <c r="V33">
        <v>52.586260000000003</v>
      </c>
      <c r="W33">
        <v>3.86</v>
      </c>
      <c r="X33">
        <v>35.61</v>
      </c>
      <c r="Y33">
        <v>11.86</v>
      </c>
      <c r="Z33">
        <v>11.87</v>
      </c>
      <c r="AA33">
        <v>44.68</v>
      </c>
      <c r="AB33">
        <v>8.93</v>
      </c>
      <c r="AC33">
        <v>10</v>
      </c>
      <c r="AD33">
        <v>8.5</v>
      </c>
      <c r="AE33">
        <v>21</v>
      </c>
      <c r="AF33">
        <v>10</v>
      </c>
      <c r="AG33">
        <v>8.1999999999999993</v>
      </c>
      <c r="AH33">
        <v>30.67</v>
      </c>
      <c r="AI33">
        <v>30.67</v>
      </c>
      <c r="AJ33">
        <v>26.05</v>
      </c>
      <c r="AK33">
        <v>39</v>
      </c>
      <c r="AL33">
        <v>16</v>
      </c>
    </row>
    <row r="34" spans="1:38">
      <c r="A34" t="s">
        <v>76</v>
      </c>
      <c r="B34" s="34">
        <v>168.14</v>
      </c>
      <c r="C34" s="34">
        <v>71.510000000000005</v>
      </c>
      <c r="D34" s="93">
        <f t="shared" si="0"/>
        <v>92</v>
      </c>
      <c r="E34" s="34">
        <v>0</v>
      </c>
      <c r="F34" s="34"/>
      <c r="G34" s="34"/>
      <c r="H34" s="34"/>
      <c r="I34" s="34"/>
      <c r="J34" s="37">
        <v>4.21</v>
      </c>
      <c r="K34" s="37">
        <v>4.21</v>
      </c>
      <c r="L34" s="37">
        <v>4.32</v>
      </c>
      <c r="M34">
        <v>118.28</v>
      </c>
      <c r="N34">
        <v>271.77</v>
      </c>
      <c r="O34">
        <v>101.21</v>
      </c>
      <c r="P34">
        <v>4.04</v>
      </c>
      <c r="Q34">
        <v>7.41</v>
      </c>
      <c r="R34" s="93">
        <v>30.67</v>
      </c>
      <c r="S34" s="93">
        <v>30.66</v>
      </c>
      <c r="T34" s="93">
        <v>30.67</v>
      </c>
      <c r="U34">
        <v>3.69</v>
      </c>
      <c r="V34">
        <v>64.508020000000002</v>
      </c>
      <c r="W34">
        <v>3.86</v>
      </c>
      <c r="X34">
        <v>35.97</v>
      </c>
      <c r="Y34">
        <v>11.99</v>
      </c>
      <c r="Z34">
        <v>11.99</v>
      </c>
      <c r="AA34">
        <v>63.73</v>
      </c>
      <c r="AB34">
        <v>12.74</v>
      </c>
      <c r="AC34">
        <v>21.36</v>
      </c>
      <c r="AD34">
        <v>11</v>
      </c>
      <c r="AE34">
        <v>23</v>
      </c>
      <c r="AF34">
        <v>11</v>
      </c>
      <c r="AG34">
        <v>8.23</v>
      </c>
      <c r="AH34">
        <v>29.67</v>
      </c>
      <c r="AI34">
        <v>29.67</v>
      </c>
      <c r="AJ34">
        <v>26.05</v>
      </c>
      <c r="AK34">
        <v>53</v>
      </c>
      <c r="AL34">
        <v>22</v>
      </c>
    </row>
    <row r="35" spans="1:38">
      <c r="A35" t="s">
        <v>77</v>
      </c>
      <c r="B35" s="34">
        <v>168.14</v>
      </c>
      <c r="C35" s="34">
        <v>71.510000000000005</v>
      </c>
      <c r="D35" s="93">
        <f t="shared" si="0"/>
        <v>95.5</v>
      </c>
      <c r="E35" s="34">
        <v>0</v>
      </c>
      <c r="F35" s="34"/>
      <c r="G35" s="34"/>
      <c r="H35" s="34"/>
      <c r="I35" s="34"/>
      <c r="J35" s="37">
        <v>5.51</v>
      </c>
      <c r="K35" s="37">
        <v>5.51</v>
      </c>
      <c r="L35" s="37">
        <v>5.64</v>
      </c>
      <c r="M35">
        <v>96.63</v>
      </c>
      <c r="N35">
        <v>271.77</v>
      </c>
      <c r="O35">
        <v>101.21</v>
      </c>
      <c r="P35">
        <v>4.04</v>
      </c>
      <c r="Q35">
        <v>7.41</v>
      </c>
      <c r="R35" s="93">
        <v>31.83</v>
      </c>
      <c r="S35" s="93">
        <v>31.84</v>
      </c>
      <c r="T35" s="93">
        <v>31.83</v>
      </c>
      <c r="U35">
        <v>3.69</v>
      </c>
      <c r="V35">
        <v>75.601879999999994</v>
      </c>
      <c r="W35">
        <v>3.86</v>
      </c>
      <c r="X35">
        <v>31.01</v>
      </c>
      <c r="Y35">
        <v>10.33</v>
      </c>
      <c r="Z35">
        <v>10.34</v>
      </c>
      <c r="AA35">
        <v>67.77</v>
      </c>
      <c r="AB35">
        <v>13.55</v>
      </c>
      <c r="AC35">
        <v>28.41</v>
      </c>
      <c r="AD35">
        <v>15</v>
      </c>
      <c r="AE35">
        <v>28</v>
      </c>
      <c r="AF35">
        <v>14</v>
      </c>
      <c r="AG35">
        <v>8.43</v>
      </c>
      <c r="AH35">
        <v>28.67</v>
      </c>
      <c r="AI35">
        <v>28.67</v>
      </c>
      <c r="AJ35">
        <v>26.05</v>
      </c>
      <c r="AK35">
        <v>67</v>
      </c>
      <c r="AL35">
        <v>28</v>
      </c>
    </row>
    <row r="36" spans="1:38">
      <c r="A36" t="s">
        <v>78</v>
      </c>
      <c r="B36" s="34">
        <v>168.14</v>
      </c>
      <c r="C36" s="34">
        <v>71.510000000000005</v>
      </c>
      <c r="D36" s="93">
        <f t="shared" si="0"/>
        <v>96.5</v>
      </c>
      <c r="E36" s="34">
        <v>0</v>
      </c>
      <c r="F36" s="34"/>
      <c r="G36" s="34"/>
      <c r="H36" s="34"/>
      <c r="I36" s="34"/>
      <c r="J36" s="37">
        <v>6.85</v>
      </c>
      <c r="K36" s="37">
        <v>6.85</v>
      </c>
      <c r="L36" s="37">
        <v>7.02</v>
      </c>
      <c r="M36">
        <v>96.63</v>
      </c>
      <c r="N36">
        <v>271.77</v>
      </c>
      <c r="O36">
        <v>101.21</v>
      </c>
      <c r="P36">
        <v>4.04</v>
      </c>
      <c r="Q36">
        <v>7.41</v>
      </c>
      <c r="R36" s="93">
        <v>32.17</v>
      </c>
      <c r="S36" s="93">
        <v>32.159999999999997</v>
      </c>
      <c r="T36" s="93">
        <v>32.17</v>
      </c>
      <c r="U36">
        <v>3.69</v>
      </c>
      <c r="V36">
        <v>85.7607</v>
      </c>
      <c r="W36">
        <v>3.86</v>
      </c>
      <c r="X36">
        <v>29.51</v>
      </c>
      <c r="Y36">
        <v>9.83</v>
      </c>
      <c r="Z36">
        <v>9.84</v>
      </c>
      <c r="AA36">
        <v>84.48</v>
      </c>
      <c r="AB36">
        <v>16.899999999999999</v>
      </c>
      <c r="AC36">
        <v>35.83</v>
      </c>
      <c r="AD36">
        <v>19</v>
      </c>
      <c r="AE36">
        <v>35</v>
      </c>
      <c r="AF36">
        <v>18</v>
      </c>
      <c r="AG36">
        <v>8.43</v>
      </c>
      <c r="AH36">
        <v>33.82</v>
      </c>
      <c r="AI36">
        <v>33.82</v>
      </c>
      <c r="AJ36">
        <v>26.05</v>
      </c>
      <c r="AK36">
        <v>81</v>
      </c>
      <c r="AL36">
        <v>34</v>
      </c>
    </row>
    <row r="37" spans="1:38">
      <c r="A37" t="s">
        <v>79</v>
      </c>
      <c r="B37" s="34">
        <v>168.14</v>
      </c>
      <c r="C37" s="34">
        <v>71.510000000000005</v>
      </c>
      <c r="D37" s="93">
        <f t="shared" si="0"/>
        <v>96.5</v>
      </c>
      <c r="E37" s="34">
        <v>0</v>
      </c>
      <c r="F37" s="34"/>
      <c r="G37" s="34"/>
      <c r="H37" s="34"/>
      <c r="I37" s="34"/>
      <c r="J37" s="37">
        <v>8.2799999999999994</v>
      </c>
      <c r="K37" s="37">
        <v>8.2799999999999994</v>
      </c>
      <c r="L37" s="37">
        <v>8.49</v>
      </c>
      <c r="M37">
        <v>96.63</v>
      </c>
      <c r="N37">
        <v>271.77</v>
      </c>
      <c r="O37">
        <v>101.21</v>
      </c>
      <c r="P37">
        <v>4.04</v>
      </c>
      <c r="Q37">
        <v>7.41</v>
      </c>
      <c r="R37" s="93">
        <v>32.17</v>
      </c>
      <c r="S37" s="93">
        <v>32.159999999999997</v>
      </c>
      <c r="T37" s="93">
        <v>32.17</v>
      </c>
      <c r="U37">
        <v>3.69</v>
      </c>
      <c r="V37">
        <v>95.159800000000004</v>
      </c>
      <c r="W37">
        <v>3.86</v>
      </c>
      <c r="X37">
        <v>29.01</v>
      </c>
      <c r="Y37">
        <v>9.67</v>
      </c>
      <c r="Z37">
        <v>9.67</v>
      </c>
      <c r="AA37">
        <v>101.5</v>
      </c>
      <c r="AB37">
        <v>20.3</v>
      </c>
      <c r="AC37">
        <v>43.22</v>
      </c>
      <c r="AD37">
        <v>23.5</v>
      </c>
      <c r="AE37">
        <v>41</v>
      </c>
      <c r="AF37">
        <v>21</v>
      </c>
      <c r="AG37">
        <v>13.31</v>
      </c>
      <c r="AH37">
        <v>33.979999999999997</v>
      </c>
      <c r="AI37">
        <v>33.979999999999997</v>
      </c>
      <c r="AJ37">
        <v>26.05</v>
      </c>
      <c r="AK37">
        <v>98</v>
      </c>
      <c r="AL37">
        <v>42</v>
      </c>
    </row>
    <row r="38" spans="1:38">
      <c r="A38" t="s">
        <v>80</v>
      </c>
      <c r="B38" s="34">
        <v>168.14</v>
      </c>
      <c r="C38" s="34">
        <v>71.510000000000005</v>
      </c>
      <c r="D38" s="93">
        <f t="shared" si="0"/>
        <v>96.5</v>
      </c>
      <c r="E38" s="34">
        <v>0</v>
      </c>
      <c r="F38" s="34"/>
      <c r="G38" s="34"/>
      <c r="H38" s="34"/>
      <c r="I38" s="34"/>
      <c r="J38" s="37">
        <v>9.57</v>
      </c>
      <c r="K38" s="37">
        <v>9.57</v>
      </c>
      <c r="L38" s="37">
        <v>9.81</v>
      </c>
      <c r="M38">
        <v>96.63</v>
      </c>
      <c r="N38">
        <v>271.77</v>
      </c>
      <c r="O38">
        <v>101.21</v>
      </c>
      <c r="P38">
        <v>4.04</v>
      </c>
      <c r="Q38">
        <v>7.41</v>
      </c>
      <c r="R38" s="93">
        <v>32.17</v>
      </c>
      <c r="S38" s="93">
        <v>32.159999999999997</v>
      </c>
      <c r="T38" s="93">
        <v>32.17</v>
      </c>
      <c r="U38">
        <v>3.69</v>
      </c>
      <c r="V38">
        <v>103.83814</v>
      </c>
      <c r="W38">
        <v>3.86</v>
      </c>
      <c r="X38">
        <v>28.51</v>
      </c>
      <c r="Y38">
        <v>9.51</v>
      </c>
      <c r="Z38">
        <v>9.5</v>
      </c>
      <c r="AA38">
        <v>118.81</v>
      </c>
      <c r="AB38">
        <v>23.76</v>
      </c>
      <c r="AC38">
        <v>50.42</v>
      </c>
      <c r="AD38">
        <v>27</v>
      </c>
      <c r="AE38">
        <v>45</v>
      </c>
      <c r="AF38">
        <v>23</v>
      </c>
      <c r="AG38">
        <v>14.03</v>
      </c>
      <c r="AH38">
        <v>33.880000000000003</v>
      </c>
      <c r="AI38">
        <v>33.880000000000003</v>
      </c>
      <c r="AJ38">
        <v>26.05</v>
      </c>
      <c r="AK38">
        <v>116</v>
      </c>
      <c r="AL38">
        <v>49</v>
      </c>
    </row>
    <row r="39" spans="1:38">
      <c r="A39" t="s">
        <v>81</v>
      </c>
      <c r="B39" s="34">
        <v>168.14</v>
      </c>
      <c r="C39" s="34">
        <v>71.510000000000005</v>
      </c>
      <c r="D39" s="93">
        <f t="shared" si="0"/>
        <v>97</v>
      </c>
      <c r="E39" s="34">
        <v>0</v>
      </c>
      <c r="F39" s="34"/>
      <c r="G39" s="34"/>
      <c r="H39" s="34"/>
      <c r="I39" s="34"/>
      <c r="J39" s="37">
        <v>9.57</v>
      </c>
      <c r="K39" s="37">
        <v>10.7</v>
      </c>
      <c r="L39" s="37">
        <v>10.96</v>
      </c>
      <c r="M39">
        <v>96.63</v>
      </c>
      <c r="N39">
        <v>271.77</v>
      </c>
      <c r="O39">
        <v>101.21</v>
      </c>
      <c r="P39">
        <v>4.04</v>
      </c>
      <c r="Q39">
        <v>7.41</v>
      </c>
      <c r="R39" s="93">
        <v>32.33</v>
      </c>
      <c r="S39" s="93">
        <v>32.340000000000003</v>
      </c>
      <c r="T39" s="93">
        <v>32.33</v>
      </c>
      <c r="U39">
        <v>3.69</v>
      </c>
      <c r="V39">
        <v>102.60115999999999</v>
      </c>
      <c r="W39">
        <v>3.86</v>
      </c>
      <c r="X39">
        <v>29.06</v>
      </c>
      <c r="Y39">
        <v>9.67</v>
      </c>
      <c r="Z39">
        <v>9.69</v>
      </c>
      <c r="AA39">
        <v>149.62</v>
      </c>
      <c r="AB39">
        <v>29.92</v>
      </c>
      <c r="AC39">
        <v>57.2</v>
      </c>
      <c r="AD39">
        <v>30.5</v>
      </c>
      <c r="AE39">
        <v>56</v>
      </c>
      <c r="AF39">
        <v>28</v>
      </c>
      <c r="AG39">
        <v>14.23</v>
      </c>
      <c r="AH39">
        <v>33.82</v>
      </c>
      <c r="AI39">
        <v>33.82</v>
      </c>
      <c r="AJ39">
        <v>26.05</v>
      </c>
      <c r="AK39">
        <v>130</v>
      </c>
      <c r="AL39">
        <v>55</v>
      </c>
    </row>
    <row r="40" spans="1:38">
      <c r="A40" t="s">
        <v>82</v>
      </c>
      <c r="B40" s="34">
        <v>168.14</v>
      </c>
      <c r="C40" s="34">
        <v>71.510000000000005</v>
      </c>
      <c r="D40" s="93">
        <f t="shared" si="0"/>
        <v>97</v>
      </c>
      <c r="E40" s="34">
        <v>0</v>
      </c>
      <c r="F40" s="34"/>
      <c r="G40" s="34"/>
      <c r="H40" s="34"/>
      <c r="I40" s="34"/>
      <c r="J40" s="37">
        <v>10.7</v>
      </c>
      <c r="K40" s="37">
        <v>11.78</v>
      </c>
      <c r="L40" s="37">
        <v>12.06</v>
      </c>
      <c r="M40">
        <v>118.28</v>
      </c>
      <c r="N40">
        <v>271.77</v>
      </c>
      <c r="O40">
        <v>101.21</v>
      </c>
      <c r="P40">
        <v>4.04</v>
      </c>
      <c r="Q40">
        <v>7.41</v>
      </c>
      <c r="R40" s="93">
        <v>32.33</v>
      </c>
      <c r="S40" s="93">
        <v>32.340000000000003</v>
      </c>
      <c r="T40" s="93">
        <v>32.33</v>
      </c>
      <c r="U40">
        <v>3.69</v>
      </c>
      <c r="V40">
        <v>110.05226</v>
      </c>
      <c r="W40">
        <v>3.86</v>
      </c>
      <c r="X40">
        <v>29.77</v>
      </c>
      <c r="Y40">
        <v>9.92</v>
      </c>
      <c r="Z40">
        <v>9.92</v>
      </c>
      <c r="AA40">
        <v>165.46</v>
      </c>
      <c r="AB40">
        <v>33.090000000000003</v>
      </c>
      <c r="AC40">
        <v>63.69</v>
      </c>
      <c r="AD40">
        <v>32.5</v>
      </c>
      <c r="AE40">
        <v>64</v>
      </c>
      <c r="AF40">
        <v>32</v>
      </c>
      <c r="AG40">
        <v>14.36</v>
      </c>
      <c r="AH40">
        <v>33.770000000000003</v>
      </c>
      <c r="AI40">
        <v>33.770000000000003</v>
      </c>
      <c r="AJ40">
        <v>26.05</v>
      </c>
      <c r="AK40">
        <v>140</v>
      </c>
      <c r="AL40">
        <v>60</v>
      </c>
    </row>
    <row r="41" spans="1:38">
      <c r="A41" t="s">
        <v>83</v>
      </c>
      <c r="B41" s="34">
        <v>168.14</v>
      </c>
      <c r="C41" s="34">
        <v>71.510000000000005</v>
      </c>
      <c r="D41" s="93">
        <f t="shared" si="0"/>
        <v>96.99</v>
      </c>
      <c r="E41" s="34">
        <v>0</v>
      </c>
      <c r="F41" s="34"/>
      <c r="G41" s="34"/>
      <c r="H41" s="34"/>
      <c r="I41" s="34"/>
      <c r="J41" s="37">
        <v>11.78</v>
      </c>
      <c r="K41" s="37">
        <v>12.61</v>
      </c>
      <c r="L41" s="37">
        <v>12.92</v>
      </c>
      <c r="M41">
        <v>118.28</v>
      </c>
      <c r="N41">
        <v>271.77</v>
      </c>
      <c r="O41">
        <v>101.21</v>
      </c>
      <c r="P41">
        <v>4.04</v>
      </c>
      <c r="Q41">
        <v>7.41</v>
      </c>
      <c r="R41" s="93">
        <v>32.33</v>
      </c>
      <c r="S41" s="93">
        <v>32.33</v>
      </c>
      <c r="T41" s="93">
        <v>32.33</v>
      </c>
      <c r="U41">
        <v>3.69</v>
      </c>
      <c r="V41">
        <v>117.48388</v>
      </c>
      <c r="W41">
        <v>3.86</v>
      </c>
      <c r="X41">
        <v>47.76</v>
      </c>
      <c r="Y41">
        <v>15.92</v>
      </c>
      <c r="Z41">
        <v>15.92</v>
      </c>
      <c r="AA41">
        <v>198.64</v>
      </c>
      <c r="AB41">
        <v>39.729999999999997</v>
      </c>
      <c r="AC41">
        <v>69.83</v>
      </c>
      <c r="AD41">
        <v>35.5</v>
      </c>
      <c r="AE41">
        <v>65</v>
      </c>
      <c r="AF41">
        <v>33</v>
      </c>
      <c r="AG41">
        <v>14.31</v>
      </c>
      <c r="AH41">
        <v>33.76</v>
      </c>
      <c r="AI41">
        <v>33.76</v>
      </c>
      <c r="AJ41">
        <v>26.05</v>
      </c>
      <c r="AK41">
        <v>151</v>
      </c>
      <c r="AL41">
        <v>64</v>
      </c>
    </row>
    <row r="42" spans="1:38">
      <c r="A42" t="s">
        <v>84</v>
      </c>
      <c r="B42" s="34">
        <v>168.14</v>
      </c>
      <c r="C42" s="34">
        <v>71.510000000000005</v>
      </c>
      <c r="D42" s="93">
        <f t="shared" si="0"/>
        <v>96.99</v>
      </c>
      <c r="E42" s="34">
        <v>0</v>
      </c>
      <c r="F42" s="34"/>
      <c r="G42" s="34"/>
      <c r="H42" s="34"/>
      <c r="I42" s="34"/>
      <c r="J42" s="37">
        <v>13.36</v>
      </c>
      <c r="K42" s="37">
        <v>13.36</v>
      </c>
      <c r="L42" s="37">
        <v>13.69</v>
      </c>
      <c r="M42">
        <v>118.28</v>
      </c>
      <c r="N42">
        <v>271.77</v>
      </c>
      <c r="O42">
        <v>101.21</v>
      </c>
      <c r="P42">
        <v>4.04</v>
      </c>
      <c r="Q42">
        <v>7.41</v>
      </c>
      <c r="R42" s="93">
        <v>32.33</v>
      </c>
      <c r="S42" s="93">
        <v>32.33</v>
      </c>
      <c r="T42" s="93">
        <v>32.33</v>
      </c>
      <c r="U42">
        <v>3.69</v>
      </c>
      <c r="V42">
        <v>124.01942</v>
      </c>
      <c r="W42">
        <v>3.86</v>
      </c>
      <c r="X42">
        <v>48.26</v>
      </c>
      <c r="Y42">
        <v>16.079999999999998</v>
      </c>
      <c r="Z42">
        <v>16.09</v>
      </c>
      <c r="AA42">
        <v>213.91</v>
      </c>
      <c r="AB42">
        <v>42.78</v>
      </c>
      <c r="AC42">
        <v>75.23</v>
      </c>
      <c r="AD42">
        <v>38</v>
      </c>
      <c r="AE42">
        <v>71</v>
      </c>
      <c r="AF42">
        <v>35</v>
      </c>
      <c r="AG42">
        <v>14.45</v>
      </c>
      <c r="AH42">
        <v>33.76</v>
      </c>
      <c r="AI42">
        <v>33.76</v>
      </c>
      <c r="AJ42">
        <v>27.98</v>
      </c>
      <c r="AK42">
        <v>161</v>
      </c>
      <c r="AL42">
        <v>69</v>
      </c>
    </row>
    <row r="43" spans="1:38">
      <c r="A43" t="s">
        <v>85</v>
      </c>
      <c r="B43" s="34">
        <v>168.14</v>
      </c>
      <c r="C43" s="34">
        <v>71.510000000000005</v>
      </c>
      <c r="D43" s="93">
        <f t="shared" si="0"/>
        <v>93.99</v>
      </c>
      <c r="E43" s="34">
        <v>0</v>
      </c>
      <c r="F43" s="34"/>
      <c r="G43" s="34"/>
      <c r="H43" s="34"/>
      <c r="I43" s="34"/>
      <c r="J43" s="37">
        <v>13.93</v>
      </c>
      <c r="K43" s="37">
        <v>13.93</v>
      </c>
      <c r="L43" s="37">
        <v>14.29</v>
      </c>
      <c r="M43">
        <v>118.28</v>
      </c>
      <c r="N43">
        <v>271.77</v>
      </c>
      <c r="O43">
        <v>101.21</v>
      </c>
      <c r="P43">
        <v>4.04</v>
      </c>
      <c r="Q43">
        <v>7.41</v>
      </c>
      <c r="R43" s="93">
        <v>32.33</v>
      </c>
      <c r="S43" s="93">
        <v>29.33</v>
      </c>
      <c r="T43" s="93">
        <v>32.33</v>
      </c>
      <c r="U43">
        <v>3.61</v>
      </c>
      <c r="V43">
        <v>130.07769999999999</v>
      </c>
      <c r="W43">
        <v>3.76</v>
      </c>
      <c r="X43">
        <v>48.76</v>
      </c>
      <c r="Y43">
        <v>16.260000000000002</v>
      </c>
      <c r="Z43">
        <v>16.25</v>
      </c>
      <c r="AA43">
        <v>226.83</v>
      </c>
      <c r="AB43">
        <v>45.36</v>
      </c>
      <c r="AC43">
        <v>80.23</v>
      </c>
      <c r="AD43">
        <v>39.5</v>
      </c>
      <c r="AE43">
        <v>76</v>
      </c>
      <c r="AF43">
        <v>38</v>
      </c>
      <c r="AG43">
        <v>14.96</v>
      </c>
      <c r="AH43">
        <v>33.81</v>
      </c>
      <c r="AI43">
        <v>33.81</v>
      </c>
      <c r="AJ43">
        <v>27.98</v>
      </c>
      <c r="AK43">
        <v>172</v>
      </c>
      <c r="AL43">
        <v>73</v>
      </c>
    </row>
    <row r="44" spans="1:38">
      <c r="A44" t="s">
        <v>86</v>
      </c>
      <c r="B44" s="34">
        <v>168.14</v>
      </c>
      <c r="C44" s="34">
        <v>71.510000000000005</v>
      </c>
      <c r="D44" s="93">
        <f t="shared" si="0"/>
        <v>93.99</v>
      </c>
      <c r="E44" s="34">
        <v>0</v>
      </c>
      <c r="F44" s="34"/>
      <c r="G44" s="34"/>
      <c r="H44" s="34"/>
      <c r="I44" s="34"/>
      <c r="J44" s="37">
        <v>14.44</v>
      </c>
      <c r="K44" s="37">
        <v>14.44</v>
      </c>
      <c r="L44" s="37">
        <v>14.8</v>
      </c>
      <c r="M44">
        <v>118.28</v>
      </c>
      <c r="N44">
        <v>271.77</v>
      </c>
      <c r="O44">
        <v>101.21</v>
      </c>
      <c r="P44">
        <v>4.04</v>
      </c>
      <c r="Q44">
        <v>7.41</v>
      </c>
      <c r="R44" s="93">
        <v>32.33</v>
      </c>
      <c r="S44" s="93">
        <v>29.33</v>
      </c>
      <c r="T44" s="93">
        <v>32.33</v>
      </c>
      <c r="U44">
        <v>3.61</v>
      </c>
      <c r="V44">
        <v>135.02562</v>
      </c>
      <c r="W44">
        <v>3.76</v>
      </c>
      <c r="X44">
        <v>49.76</v>
      </c>
      <c r="Y44">
        <v>16.579999999999998</v>
      </c>
      <c r="Z44">
        <v>16.59</v>
      </c>
      <c r="AA44">
        <v>233.33</v>
      </c>
      <c r="AB44">
        <v>46.67</v>
      </c>
      <c r="AC44">
        <v>84.59</v>
      </c>
      <c r="AD44">
        <v>41</v>
      </c>
      <c r="AE44">
        <v>79</v>
      </c>
      <c r="AF44">
        <v>40</v>
      </c>
      <c r="AG44">
        <v>15.4</v>
      </c>
      <c r="AH44">
        <v>33.85</v>
      </c>
      <c r="AI44">
        <v>33.85</v>
      </c>
      <c r="AJ44">
        <v>27.98</v>
      </c>
      <c r="AK44">
        <v>182</v>
      </c>
      <c r="AL44">
        <v>78</v>
      </c>
    </row>
    <row r="45" spans="1:38">
      <c r="A45" t="s">
        <v>87</v>
      </c>
      <c r="B45" s="34">
        <v>168.14</v>
      </c>
      <c r="C45" s="34">
        <v>71.510000000000005</v>
      </c>
      <c r="D45" s="93">
        <f t="shared" si="0"/>
        <v>88</v>
      </c>
      <c r="E45" s="34">
        <v>0</v>
      </c>
      <c r="F45" s="34"/>
      <c r="G45" s="34"/>
      <c r="H45" s="34"/>
      <c r="I45" s="34"/>
      <c r="J45" s="37">
        <v>14.86</v>
      </c>
      <c r="K45" s="37">
        <v>14.86</v>
      </c>
      <c r="L45" s="37">
        <v>15.22</v>
      </c>
      <c r="M45">
        <v>118.28</v>
      </c>
      <c r="N45">
        <v>271.77</v>
      </c>
      <c r="O45">
        <v>101.21</v>
      </c>
      <c r="P45">
        <v>3.5</v>
      </c>
      <c r="Q45">
        <v>7.41</v>
      </c>
      <c r="R45" s="93">
        <v>29.34</v>
      </c>
      <c r="S45" s="93">
        <v>29.33</v>
      </c>
      <c r="T45" s="93">
        <v>29.33</v>
      </c>
      <c r="U45">
        <v>3.61</v>
      </c>
      <c r="V45">
        <v>140.79169999999999</v>
      </c>
      <c r="W45">
        <v>3.9</v>
      </c>
      <c r="X45">
        <v>40.58</v>
      </c>
      <c r="Y45">
        <v>13.52</v>
      </c>
      <c r="Z45">
        <v>13.53</v>
      </c>
      <c r="AA45">
        <v>233.33</v>
      </c>
      <c r="AB45">
        <v>46.67</v>
      </c>
      <c r="AC45">
        <v>86.49</v>
      </c>
      <c r="AD45">
        <v>42.5</v>
      </c>
      <c r="AE45">
        <v>81</v>
      </c>
      <c r="AF45">
        <v>40</v>
      </c>
      <c r="AG45">
        <v>15.69</v>
      </c>
      <c r="AH45">
        <v>33.950000000000003</v>
      </c>
      <c r="AI45">
        <v>33.950000000000003</v>
      </c>
      <c r="AJ45">
        <v>27.98</v>
      </c>
      <c r="AK45">
        <v>189</v>
      </c>
      <c r="AL45">
        <v>81</v>
      </c>
    </row>
    <row r="46" spans="1:38">
      <c r="A46" t="s">
        <v>88</v>
      </c>
      <c r="B46" s="34">
        <v>168.14</v>
      </c>
      <c r="C46" s="34">
        <v>71.510000000000005</v>
      </c>
      <c r="D46" s="93">
        <f t="shared" si="0"/>
        <v>89</v>
      </c>
      <c r="E46" s="34">
        <v>0</v>
      </c>
      <c r="F46" s="34"/>
      <c r="G46" s="34"/>
      <c r="H46" s="34"/>
      <c r="I46" s="34"/>
      <c r="J46" s="37">
        <v>15.18</v>
      </c>
      <c r="K46" s="37">
        <v>15.18</v>
      </c>
      <c r="L46" s="37">
        <v>15.57</v>
      </c>
      <c r="M46">
        <v>118.28</v>
      </c>
      <c r="N46">
        <v>271.77</v>
      </c>
      <c r="O46">
        <v>101.21</v>
      </c>
      <c r="P46">
        <v>3.88</v>
      </c>
      <c r="Q46">
        <v>7.41</v>
      </c>
      <c r="R46" s="93">
        <v>29.66</v>
      </c>
      <c r="S46" s="93">
        <v>29.67</v>
      </c>
      <c r="T46" s="93">
        <v>29.67</v>
      </c>
      <c r="U46">
        <v>3.61</v>
      </c>
      <c r="V46">
        <v>144.84353999999999</v>
      </c>
      <c r="W46">
        <v>3.9</v>
      </c>
      <c r="X46">
        <v>41.34</v>
      </c>
      <c r="Y46">
        <v>13.78</v>
      </c>
      <c r="Z46">
        <v>13.78</v>
      </c>
      <c r="AA46">
        <v>233.33</v>
      </c>
      <c r="AB46">
        <v>46.67</v>
      </c>
      <c r="AC46">
        <v>88.57</v>
      </c>
      <c r="AD46">
        <v>43.5</v>
      </c>
      <c r="AE46">
        <v>81</v>
      </c>
      <c r="AF46">
        <v>40</v>
      </c>
      <c r="AG46">
        <v>19.29</v>
      </c>
      <c r="AH46">
        <v>34.200000000000003</v>
      </c>
      <c r="AI46">
        <v>34.200000000000003</v>
      </c>
      <c r="AJ46">
        <v>27.98</v>
      </c>
      <c r="AK46">
        <v>193</v>
      </c>
      <c r="AL46">
        <v>82</v>
      </c>
    </row>
    <row r="47" spans="1:38">
      <c r="A47" t="s">
        <v>89</v>
      </c>
      <c r="B47" s="34">
        <v>168.14</v>
      </c>
      <c r="C47" s="34">
        <v>71.510000000000005</v>
      </c>
      <c r="D47" s="93">
        <f t="shared" si="0"/>
        <v>89</v>
      </c>
      <c r="E47" s="34">
        <v>0</v>
      </c>
      <c r="F47" s="34"/>
      <c r="G47" s="34"/>
      <c r="H47" s="34"/>
      <c r="I47" s="34"/>
      <c r="J47" s="37">
        <v>15.36</v>
      </c>
      <c r="K47" s="37">
        <v>15.36</v>
      </c>
      <c r="L47" s="37">
        <v>15.74</v>
      </c>
      <c r="M47">
        <v>118.28</v>
      </c>
      <c r="N47">
        <v>271.77</v>
      </c>
      <c r="O47">
        <v>101.21</v>
      </c>
      <c r="P47">
        <v>3.88</v>
      </c>
      <c r="Q47">
        <v>7.41</v>
      </c>
      <c r="R47" s="93">
        <v>29.66</v>
      </c>
      <c r="S47" s="93">
        <v>29.67</v>
      </c>
      <c r="T47" s="93">
        <v>29.67</v>
      </c>
      <c r="U47">
        <v>3.61</v>
      </c>
      <c r="V47">
        <v>148.00904</v>
      </c>
      <c r="W47">
        <v>3.86</v>
      </c>
      <c r="X47">
        <v>42.28</v>
      </c>
      <c r="Y47">
        <v>14.09</v>
      </c>
      <c r="Z47">
        <v>14.09</v>
      </c>
      <c r="AA47">
        <v>233.33</v>
      </c>
      <c r="AB47">
        <v>46.67</v>
      </c>
      <c r="AC47">
        <v>89.45</v>
      </c>
      <c r="AD47">
        <v>45</v>
      </c>
      <c r="AE47">
        <v>81</v>
      </c>
      <c r="AF47">
        <v>40</v>
      </c>
      <c r="AG47">
        <v>19.21</v>
      </c>
      <c r="AH47">
        <v>34.380000000000003</v>
      </c>
      <c r="AI47">
        <v>34.380000000000003</v>
      </c>
      <c r="AJ47">
        <v>27.98</v>
      </c>
      <c r="AK47">
        <v>193</v>
      </c>
      <c r="AL47">
        <v>82</v>
      </c>
    </row>
    <row r="48" spans="1:38">
      <c r="A48" t="s">
        <v>90</v>
      </c>
      <c r="B48" s="34">
        <v>168.14</v>
      </c>
      <c r="C48" s="34">
        <v>71.510000000000005</v>
      </c>
      <c r="D48" s="93">
        <f t="shared" si="0"/>
        <v>89</v>
      </c>
      <c r="E48" s="34">
        <v>0</v>
      </c>
      <c r="F48" s="34"/>
      <c r="G48" s="34"/>
      <c r="H48" s="34"/>
      <c r="I48" s="34"/>
      <c r="J48" s="37">
        <v>15.42</v>
      </c>
      <c r="K48" s="37">
        <v>15.42</v>
      </c>
      <c r="L48" s="37">
        <v>15.81</v>
      </c>
      <c r="M48">
        <v>118.28</v>
      </c>
      <c r="N48">
        <v>271.77</v>
      </c>
      <c r="O48">
        <v>101.21</v>
      </c>
      <c r="P48">
        <v>3.88</v>
      </c>
      <c r="Q48">
        <v>7.41</v>
      </c>
      <c r="R48" s="93">
        <v>29.66</v>
      </c>
      <c r="S48" s="93">
        <v>29.67</v>
      </c>
      <c r="T48" s="93">
        <v>29.67</v>
      </c>
      <c r="U48">
        <v>3.61</v>
      </c>
      <c r="V48">
        <v>149.89859999999999</v>
      </c>
      <c r="W48">
        <v>3.86</v>
      </c>
      <c r="X48">
        <v>43.01</v>
      </c>
      <c r="Y48">
        <v>14.33</v>
      </c>
      <c r="Z48">
        <v>14.34</v>
      </c>
      <c r="AA48">
        <v>233.33</v>
      </c>
      <c r="AB48">
        <v>46.67</v>
      </c>
      <c r="AC48">
        <v>91.13</v>
      </c>
      <c r="AD48">
        <v>46</v>
      </c>
      <c r="AE48">
        <v>81</v>
      </c>
      <c r="AF48">
        <v>40</v>
      </c>
      <c r="AG48">
        <v>19.14</v>
      </c>
      <c r="AH48">
        <v>21.4</v>
      </c>
      <c r="AI48">
        <v>21.4</v>
      </c>
      <c r="AJ48">
        <v>27.98</v>
      </c>
      <c r="AK48">
        <v>193</v>
      </c>
      <c r="AL48">
        <v>82</v>
      </c>
    </row>
    <row r="49" spans="1:38">
      <c r="A49" t="s">
        <v>91</v>
      </c>
      <c r="B49" s="34">
        <v>168.14</v>
      </c>
      <c r="C49" s="34">
        <v>71.510000000000005</v>
      </c>
      <c r="D49" s="93">
        <f t="shared" si="0"/>
        <v>89</v>
      </c>
      <c r="E49" s="34">
        <v>0</v>
      </c>
      <c r="F49" s="34"/>
      <c r="G49" s="34"/>
      <c r="H49" s="34"/>
      <c r="I49" s="34"/>
      <c r="J49" s="37">
        <v>15.47</v>
      </c>
      <c r="K49" s="37">
        <v>15.47</v>
      </c>
      <c r="L49" s="37">
        <v>15.86</v>
      </c>
      <c r="M49">
        <v>118.28</v>
      </c>
      <c r="N49">
        <v>271.77</v>
      </c>
      <c r="O49">
        <v>101.21</v>
      </c>
      <c r="P49">
        <v>3.88</v>
      </c>
      <c r="Q49">
        <v>7.41</v>
      </c>
      <c r="R49" s="93">
        <v>29.66</v>
      </c>
      <c r="S49" s="93">
        <v>29.67</v>
      </c>
      <c r="T49" s="93">
        <v>29.67</v>
      </c>
      <c r="U49">
        <v>3.61</v>
      </c>
      <c r="V49">
        <v>151.25246000000001</v>
      </c>
      <c r="W49">
        <v>3.86</v>
      </c>
      <c r="X49">
        <v>54.73</v>
      </c>
      <c r="Y49">
        <v>18.239999999999998</v>
      </c>
      <c r="Z49">
        <v>18.239999999999998</v>
      </c>
      <c r="AA49">
        <v>233.33</v>
      </c>
      <c r="AB49">
        <v>46.67</v>
      </c>
      <c r="AC49">
        <v>91.33</v>
      </c>
      <c r="AD49">
        <v>46</v>
      </c>
      <c r="AE49">
        <v>81</v>
      </c>
      <c r="AF49">
        <v>40</v>
      </c>
      <c r="AG49">
        <v>19.12</v>
      </c>
      <c r="AH49">
        <v>22.05</v>
      </c>
      <c r="AI49">
        <v>22.05</v>
      </c>
      <c r="AJ49">
        <v>27.98</v>
      </c>
      <c r="AK49">
        <v>196</v>
      </c>
      <c r="AL49">
        <v>84</v>
      </c>
    </row>
    <row r="50" spans="1:38">
      <c r="A50" t="s">
        <v>92</v>
      </c>
      <c r="B50" s="34">
        <v>168.14</v>
      </c>
      <c r="C50" s="34">
        <v>71.510000000000005</v>
      </c>
      <c r="D50" s="93">
        <f t="shared" si="0"/>
        <v>89</v>
      </c>
      <c r="E50" s="34">
        <v>0</v>
      </c>
      <c r="F50" s="34"/>
      <c r="G50" s="34"/>
      <c r="H50" s="34"/>
      <c r="I50" s="34"/>
      <c r="J50" s="37">
        <v>15.51</v>
      </c>
      <c r="K50" s="37">
        <v>15.51</v>
      </c>
      <c r="L50" s="37">
        <v>15.9</v>
      </c>
      <c r="M50">
        <v>118.28</v>
      </c>
      <c r="N50">
        <v>271.77</v>
      </c>
      <c r="O50">
        <v>101.21</v>
      </c>
      <c r="P50">
        <v>3.88</v>
      </c>
      <c r="Q50">
        <v>7.41</v>
      </c>
      <c r="R50" s="93">
        <v>29.66</v>
      </c>
      <c r="S50" s="93">
        <v>29.67</v>
      </c>
      <c r="T50" s="93">
        <v>29.67</v>
      </c>
      <c r="U50">
        <v>3.61</v>
      </c>
      <c r="V50">
        <v>151.82712000000001</v>
      </c>
      <c r="W50">
        <v>3.86</v>
      </c>
      <c r="X50">
        <v>54.76</v>
      </c>
      <c r="Y50">
        <v>18.25</v>
      </c>
      <c r="Z50">
        <v>18.25</v>
      </c>
      <c r="AA50">
        <v>233.33</v>
      </c>
      <c r="AB50">
        <v>46.67</v>
      </c>
      <c r="AC50">
        <v>91.32</v>
      </c>
      <c r="AD50">
        <v>46</v>
      </c>
      <c r="AE50">
        <v>81</v>
      </c>
      <c r="AF50">
        <v>40</v>
      </c>
      <c r="AG50">
        <v>18.96</v>
      </c>
      <c r="AH50">
        <v>22.56</v>
      </c>
      <c r="AI50">
        <v>22.56</v>
      </c>
      <c r="AJ50">
        <v>28.95</v>
      </c>
      <c r="AK50">
        <v>196</v>
      </c>
      <c r="AL50">
        <v>84</v>
      </c>
    </row>
    <row r="51" spans="1:38">
      <c r="A51" t="s">
        <v>93</v>
      </c>
      <c r="B51" s="34">
        <v>168.14</v>
      </c>
      <c r="C51" s="34">
        <v>71.510000000000005</v>
      </c>
      <c r="D51" s="93">
        <f t="shared" si="0"/>
        <v>89</v>
      </c>
      <c r="E51" s="34">
        <v>0</v>
      </c>
      <c r="F51" s="34"/>
      <c r="G51" s="34"/>
      <c r="H51" s="34"/>
      <c r="I51" s="34"/>
      <c r="J51" s="37">
        <v>15.52</v>
      </c>
      <c r="K51" s="37">
        <v>15.52</v>
      </c>
      <c r="L51" s="37">
        <v>15.9</v>
      </c>
      <c r="M51">
        <v>118.28</v>
      </c>
      <c r="N51">
        <v>271.77</v>
      </c>
      <c r="O51">
        <v>101.21</v>
      </c>
      <c r="P51">
        <v>3.96</v>
      </c>
      <c r="Q51">
        <v>7.41</v>
      </c>
      <c r="R51" s="93">
        <v>29.66</v>
      </c>
      <c r="S51" s="93">
        <v>29.67</v>
      </c>
      <c r="T51" s="93">
        <v>29.67</v>
      </c>
      <c r="U51">
        <v>3.69</v>
      </c>
      <c r="V51">
        <v>157.58346</v>
      </c>
      <c r="W51">
        <v>3.86</v>
      </c>
      <c r="X51">
        <v>54.76</v>
      </c>
      <c r="Y51">
        <v>18.260000000000002</v>
      </c>
      <c r="Z51">
        <v>18.25</v>
      </c>
      <c r="AA51">
        <v>233.33</v>
      </c>
      <c r="AB51">
        <v>46.67</v>
      </c>
      <c r="AC51">
        <v>91.33</v>
      </c>
      <c r="AD51">
        <v>46</v>
      </c>
      <c r="AE51">
        <v>81</v>
      </c>
      <c r="AF51">
        <v>40</v>
      </c>
      <c r="AG51">
        <v>16.559999999999999</v>
      </c>
      <c r="AH51">
        <v>18.77</v>
      </c>
      <c r="AI51">
        <v>18.77</v>
      </c>
      <c r="AJ51">
        <v>28.95</v>
      </c>
      <c r="AK51">
        <v>196</v>
      </c>
      <c r="AL51">
        <v>84</v>
      </c>
    </row>
    <row r="52" spans="1:38">
      <c r="A52" t="s">
        <v>94</v>
      </c>
      <c r="B52" s="34">
        <v>168.14</v>
      </c>
      <c r="C52" s="34">
        <v>71.510000000000005</v>
      </c>
      <c r="D52" s="93">
        <f t="shared" si="0"/>
        <v>95.01</v>
      </c>
      <c r="E52" s="34">
        <v>0</v>
      </c>
      <c r="F52" s="34"/>
      <c r="G52" s="34"/>
      <c r="H52" s="34"/>
      <c r="I52" s="34"/>
      <c r="J52" s="37">
        <v>15.52</v>
      </c>
      <c r="K52" s="37">
        <v>15.52</v>
      </c>
      <c r="L52" s="37">
        <v>15.9</v>
      </c>
      <c r="M52">
        <v>118.28</v>
      </c>
      <c r="N52">
        <v>271.77</v>
      </c>
      <c r="O52">
        <v>101.21</v>
      </c>
      <c r="P52">
        <v>3.96</v>
      </c>
      <c r="Q52">
        <v>7.41</v>
      </c>
      <c r="R52" s="93">
        <v>32.67</v>
      </c>
      <c r="S52" s="93">
        <v>29.67</v>
      </c>
      <c r="T52" s="93">
        <v>32.67</v>
      </c>
      <c r="U52">
        <v>3.69</v>
      </c>
      <c r="V52">
        <v>156.74582000000001</v>
      </c>
      <c r="W52">
        <v>3.86</v>
      </c>
      <c r="X52">
        <v>54.93</v>
      </c>
      <c r="Y52">
        <v>18.3</v>
      </c>
      <c r="Z52">
        <v>18.309999999999999</v>
      </c>
      <c r="AA52">
        <v>233.33</v>
      </c>
      <c r="AB52">
        <v>46.67</v>
      </c>
      <c r="AC52">
        <v>91.35</v>
      </c>
      <c r="AD52">
        <v>46</v>
      </c>
      <c r="AE52">
        <v>81</v>
      </c>
      <c r="AF52">
        <v>40</v>
      </c>
      <c r="AG52">
        <v>15.91</v>
      </c>
      <c r="AH52">
        <v>18.78</v>
      </c>
      <c r="AI52">
        <v>18.78</v>
      </c>
      <c r="AJ52">
        <v>28.95</v>
      </c>
      <c r="AK52">
        <v>196</v>
      </c>
      <c r="AL52">
        <v>84</v>
      </c>
    </row>
    <row r="53" spans="1:38">
      <c r="A53" t="s">
        <v>95</v>
      </c>
      <c r="B53" s="34">
        <v>168.14</v>
      </c>
      <c r="C53" s="34">
        <v>71.510000000000005</v>
      </c>
      <c r="D53" s="93">
        <f t="shared" si="0"/>
        <v>95.01</v>
      </c>
      <c r="E53" s="34">
        <v>0</v>
      </c>
      <c r="F53" s="34"/>
      <c r="G53" s="34"/>
      <c r="H53" s="34"/>
      <c r="I53" s="34"/>
      <c r="J53" s="37">
        <v>15.5</v>
      </c>
      <c r="K53" s="37">
        <v>15.5</v>
      </c>
      <c r="L53" s="37">
        <v>15.89</v>
      </c>
      <c r="M53">
        <v>118.28</v>
      </c>
      <c r="N53">
        <v>271.77</v>
      </c>
      <c r="O53">
        <v>101.21</v>
      </c>
      <c r="P53">
        <v>3.96</v>
      </c>
      <c r="Q53">
        <v>12.12</v>
      </c>
      <c r="R53" s="93">
        <v>32.67</v>
      </c>
      <c r="S53" s="93">
        <v>29.67</v>
      </c>
      <c r="T53" s="93">
        <v>32.67</v>
      </c>
      <c r="U53">
        <v>3.69</v>
      </c>
      <c r="V53">
        <v>155.30430000000001</v>
      </c>
      <c r="W53">
        <v>3.86</v>
      </c>
      <c r="X53">
        <v>55.06</v>
      </c>
      <c r="Y53">
        <v>18.350000000000001</v>
      </c>
      <c r="Z53">
        <v>18.350000000000001</v>
      </c>
      <c r="AA53">
        <v>233.33</v>
      </c>
      <c r="AB53">
        <v>46.67</v>
      </c>
      <c r="AC53">
        <v>91.38</v>
      </c>
      <c r="AD53">
        <v>46</v>
      </c>
      <c r="AE53">
        <v>81</v>
      </c>
      <c r="AF53">
        <v>40</v>
      </c>
      <c r="AG53">
        <v>15.18</v>
      </c>
      <c r="AH53">
        <v>18.87</v>
      </c>
      <c r="AI53">
        <v>18.87</v>
      </c>
      <c r="AJ53">
        <v>28.95</v>
      </c>
      <c r="AK53">
        <v>196</v>
      </c>
      <c r="AL53">
        <v>84</v>
      </c>
    </row>
    <row r="54" spans="1:38">
      <c r="A54" t="s">
        <v>96</v>
      </c>
      <c r="B54" s="34">
        <v>168.14</v>
      </c>
      <c r="C54" s="34">
        <v>71.510000000000005</v>
      </c>
      <c r="D54" s="93">
        <f t="shared" si="0"/>
        <v>95.01</v>
      </c>
      <c r="E54" s="34">
        <v>0</v>
      </c>
      <c r="F54" s="34"/>
      <c r="G54" s="34"/>
      <c r="H54" s="34"/>
      <c r="I54" s="34"/>
      <c r="J54" s="37">
        <v>15.5</v>
      </c>
      <c r="K54" s="37">
        <v>15.5</v>
      </c>
      <c r="L54" s="37">
        <v>15.88</v>
      </c>
      <c r="M54">
        <v>118.28</v>
      </c>
      <c r="N54">
        <v>271.77</v>
      </c>
      <c r="O54">
        <v>101.21</v>
      </c>
      <c r="P54">
        <v>3.96</v>
      </c>
      <c r="Q54">
        <v>12.72</v>
      </c>
      <c r="R54" s="93">
        <v>32.67</v>
      </c>
      <c r="S54" s="93">
        <v>29.67</v>
      </c>
      <c r="T54" s="93">
        <v>32.67</v>
      </c>
      <c r="U54">
        <v>3.69</v>
      </c>
      <c r="V54">
        <v>153.18098000000001</v>
      </c>
      <c r="W54">
        <v>3.86</v>
      </c>
      <c r="X54">
        <v>55.16</v>
      </c>
      <c r="Y54">
        <v>18.37</v>
      </c>
      <c r="Z54">
        <v>18.39</v>
      </c>
      <c r="AA54">
        <v>233.33</v>
      </c>
      <c r="AB54">
        <v>46.67</v>
      </c>
      <c r="AC54">
        <v>91.32</v>
      </c>
      <c r="AD54">
        <v>46</v>
      </c>
      <c r="AE54">
        <v>80</v>
      </c>
      <c r="AF54">
        <v>40</v>
      </c>
      <c r="AG54">
        <v>15.01</v>
      </c>
      <c r="AH54">
        <v>19.04</v>
      </c>
      <c r="AI54">
        <v>19.04</v>
      </c>
      <c r="AJ54">
        <v>28.95</v>
      </c>
      <c r="AK54">
        <v>196</v>
      </c>
      <c r="AL54">
        <v>84</v>
      </c>
    </row>
    <row r="55" spans="1:38">
      <c r="A55" t="s">
        <v>97</v>
      </c>
      <c r="B55" s="34">
        <v>168.14</v>
      </c>
      <c r="C55" s="34">
        <v>71.510000000000005</v>
      </c>
      <c r="D55" s="93">
        <f t="shared" si="0"/>
        <v>95.01</v>
      </c>
      <c r="E55" s="34">
        <v>0</v>
      </c>
      <c r="F55" s="34"/>
      <c r="G55" s="34"/>
      <c r="H55" s="34"/>
      <c r="I55" s="34"/>
      <c r="J55" s="37">
        <v>15.38</v>
      </c>
      <c r="K55" s="37">
        <v>15.38</v>
      </c>
      <c r="L55" s="37">
        <v>15.76</v>
      </c>
      <c r="M55">
        <v>118.28</v>
      </c>
      <c r="N55">
        <v>271.77</v>
      </c>
      <c r="O55">
        <v>101.21</v>
      </c>
      <c r="P55">
        <v>3.96</v>
      </c>
      <c r="Q55">
        <v>13.76</v>
      </c>
      <c r="R55" s="93">
        <v>32.67</v>
      </c>
      <c r="S55" s="93">
        <v>29.67</v>
      </c>
      <c r="T55" s="93">
        <v>32.67</v>
      </c>
      <c r="U55">
        <v>3.69</v>
      </c>
      <c r="V55">
        <v>150.0934</v>
      </c>
      <c r="W55">
        <v>3.95</v>
      </c>
      <c r="X55">
        <v>56</v>
      </c>
      <c r="Y55">
        <v>18.649999999999999</v>
      </c>
      <c r="Z55">
        <v>18.670000000000002</v>
      </c>
      <c r="AA55">
        <v>233.33</v>
      </c>
      <c r="AB55">
        <v>46.67</v>
      </c>
      <c r="AC55">
        <v>91.32</v>
      </c>
      <c r="AD55">
        <v>46</v>
      </c>
      <c r="AE55">
        <v>79</v>
      </c>
      <c r="AF55">
        <v>39</v>
      </c>
      <c r="AG55">
        <v>16.88</v>
      </c>
      <c r="AH55">
        <v>19.14</v>
      </c>
      <c r="AI55">
        <v>19.14</v>
      </c>
      <c r="AJ55">
        <v>28.95</v>
      </c>
      <c r="AK55">
        <v>196</v>
      </c>
      <c r="AL55">
        <v>84</v>
      </c>
    </row>
    <row r="56" spans="1:38">
      <c r="A56" t="s">
        <v>98</v>
      </c>
      <c r="B56" s="34">
        <v>168.14</v>
      </c>
      <c r="C56" s="34">
        <v>71.510000000000005</v>
      </c>
      <c r="D56" s="93">
        <f t="shared" si="0"/>
        <v>95.01</v>
      </c>
      <c r="E56" s="34">
        <v>0</v>
      </c>
      <c r="F56" s="34"/>
      <c r="G56" s="34"/>
      <c r="H56" s="34"/>
      <c r="I56" s="34"/>
      <c r="J56" s="37">
        <v>15.3</v>
      </c>
      <c r="K56" s="37">
        <v>15.3</v>
      </c>
      <c r="L56" s="37">
        <v>15.68</v>
      </c>
      <c r="M56">
        <v>118.28</v>
      </c>
      <c r="N56">
        <v>271.77</v>
      </c>
      <c r="O56">
        <v>101.21</v>
      </c>
      <c r="P56">
        <v>3.96</v>
      </c>
      <c r="Q56">
        <v>20.170000000000002</v>
      </c>
      <c r="R56" s="93">
        <v>32.67</v>
      </c>
      <c r="S56" s="93">
        <v>29.67</v>
      </c>
      <c r="T56" s="93">
        <v>32.67</v>
      </c>
      <c r="U56">
        <v>3.69</v>
      </c>
      <c r="V56">
        <v>145.90520000000001</v>
      </c>
      <c r="W56">
        <v>3.95</v>
      </c>
      <c r="X56">
        <v>57.24</v>
      </c>
      <c r="Y56">
        <v>19.07</v>
      </c>
      <c r="Z56">
        <v>19.079999999999998</v>
      </c>
      <c r="AA56">
        <v>233.33</v>
      </c>
      <c r="AB56">
        <v>46.67</v>
      </c>
      <c r="AC56">
        <v>91.31</v>
      </c>
      <c r="AD56">
        <v>45</v>
      </c>
      <c r="AE56">
        <v>77</v>
      </c>
      <c r="AF56">
        <v>39</v>
      </c>
      <c r="AG56">
        <v>16.77</v>
      </c>
      <c r="AH56">
        <v>19.170000000000002</v>
      </c>
      <c r="AI56">
        <v>19.170000000000002</v>
      </c>
      <c r="AJ56">
        <v>28.95</v>
      </c>
      <c r="AK56">
        <v>196</v>
      </c>
      <c r="AL56">
        <v>84</v>
      </c>
    </row>
    <row r="57" spans="1:38">
      <c r="A57" t="s">
        <v>99</v>
      </c>
      <c r="B57" s="34">
        <v>168.14</v>
      </c>
      <c r="C57" s="34">
        <v>69.569999999999993</v>
      </c>
      <c r="D57" s="93">
        <f t="shared" si="0"/>
        <v>95.01</v>
      </c>
      <c r="E57" s="34">
        <v>0</v>
      </c>
      <c r="F57" s="34"/>
      <c r="G57" s="34"/>
      <c r="H57" s="34"/>
      <c r="I57" s="34"/>
      <c r="J57" s="37">
        <v>15.2</v>
      </c>
      <c r="K57" s="37">
        <v>15.2</v>
      </c>
      <c r="L57" s="37">
        <v>15.59</v>
      </c>
      <c r="M57">
        <v>118.28</v>
      </c>
      <c r="N57">
        <v>271.77</v>
      </c>
      <c r="O57">
        <v>70.87</v>
      </c>
      <c r="P57">
        <v>4.04</v>
      </c>
      <c r="Q57">
        <v>25.49</v>
      </c>
      <c r="R57" s="93">
        <v>32.67</v>
      </c>
      <c r="S57" s="93">
        <v>29.67</v>
      </c>
      <c r="T57" s="93">
        <v>32.67</v>
      </c>
      <c r="U57">
        <v>3.69</v>
      </c>
      <c r="V57">
        <v>138.79499999999999</v>
      </c>
      <c r="W57">
        <v>3.95</v>
      </c>
      <c r="X57">
        <v>57.21</v>
      </c>
      <c r="Y57">
        <v>19.07</v>
      </c>
      <c r="Z57">
        <v>19.07</v>
      </c>
      <c r="AA57">
        <v>233.33</v>
      </c>
      <c r="AB57">
        <v>46.67</v>
      </c>
      <c r="AC57">
        <v>91.13</v>
      </c>
      <c r="AD57">
        <v>44.5</v>
      </c>
      <c r="AE57">
        <v>77</v>
      </c>
      <c r="AF57">
        <v>38</v>
      </c>
      <c r="AG57">
        <v>16.62</v>
      </c>
      <c r="AH57">
        <v>22.96</v>
      </c>
      <c r="AI57">
        <v>22.96</v>
      </c>
      <c r="AJ57">
        <v>28.95</v>
      </c>
      <c r="AK57">
        <v>196</v>
      </c>
      <c r="AL57">
        <v>84</v>
      </c>
    </row>
    <row r="58" spans="1:38">
      <c r="A58" t="s">
        <v>100</v>
      </c>
      <c r="B58" s="34">
        <v>168.14</v>
      </c>
      <c r="C58" s="34">
        <v>69.569999999999993</v>
      </c>
      <c r="D58" s="93">
        <f t="shared" si="0"/>
        <v>95.01</v>
      </c>
      <c r="E58" s="34">
        <v>0</v>
      </c>
      <c r="F58" s="34"/>
      <c r="G58" s="34"/>
      <c r="H58" s="34"/>
      <c r="I58" s="34"/>
      <c r="J58" s="37">
        <v>15.08</v>
      </c>
      <c r="K58" s="37">
        <v>15.08</v>
      </c>
      <c r="L58" s="37">
        <v>15.45</v>
      </c>
      <c r="M58">
        <v>118.28</v>
      </c>
      <c r="N58">
        <v>271.77</v>
      </c>
      <c r="O58">
        <v>70.87</v>
      </c>
      <c r="P58">
        <v>4.04</v>
      </c>
      <c r="Q58">
        <v>25.02</v>
      </c>
      <c r="R58" s="93">
        <v>32.67</v>
      </c>
      <c r="S58" s="93">
        <v>29.67</v>
      </c>
      <c r="T58" s="93">
        <v>32.67</v>
      </c>
      <c r="U58">
        <v>3.69</v>
      </c>
      <c r="V58">
        <v>132.61984000000001</v>
      </c>
      <c r="W58">
        <v>3.95</v>
      </c>
      <c r="X58">
        <v>57.24</v>
      </c>
      <c r="Y58">
        <v>19.07</v>
      </c>
      <c r="Z58">
        <v>19.079999999999998</v>
      </c>
      <c r="AA58">
        <v>233.33</v>
      </c>
      <c r="AB58">
        <v>46.67</v>
      </c>
      <c r="AC58">
        <v>89.99</v>
      </c>
      <c r="AD58">
        <v>43</v>
      </c>
      <c r="AE58">
        <v>76</v>
      </c>
      <c r="AF58">
        <v>38</v>
      </c>
      <c r="AG58">
        <v>16.420000000000002</v>
      </c>
      <c r="AH58">
        <v>23.07</v>
      </c>
      <c r="AI58">
        <v>23.07</v>
      </c>
      <c r="AJ58">
        <v>28.95</v>
      </c>
      <c r="AK58">
        <v>196</v>
      </c>
      <c r="AL58">
        <v>84</v>
      </c>
    </row>
    <row r="59" spans="1:38">
      <c r="A59" t="s">
        <v>101</v>
      </c>
      <c r="B59" s="34">
        <v>168.14</v>
      </c>
      <c r="C59" s="34">
        <v>69.569999999999993</v>
      </c>
      <c r="D59" s="93">
        <f t="shared" si="0"/>
        <v>95.01</v>
      </c>
      <c r="E59" s="34">
        <v>0</v>
      </c>
      <c r="F59" s="34"/>
      <c r="G59" s="34"/>
      <c r="H59" s="34"/>
      <c r="I59" s="34"/>
      <c r="J59" s="37">
        <v>14.73</v>
      </c>
      <c r="K59" s="37">
        <v>14.73</v>
      </c>
      <c r="L59" s="37">
        <v>15.09</v>
      </c>
      <c r="M59">
        <v>118.28</v>
      </c>
      <c r="N59">
        <v>271.77</v>
      </c>
      <c r="O59">
        <v>70.87</v>
      </c>
      <c r="P59">
        <v>4.04</v>
      </c>
      <c r="Q59">
        <v>26.07</v>
      </c>
      <c r="R59" s="93">
        <v>32.67</v>
      </c>
      <c r="S59" s="93">
        <v>29.67</v>
      </c>
      <c r="T59" s="93">
        <v>32.67</v>
      </c>
      <c r="U59">
        <v>3.85</v>
      </c>
      <c r="V59">
        <v>126.24988</v>
      </c>
      <c r="W59">
        <v>3.95</v>
      </c>
      <c r="X59">
        <v>57.56</v>
      </c>
      <c r="Y59">
        <v>19.170000000000002</v>
      </c>
      <c r="Z59">
        <v>19.190000000000001</v>
      </c>
      <c r="AA59">
        <v>233.33</v>
      </c>
      <c r="AB59">
        <v>46.67</v>
      </c>
      <c r="AC59">
        <v>89.26</v>
      </c>
      <c r="AD59">
        <v>42</v>
      </c>
      <c r="AE59">
        <v>75</v>
      </c>
      <c r="AF59">
        <v>38</v>
      </c>
      <c r="AG59">
        <v>16.079999999999998</v>
      </c>
      <c r="AH59">
        <v>23.17</v>
      </c>
      <c r="AI59">
        <v>23.17</v>
      </c>
      <c r="AJ59">
        <v>28.95</v>
      </c>
      <c r="AK59">
        <v>193</v>
      </c>
      <c r="AL59">
        <v>82</v>
      </c>
    </row>
    <row r="60" spans="1:38">
      <c r="A60" t="s">
        <v>102</v>
      </c>
      <c r="B60" s="34">
        <v>168.14</v>
      </c>
      <c r="C60" s="34">
        <v>69.569999999999993</v>
      </c>
      <c r="D60" s="93">
        <f t="shared" si="0"/>
        <v>95.01</v>
      </c>
      <c r="E60" s="34">
        <v>0</v>
      </c>
      <c r="F60" s="34"/>
      <c r="G60" s="34"/>
      <c r="H60" s="34"/>
      <c r="I60" s="34"/>
      <c r="J60" s="37">
        <v>14.26</v>
      </c>
      <c r="K60" s="37">
        <v>14.26</v>
      </c>
      <c r="L60" s="37">
        <v>14.61</v>
      </c>
      <c r="M60">
        <v>118.28</v>
      </c>
      <c r="N60">
        <v>271.77</v>
      </c>
      <c r="O60">
        <v>70.87</v>
      </c>
      <c r="P60">
        <v>4.04</v>
      </c>
      <c r="Q60">
        <v>26.22</v>
      </c>
      <c r="R60" s="93">
        <v>32.67</v>
      </c>
      <c r="S60" s="93">
        <v>29.67</v>
      </c>
      <c r="T60" s="93">
        <v>32.67</v>
      </c>
      <c r="U60">
        <v>3.85</v>
      </c>
      <c r="V60">
        <v>119.43188000000001</v>
      </c>
      <c r="W60">
        <v>3.95</v>
      </c>
      <c r="X60">
        <v>58.08</v>
      </c>
      <c r="Y60">
        <v>19.36</v>
      </c>
      <c r="Z60">
        <v>19.36</v>
      </c>
      <c r="AA60">
        <v>233.33</v>
      </c>
      <c r="AB60">
        <v>46.67</v>
      </c>
      <c r="AC60">
        <v>87.98</v>
      </c>
      <c r="AD60">
        <v>41</v>
      </c>
      <c r="AE60">
        <v>71</v>
      </c>
      <c r="AF60">
        <v>35</v>
      </c>
      <c r="AG60">
        <v>15.83</v>
      </c>
      <c r="AH60">
        <v>23.29</v>
      </c>
      <c r="AI60">
        <v>23.29</v>
      </c>
      <c r="AJ60">
        <v>28.95</v>
      </c>
      <c r="AK60">
        <v>191</v>
      </c>
      <c r="AL60">
        <v>82</v>
      </c>
    </row>
    <row r="61" spans="1:38">
      <c r="A61" t="s">
        <v>103</v>
      </c>
      <c r="B61" s="34">
        <v>168.14</v>
      </c>
      <c r="C61" s="34">
        <v>69.569999999999993</v>
      </c>
      <c r="D61" s="93">
        <f t="shared" si="0"/>
        <v>95.01</v>
      </c>
      <c r="E61" s="34">
        <v>0</v>
      </c>
      <c r="F61" s="34"/>
      <c r="G61" s="34"/>
      <c r="H61" s="34"/>
      <c r="I61" s="34"/>
      <c r="J61" s="37">
        <v>13.77</v>
      </c>
      <c r="K61" s="37">
        <v>13.77</v>
      </c>
      <c r="L61" s="37">
        <v>14.11</v>
      </c>
      <c r="M61">
        <v>118.28</v>
      </c>
      <c r="N61">
        <v>271.77</v>
      </c>
      <c r="O61">
        <v>70.87</v>
      </c>
      <c r="P61">
        <v>4.04</v>
      </c>
      <c r="Q61">
        <v>29.13</v>
      </c>
      <c r="R61" s="93">
        <v>32.67</v>
      </c>
      <c r="S61" s="93">
        <v>29.67</v>
      </c>
      <c r="T61" s="93">
        <v>32.67</v>
      </c>
      <c r="U61">
        <v>3.85</v>
      </c>
      <c r="V61">
        <v>111.99052</v>
      </c>
      <c r="W61">
        <v>3.95</v>
      </c>
      <c r="X61">
        <v>57.58</v>
      </c>
      <c r="Y61">
        <v>19.2</v>
      </c>
      <c r="Z61">
        <v>19.190000000000001</v>
      </c>
      <c r="AA61">
        <v>233.33</v>
      </c>
      <c r="AB61">
        <v>46.67</v>
      </c>
      <c r="AC61">
        <v>85.93</v>
      </c>
      <c r="AD61">
        <v>41</v>
      </c>
      <c r="AE61">
        <v>65</v>
      </c>
      <c r="AF61">
        <v>32</v>
      </c>
      <c r="AG61">
        <v>15.67</v>
      </c>
      <c r="AH61">
        <v>23.45</v>
      </c>
      <c r="AI61">
        <v>23.45</v>
      </c>
      <c r="AJ61">
        <v>28.95</v>
      </c>
      <c r="AK61">
        <v>181</v>
      </c>
      <c r="AL61">
        <v>77</v>
      </c>
    </row>
    <row r="62" spans="1:38">
      <c r="A62" t="s">
        <v>104</v>
      </c>
      <c r="B62" s="34">
        <v>168.14</v>
      </c>
      <c r="C62" s="34">
        <v>69.569999999999993</v>
      </c>
      <c r="D62" s="93">
        <f t="shared" si="0"/>
        <v>95.01</v>
      </c>
      <c r="E62" s="34">
        <v>0</v>
      </c>
      <c r="F62" s="34"/>
      <c r="G62" s="34"/>
      <c r="H62" s="34"/>
      <c r="I62" s="34"/>
      <c r="J62" s="37">
        <v>13.25</v>
      </c>
      <c r="K62" s="37">
        <v>13.25</v>
      </c>
      <c r="L62" s="37">
        <v>13.58</v>
      </c>
      <c r="M62">
        <v>118.28</v>
      </c>
      <c r="N62">
        <v>271.77</v>
      </c>
      <c r="O62">
        <v>70.87</v>
      </c>
      <c r="P62">
        <v>4.04</v>
      </c>
      <c r="Q62">
        <v>28.13</v>
      </c>
      <c r="R62" s="93">
        <v>32.67</v>
      </c>
      <c r="S62" s="93">
        <v>29.67</v>
      </c>
      <c r="T62" s="93">
        <v>32.67</v>
      </c>
      <c r="U62">
        <v>3.85</v>
      </c>
      <c r="V62">
        <v>103.67256</v>
      </c>
      <c r="W62">
        <v>3.95</v>
      </c>
      <c r="X62">
        <v>57.16</v>
      </c>
      <c r="Y62">
        <v>19.059999999999999</v>
      </c>
      <c r="Z62">
        <v>19.05</v>
      </c>
      <c r="AA62">
        <v>231.73</v>
      </c>
      <c r="AB62">
        <v>46.34</v>
      </c>
      <c r="AC62">
        <v>84.02</v>
      </c>
      <c r="AD62">
        <v>38</v>
      </c>
      <c r="AE62">
        <v>64</v>
      </c>
      <c r="AF62">
        <v>32</v>
      </c>
      <c r="AG62">
        <v>15.57</v>
      </c>
      <c r="AH62">
        <v>23.62</v>
      </c>
      <c r="AI62">
        <v>23.62</v>
      </c>
      <c r="AJ62">
        <v>28.95</v>
      </c>
      <c r="AK62">
        <v>171</v>
      </c>
      <c r="AL62">
        <v>73</v>
      </c>
    </row>
    <row r="63" spans="1:38">
      <c r="A63" t="s">
        <v>105</v>
      </c>
      <c r="B63" s="34">
        <v>168.14</v>
      </c>
      <c r="C63" s="34">
        <v>69.569999999999993</v>
      </c>
      <c r="D63" s="93">
        <f t="shared" si="0"/>
        <v>95.01</v>
      </c>
      <c r="E63" s="34">
        <v>0</v>
      </c>
      <c r="F63" s="34"/>
      <c r="G63" s="34"/>
      <c r="H63" s="34"/>
      <c r="I63" s="34"/>
      <c r="J63" s="37">
        <v>12.56</v>
      </c>
      <c r="K63" s="37">
        <v>12.56</v>
      </c>
      <c r="L63" s="37">
        <v>12.87</v>
      </c>
      <c r="M63">
        <v>118.28</v>
      </c>
      <c r="N63">
        <v>271.77</v>
      </c>
      <c r="O63">
        <v>70.87</v>
      </c>
      <c r="P63">
        <v>4.12</v>
      </c>
      <c r="Q63">
        <v>28.73</v>
      </c>
      <c r="R63" s="93">
        <v>32.67</v>
      </c>
      <c r="S63" s="93">
        <v>29.67</v>
      </c>
      <c r="T63" s="93">
        <v>32.67</v>
      </c>
      <c r="U63">
        <v>3.85</v>
      </c>
      <c r="V63">
        <v>96.279899999999998</v>
      </c>
      <c r="W63">
        <v>3.95</v>
      </c>
      <c r="X63">
        <v>51.71</v>
      </c>
      <c r="Y63">
        <v>17.22</v>
      </c>
      <c r="Z63">
        <v>17.239999999999998</v>
      </c>
      <c r="AA63">
        <v>218.53</v>
      </c>
      <c r="AB63">
        <v>43.7</v>
      </c>
      <c r="AC63">
        <v>79.72</v>
      </c>
      <c r="AD63">
        <v>36.5</v>
      </c>
      <c r="AE63">
        <v>59</v>
      </c>
      <c r="AF63">
        <v>29</v>
      </c>
      <c r="AG63">
        <v>17.34</v>
      </c>
      <c r="AH63">
        <v>16.739999999999998</v>
      </c>
      <c r="AI63">
        <v>16.739999999999998</v>
      </c>
      <c r="AJ63">
        <v>29.92</v>
      </c>
      <c r="AK63">
        <v>161</v>
      </c>
      <c r="AL63">
        <v>69</v>
      </c>
    </row>
    <row r="64" spans="1:38">
      <c r="A64" t="s">
        <v>106</v>
      </c>
      <c r="B64" s="34">
        <v>168.14</v>
      </c>
      <c r="C64" s="34">
        <v>69.569999999999993</v>
      </c>
      <c r="D64" s="93">
        <f t="shared" si="0"/>
        <v>95.01</v>
      </c>
      <c r="E64" s="34">
        <v>0</v>
      </c>
      <c r="F64" s="34"/>
      <c r="G64" s="34"/>
      <c r="H64" s="34"/>
      <c r="I64" s="34"/>
      <c r="J64" s="37">
        <v>11.8</v>
      </c>
      <c r="K64" s="37">
        <v>11.8</v>
      </c>
      <c r="L64" s="37">
        <v>12.1</v>
      </c>
      <c r="M64">
        <v>118.28</v>
      </c>
      <c r="N64">
        <v>271.77</v>
      </c>
      <c r="O64">
        <v>70.87</v>
      </c>
      <c r="P64">
        <v>4.12</v>
      </c>
      <c r="Q64">
        <v>29.06</v>
      </c>
      <c r="R64" s="93">
        <v>32.67</v>
      </c>
      <c r="S64" s="93">
        <v>29.67</v>
      </c>
      <c r="T64" s="93">
        <v>32.67</v>
      </c>
      <c r="U64">
        <v>3.85</v>
      </c>
      <c r="V64">
        <v>86.539900000000003</v>
      </c>
      <c r="W64">
        <v>3.95</v>
      </c>
      <c r="X64">
        <v>51.8</v>
      </c>
      <c r="Y64">
        <v>17.25</v>
      </c>
      <c r="Z64">
        <v>17.27</v>
      </c>
      <c r="AA64">
        <v>204.33</v>
      </c>
      <c r="AB64">
        <v>40.869999999999997</v>
      </c>
      <c r="AC64">
        <v>74.930000000000007</v>
      </c>
      <c r="AD64">
        <v>34</v>
      </c>
      <c r="AE64">
        <v>53</v>
      </c>
      <c r="AF64">
        <v>26</v>
      </c>
      <c r="AG64">
        <v>17.45</v>
      </c>
      <c r="AH64">
        <v>16.88</v>
      </c>
      <c r="AI64">
        <v>16.88</v>
      </c>
      <c r="AJ64">
        <v>29.92</v>
      </c>
      <c r="AK64">
        <v>151</v>
      </c>
      <c r="AL64">
        <v>64</v>
      </c>
    </row>
    <row r="65" spans="1:38">
      <c r="A65" t="s">
        <v>107</v>
      </c>
      <c r="B65" s="34">
        <v>168.14</v>
      </c>
      <c r="C65" s="34">
        <v>69.569999999999993</v>
      </c>
      <c r="D65" s="93">
        <f t="shared" si="0"/>
        <v>95.01</v>
      </c>
      <c r="E65" s="34">
        <v>0</v>
      </c>
      <c r="F65" s="34"/>
      <c r="G65" s="34"/>
      <c r="H65" s="34"/>
      <c r="I65" s="34"/>
      <c r="J65" s="37">
        <v>10.92</v>
      </c>
      <c r="K65" s="37">
        <v>10.92</v>
      </c>
      <c r="L65" s="37">
        <v>11.19</v>
      </c>
      <c r="M65">
        <v>118.28</v>
      </c>
      <c r="N65">
        <v>271.77</v>
      </c>
      <c r="O65">
        <v>70.87</v>
      </c>
      <c r="P65">
        <v>4.12</v>
      </c>
      <c r="Q65">
        <v>26.06</v>
      </c>
      <c r="R65" s="93">
        <v>32.67</v>
      </c>
      <c r="S65" s="93">
        <v>29.67</v>
      </c>
      <c r="T65" s="93">
        <v>32.67</v>
      </c>
      <c r="U65">
        <v>3.85</v>
      </c>
      <c r="V65">
        <v>76.429779999999994</v>
      </c>
      <c r="W65">
        <v>3.95</v>
      </c>
      <c r="X65">
        <v>51.75</v>
      </c>
      <c r="Y65">
        <v>17.25</v>
      </c>
      <c r="Z65">
        <v>17.25</v>
      </c>
      <c r="AA65">
        <v>189.66</v>
      </c>
      <c r="AB65">
        <v>37.93</v>
      </c>
      <c r="AC65">
        <v>69.69</v>
      </c>
      <c r="AD65">
        <v>31.5</v>
      </c>
      <c r="AE65">
        <v>57</v>
      </c>
      <c r="AF65">
        <v>29</v>
      </c>
      <c r="AG65">
        <v>17.55</v>
      </c>
      <c r="AH65">
        <v>16.93</v>
      </c>
      <c r="AI65">
        <v>16.93</v>
      </c>
      <c r="AJ65">
        <v>29.92</v>
      </c>
      <c r="AK65">
        <v>137</v>
      </c>
      <c r="AL65">
        <v>59</v>
      </c>
    </row>
    <row r="66" spans="1:38">
      <c r="A66" t="s">
        <v>108</v>
      </c>
      <c r="B66" s="34">
        <v>168.14</v>
      </c>
      <c r="C66" s="34">
        <v>69.569999999999993</v>
      </c>
      <c r="D66" s="93">
        <f t="shared" si="0"/>
        <v>95.01</v>
      </c>
      <c r="E66" s="34">
        <v>0</v>
      </c>
      <c r="F66" s="34"/>
      <c r="G66" s="34"/>
      <c r="H66" s="34"/>
      <c r="I66" s="34"/>
      <c r="J66" s="37">
        <v>9.7899999999999991</v>
      </c>
      <c r="K66" s="37">
        <v>9.7899999999999991</v>
      </c>
      <c r="L66" s="37">
        <v>10.039999999999999</v>
      </c>
      <c r="M66">
        <v>118.28</v>
      </c>
      <c r="N66">
        <v>271.77</v>
      </c>
      <c r="O66">
        <v>70.87</v>
      </c>
      <c r="P66">
        <v>4.12</v>
      </c>
      <c r="Q66">
        <v>26.26</v>
      </c>
      <c r="R66" s="93">
        <v>32.67</v>
      </c>
      <c r="S66" s="93">
        <v>29.67</v>
      </c>
      <c r="T66" s="93">
        <v>32.67</v>
      </c>
      <c r="U66">
        <v>3.85</v>
      </c>
      <c r="V66">
        <v>65.920320000000004</v>
      </c>
      <c r="W66">
        <v>3.95</v>
      </c>
      <c r="X66">
        <v>51.71</v>
      </c>
      <c r="Y66">
        <v>17.22</v>
      </c>
      <c r="Z66">
        <v>17.239999999999998</v>
      </c>
      <c r="AA66">
        <v>173.92</v>
      </c>
      <c r="AB66">
        <v>34.78</v>
      </c>
      <c r="AC66">
        <v>63.77</v>
      </c>
      <c r="AD66">
        <v>29</v>
      </c>
      <c r="AE66">
        <v>53</v>
      </c>
      <c r="AF66">
        <v>27</v>
      </c>
      <c r="AG66">
        <v>17.64</v>
      </c>
      <c r="AH66">
        <v>17.22</v>
      </c>
      <c r="AI66">
        <v>17.22</v>
      </c>
      <c r="AJ66">
        <v>29.92</v>
      </c>
      <c r="AK66">
        <v>126</v>
      </c>
      <c r="AL66">
        <v>54</v>
      </c>
    </row>
    <row r="67" spans="1:38">
      <c r="A67" t="s">
        <v>109</v>
      </c>
      <c r="B67" s="34">
        <v>168.14</v>
      </c>
      <c r="C67" s="34">
        <v>71.510000000000005</v>
      </c>
      <c r="D67" s="93">
        <f t="shared" si="0"/>
        <v>95.01</v>
      </c>
      <c r="E67" s="34">
        <v>0</v>
      </c>
      <c r="F67" s="34"/>
      <c r="G67" s="34"/>
      <c r="H67" s="34"/>
      <c r="I67" s="34"/>
      <c r="J67" s="37">
        <v>8.61</v>
      </c>
      <c r="K67" s="37">
        <v>8.61</v>
      </c>
      <c r="L67" s="37">
        <v>8.82</v>
      </c>
      <c r="M67">
        <v>118.28</v>
      </c>
      <c r="N67">
        <v>271.77</v>
      </c>
      <c r="O67">
        <v>70.87</v>
      </c>
      <c r="P67">
        <v>4.12</v>
      </c>
      <c r="Q67">
        <v>20.07</v>
      </c>
      <c r="R67" s="93">
        <v>32.67</v>
      </c>
      <c r="S67" s="93">
        <v>29.67</v>
      </c>
      <c r="T67" s="93">
        <v>32.67</v>
      </c>
      <c r="U67">
        <v>3.92</v>
      </c>
      <c r="V67">
        <v>55.23554</v>
      </c>
      <c r="W67">
        <v>3.95</v>
      </c>
      <c r="X67">
        <v>51.55</v>
      </c>
      <c r="Y67">
        <v>17.18</v>
      </c>
      <c r="Z67">
        <v>17.18</v>
      </c>
      <c r="AA67">
        <v>155.86000000000001</v>
      </c>
      <c r="AB67">
        <v>31.17</v>
      </c>
      <c r="AC67">
        <v>57.71</v>
      </c>
      <c r="AD67">
        <v>27</v>
      </c>
      <c r="AE67">
        <v>43</v>
      </c>
      <c r="AF67">
        <v>21</v>
      </c>
      <c r="AG67">
        <v>17.72</v>
      </c>
      <c r="AH67">
        <v>17.48</v>
      </c>
      <c r="AI67">
        <v>17.48</v>
      </c>
      <c r="AJ67">
        <v>30.88</v>
      </c>
      <c r="AK67">
        <v>112</v>
      </c>
      <c r="AL67">
        <v>48</v>
      </c>
    </row>
    <row r="68" spans="1:38">
      <c r="A68" t="s">
        <v>110</v>
      </c>
      <c r="B68" s="34">
        <v>168.14</v>
      </c>
      <c r="C68" s="34">
        <v>71.510000000000005</v>
      </c>
      <c r="D68" s="93">
        <f t="shared" ref="D68:D98" si="1">R68+S68+T68</f>
        <v>95.01</v>
      </c>
      <c r="E68" s="34">
        <v>0</v>
      </c>
      <c r="F68" s="34"/>
      <c r="G68" s="34"/>
      <c r="H68" s="34"/>
      <c r="I68" s="34"/>
      <c r="J68" s="37">
        <v>7.37</v>
      </c>
      <c r="K68" s="37">
        <v>7.37</v>
      </c>
      <c r="L68" s="37">
        <v>7.55</v>
      </c>
      <c r="M68">
        <v>118.28</v>
      </c>
      <c r="N68">
        <v>271.77</v>
      </c>
      <c r="O68">
        <v>70.87</v>
      </c>
      <c r="P68">
        <v>4.12</v>
      </c>
      <c r="Q68">
        <v>20.73</v>
      </c>
      <c r="R68" s="93">
        <v>32.67</v>
      </c>
      <c r="S68" s="93">
        <v>29.67</v>
      </c>
      <c r="T68" s="93">
        <v>32.67</v>
      </c>
      <c r="U68">
        <v>3.92</v>
      </c>
      <c r="V68">
        <v>44.092979999999997</v>
      </c>
      <c r="W68">
        <v>3.95</v>
      </c>
      <c r="X68">
        <v>51.16</v>
      </c>
      <c r="Y68">
        <v>17.059999999999999</v>
      </c>
      <c r="Z68">
        <v>17.05</v>
      </c>
      <c r="AA68">
        <v>137.02000000000001</v>
      </c>
      <c r="AB68">
        <v>27.4</v>
      </c>
      <c r="AC68">
        <v>51.33</v>
      </c>
      <c r="AD68">
        <v>24</v>
      </c>
      <c r="AE68">
        <v>39</v>
      </c>
      <c r="AF68">
        <v>19</v>
      </c>
      <c r="AG68">
        <v>17.8</v>
      </c>
      <c r="AH68">
        <v>17.989999999999998</v>
      </c>
      <c r="AI68">
        <v>17.989999999999998</v>
      </c>
      <c r="AJ68">
        <v>30.88</v>
      </c>
      <c r="AK68">
        <v>98</v>
      </c>
      <c r="AL68">
        <v>42</v>
      </c>
    </row>
    <row r="69" spans="1:38">
      <c r="A69" t="s">
        <v>111</v>
      </c>
      <c r="B69" s="34">
        <v>168.14</v>
      </c>
      <c r="C69" s="34">
        <v>71.510000000000005</v>
      </c>
      <c r="D69" s="93">
        <f t="shared" si="1"/>
        <v>95.01</v>
      </c>
      <c r="E69" s="34">
        <v>0</v>
      </c>
      <c r="F69" s="34"/>
      <c r="G69" s="34"/>
      <c r="H69" s="34"/>
      <c r="I69" s="34"/>
      <c r="J69" s="37">
        <v>6.05</v>
      </c>
      <c r="K69" s="37">
        <v>6.05</v>
      </c>
      <c r="L69" s="37">
        <v>6.21</v>
      </c>
      <c r="M69">
        <v>118.28</v>
      </c>
      <c r="N69">
        <v>271.77</v>
      </c>
      <c r="O69">
        <v>70.87</v>
      </c>
      <c r="P69">
        <v>4.12</v>
      </c>
      <c r="Q69">
        <v>21.55</v>
      </c>
      <c r="R69" s="93">
        <v>32.67</v>
      </c>
      <c r="S69" s="93">
        <v>29.67</v>
      </c>
      <c r="T69" s="93">
        <v>32.67</v>
      </c>
      <c r="U69">
        <v>3.92</v>
      </c>
      <c r="V69">
        <v>33.281579999999998</v>
      </c>
      <c r="W69">
        <v>3.95</v>
      </c>
      <c r="X69">
        <v>50.74</v>
      </c>
      <c r="Y69">
        <v>16.91</v>
      </c>
      <c r="Z69">
        <v>16.91</v>
      </c>
      <c r="AA69">
        <v>117.59</v>
      </c>
      <c r="AB69">
        <v>23.52</v>
      </c>
      <c r="AC69">
        <v>44.8</v>
      </c>
      <c r="AD69">
        <v>19.8</v>
      </c>
      <c r="AE69">
        <v>32</v>
      </c>
      <c r="AF69">
        <v>16</v>
      </c>
      <c r="AG69">
        <v>17.86</v>
      </c>
      <c r="AH69">
        <v>18.48</v>
      </c>
      <c r="AI69">
        <v>18.48</v>
      </c>
      <c r="AJ69">
        <v>30.88</v>
      </c>
      <c r="AK69">
        <v>84</v>
      </c>
      <c r="AL69">
        <v>36</v>
      </c>
    </row>
    <row r="70" spans="1:38">
      <c r="A70" t="s">
        <v>112</v>
      </c>
      <c r="B70" s="34">
        <v>168.14</v>
      </c>
      <c r="C70" s="34">
        <v>71.510000000000005</v>
      </c>
      <c r="D70" s="93">
        <f t="shared" si="1"/>
        <v>91</v>
      </c>
      <c r="E70" s="34">
        <v>0</v>
      </c>
      <c r="F70" s="34"/>
      <c r="G70" s="34"/>
      <c r="H70" s="34"/>
      <c r="I70" s="34"/>
      <c r="J70" s="37">
        <v>4.83</v>
      </c>
      <c r="K70" s="37">
        <v>4.83</v>
      </c>
      <c r="L70" s="37">
        <v>4.95</v>
      </c>
      <c r="M70">
        <v>118.28</v>
      </c>
      <c r="N70">
        <v>271.77</v>
      </c>
      <c r="O70">
        <v>70.87</v>
      </c>
      <c r="P70">
        <v>4.12</v>
      </c>
      <c r="Q70">
        <v>19.07</v>
      </c>
      <c r="R70" s="93">
        <v>33</v>
      </c>
      <c r="S70" s="93">
        <v>25</v>
      </c>
      <c r="T70" s="93">
        <v>33</v>
      </c>
      <c r="U70">
        <v>3.92</v>
      </c>
      <c r="V70">
        <v>22.859780000000001</v>
      </c>
      <c r="W70">
        <v>3.95</v>
      </c>
      <c r="X70">
        <v>50.54</v>
      </c>
      <c r="Y70">
        <v>16.829999999999998</v>
      </c>
      <c r="Z70">
        <v>16.850000000000001</v>
      </c>
      <c r="AA70">
        <v>97.61</v>
      </c>
      <c r="AB70">
        <v>19.52</v>
      </c>
      <c r="AC70">
        <v>37.92</v>
      </c>
      <c r="AD70">
        <v>16</v>
      </c>
      <c r="AE70">
        <v>26</v>
      </c>
      <c r="AF70">
        <v>13</v>
      </c>
      <c r="AG70">
        <v>17.920000000000002</v>
      </c>
      <c r="AH70">
        <v>30.51</v>
      </c>
      <c r="AI70">
        <v>30.51</v>
      </c>
      <c r="AJ70">
        <v>30.88</v>
      </c>
      <c r="AK70">
        <v>74</v>
      </c>
      <c r="AL70">
        <v>31</v>
      </c>
    </row>
    <row r="71" spans="1:38">
      <c r="A71" t="s">
        <v>113</v>
      </c>
      <c r="B71" s="34">
        <v>168.14</v>
      </c>
      <c r="C71" s="34">
        <v>71.510000000000005</v>
      </c>
      <c r="D71" s="93">
        <f t="shared" si="1"/>
        <v>75.849999999999994</v>
      </c>
      <c r="E71" s="34">
        <v>0</v>
      </c>
      <c r="F71" s="34"/>
      <c r="G71" s="34"/>
      <c r="H71" s="34"/>
      <c r="I71" s="34"/>
      <c r="J71" s="37">
        <v>3.54</v>
      </c>
      <c r="K71" s="37">
        <v>3.54</v>
      </c>
      <c r="L71" s="37">
        <v>3.63</v>
      </c>
      <c r="M71">
        <v>118.28</v>
      </c>
      <c r="N71">
        <v>271.77</v>
      </c>
      <c r="O71">
        <v>70.87</v>
      </c>
      <c r="P71">
        <v>4.12</v>
      </c>
      <c r="Q71">
        <v>19.45</v>
      </c>
      <c r="R71" s="93">
        <v>26.35</v>
      </c>
      <c r="S71" s="93">
        <v>20</v>
      </c>
      <c r="T71" s="93">
        <v>29.5</v>
      </c>
      <c r="U71">
        <v>3.69</v>
      </c>
      <c r="V71">
        <v>13.98664</v>
      </c>
      <c r="W71">
        <v>4</v>
      </c>
      <c r="X71">
        <v>51.71</v>
      </c>
      <c r="Y71">
        <v>17.22</v>
      </c>
      <c r="Z71">
        <v>17.239999999999998</v>
      </c>
      <c r="AA71">
        <v>77.39</v>
      </c>
      <c r="AB71">
        <v>15.48</v>
      </c>
      <c r="AC71">
        <v>30.86</v>
      </c>
      <c r="AD71">
        <v>11</v>
      </c>
      <c r="AE71">
        <v>23</v>
      </c>
      <c r="AF71">
        <v>11</v>
      </c>
      <c r="AG71">
        <v>17.97</v>
      </c>
      <c r="AH71">
        <v>31.17</v>
      </c>
      <c r="AI71">
        <v>31.17</v>
      </c>
      <c r="AJ71">
        <v>30.88</v>
      </c>
      <c r="AK71">
        <v>56</v>
      </c>
      <c r="AL71">
        <v>24</v>
      </c>
    </row>
    <row r="72" spans="1:38">
      <c r="A72" t="s">
        <v>114</v>
      </c>
      <c r="B72" s="34">
        <v>168.14</v>
      </c>
      <c r="C72" s="34">
        <v>71.510000000000005</v>
      </c>
      <c r="D72" s="93">
        <f t="shared" si="1"/>
        <v>45.69</v>
      </c>
      <c r="E72" s="34">
        <v>0</v>
      </c>
      <c r="F72" s="34"/>
      <c r="G72" s="34"/>
      <c r="H72" s="34"/>
      <c r="I72" s="34"/>
      <c r="J72" s="37">
        <v>2.4</v>
      </c>
      <c r="K72" s="37">
        <v>2.4</v>
      </c>
      <c r="L72" s="37">
        <v>2.4500000000000002</v>
      </c>
      <c r="M72">
        <v>118.28</v>
      </c>
      <c r="N72">
        <v>271.77</v>
      </c>
      <c r="O72">
        <v>70.87</v>
      </c>
      <c r="P72">
        <v>4.12</v>
      </c>
      <c r="Q72">
        <v>16.059999999999999</v>
      </c>
      <c r="R72" s="93">
        <v>14.85</v>
      </c>
      <c r="S72" s="93">
        <v>15</v>
      </c>
      <c r="T72" s="93">
        <v>15.84</v>
      </c>
      <c r="U72">
        <v>3.69</v>
      </c>
      <c r="V72">
        <v>7.8601799999999997</v>
      </c>
      <c r="W72">
        <v>4</v>
      </c>
      <c r="X72">
        <v>51.55</v>
      </c>
      <c r="Y72">
        <v>17.18</v>
      </c>
      <c r="Z72">
        <v>17.18</v>
      </c>
      <c r="AA72">
        <v>57.39</v>
      </c>
      <c r="AB72">
        <v>11.48</v>
      </c>
      <c r="AC72">
        <v>23.99</v>
      </c>
      <c r="AD72">
        <v>10</v>
      </c>
      <c r="AE72">
        <v>20</v>
      </c>
      <c r="AF72">
        <v>10</v>
      </c>
      <c r="AG72">
        <v>17.989999999999998</v>
      </c>
      <c r="AH72">
        <v>32.17</v>
      </c>
      <c r="AI72">
        <v>32.17</v>
      </c>
      <c r="AJ72">
        <v>30.88</v>
      </c>
      <c r="AK72">
        <v>42</v>
      </c>
      <c r="AL72">
        <v>18</v>
      </c>
    </row>
    <row r="73" spans="1:38">
      <c r="A73" t="s">
        <v>115</v>
      </c>
      <c r="B73" s="34">
        <v>168.14</v>
      </c>
      <c r="C73" s="34">
        <v>71.510000000000005</v>
      </c>
      <c r="D73" s="93">
        <f t="shared" si="1"/>
        <v>22.04</v>
      </c>
      <c r="E73" s="34">
        <v>0</v>
      </c>
      <c r="F73" s="34"/>
      <c r="G73" s="34"/>
      <c r="H73" s="34"/>
      <c r="I73" s="34"/>
      <c r="J73" s="37">
        <v>1.43</v>
      </c>
      <c r="K73" s="37">
        <v>1.43</v>
      </c>
      <c r="L73" s="37">
        <v>1.47</v>
      </c>
      <c r="M73">
        <v>118.28</v>
      </c>
      <c r="N73">
        <v>271.77</v>
      </c>
      <c r="O73">
        <v>70.87</v>
      </c>
      <c r="P73">
        <v>4.12</v>
      </c>
      <c r="Q73">
        <v>30.23</v>
      </c>
      <c r="R73" s="93">
        <v>6.67</v>
      </c>
      <c r="S73" s="93">
        <v>8.74</v>
      </c>
      <c r="T73" s="93">
        <v>6.63</v>
      </c>
      <c r="U73">
        <v>3.69</v>
      </c>
      <c r="V73">
        <v>3.05836</v>
      </c>
      <c r="W73">
        <v>4</v>
      </c>
      <c r="X73">
        <v>51.75</v>
      </c>
      <c r="Y73">
        <v>17.25</v>
      </c>
      <c r="Z73">
        <v>17.25</v>
      </c>
      <c r="AA73">
        <v>38.450000000000003</v>
      </c>
      <c r="AB73">
        <v>7.69</v>
      </c>
      <c r="AC73">
        <v>17.149999999999999</v>
      </c>
      <c r="AD73">
        <v>5</v>
      </c>
      <c r="AE73">
        <v>15</v>
      </c>
      <c r="AF73">
        <v>8</v>
      </c>
      <c r="AG73">
        <v>17.809999999999999</v>
      </c>
      <c r="AH73">
        <v>34.51</v>
      </c>
      <c r="AI73">
        <v>34.51</v>
      </c>
      <c r="AJ73">
        <v>30.88</v>
      </c>
      <c r="AK73">
        <v>28</v>
      </c>
      <c r="AL73">
        <v>12</v>
      </c>
    </row>
    <row r="74" spans="1:38">
      <c r="A74" t="s">
        <v>116</v>
      </c>
      <c r="B74" s="34">
        <v>168.14</v>
      </c>
      <c r="C74" s="34">
        <v>71.510000000000005</v>
      </c>
      <c r="D74" s="93">
        <f t="shared" si="1"/>
        <v>4.8900000000000006</v>
      </c>
      <c r="E74" s="34">
        <v>0</v>
      </c>
      <c r="F74" s="34"/>
      <c r="G74" s="34"/>
      <c r="H74" s="34"/>
      <c r="I74" s="34"/>
      <c r="J74" s="37">
        <v>0.69</v>
      </c>
      <c r="K74" s="37">
        <v>0.69</v>
      </c>
      <c r="L74" s="37">
        <v>0.7</v>
      </c>
      <c r="M74">
        <v>118.28</v>
      </c>
      <c r="N74">
        <v>271.77</v>
      </c>
      <c r="O74">
        <v>70.87</v>
      </c>
      <c r="P74">
        <v>4.12</v>
      </c>
      <c r="Q74">
        <v>33.590000000000003</v>
      </c>
      <c r="R74" s="93">
        <v>1.07</v>
      </c>
      <c r="S74" s="93">
        <v>2.7</v>
      </c>
      <c r="T74" s="93">
        <v>1.1200000000000001</v>
      </c>
      <c r="U74">
        <v>3.69</v>
      </c>
      <c r="V74">
        <v>1.12984</v>
      </c>
      <c r="W74">
        <v>4</v>
      </c>
      <c r="X74">
        <v>51.71</v>
      </c>
      <c r="Y74">
        <v>17.22</v>
      </c>
      <c r="Z74">
        <v>17.239999999999998</v>
      </c>
      <c r="AA74">
        <v>22.5</v>
      </c>
      <c r="AB74">
        <v>4.5</v>
      </c>
      <c r="AC74">
        <v>11.05</v>
      </c>
      <c r="AD74">
        <v>3</v>
      </c>
      <c r="AE74">
        <v>11</v>
      </c>
      <c r="AF74">
        <v>6</v>
      </c>
      <c r="AG74">
        <v>17.57</v>
      </c>
      <c r="AH74">
        <v>36.51</v>
      </c>
      <c r="AI74">
        <v>36.51</v>
      </c>
      <c r="AJ74">
        <v>30.88</v>
      </c>
      <c r="AK74">
        <v>21</v>
      </c>
      <c r="AL74">
        <v>9</v>
      </c>
    </row>
    <row r="75" spans="1:38">
      <c r="A75" t="s">
        <v>117</v>
      </c>
      <c r="B75" s="34">
        <v>168.14</v>
      </c>
      <c r="C75" s="34">
        <v>71.510000000000005</v>
      </c>
      <c r="D75" s="93">
        <f t="shared" si="1"/>
        <v>0</v>
      </c>
      <c r="E75" s="34">
        <v>0</v>
      </c>
      <c r="F75" s="34"/>
      <c r="G75" s="34"/>
      <c r="H75" s="34"/>
      <c r="I75" s="34"/>
      <c r="J75" s="37">
        <v>0.23</v>
      </c>
      <c r="K75" s="37">
        <v>0.23</v>
      </c>
      <c r="L75" s="37">
        <v>0.24</v>
      </c>
      <c r="M75">
        <v>118.28</v>
      </c>
      <c r="N75">
        <v>271.77</v>
      </c>
      <c r="O75">
        <v>70.87</v>
      </c>
      <c r="P75">
        <v>4.1900000000000004</v>
      </c>
      <c r="Q75">
        <v>19.09</v>
      </c>
      <c r="R75" s="93">
        <v>0</v>
      </c>
      <c r="S75" s="93">
        <v>0</v>
      </c>
      <c r="T75" s="93">
        <v>0</v>
      </c>
      <c r="U75">
        <v>3.85</v>
      </c>
      <c r="V75">
        <v>0</v>
      </c>
      <c r="W75">
        <v>4.09</v>
      </c>
      <c r="X75">
        <v>51.55</v>
      </c>
      <c r="Y75">
        <v>17.18</v>
      </c>
      <c r="Z75">
        <v>17.18</v>
      </c>
      <c r="AA75">
        <v>10.89</v>
      </c>
      <c r="AB75">
        <v>2.1800000000000002</v>
      </c>
      <c r="AC75">
        <v>1.01</v>
      </c>
      <c r="AD75">
        <v>2</v>
      </c>
      <c r="AE75">
        <v>6</v>
      </c>
      <c r="AF75">
        <v>3</v>
      </c>
      <c r="AG75">
        <v>17.32</v>
      </c>
      <c r="AH75">
        <v>38.369999999999997</v>
      </c>
      <c r="AI75">
        <v>38.369999999999997</v>
      </c>
      <c r="AJ75">
        <v>30.88</v>
      </c>
      <c r="AK75">
        <v>11</v>
      </c>
      <c r="AL75">
        <v>4</v>
      </c>
    </row>
    <row r="76" spans="1:38">
      <c r="A76" t="s">
        <v>118</v>
      </c>
      <c r="B76" s="34">
        <v>168.14</v>
      </c>
      <c r="C76" s="34">
        <v>71.510000000000005</v>
      </c>
      <c r="D76" s="93">
        <f t="shared" si="1"/>
        <v>0</v>
      </c>
      <c r="E76" s="34">
        <v>0</v>
      </c>
      <c r="F76" s="34"/>
      <c r="G76" s="34"/>
      <c r="H76" s="34"/>
      <c r="I76" s="34"/>
      <c r="J76" s="37">
        <v>0.01</v>
      </c>
      <c r="K76" s="37">
        <v>0.01</v>
      </c>
      <c r="L76" s="37">
        <v>0.01</v>
      </c>
      <c r="M76">
        <v>118.28</v>
      </c>
      <c r="N76">
        <v>271.77</v>
      </c>
      <c r="O76">
        <v>70.87</v>
      </c>
      <c r="P76">
        <v>4.1900000000000004</v>
      </c>
      <c r="Q76">
        <v>19.27</v>
      </c>
      <c r="R76" s="93">
        <v>0</v>
      </c>
      <c r="S76" s="93">
        <v>0</v>
      </c>
      <c r="T76" s="93">
        <v>0</v>
      </c>
      <c r="U76">
        <v>3.85</v>
      </c>
      <c r="V76">
        <v>0</v>
      </c>
      <c r="W76">
        <v>4.09</v>
      </c>
      <c r="X76">
        <v>51.16</v>
      </c>
      <c r="Y76">
        <v>17.059999999999999</v>
      </c>
      <c r="Z76">
        <v>17.05</v>
      </c>
      <c r="AA76">
        <v>3.59</v>
      </c>
      <c r="AB76">
        <v>0.72</v>
      </c>
      <c r="AC76">
        <v>0.33</v>
      </c>
      <c r="AD76">
        <v>0</v>
      </c>
      <c r="AE76">
        <v>3</v>
      </c>
      <c r="AF76">
        <v>2</v>
      </c>
      <c r="AG76">
        <v>13.3</v>
      </c>
      <c r="AH76">
        <v>39.51</v>
      </c>
      <c r="AI76">
        <v>39.51</v>
      </c>
      <c r="AJ76">
        <v>30.88</v>
      </c>
      <c r="AK76">
        <v>4</v>
      </c>
      <c r="AL76">
        <v>1</v>
      </c>
    </row>
    <row r="77" spans="1:38">
      <c r="A77" t="s">
        <v>119</v>
      </c>
      <c r="B77" s="34">
        <v>168.14</v>
      </c>
      <c r="C77" s="34">
        <v>71.510000000000005</v>
      </c>
      <c r="D77" s="93">
        <f t="shared" si="1"/>
        <v>0</v>
      </c>
      <c r="E77" s="34">
        <v>0</v>
      </c>
      <c r="F77" s="34"/>
      <c r="G77" s="34"/>
      <c r="H77" s="34"/>
      <c r="I77" s="34"/>
      <c r="J77" s="37">
        <v>0</v>
      </c>
      <c r="K77" s="37">
        <v>0</v>
      </c>
      <c r="L77" s="37">
        <v>0</v>
      </c>
      <c r="M77">
        <v>118.28</v>
      </c>
      <c r="N77">
        <v>271.77</v>
      </c>
      <c r="O77">
        <v>70.87</v>
      </c>
      <c r="P77">
        <v>4.1900000000000004</v>
      </c>
      <c r="Q77">
        <v>36.090000000000003</v>
      </c>
      <c r="R77" s="93">
        <v>0</v>
      </c>
      <c r="S77" s="93">
        <v>0</v>
      </c>
      <c r="T77" s="93">
        <v>0</v>
      </c>
      <c r="U77">
        <v>3.85</v>
      </c>
      <c r="V77">
        <v>0</v>
      </c>
      <c r="W77">
        <v>4.09</v>
      </c>
      <c r="X77">
        <v>50.74</v>
      </c>
      <c r="Y77">
        <v>16.91</v>
      </c>
      <c r="Z77">
        <v>16.91</v>
      </c>
      <c r="AA77">
        <v>2.38</v>
      </c>
      <c r="AB77">
        <v>0.47</v>
      </c>
      <c r="AC77">
        <v>0</v>
      </c>
      <c r="AD77">
        <v>0</v>
      </c>
      <c r="AE77">
        <v>0</v>
      </c>
      <c r="AF77">
        <v>0</v>
      </c>
      <c r="AG77">
        <v>13.12</v>
      </c>
      <c r="AH77">
        <v>31.75</v>
      </c>
      <c r="AI77">
        <v>31.75</v>
      </c>
      <c r="AJ77">
        <v>30.88</v>
      </c>
      <c r="AK77">
        <v>0</v>
      </c>
      <c r="AL77">
        <v>0</v>
      </c>
    </row>
    <row r="78" spans="1:38">
      <c r="A78" t="s">
        <v>120</v>
      </c>
      <c r="B78" s="34">
        <v>168.14</v>
      </c>
      <c r="C78" s="34">
        <v>71.510000000000005</v>
      </c>
      <c r="D78" s="93">
        <f t="shared" si="1"/>
        <v>0</v>
      </c>
      <c r="E78" s="34">
        <v>0</v>
      </c>
      <c r="F78" s="34"/>
      <c r="G78" s="34"/>
      <c r="H78" s="34"/>
      <c r="I78" s="34"/>
      <c r="J78" s="37">
        <v>0</v>
      </c>
      <c r="K78" s="37">
        <v>0</v>
      </c>
      <c r="L78" s="37">
        <v>0</v>
      </c>
      <c r="M78">
        <v>118.28</v>
      </c>
      <c r="N78">
        <v>271.77</v>
      </c>
      <c r="O78">
        <v>70.87</v>
      </c>
      <c r="P78">
        <v>4.1900000000000004</v>
      </c>
      <c r="Q78">
        <v>36.74</v>
      </c>
      <c r="R78" s="93">
        <v>0</v>
      </c>
      <c r="S78" s="93">
        <v>0</v>
      </c>
      <c r="T78" s="93">
        <v>0</v>
      </c>
      <c r="U78">
        <v>3.85</v>
      </c>
      <c r="V78">
        <v>0</v>
      </c>
      <c r="W78">
        <v>4.09</v>
      </c>
      <c r="X78">
        <v>50.54</v>
      </c>
      <c r="Y78">
        <v>16.829999999999998</v>
      </c>
      <c r="Z78">
        <v>16.850000000000001</v>
      </c>
      <c r="AA78">
        <v>0.26</v>
      </c>
      <c r="AB78">
        <v>0.05</v>
      </c>
      <c r="AC78">
        <v>0</v>
      </c>
      <c r="AD78">
        <v>0</v>
      </c>
      <c r="AE78">
        <v>0</v>
      </c>
      <c r="AF78">
        <v>0</v>
      </c>
      <c r="AG78">
        <v>12.62</v>
      </c>
      <c r="AH78">
        <v>31.08</v>
      </c>
      <c r="AI78">
        <v>31.08</v>
      </c>
      <c r="AJ78">
        <v>30.88</v>
      </c>
      <c r="AK78">
        <v>0</v>
      </c>
      <c r="AL78">
        <v>0</v>
      </c>
    </row>
    <row r="79" spans="1:38">
      <c r="A79" t="s">
        <v>121</v>
      </c>
      <c r="B79" s="34">
        <v>168.14</v>
      </c>
      <c r="C79" s="34">
        <v>71.510000000000005</v>
      </c>
      <c r="D79" s="93">
        <f t="shared" si="1"/>
        <v>0</v>
      </c>
      <c r="E79" s="34">
        <v>0</v>
      </c>
      <c r="F79" s="34"/>
      <c r="G79" s="34"/>
      <c r="H79" s="34"/>
      <c r="I79" s="34"/>
      <c r="J79" s="37">
        <v>0</v>
      </c>
      <c r="K79" s="37">
        <v>0</v>
      </c>
      <c r="L79" s="37">
        <v>0</v>
      </c>
      <c r="M79">
        <v>118.28</v>
      </c>
      <c r="N79">
        <v>271.77</v>
      </c>
      <c r="O79">
        <v>70.87</v>
      </c>
      <c r="P79">
        <v>4.1900000000000004</v>
      </c>
      <c r="Q79">
        <v>37.69</v>
      </c>
      <c r="R79" s="93">
        <v>0</v>
      </c>
      <c r="S79" s="93">
        <v>0</v>
      </c>
      <c r="T79" s="93">
        <v>0</v>
      </c>
      <c r="U79">
        <v>3.85</v>
      </c>
      <c r="V79">
        <v>0</v>
      </c>
      <c r="W79">
        <v>4.09</v>
      </c>
      <c r="X79">
        <v>49.46</v>
      </c>
      <c r="Y79">
        <v>16.47</v>
      </c>
      <c r="Z79">
        <v>16.489999999999998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12.61</v>
      </c>
      <c r="AH79">
        <v>30.07</v>
      </c>
      <c r="AI79">
        <v>30.07</v>
      </c>
      <c r="AJ79">
        <v>30.88</v>
      </c>
      <c r="AK79">
        <v>0</v>
      </c>
      <c r="AL79">
        <v>0</v>
      </c>
    </row>
    <row r="80" spans="1:38">
      <c r="A80" t="s">
        <v>122</v>
      </c>
      <c r="B80" s="34">
        <v>168.14</v>
      </c>
      <c r="C80" s="34">
        <v>71.510000000000005</v>
      </c>
      <c r="D80" s="93">
        <f t="shared" si="1"/>
        <v>0</v>
      </c>
      <c r="E80" s="34">
        <v>0</v>
      </c>
      <c r="F80" s="34"/>
      <c r="G80" s="34"/>
      <c r="H80" s="34"/>
      <c r="I80" s="34"/>
      <c r="J80" s="37">
        <v>0</v>
      </c>
      <c r="K80" s="37">
        <v>0</v>
      </c>
      <c r="L80" s="37">
        <v>0</v>
      </c>
      <c r="M80">
        <v>118.28</v>
      </c>
      <c r="N80">
        <v>271.77</v>
      </c>
      <c r="O80">
        <v>70.87</v>
      </c>
      <c r="P80">
        <v>4.1900000000000004</v>
      </c>
      <c r="Q80">
        <v>40.26</v>
      </c>
      <c r="R80" s="93">
        <v>0</v>
      </c>
      <c r="S80" s="93">
        <v>0</v>
      </c>
      <c r="T80" s="93">
        <v>0</v>
      </c>
      <c r="U80">
        <v>3.85</v>
      </c>
      <c r="V80">
        <v>0</v>
      </c>
      <c r="W80">
        <v>4.09</v>
      </c>
      <c r="X80">
        <v>48.5</v>
      </c>
      <c r="Y80">
        <v>16.149999999999999</v>
      </c>
      <c r="Z80">
        <v>16.170000000000002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12.12</v>
      </c>
      <c r="AH80">
        <v>29.42</v>
      </c>
      <c r="AI80">
        <v>29.42</v>
      </c>
      <c r="AJ80">
        <v>30.88</v>
      </c>
      <c r="AK80">
        <v>0</v>
      </c>
      <c r="AL80">
        <v>0</v>
      </c>
    </row>
    <row r="81" spans="1:38">
      <c r="A81" t="s">
        <v>123</v>
      </c>
      <c r="B81" s="34">
        <v>168.14</v>
      </c>
      <c r="C81" s="34">
        <v>71.510000000000005</v>
      </c>
      <c r="D81" s="93">
        <f t="shared" si="1"/>
        <v>0</v>
      </c>
      <c r="E81" s="34">
        <v>0</v>
      </c>
      <c r="F81" s="34"/>
      <c r="G81" s="34"/>
      <c r="H81" s="34"/>
      <c r="I81" s="34"/>
      <c r="J81" s="37">
        <v>0</v>
      </c>
      <c r="K81" s="37">
        <v>0</v>
      </c>
      <c r="L81" s="37">
        <v>0</v>
      </c>
      <c r="M81">
        <v>118.28</v>
      </c>
      <c r="N81">
        <v>271.77</v>
      </c>
      <c r="O81">
        <v>70.87</v>
      </c>
      <c r="P81">
        <v>4.12</v>
      </c>
      <c r="Q81">
        <v>29.11</v>
      </c>
      <c r="R81" s="93">
        <v>0</v>
      </c>
      <c r="S81" s="93">
        <v>0</v>
      </c>
      <c r="T81" s="93">
        <v>0</v>
      </c>
      <c r="U81">
        <v>3.85</v>
      </c>
      <c r="V81">
        <v>0</v>
      </c>
      <c r="W81">
        <v>4.09</v>
      </c>
      <c r="X81">
        <v>32.630000000000003</v>
      </c>
      <c r="Y81">
        <v>10.86</v>
      </c>
      <c r="Z81">
        <v>10.88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11.75</v>
      </c>
      <c r="AH81">
        <v>28.77</v>
      </c>
      <c r="AI81">
        <v>28.77</v>
      </c>
      <c r="AJ81">
        <v>30.88</v>
      </c>
      <c r="AK81">
        <v>0</v>
      </c>
      <c r="AL81">
        <v>0</v>
      </c>
    </row>
    <row r="82" spans="1:38">
      <c r="A82" t="s">
        <v>124</v>
      </c>
      <c r="B82" s="34">
        <v>168.14</v>
      </c>
      <c r="C82" s="34">
        <v>71.510000000000005</v>
      </c>
      <c r="D82" s="93">
        <f t="shared" si="1"/>
        <v>0</v>
      </c>
      <c r="E82" s="34">
        <v>0</v>
      </c>
      <c r="F82" s="34"/>
      <c r="G82" s="34"/>
      <c r="H82" s="34"/>
      <c r="I82" s="34"/>
      <c r="J82" s="37">
        <v>0</v>
      </c>
      <c r="K82" s="37">
        <v>0</v>
      </c>
      <c r="L82" s="37">
        <v>0</v>
      </c>
      <c r="M82">
        <v>118.28</v>
      </c>
      <c r="N82">
        <v>271.77</v>
      </c>
      <c r="O82">
        <v>70.87</v>
      </c>
      <c r="P82">
        <v>4.12</v>
      </c>
      <c r="Q82">
        <v>28.73</v>
      </c>
      <c r="R82" s="93">
        <v>0</v>
      </c>
      <c r="S82" s="93">
        <v>0</v>
      </c>
      <c r="T82" s="93">
        <v>0</v>
      </c>
      <c r="U82">
        <v>3.85</v>
      </c>
      <c r="V82">
        <v>0</v>
      </c>
      <c r="W82">
        <v>4.09</v>
      </c>
      <c r="X82">
        <v>32.130000000000003</v>
      </c>
      <c r="Y82">
        <v>10.7</v>
      </c>
      <c r="Z82">
        <v>10.71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11.38</v>
      </c>
      <c r="AH82">
        <v>27.61</v>
      </c>
      <c r="AI82">
        <v>27.61</v>
      </c>
      <c r="AJ82">
        <v>30.88</v>
      </c>
      <c r="AK82">
        <v>0</v>
      </c>
      <c r="AL82">
        <v>0</v>
      </c>
    </row>
    <row r="83" spans="1:38">
      <c r="A83" t="s">
        <v>125</v>
      </c>
      <c r="B83" s="34">
        <v>168.14</v>
      </c>
      <c r="C83" s="34">
        <v>71.510000000000005</v>
      </c>
      <c r="D83" s="93">
        <f t="shared" si="1"/>
        <v>0</v>
      </c>
      <c r="E83" s="34">
        <v>0</v>
      </c>
      <c r="F83" s="34"/>
      <c r="G83" s="34"/>
      <c r="H83" s="34"/>
      <c r="I83" s="34"/>
      <c r="J83" s="37">
        <v>0</v>
      </c>
      <c r="K83" s="37">
        <v>0</v>
      </c>
      <c r="L83" s="37">
        <v>0</v>
      </c>
      <c r="M83">
        <v>118.28</v>
      </c>
      <c r="N83">
        <v>271.77</v>
      </c>
      <c r="O83">
        <v>70.87</v>
      </c>
      <c r="P83">
        <v>4.12</v>
      </c>
      <c r="Q83">
        <v>27.8</v>
      </c>
      <c r="R83" s="93">
        <v>0</v>
      </c>
      <c r="S83" s="93">
        <v>0</v>
      </c>
      <c r="T83" s="93">
        <v>0</v>
      </c>
      <c r="U83">
        <v>3.69</v>
      </c>
      <c r="V83">
        <v>0</v>
      </c>
      <c r="W83">
        <v>3.9</v>
      </c>
      <c r="X83">
        <v>31.63</v>
      </c>
      <c r="Y83">
        <v>10.54</v>
      </c>
      <c r="Z83">
        <v>10.54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11.08</v>
      </c>
      <c r="AH83">
        <v>27.61</v>
      </c>
      <c r="AI83">
        <v>27.61</v>
      </c>
      <c r="AJ83">
        <v>30.88</v>
      </c>
      <c r="AK83">
        <v>0</v>
      </c>
      <c r="AL83">
        <v>0</v>
      </c>
    </row>
    <row r="84" spans="1:38">
      <c r="A84" t="s">
        <v>126</v>
      </c>
      <c r="B84" s="34">
        <v>168.14</v>
      </c>
      <c r="C84" s="34">
        <v>71.510000000000005</v>
      </c>
      <c r="D84" s="93">
        <f t="shared" si="1"/>
        <v>0</v>
      </c>
      <c r="E84" s="34">
        <v>0</v>
      </c>
      <c r="F84" s="34"/>
      <c r="G84" s="34"/>
      <c r="H84" s="34"/>
      <c r="I84" s="34"/>
      <c r="J84" s="37">
        <v>0</v>
      </c>
      <c r="K84" s="37">
        <v>0</v>
      </c>
      <c r="L84" s="37">
        <v>0</v>
      </c>
      <c r="M84">
        <v>118.28</v>
      </c>
      <c r="N84">
        <v>271.77</v>
      </c>
      <c r="O84">
        <v>70.87</v>
      </c>
      <c r="P84">
        <v>4.12</v>
      </c>
      <c r="Q84">
        <v>25.81</v>
      </c>
      <c r="R84" s="93">
        <v>0</v>
      </c>
      <c r="S84" s="93">
        <v>0</v>
      </c>
      <c r="T84" s="93">
        <v>0</v>
      </c>
      <c r="U84">
        <v>3.69</v>
      </c>
      <c r="V84">
        <v>0</v>
      </c>
      <c r="W84">
        <v>3.9</v>
      </c>
      <c r="X84">
        <v>31.27</v>
      </c>
      <c r="Y84">
        <v>10.43</v>
      </c>
      <c r="Z84">
        <v>10.42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10.75</v>
      </c>
      <c r="AH84">
        <v>27.68</v>
      </c>
      <c r="AI84">
        <v>27.68</v>
      </c>
      <c r="AJ84">
        <v>30.88</v>
      </c>
      <c r="AK84">
        <v>0</v>
      </c>
      <c r="AL84">
        <v>0</v>
      </c>
    </row>
    <row r="85" spans="1:38">
      <c r="A85" t="s">
        <v>127</v>
      </c>
      <c r="B85" s="34">
        <v>168.14</v>
      </c>
      <c r="C85" s="34">
        <v>71.510000000000005</v>
      </c>
      <c r="D85" s="93">
        <f t="shared" si="1"/>
        <v>0</v>
      </c>
      <c r="E85" s="34">
        <v>0</v>
      </c>
      <c r="F85" s="34"/>
      <c r="G85" s="34"/>
      <c r="H85" s="34"/>
      <c r="I85" s="34"/>
      <c r="J85" s="37">
        <v>0</v>
      </c>
      <c r="K85" s="37">
        <v>0</v>
      </c>
      <c r="L85" s="37">
        <v>0</v>
      </c>
      <c r="M85">
        <v>118.28</v>
      </c>
      <c r="N85">
        <v>271.77</v>
      </c>
      <c r="O85">
        <v>70.87</v>
      </c>
      <c r="P85">
        <v>4.12</v>
      </c>
      <c r="Q85">
        <v>24</v>
      </c>
      <c r="R85" s="93">
        <v>0</v>
      </c>
      <c r="S85" s="93">
        <v>0</v>
      </c>
      <c r="T85" s="93">
        <v>0</v>
      </c>
      <c r="U85">
        <v>3.69</v>
      </c>
      <c r="V85">
        <v>0</v>
      </c>
      <c r="W85">
        <v>3.9</v>
      </c>
      <c r="X85">
        <v>30.29</v>
      </c>
      <c r="Y85">
        <v>10.08</v>
      </c>
      <c r="Z85">
        <v>10.1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10.42</v>
      </c>
      <c r="AH85">
        <v>27.95</v>
      </c>
      <c r="AI85">
        <v>27.95</v>
      </c>
      <c r="AJ85">
        <v>30.88</v>
      </c>
      <c r="AK85">
        <v>0</v>
      </c>
      <c r="AL85">
        <v>0</v>
      </c>
    </row>
    <row r="86" spans="1:38">
      <c r="A86" t="s">
        <v>128</v>
      </c>
      <c r="B86" s="34">
        <v>168.14</v>
      </c>
      <c r="C86" s="34">
        <v>71.510000000000005</v>
      </c>
      <c r="D86" s="93">
        <f t="shared" si="1"/>
        <v>0</v>
      </c>
      <c r="E86" s="34">
        <v>0</v>
      </c>
      <c r="F86" s="34"/>
      <c r="G86" s="34"/>
      <c r="H86" s="34"/>
      <c r="I86" s="34"/>
      <c r="J86" s="37">
        <v>0</v>
      </c>
      <c r="K86" s="37">
        <v>0</v>
      </c>
      <c r="L86" s="37">
        <v>0</v>
      </c>
      <c r="M86">
        <v>118.28</v>
      </c>
      <c r="N86">
        <v>271.77</v>
      </c>
      <c r="O86">
        <v>70.87</v>
      </c>
      <c r="P86">
        <v>4.12</v>
      </c>
      <c r="Q86">
        <v>19.09</v>
      </c>
      <c r="R86" s="93">
        <v>0</v>
      </c>
      <c r="S86" s="93">
        <v>0</v>
      </c>
      <c r="T86" s="93">
        <v>0</v>
      </c>
      <c r="U86">
        <v>3.69</v>
      </c>
      <c r="V86">
        <v>0</v>
      </c>
      <c r="W86">
        <v>3.9</v>
      </c>
      <c r="X86">
        <v>29.32</v>
      </c>
      <c r="Y86">
        <v>9.7799999999999994</v>
      </c>
      <c r="Z86">
        <v>9.77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10.07</v>
      </c>
      <c r="AH86">
        <v>27.64</v>
      </c>
      <c r="AI86">
        <v>27.64</v>
      </c>
      <c r="AJ86">
        <v>30.88</v>
      </c>
      <c r="AK86">
        <v>0</v>
      </c>
      <c r="AL86">
        <v>0</v>
      </c>
    </row>
    <row r="87" spans="1:38">
      <c r="A87" t="s">
        <v>129</v>
      </c>
      <c r="B87" s="34">
        <v>168.14</v>
      </c>
      <c r="C87" s="34">
        <v>71.510000000000005</v>
      </c>
      <c r="D87" s="93">
        <f t="shared" si="1"/>
        <v>0</v>
      </c>
      <c r="E87" s="34">
        <v>0</v>
      </c>
      <c r="F87" s="34"/>
      <c r="G87" s="34"/>
      <c r="H87" s="34"/>
      <c r="I87" s="34"/>
      <c r="J87" s="37">
        <v>0</v>
      </c>
      <c r="K87" s="37">
        <v>0</v>
      </c>
      <c r="L87" s="37">
        <v>0</v>
      </c>
      <c r="M87">
        <v>118.28</v>
      </c>
      <c r="N87">
        <v>271.77</v>
      </c>
      <c r="O87">
        <v>70.87</v>
      </c>
      <c r="P87">
        <v>4.12</v>
      </c>
      <c r="Q87">
        <v>19.07</v>
      </c>
      <c r="R87" s="93">
        <v>0</v>
      </c>
      <c r="S87" s="93">
        <v>0</v>
      </c>
      <c r="T87" s="93">
        <v>0</v>
      </c>
      <c r="U87">
        <v>3.69</v>
      </c>
      <c r="V87">
        <v>0</v>
      </c>
      <c r="W87">
        <v>3.9</v>
      </c>
      <c r="X87">
        <v>27.76</v>
      </c>
      <c r="Y87">
        <v>9.25</v>
      </c>
      <c r="Z87">
        <v>9.25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9.8800000000000008</v>
      </c>
      <c r="AH87">
        <v>27.16</v>
      </c>
      <c r="AI87">
        <v>27.16</v>
      </c>
      <c r="AJ87">
        <v>30.88</v>
      </c>
      <c r="AK87">
        <v>0</v>
      </c>
      <c r="AL87">
        <v>0</v>
      </c>
    </row>
    <row r="88" spans="1:38">
      <c r="A88" t="s">
        <v>130</v>
      </c>
      <c r="B88" s="34">
        <v>168.14</v>
      </c>
      <c r="C88" s="34">
        <v>71.510000000000005</v>
      </c>
      <c r="D88" s="93">
        <f t="shared" si="1"/>
        <v>0</v>
      </c>
      <c r="E88" s="34">
        <v>0</v>
      </c>
      <c r="F88" s="34"/>
      <c r="G88" s="34"/>
      <c r="H88" s="34"/>
      <c r="I88" s="34"/>
      <c r="J88" s="37">
        <v>0</v>
      </c>
      <c r="K88" s="37">
        <v>0</v>
      </c>
      <c r="L88" s="37">
        <v>0</v>
      </c>
      <c r="M88">
        <v>118.28</v>
      </c>
      <c r="N88">
        <v>271.77</v>
      </c>
      <c r="O88">
        <v>70.87</v>
      </c>
      <c r="P88">
        <v>4.12</v>
      </c>
      <c r="Q88">
        <v>19.170000000000002</v>
      </c>
      <c r="R88" s="93">
        <v>0</v>
      </c>
      <c r="S88" s="93">
        <v>0</v>
      </c>
      <c r="T88" s="93">
        <v>0</v>
      </c>
      <c r="U88">
        <v>3.69</v>
      </c>
      <c r="V88">
        <v>0</v>
      </c>
      <c r="W88">
        <v>3.9</v>
      </c>
      <c r="X88">
        <v>28.34</v>
      </c>
      <c r="Y88">
        <v>9.44</v>
      </c>
      <c r="Z88">
        <v>9.4499999999999993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9.76</v>
      </c>
      <c r="AH88">
        <v>27.75</v>
      </c>
      <c r="AI88">
        <v>27.75</v>
      </c>
      <c r="AJ88">
        <v>30.88</v>
      </c>
      <c r="AK88">
        <v>0</v>
      </c>
      <c r="AL88">
        <v>0</v>
      </c>
    </row>
    <row r="89" spans="1:38">
      <c r="A89" t="s">
        <v>131</v>
      </c>
      <c r="B89" s="34">
        <v>168.14</v>
      </c>
      <c r="C89" s="34">
        <v>71.510000000000005</v>
      </c>
      <c r="D89" s="93">
        <f t="shared" si="1"/>
        <v>0</v>
      </c>
      <c r="E89" s="34">
        <v>0</v>
      </c>
      <c r="F89" s="34"/>
      <c r="G89" s="34"/>
      <c r="H89" s="34"/>
      <c r="I89" s="34"/>
      <c r="J89" s="37">
        <v>0</v>
      </c>
      <c r="K89" s="37">
        <v>0</v>
      </c>
      <c r="L89" s="37">
        <v>0</v>
      </c>
      <c r="M89">
        <v>118.28</v>
      </c>
      <c r="N89">
        <v>271.77</v>
      </c>
      <c r="O89">
        <v>70.87</v>
      </c>
      <c r="P89">
        <v>4.12</v>
      </c>
      <c r="Q89">
        <v>17.88</v>
      </c>
      <c r="R89" s="93">
        <v>0</v>
      </c>
      <c r="S89" s="93">
        <v>0</v>
      </c>
      <c r="T89" s="93">
        <v>0</v>
      </c>
      <c r="U89">
        <v>3.69</v>
      </c>
      <c r="V89">
        <v>0</v>
      </c>
      <c r="W89">
        <v>3.9</v>
      </c>
      <c r="X89">
        <v>29.05</v>
      </c>
      <c r="Y89">
        <v>9.68</v>
      </c>
      <c r="Z89">
        <v>9.68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9.64</v>
      </c>
      <c r="AH89">
        <v>28.42</v>
      </c>
      <c r="AI89">
        <v>28.42</v>
      </c>
      <c r="AJ89">
        <v>30.88</v>
      </c>
      <c r="AK89">
        <v>0</v>
      </c>
      <c r="AL89">
        <v>0</v>
      </c>
    </row>
    <row r="90" spans="1:38">
      <c r="A90" t="s">
        <v>132</v>
      </c>
      <c r="B90" s="34">
        <v>168.14</v>
      </c>
      <c r="C90" s="34">
        <v>71.510000000000005</v>
      </c>
      <c r="D90" s="93">
        <f t="shared" si="1"/>
        <v>0</v>
      </c>
      <c r="E90" s="34">
        <v>0</v>
      </c>
      <c r="F90" s="34"/>
      <c r="G90" s="34"/>
      <c r="H90" s="34"/>
      <c r="I90" s="34"/>
      <c r="J90" s="37">
        <v>0</v>
      </c>
      <c r="K90" s="37">
        <v>0</v>
      </c>
      <c r="L90" s="37">
        <v>0</v>
      </c>
      <c r="M90">
        <v>118.28</v>
      </c>
      <c r="N90">
        <v>271.77</v>
      </c>
      <c r="O90">
        <v>70.87</v>
      </c>
      <c r="P90">
        <v>4.12</v>
      </c>
      <c r="Q90">
        <v>16.260000000000002</v>
      </c>
      <c r="R90" s="93">
        <v>0</v>
      </c>
      <c r="S90" s="93">
        <v>0</v>
      </c>
      <c r="T90" s="93">
        <v>0</v>
      </c>
      <c r="U90">
        <v>3.69</v>
      </c>
      <c r="V90">
        <v>0</v>
      </c>
      <c r="W90">
        <v>3.9</v>
      </c>
      <c r="X90">
        <v>29.93</v>
      </c>
      <c r="Y90">
        <v>9.9600000000000009</v>
      </c>
      <c r="Z90">
        <v>9.98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9.69</v>
      </c>
      <c r="AH90">
        <v>28.75</v>
      </c>
      <c r="AI90">
        <v>28.75</v>
      </c>
      <c r="AJ90">
        <v>30.88</v>
      </c>
      <c r="AK90">
        <v>0</v>
      </c>
      <c r="AL90">
        <v>0</v>
      </c>
    </row>
    <row r="91" spans="1:38">
      <c r="A91" t="s">
        <v>133</v>
      </c>
      <c r="B91" s="34">
        <v>168.14</v>
      </c>
      <c r="C91" s="34">
        <v>71.510000000000005</v>
      </c>
      <c r="D91" s="93">
        <f t="shared" si="1"/>
        <v>0</v>
      </c>
      <c r="E91" s="34">
        <v>0</v>
      </c>
      <c r="F91" s="34"/>
      <c r="G91" s="34"/>
      <c r="H91" s="34"/>
      <c r="I91" s="34"/>
      <c r="J91" s="37">
        <v>0</v>
      </c>
      <c r="K91" s="37">
        <v>0</v>
      </c>
      <c r="L91" s="37">
        <v>0</v>
      </c>
      <c r="M91">
        <v>118.28</v>
      </c>
      <c r="N91">
        <v>271.77</v>
      </c>
      <c r="O91">
        <v>70.87</v>
      </c>
      <c r="P91">
        <v>4.04</v>
      </c>
      <c r="Q91">
        <v>14.58</v>
      </c>
      <c r="R91" s="93">
        <v>0</v>
      </c>
      <c r="S91" s="93">
        <v>0</v>
      </c>
      <c r="T91" s="93">
        <v>0</v>
      </c>
      <c r="U91">
        <v>3.61</v>
      </c>
      <c r="V91">
        <v>0</v>
      </c>
      <c r="W91">
        <v>3.86</v>
      </c>
      <c r="X91">
        <v>30.93</v>
      </c>
      <c r="Y91">
        <v>10.3</v>
      </c>
      <c r="Z91">
        <v>10.31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7.34</v>
      </c>
      <c r="AH91">
        <v>29.42</v>
      </c>
      <c r="AI91">
        <v>29.42</v>
      </c>
      <c r="AJ91">
        <v>30.88</v>
      </c>
      <c r="AK91">
        <v>0</v>
      </c>
      <c r="AL91">
        <v>0</v>
      </c>
    </row>
    <row r="92" spans="1:38">
      <c r="A92" t="s">
        <v>134</v>
      </c>
      <c r="B92" s="34">
        <v>168.14</v>
      </c>
      <c r="C92" s="34">
        <v>71.510000000000005</v>
      </c>
      <c r="D92" s="93">
        <f t="shared" si="1"/>
        <v>0</v>
      </c>
      <c r="E92" s="34">
        <v>0</v>
      </c>
      <c r="F92" s="34"/>
      <c r="G92" s="34"/>
      <c r="H92" s="34"/>
      <c r="I92" s="34"/>
      <c r="J92" s="37">
        <v>0</v>
      </c>
      <c r="K92" s="37">
        <v>0</v>
      </c>
      <c r="L92" s="37">
        <v>0</v>
      </c>
      <c r="M92">
        <v>118.28</v>
      </c>
      <c r="N92">
        <v>271.77</v>
      </c>
      <c r="O92">
        <v>70.87</v>
      </c>
      <c r="P92">
        <v>4.04</v>
      </c>
      <c r="Q92">
        <v>8.49</v>
      </c>
      <c r="R92" s="93">
        <v>0</v>
      </c>
      <c r="S92" s="93">
        <v>0</v>
      </c>
      <c r="T92" s="93">
        <v>0</v>
      </c>
      <c r="U92">
        <v>3.61</v>
      </c>
      <c r="V92">
        <v>0</v>
      </c>
      <c r="W92">
        <v>3.86</v>
      </c>
      <c r="X92">
        <v>31.84</v>
      </c>
      <c r="Y92">
        <v>10.62</v>
      </c>
      <c r="Z92">
        <v>10.61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7.66</v>
      </c>
      <c r="AH92">
        <v>30.07</v>
      </c>
      <c r="AI92">
        <v>30.07</v>
      </c>
      <c r="AJ92">
        <v>30.88</v>
      </c>
      <c r="AK92">
        <v>0</v>
      </c>
      <c r="AL92">
        <v>0</v>
      </c>
    </row>
    <row r="93" spans="1:38">
      <c r="A93" t="s">
        <v>135</v>
      </c>
      <c r="B93" s="34">
        <v>168.14</v>
      </c>
      <c r="C93" s="34">
        <v>71.510000000000005</v>
      </c>
      <c r="D93" s="93">
        <f t="shared" si="1"/>
        <v>0</v>
      </c>
      <c r="E93" s="34">
        <v>0</v>
      </c>
      <c r="F93" s="34"/>
      <c r="G93" s="34"/>
      <c r="H93" s="34"/>
      <c r="I93" s="34"/>
      <c r="J93" s="37">
        <v>0</v>
      </c>
      <c r="K93" s="37">
        <v>0</v>
      </c>
      <c r="L93" s="37">
        <v>0</v>
      </c>
      <c r="M93">
        <v>118.28</v>
      </c>
      <c r="N93">
        <v>271.77</v>
      </c>
      <c r="O93">
        <v>70.87</v>
      </c>
      <c r="P93">
        <v>4.04</v>
      </c>
      <c r="Q93">
        <v>9.1999999999999993</v>
      </c>
      <c r="R93" s="93">
        <v>0</v>
      </c>
      <c r="S93" s="93">
        <v>0</v>
      </c>
      <c r="T93" s="93">
        <v>0</v>
      </c>
      <c r="U93">
        <v>3.92</v>
      </c>
      <c r="V93">
        <v>0</v>
      </c>
      <c r="W93">
        <v>3.86</v>
      </c>
      <c r="X93">
        <v>32.94</v>
      </c>
      <c r="Y93">
        <v>10.97</v>
      </c>
      <c r="Z93">
        <v>10.98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8</v>
      </c>
      <c r="AH93">
        <v>30.75</v>
      </c>
      <c r="AI93">
        <v>30.75</v>
      </c>
      <c r="AJ93">
        <v>30.88</v>
      </c>
      <c r="AK93">
        <v>0</v>
      </c>
      <c r="AL93">
        <v>0</v>
      </c>
    </row>
    <row r="94" spans="1:38">
      <c r="A94" t="s">
        <v>136</v>
      </c>
      <c r="B94" s="34">
        <v>168.14</v>
      </c>
      <c r="C94" s="34">
        <v>71.510000000000005</v>
      </c>
      <c r="D94" s="93">
        <f t="shared" si="1"/>
        <v>0</v>
      </c>
      <c r="E94" s="34">
        <v>0</v>
      </c>
      <c r="F94" s="34"/>
      <c r="G94" s="34"/>
      <c r="H94" s="34"/>
      <c r="I94" s="34"/>
      <c r="J94" s="37">
        <v>0</v>
      </c>
      <c r="K94" s="37">
        <v>0</v>
      </c>
      <c r="L94" s="37">
        <v>0</v>
      </c>
      <c r="M94">
        <v>118.28</v>
      </c>
      <c r="N94">
        <v>271.77</v>
      </c>
      <c r="O94">
        <v>70.87</v>
      </c>
      <c r="P94">
        <v>4.04</v>
      </c>
      <c r="Q94">
        <v>9.83</v>
      </c>
      <c r="R94" s="93">
        <v>0</v>
      </c>
      <c r="S94" s="93">
        <v>0</v>
      </c>
      <c r="T94" s="93">
        <v>0</v>
      </c>
      <c r="U94">
        <v>3.92</v>
      </c>
      <c r="V94">
        <v>0</v>
      </c>
      <c r="W94">
        <v>3.86</v>
      </c>
      <c r="X94">
        <v>32.99</v>
      </c>
      <c r="Y94">
        <v>10.99</v>
      </c>
      <c r="Z94">
        <v>11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8</v>
      </c>
      <c r="AH94">
        <v>32.08</v>
      </c>
      <c r="AI94">
        <v>32.08</v>
      </c>
      <c r="AJ94">
        <v>30.88</v>
      </c>
      <c r="AK94">
        <v>0</v>
      </c>
      <c r="AL94">
        <v>0</v>
      </c>
    </row>
    <row r="95" spans="1:38">
      <c r="A95" t="s">
        <v>137</v>
      </c>
      <c r="B95" s="34">
        <v>168.14</v>
      </c>
      <c r="C95" s="34">
        <v>71.510000000000005</v>
      </c>
      <c r="D95" s="93">
        <f t="shared" si="1"/>
        <v>0</v>
      </c>
      <c r="E95" s="34">
        <v>0</v>
      </c>
      <c r="F95" s="34"/>
      <c r="G95" s="34"/>
      <c r="H95" s="34"/>
      <c r="I95" s="34"/>
      <c r="J95" s="37">
        <v>0</v>
      </c>
      <c r="K95" s="37">
        <v>0</v>
      </c>
      <c r="L95" s="37">
        <v>0</v>
      </c>
      <c r="M95">
        <v>118.28</v>
      </c>
      <c r="N95">
        <v>271.77</v>
      </c>
      <c r="O95">
        <v>70.87</v>
      </c>
      <c r="P95">
        <v>4.04</v>
      </c>
      <c r="Q95">
        <v>10.78</v>
      </c>
      <c r="R95" s="93">
        <v>0</v>
      </c>
      <c r="S95" s="93">
        <v>0</v>
      </c>
      <c r="T95" s="93">
        <v>0</v>
      </c>
      <c r="U95">
        <v>3.77</v>
      </c>
      <c r="V95">
        <v>0</v>
      </c>
      <c r="W95">
        <v>3.86</v>
      </c>
      <c r="X95">
        <v>32.75</v>
      </c>
      <c r="Y95">
        <v>10.91</v>
      </c>
      <c r="Z95">
        <v>10.92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8</v>
      </c>
      <c r="AH95">
        <v>32.75</v>
      </c>
      <c r="AI95">
        <v>32.75</v>
      </c>
      <c r="AJ95">
        <v>28.95</v>
      </c>
      <c r="AK95">
        <v>0</v>
      </c>
      <c r="AL95">
        <v>0</v>
      </c>
    </row>
    <row r="96" spans="1:38">
      <c r="A96" t="s">
        <v>138</v>
      </c>
      <c r="B96" s="34">
        <v>168.14</v>
      </c>
      <c r="C96" s="34">
        <v>71.510000000000005</v>
      </c>
      <c r="D96" s="93">
        <f t="shared" si="1"/>
        <v>0</v>
      </c>
      <c r="E96" s="34">
        <v>0</v>
      </c>
      <c r="F96" s="34"/>
      <c r="G96" s="34"/>
      <c r="H96" s="34"/>
      <c r="I96" s="34"/>
      <c r="J96" s="37">
        <v>0</v>
      </c>
      <c r="K96" s="37">
        <v>0</v>
      </c>
      <c r="L96" s="37">
        <v>0</v>
      </c>
      <c r="M96">
        <v>118.28</v>
      </c>
      <c r="N96">
        <v>271.77</v>
      </c>
      <c r="O96">
        <v>70.87</v>
      </c>
      <c r="P96">
        <v>4.04</v>
      </c>
      <c r="Q96">
        <v>11.92</v>
      </c>
      <c r="R96" s="93">
        <v>0</v>
      </c>
      <c r="S96" s="93">
        <v>0</v>
      </c>
      <c r="T96" s="93">
        <v>0</v>
      </c>
      <c r="U96">
        <v>3.77</v>
      </c>
      <c r="V96">
        <v>0</v>
      </c>
      <c r="W96">
        <v>3.86</v>
      </c>
      <c r="X96">
        <v>32.26</v>
      </c>
      <c r="Y96">
        <v>10.76</v>
      </c>
      <c r="Z96">
        <v>10.75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8</v>
      </c>
      <c r="AH96">
        <v>33.42</v>
      </c>
      <c r="AI96">
        <v>33.42</v>
      </c>
      <c r="AJ96">
        <v>28.95</v>
      </c>
      <c r="AK96">
        <v>0</v>
      </c>
      <c r="AL96">
        <v>0</v>
      </c>
    </row>
    <row r="97" spans="1:50">
      <c r="A97" t="s">
        <v>139</v>
      </c>
      <c r="B97" s="34">
        <v>168.14</v>
      </c>
      <c r="C97" s="34">
        <v>71.510000000000005</v>
      </c>
      <c r="D97" s="93">
        <f t="shared" si="1"/>
        <v>0</v>
      </c>
      <c r="E97" s="34">
        <v>0</v>
      </c>
      <c r="F97" s="34"/>
      <c r="G97" s="34"/>
      <c r="H97" s="34"/>
      <c r="I97" s="34"/>
      <c r="J97" s="37">
        <v>0</v>
      </c>
      <c r="K97" s="37">
        <v>0</v>
      </c>
      <c r="L97" s="37">
        <v>0</v>
      </c>
      <c r="M97">
        <v>118.28</v>
      </c>
      <c r="N97">
        <v>271.77</v>
      </c>
      <c r="O97">
        <v>70.87</v>
      </c>
      <c r="P97">
        <v>4.04</v>
      </c>
      <c r="Q97">
        <v>12.26</v>
      </c>
      <c r="R97" s="93">
        <v>0</v>
      </c>
      <c r="S97" s="93">
        <v>0</v>
      </c>
      <c r="T97" s="93">
        <v>0</v>
      </c>
      <c r="U97">
        <v>3.77</v>
      </c>
      <c r="V97">
        <v>0</v>
      </c>
      <c r="W97">
        <v>3.86</v>
      </c>
      <c r="X97">
        <v>32.35</v>
      </c>
      <c r="Y97">
        <v>10.79</v>
      </c>
      <c r="Z97">
        <v>10.78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8</v>
      </c>
      <c r="AH97">
        <v>34.08</v>
      </c>
      <c r="AI97">
        <v>34.08</v>
      </c>
      <c r="AJ97">
        <v>28.95</v>
      </c>
      <c r="AK97">
        <v>0</v>
      </c>
      <c r="AL97">
        <v>0</v>
      </c>
    </row>
    <row r="98" spans="1:50">
      <c r="A98" t="s">
        <v>140</v>
      </c>
      <c r="B98" s="34">
        <v>168.14</v>
      </c>
      <c r="C98" s="34">
        <v>71.510000000000005</v>
      </c>
      <c r="D98" s="93">
        <f t="shared" si="1"/>
        <v>0</v>
      </c>
      <c r="E98" s="34">
        <v>0</v>
      </c>
      <c r="F98" s="34"/>
      <c r="G98" s="34"/>
      <c r="H98" s="34"/>
      <c r="I98" s="34"/>
      <c r="J98" s="37">
        <v>0</v>
      </c>
      <c r="K98" s="37">
        <v>0</v>
      </c>
      <c r="L98" s="37">
        <v>0</v>
      </c>
      <c r="M98">
        <v>118.28</v>
      </c>
      <c r="N98">
        <v>271.77</v>
      </c>
      <c r="O98">
        <v>70.87</v>
      </c>
      <c r="P98">
        <v>4.04</v>
      </c>
      <c r="Q98">
        <v>12.33</v>
      </c>
      <c r="R98" s="93">
        <v>0</v>
      </c>
      <c r="S98" s="93">
        <v>0</v>
      </c>
      <c r="T98" s="93">
        <v>0</v>
      </c>
      <c r="U98">
        <v>3.77</v>
      </c>
      <c r="V98">
        <v>0</v>
      </c>
      <c r="W98">
        <v>3.86</v>
      </c>
      <c r="X98">
        <v>32.46</v>
      </c>
      <c r="Y98">
        <v>10.82</v>
      </c>
      <c r="Z98">
        <v>10.82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8</v>
      </c>
      <c r="AH98">
        <v>34.08</v>
      </c>
      <c r="AI98">
        <v>34.08</v>
      </c>
      <c r="AJ98">
        <v>28.95</v>
      </c>
      <c r="AK98">
        <v>0</v>
      </c>
      <c r="AL98">
        <v>0</v>
      </c>
    </row>
    <row r="99" spans="1:50">
      <c r="A99" t="s">
        <v>141</v>
      </c>
      <c r="B99" s="34">
        <f>SUM(B3:B98)/4000</f>
        <v>4.0440449999999943</v>
      </c>
      <c r="C99" s="34">
        <f t="shared" ref="C99:P99" si="2">SUM(C3:C98)/4000</f>
        <v>1.7113900000000029</v>
      </c>
      <c r="D99" s="93">
        <f t="shared" ref="D99" si="3">SUM(D3:D98)/4000</f>
        <v>0.98969500000000088</v>
      </c>
      <c r="E99" s="34">
        <f>SUM(E3:E98)/4000</f>
        <v>0</v>
      </c>
      <c r="F99" s="34">
        <f t="shared" ref="F99:I99" si="4">SUM(F3:F98)/4000</f>
        <v>0</v>
      </c>
      <c r="G99" s="34">
        <f t="shared" si="4"/>
        <v>0</v>
      </c>
      <c r="H99" s="34">
        <f t="shared" si="4"/>
        <v>0</v>
      </c>
      <c r="I99" s="34">
        <f t="shared" si="4"/>
        <v>0</v>
      </c>
      <c r="J99" s="37">
        <f t="shared" si="2"/>
        <v>0.11632250000000002</v>
      </c>
      <c r="K99" s="37">
        <f t="shared" si="2"/>
        <v>0.11708250000000001</v>
      </c>
      <c r="L99" s="37">
        <f t="shared" si="2"/>
        <v>0.1199925</v>
      </c>
      <c r="M99">
        <f t="shared" si="2"/>
        <v>2.811657500000003</v>
      </c>
      <c r="N99">
        <f t="shared" si="2"/>
        <v>6.5224800000000087</v>
      </c>
      <c r="O99">
        <f t="shared" si="2"/>
        <v>2.1104699999999998</v>
      </c>
      <c r="P99">
        <f t="shared" si="2"/>
        <v>9.665500000000006E-2</v>
      </c>
      <c r="Q99">
        <f t="shared" ref="Q99:AF99" si="5">SUM(Q3:Q98)/4000</f>
        <v>0.36248000000000014</v>
      </c>
      <c r="R99" s="93">
        <f t="shared" si="5"/>
        <v>0.33723749999999997</v>
      </c>
      <c r="S99" s="93">
        <f t="shared" si="5"/>
        <v>0.31702249999999993</v>
      </c>
      <c r="T99" s="93">
        <f t="shared" si="5"/>
        <v>0.33543499999999993</v>
      </c>
      <c r="U99">
        <f t="shared" si="5"/>
        <v>8.8600000000000054E-2</v>
      </c>
      <c r="V99">
        <f t="shared" si="5"/>
        <v>1.0875318749999998</v>
      </c>
      <c r="W99">
        <f t="shared" si="5"/>
        <v>9.4059999999999949E-2</v>
      </c>
      <c r="X99">
        <f t="shared" si="5"/>
        <v>1.1006050000000003</v>
      </c>
      <c r="Y99">
        <f t="shared" si="5"/>
        <v>0.36677750000000003</v>
      </c>
      <c r="Z99">
        <f t="shared" si="5"/>
        <v>0.36686000000000013</v>
      </c>
      <c r="AA99">
        <f t="shared" si="5"/>
        <v>1.8548349999999998</v>
      </c>
      <c r="AB99">
        <f t="shared" si="5"/>
        <v>0.37096999999999997</v>
      </c>
      <c r="AC99">
        <f t="shared" si="5"/>
        <v>0.7027199999999999</v>
      </c>
      <c r="AD99">
        <f t="shared" si="5"/>
        <v>0.34298499999999998</v>
      </c>
      <c r="AE99">
        <f t="shared" si="5"/>
        <v>0.61875000000000002</v>
      </c>
      <c r="AF99">
        <f t="shared" si="5"/>
        <v>0.30825000000000002</v>
      </c>
      <c r="AG99">
        <f t="shared" ref="AG99:AM99" si="6">SUM(AG3:AG98)/4000</f>
        <v>0.30943749999999992</v>
      </c>
      <c r="AH99">
        <f t="shared" si="6"/>
        <v>0.81107750000000001</v>
      </c>
      <c r="AI99">
        <f t="shared" si="6"/>
        <v>0.81107750000000001</v>
      </c>
      <c r="AJ99">
        <f t="shared" si="6"/>
        <v>0.69475250000000088</v>
      </c>
      <c r="AK99">
        <f t="shared" si="6"/>
        <v>1.4998099999999999</v>
      </c>
      <c r="AL99">
        <f t="shared" si="6"/>
        <v>0.63981250000000001</v>
      </c>
      <c r="AM99">
        <f t="shared" si="6"/>
        <v>0</v>
      </c>
    </row>
    <row r="101" spans="1:50">
      <c r="A101" t="s">
        <v>282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50">
        <v>1</v>
      </c>
      <c r="AE101" s="150">
        <v>1</v>
      </c>
      <c r="AF101" s="150">
        <v>1</v>
      </c>
      <c r="AG101" s="66">
        <v>1</v>
      </c>
      <c r="AH101" s="66">
        <v>1</v>
      </c>
      <c r="AI101" s="66">
        <v>1</v>
      </c>
      <c r="AJ101" s="150">
        <v>0</v>
      </c>
      <c r="AK101" s="150">
        <v>1</v>
      </c>
      <c r="AL101" s="150">
        <v>1</v>
      </c>
      <c r="AM101" s="150">
        <v>0</v>
      </c>
      <c r="AN101" s="150"/>
      <c r="AO101" s="150"/>
      <c r="AP101" s="150"/>
      <c r="AQ101" s="150"/>
      <c r="AR101" s="150"/>
      <c r="AS101" s="150"/>
      <c r="AT101" s="150"/>
      <c r="AU101" s="150"/>
      <c r="AV101" s="150"/>
      <c r="AW101" s="150"/>
      <c r="AX101" s="150"/>
    </row>
    <row r="102" spans="1:50">
      <c r="A102" t="s">
        <v>285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6">
        <v>0</v>
      </c>
      <c r="AH102" s="66">
        <v>0</v>
      </c>
      <c r="AI102" s="66">
        <v>0</v>
      </c>
      <c r="AJ102">
        <v>1</v>
      </c>
      <c r="AK102">
        <v>0</v>
      </c>
      <c r="AL102">
        <v>0</v>
      </c>
      <c r="AM102">
        <v>0</v>
      </c>
    </row>
    <row r="103" spans="1:50" s="35" customFormat="1">
      <c r="A103" s="35" t="s">
        <v>145</v>
      </c>
      <c r="B103" s="34"/>
      <c r="C103" s="34"/>
      <c r="D103" s="34"/>
      <c r="E103" s="34"/>
      <c r="F103" s="34"/>
      <c r="G103" s="34"/>
      <c r="H103" s="34"/>
      <c r="I103" s="34"/>
      <c r="J103" s="37">
        <v>0</v>
      </c>
      <c r="K103" s="37">
        <v>0</v>
      </c>
      <c r="L103" s="37">
        <v>1</v>
      </c>
      <c r="M103" s="35">
        <v>0</v>
      </c>
      <c r="N103" s="35">
        <v>0</v>
      </c>
      <c r="O103" s="35">
        <v>0</v>
      </c>
      <c r="P103" s="35">
        <v>0</v>
      </c>
      <c r="Q103" s="35">
        <v>1</v>
      </c>
      <c r="U103" s="35">
        <v>0</v>
      </c>
      <c r="V103" s="35">
        <v>0</v>
      </c>
      <c r="W103" s="35">
        <v>0</v>
      </c>
      <c r="X103" s="35">
        <v>1</v>
      </c>
      <c r="Y103" s="35">
        <v>0</v>
      </c>
      <c r="Z103" s="35">
        <v>0</v>
      </c>
      <c r="AA103" s="35">
        <v>1</v>
      </c>
      <c r="AB103" s="35">
        <v>0</v>
      </c>
      <c r="AC103" s="35">
        <v>1</v>
      </c>
      <c r="AD103" s="35">
        <v>0</v>
      </c>
      <c r="AE103">
        <v>0</v>
      </c>
      <c r="AF103" s="35">
        <v>0</v>
      </c>
      <c r="AG103" s="66">
        <v>1</v>
      </c>
      <c r="AH103" s="66">
        <v>0</v>
      </c>
      <c r="AI103" s="66">
        <v>1</v>
      </c>
      <c r="AJ103" s="35">
        <v>1</v>
      </c>
      <c r="AK103" s="35">
        <v>1</v>
      </c>
      <c r="AL103" s="35">
        <v>0</v>
      </c>
      <c r="AM103" s="35">
        <v>0</v>
      </c>
    </row>
    <row r="104" spans="1:50" s="35" customFormat="1">
      <c r="A104" s="35" t="s">
        <v>146</v>
      </c>
      <c r="B104" s="34"/>
      <c r="C104" s="34"/>
      <c r="D104" s="34"/>
      <c r="E104" s="34"/>
      <c r="F104" s="34"/>
      <c r="G104" s="34"/>
      <c r="H104" s="34"/>
      <c r="I104" s="34"/>
      <c r="J104" s="37">
        <v>0</v>
      </c>
      <c r="K104" s="37">
        <v>1</v>
      </c>
      <c r="L104" s="37">
        <v>0</v>
      </c>
      <c r="M104" s="35">
        <v>0</v>
      </c>
      <c r="N104" s="35">
        <v>0</v>
      </c>
      <c r="O104" s="35">
        <v>1</v>
      </c>
      <c r="P104" s="35">
        <v>0</v>
      </c>
      <c r="Q104" s="35">
        <v>0</v>
      </c>
      <c r="U104" s="35">
        <v>0</v>
      </c>
      <c r="V104" s="35">
        <v>0</v>
      </c>
      <c r="W104" s="35">
        <v>0</v>
      </c>
      <c r="X104" s="35">
        <v>0</v>
      </c>
      <c r="Y104" s="35">
        <v>1</v>
      </c>
      <c r="Z104" s="35">
        <v>0</v>
      </c>
      <c r="AA104" s="35">
        <v>0</v>
      </c>
      <c r="AB104" s="35">
        <v>1</v>
      </c>
      <c r="AC104" s="35">
        <v>0</v>
      </c>
      <c r="AD104" s="35">
        <v>1</v>
      </c>
      <c r="AE104">
        <v>0</v>
      </c>
      <c r="AF104" s="35">
        <v>1</v>
      </c>
      <c r="AG104" s="66">
        <v>0</v>
      </c>
      <c r="AH104" s="66">
        <v>1</v>
      </c>
      <c r="AI104" s="66">
        <v>0</v>
      </c>
      <c r="AJ104" s="35">
        <v>0</v>
      </c>
      <c r="AK104" s="35">
        <v>0</v>
      </c>
      <c r="AL104" s="35">
        <v>1</v>
      </c>
      <c r="AM104" s="35">
        <v>0</v>
      </c>
    </row>
    <row r="105" spans="1:50" s="35" customFormat="1">
      <c r="A105" s="35" t="s">
        <v>149</v>
      </c>
      <c r="B105" s="34"/>
      <c r="C105" s="34"/>
      <c r="D105" s="34"/>
      <c r="E105" s="34"/>
      <c r="F105" s="34"/>
      <c r="G105" s="34"/>
      <c r="H105" s="34"/>
      <c r="I105" s="34"/>
      <c r="J105" s="37">
        <v>1</v>
      </c>
      <c r="K105" s="37">
        <v>0</v>
      </c>
      <c r="L105" s="37">
        <v>0</v>
      </c>
      <c r="M105" s="35">
        <v>1</v>
      </c>
      <c r="N105" s="35">
        <v>1</v>
      </c>
      <c r="O105" s="35">
        <v>0</v>
      </c>
      <c r="P105" s="35">
        <v>1</v>
      </c>
      <c r="Q105" s="35">
        <v>0</v>
      </c>
      <c r="U105" s="35">
        <v>1</v>
      </c>
      <c r="V105" s="35">
        <v>1</v>
      </c>
      <c r="W105" s="35">
        <v>1</v>
      </c>
      <c r="X105" s="35">
        <v>0</v>
      </c>
      <c r="Y105" s="35">
        <v>0</v>
      </c>
      <c r="Z105" s="35">
        <v>1</v>
      </c>
      <c r="AA105" s="35">
        <v>0</v>
      </c>
      <c r="AB105" s="35">
        <v>0</v>
      </c>
      <c r="AC105" s="35">
        <v>0</v>
      </c>
      <c r="AD105" s="35">
        <v>0</v>
      </c>
      <c r="AE105" s="35">
        <v>1</v>
      </c>
      <c r="AF105" s="35">
        <v>0</v>
      </c>
      <c r="AG105" s="35">
        <v>0</v>
      </c>
      <c r="AH105" s="35">
        <v>0</v>
      </c>
      <c r="AI105" s="35">
        <v>0</v>
      </c>
      <c r="AJ105" s="35">
        <v>0</v>
      </c>
      <c r="AK105" s="35">
        <v>0</v>
      </c>
      <c r="AL105" s="35">
        <v>0</v>
      </c>
      <c r="AM105" s="35">
        <v>0</v>
      </c>
    </row>
    <row r="106" spans="1:50" s="35" customFormat="1">
      <c r="A106" s="35" t="s">
        <v>148</v>
      </c>
      <c r="B106" s="34"/>
      <c r="C106" s="34"/>
      <c r="D106" s="34"/>
      <c r="E106" s="34"/>
      <c r="F106" s="34"/>
      <c r="G106" s="34"/>
      <c r="H106" s="34"/>
      <c r="I106" s="34"/>
      <c r="J106" s="37">
        <v>0</v>
      </c>
      <c r="K106" s="37">
        <v>0</v>
      </c>
      <c r="L106" s="37">
        <v>0</v>
      </c>
      <c r="M106" s="35">
        <v>0</v>
      </c>
      <c r="N106" s="35">
        <v>0</v>
      </c>
      <c r="O106" s="35">
        <v>0</v>
      </c>
      <c r="P106" s="35">
        <v>0</v>
      </c>
      <c r="Q106" s="35">
        <v>0</v>
      </c>
      <c r="U106" s="35">
        <v>0</v>
      </c>
      <c r="V106" s="35">
        <v>0</v>
      </c>
      <c r="W106" s="35">
        <v>0</v>
      </c>
      <c r="X106" s="35">
        <v>0</v>
      </c>
      <c r="Y106" s="35">
        <v>0</v>
      </c>
      <c r="Z106" s="35">
        <v>0</v>
      </c>
      <c r="AA106" s="35">
        <v>0</v>
      </c>
      <c r="AB106" s="35">
        <v>0</v>
      </c>
      <c r="AC106" s="35">
        <v>0</v>
      </c>
      <c r="AD106" s="35">
        <v>0</v>
      </c>
      <c r="AE106" s="35">
        <v>0</v>
      </c>
      <c r="AF106" s="35">
        <v>0</v>
      </c>
      <c r="AG106" s="35">
        <v>0</v>
      </c>
      <c r="AH106" s="35">
        <v>0</v>
      </c>
      <c r="AI106" s="35">
        <v>0</v>
      </c>
      <c r="AJ106" s="35">
        <v>0</v>
      </c>
      <c r="AK106" s="35">
        <v>0</v>
      </c>
      <c r="AL106" s="35">
        <v>0</v>
      </c>
      <c r="AM106" s="35">
        <v>0</v>
      </c>
    </row>
    <row r="107" spans="1:50" s="35" customFormat="1">
      <c r="A107" s="35" t="s">
        <v>147</v>
      </c>
      <c r="B107" s="34"/>
      <c r="C107" s="34"/>
      <c r="D107" s="34"/>
      <c r="E107" s="34"/>
      <c r="F107" s="34"/>
      <c r="G107" s="34"/>
      <c r="H107" s="34"/>
      <c r="I107" s="34"/>
      <c r="J107" s="37">
        <v>0</v>
      </c>
      <c r="K107" s="37">
        <v>0</v>
      </c>
      <c r="L107" s="37">
        <v>0</v>
      </c>
      <c r="M107" s="35">
        <v>0</v>
      </c>
      <c r="N107" s="35">
        <v>0</v>
      </c>
      <c r="O107" s="35">
        <v>0</v>
      </c>
      <c r="P107" s="35">
        <v>0</v>
      </c>
      <c r="Q107" s="35">
        <v>0</v>
      </c>
      <c r="U107" s="35">
        <v>0</v>
      </c>
      <c r="V107" s="35">
        <v>0</v>
      </c>
      <c r="W107" s="35">
        <v>0</v>
      </c>
      <c r="X107" s="35">
        <v>0</v>
      </c>
      <c r="Y107" s="35">
        <v>0</v>
      </c>
      <c r="Z107" s="35">
        <v>0</v>
      </c>
      <c r="AA107" s="35">
        <v>0</v>
      </c>
      <c r="AB107" s="35">
        <v>0</v>
      </c>
      <c r="AC107" s="35">
        <v>0</v>
      </c>
      <c r="AD107" s="35">
        <v>0</v>
      </c>
      <c r="AE107" s="35">
        <v>0</v>
      </c>
      <c r="AF107" s="35">
        <v>0</v>
      </c>
      <c r="AG107" s="35">
        <v>0</v>
      </c>
      <c r="AH107" s="35">
        <v>0</v>
      </c>
      <c r="AI107" s="35">
        <v>0</v>
      </c>
      <c r="AJ107" s="35">
        <v>0</v>
      </c>
      <c r="AK107" s="35">
        <v>0</v>
      </c>
      <c r="AL107" s="35">
        <v>0</v>
      </c>
      <c r="AM107" s="35">
        <v>0</v>
      </c>
    </row>
    <row r="108" spans="1:50" s="35" customFormat="1">
      <c r="A108" s="35" t="s">
        <v>271</v>
      </c>
      <c r="B108" s="34"/>
      <c r="C108" s="34"/>
      <c r="D108" s="34"/>
      <c r="E108" s="34"/>
      <c r="F108" s="34"/>
      <c r="G108" s="34"/>
      <c r="H108" s="34"/>
      <c r="I108" s="34"/>
      <c r="J108" s="37">
        <v>0</v>
      </c>
      <c r="K108" s="37">
        <v>0</v>
      </c>
      <c r="L108" s="37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U108" s="35">
        <v>0</v>
      </c>
      <c r="V108" s="35">
        <v>0</v>
      </c>
      <c r="W108" s="35">
        <v>0</v>
      </c>
      <c r="X108" s="35">
        <v>0</v>
      </c>
      <c r="Y108" s="35">
        <v>0</v>
      </c>
      <c r="Z108" s="35">
        <v>0</v>
      </c>
      <c r="AA108" s="35">
        <v>0</v>
      </c>
      <c r="AB108" s="35">
        <v>0</v>
      </c>
      <c r="AC108" s="35">
        <v>0</v>
      </c>
      <c r="AD108" s="35">
        <v>0</v>
      </c>
      <c r="AE108" s="35">
        <v>0</v>
      </c>
      <c r="AF108" s="35">
        <v>0</v>
      </c>
      <c r="AG108" s="35">
        <v>0</v>
      </c>
      <c r="AH108" s="35">
        <v>0</v>
      </c>
      <c r="AI108" s="35">
        <v>0</v>
      </c>
      <c r="AJ108" s="35">
        <v>0</v>
      </c>
      <c r="AK108" s="35">
        <v>0</v>
      </c>
      <c r="AL108" s="35">
        <v>0</v>
      </c>
      <c r="AM108" s="35">
        <v>0</v>
      </c>
    </row>
    <row r="109" spans="1:50">
      <c r="A109" s="35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1</v>
      </c>
      <c r="AL109">
        <f t="shared" si="12"/>
        <v>1</v>
      </c>
      <c r="AM109">
        <f t="shared" si="12"/>
        <v>0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5"/>
      <c r="AH115" s="155"/>
      <c r="AI115" s="155"/>
    </row>
    <row r="116" spans="33:35">
      <c r="AG116" s="155"/>
      <c r="AH116" s="155"/>
      <c r="AI116" s="155"/>
    </row>
  </sheetData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0">
        <f>Allocation_SG!A1</f>
        <v>45204</v>
      </c>
      <c r="B1" t="s">
        <v>351</v>
      </c>
    </row>
    <row r="2" spans="1:2">
      <c r="A2" s="25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285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6" t="s">
        <v>145</v>
      </c>
      <c r="B103" s="66">
        <v>0</v>
      </c>
      <c r="C103" s="66">
        <v>0</v>
      </c>
      <c r="D103" s="66">
        <v>0</v>
      </c>
      <c r="E103" s="66">
        <v>0</v>
      </c>
      <c r="F103" s="66">
        <v>0</v>
      </c>
      <c r="G103" s="66">
        <v>0</v>
      </c>
    </row>
    <row r="104" spans="1:13">
      <c r="A104" s="66" t="s">
        <v>146</v>
      </c>
      <c r="B104" s="66">
        <v>0</v>
      </c>
      <c r="C104" s="66">
        <v>0</v>
      </c>
      <c r="D104" s="66">
        <v>0</v>
      </c>
      <c r="E104" s="66">
        <v>0</v>
      </c>
      <c r="F104" s="66">
        <v>0</v>
      </c>
      <c r="G104" s="66">
        <v>0</v>
      </c>
    </row>
    <row r="105" spans="1:13">
      <c r="A105" s="66" t="s">
        <v>149</v>
      </c>
      <c r="B105" s="66">
        <v>0</v>
      </c>
      <c r="C105" s="66">
        <v>0</v>
      </c>
      <c r="D105" s="66">
        <v>0</v>
      </c>
      <c r="E105" s="66">
        <v>0</v>
      </c>
      <c r="F105" s="66">
        <v>0</v>
      </c>
      <c r="G105" s="66">
        <v>0</v>
      </c>
    </row>
    <row r="106" spans="1:13">
      <c r="A106" s="66" t="s">
        <v>148</v>
      </c>
      <c r="B106" s="66">
        <v>0</v>
      </c>
      <c r="C106" s="66">
        <v>0</v>
      </c>
      <c r="D106" s="66">
        <v>0</v>
      </c>
      <c r="E106" s="66">
        <v>0</v>
      </c>
      <c r="F106" s="66">
        <v>0</v>
      </c>
      <c r="G106" s="66">
        <v>0</v>
      </c>
    </row>
    <row r="107" spans="1:13">
      <c r="A107" s="66" t="s">
        <v>147</v>
      </c>
      <c r="B107" s="66">
        <v>0</v>
      </c>
      <c r="C107" s="66">
        <v>0</v>
      </c>
      <c r="D107" s="66">
        <v>0</v>
      </c>
      <c r="E107" s="66">
        <v>0</v>
      </c>
      <c r="F107" s="66">
        <v>0</v>
      </c>
      <c r="G107" s="66">
        <v>0</v>
      </c>
    </row>
    <row r="108" spans="1:13">
      <c r="A108" s="66" t="s">
        <v>271</v>
      </c>
      <c r="B108" s="66">
        <v>1</v>
      </c>
      <c r="C108" s="66">
        <v>0</v>
      </c>
      <c r="D108" s="66">
        <v>0</v>
      </c>
      <c r="E108" s="66">
        <v>0</v>
      </c>
      <c r="F108" s="66">
        <v>0</v>
      </c>
      <c r="G108" s="66">
        <v>0</v>
      </c>
    </row>
    <row r="109" spans="1:13">
      <c r="A109" s="38" t="s">
        <v>142</v>
      </c>
      <c r="B109" s="38">
        <f>SUM(B103:B108)</f>
        <v>1</v>
      </c>
      <c r="C109" s="38">
        <f t="shared" ref="C109" si="2">SUM(C103:C108)</f>
        <v>0</v>
      </c>
      <c r="D109" s="38">
        <f t="shared" ref="D109" si="3">SUM(D103:D108)</f>
        <v>0</v>
      </c>
      <c r="E109" s="38">
        <f t="shared" ref="E109" si="4">SUM(E103:E108)</f>
        <v>0</v>
      </c>
      <c r="F109" s="38">
        <f t="shared" ref="F109" si="5">SUM(F103:F108)</f>
        <v>0</v>
      </c>
      <c r="G109" s="38">
        <f t="shared" ref="G109" si="6">SUM(G103:G108)</f>
        <v>0</v>
      </c>
    </row>
    <row r="111" spans="1:13">
      <c r="B111" s="66">
        <v>0</v>
      </c>
      <c r="C111" s="66">
        <v>1</v>
      </c>
      <c r="D111" s="66">
        <v>2</v>
      </c>
      <c r="E111" s="66">
        <v>3</v>
      </c>
      <c r="F111" s="66">
        <v>4</v>
      </c>
      <c r="G111" s="66">
        <v>5</v>
      </c>
      <c r="H111" s="66">
        <v>6</v>
      </c>
      <c r="I111" s="66">
        <v>7</v>
      </c>
      <c r="J111" s="66">
        <v>8</v>
      </c>
      <c r="K111" s="66">
        <v>9</v>
      </c>
      <c r="L111" s="66">
        <v>10</v>
      </c>
      <c r="M111" s="66"/>
    </row>
  </sheetData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77" activePane="bottomRight" state="frozen"/>
      <selection sqref="A1:XFD1048576"/>
      <selection pane="topRight" sqref="A1:XFD1048576"/>
      <selection pane="bottomLeft" sqref="A1:XFD1048576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419</v>
      </c>
      <c r="AZ1" s="75" t="s">
        <v>420</v>
      </c>
      <c r="BA1" s="75" t="s">
        <v>426</v>
      </c>
      <c r="BB1" s="75" t="s">
        <v>430</v>
      </c>
      <c r="BC1" s="38" t="s">
        <v>382</v>
      </c>
      <c r="BD1" s="37" t="s">
        <v>394</v>
      </c>
      <c r="BE1" s="37" t="s">
        <v>386</v>
      </c>
      <c r="BF1" s="37" t="s">
        <v>388</v>
      </c>
      <c r="BG1" s="37" t="s">
        <v>393</v>
      </c>
      <c r="BH1" s="37" t="s">
        <v>390</v>
      </c>
      <c r="BI1" s="37" t="s">
        <v>389</v>
      </c>
      <c r="BJ1" s="37" t="s">
        <v>396</v>
      </c>
      <c r="BK1" s="37" t="s">
        <v>384</v>
      </c>
      <c r="BL1" s="37" t="s">
        <v>397</v>
      </c>
      <c r="BM1" s="37" t="s">
        <v>387</v>
      </c>
      <c r="BN1" s="37" t="s">
        <v>383</v>
      </c>
      <c r="BO1" s="37" t="s">
        <v>392</v>
      </c>
      <c r="BP1" s="37" t="s">
        <v>385</v>
      </c>
      <c r="BQ1" s="37" t="s">
        <v>395</v>
      </c>
      <c r="BR1" s="37" t="s">
        <v>391</v>
      </c>
      <c r="BS1" s="149" t="s">
        <v>421</v>
      </c>
      <c r="BT1" s="149" t="s">
        <v>422</v>
      </c>
      <c r="BU1" s="149" t="s">
        <v>432</v>
      </c>
      <c r="BV1" s="149" t="s">
        <v>433</v>
      </c>
      <c r="BW1" s="149" t="s">
        <v>434</v>
      </c>
      <c r="BX1" s="149" t="s">
        <v>435</v>
      </c>
      <c r="BY1" s="149" t="s">
        <v>436</v>
      </c>
      <c r="BZ1" s="75" t="s">
        <v>413</v>
      </c>
      <c r="CA1" s="75" t="s">
        <v>414</v>
      </c>
      <c r="CB1" s="75" t="s">
        <v>415</v>
      </c>
      <c r="CC1" s="75" t="s">
        <v>416</v>
      </c>
      <c r="CD1" s="75" t="s">
        <v>417</v>
      </c>
      <c r="CE1" s="36" t="s">
        <v>408</v>
      </c>
      <c r="CF1" s="36" t="s">
        <v>409</v>
      </c>
      <c r="CG1" s="36" t="s">
        <v>410</v>
      </c>
      <c r="CH1" s="36" t="s">
        <v>411</v>
      </c>
      <c r="CI1" t="s">
        <v>427</v>
      </c>
      <c r="CJ1" t="s">
        <v>428</v>
      </c>
      <c r="CK1" t="s">
        <v>424</v>
      </c>
      <c r="CL1" t="s">
        <v>425</v>
      </c>
      <c r="CM1" t="s">
        <v>429</v>
      </c>
      <c r="CN1" t="s">
        <v>407</v>
      </c>
      <c r="CO1" t="s">
        <v>423</v>
      </c>
      <c r="CP1" t="s">
        <v>418</v>
      </c>
      <c r="CQ1" t="s">
        <v>412</v>
      </c>
      <c r="CR1" t="s">
        <v>431</v>
      </c>
      <c r="DM1" t="s">
        <v>142</v>
      </c>
      <c r="DN1" t="s">
        <v>185</v>
      </c>
    </row>
    <row r="2" spans="1:118">
      <c r="A2" s="216"/>
      <c r="AS2" s="167"/>
      <c r="AT2" s="167"/>
      <c r="AU2" s="167"/>
      <c r="AV2" s="167"/>
      <c r="AW2" s="167"/>
      <c r="AX2" s="167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509.61774339319203</v>
      </c>
      <c r="L3">
        <v>6.2816284430924254</v>
      </c>
      <c r="M3">
        <v>49.914618369987068</v>
      </c>
      <c r="N3">
        <v>25.460956071428576</v>
      </c>
      <c r="O3">
        <v>73.288699267782434</v>
      </c>
      <c r="P3">
        <v>20.376630707476167</v>
      </c>
      <c r="Q3">
        <v>8.7764267219057484</v>
      </c>
      <c r="R3">
        <v>18.613568440322187</v>
      </c>
      <c r="S3">
        <v>11.590945882352941</v>
      </c>
      <c r="T3">
        <v>0</v>
      </c>
      <c r="U3">
        <v>51.756345640569393</v>
      </c>
      <c r="V3">
        <v>5.008032765880218</v>
      </c>
      <c r="W3">
        <v>13.063654716324399</v>
      </c>
      <c r="X3">
        <v>43.195497474481741</v>
      </c>
      <c r="Y3">
        <v>0</v>
      </c>
      <c r="Z3">
        <v>0</v>
      </c>
      <c r="AA3">
        <v>0</v>
      </c>
      <c r="AB3">
        <v>5.2685999999999993</v>
      </c>
      <c r="AC3">
        <v>0</v>
      </c>
      <c r="AD3">
        <v>8.0067600000000017</v>
      </c>
      <c r="AE3">
        <v>21.712782000000001</v>
      </c>
      <c r="AF3">
        <v>6.1515000000000022</v>
      </c>
      <c r="AG3">
        <v>28.28089632</v>
      </c>
      <c r="AH3">
        <v>17.260679999999997</v>
      </c>
      <c r="AI3">
        <v>0</v>
      </c>
      <c r="AJ3">
        <v>0</v>
      </c>
      <c r="AK3">
        <v>11.426700000000002</v>
      </c>
      <c r="AL3">
        <v>18.204899999999999</v>
      </c>
      <c r="AM3">
        <v>0</v>
      </c>
      <c r="AN3">
        <v>0</v>
      </c>
      <c r="AO3">
        <v>12.5251056</v>
      </c>
      <c r="AP3">
        <v>5.7557462167548197</v>
      </c>
      <c r="AQ3">
        <v>31.442400000000003</v>
      </c>
      <c r="AR3">
        <v>4.8489999999999993</v>
      </c>
      <c r="AS3">
        <v>14.009049424323521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987.40256062219692</v>
      </c>
      <c r="DN3">
        <v>34.436306833676582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509.61774339319203</v>
      </c>
      <c r="L4">
        <v>6.2816284430924254</v>
      </c>
      <c r="M4">
        <v>49.914618369987068</v>
      </c>
      <c r="N4">
        <v>25.460956071428576</v>
      </c>
      <c r="O4">
        <v>73.288699267782434</v>
      </c>
      <c r="P4">
        <v>20.376630707476167</v>
      </c>
      <c r="Q4">
        <v>8.7764267219057484</v>
      </c>
      <c r="R4">
        <v>18.613568440322187</v>
      </c>
      <c r="S4">
        <v>11.590945882352941</v>
      </c>
      <c r="T4">
        <v>0</v>
      </c>
      <c r="U4">
        <v>51.756345640569393</v>
      </c>
      <c r="V4">
        <v>5.008032765880218</v>
      </c>
      <c r="W4">
        <v>13.063654716324399</v>
      </c>
      <c r="X4">
        <v>43.195497474481741</v>
      </c>
      <c r="Y4">
        <v>0</v>
      </c>
      <c r="Z4">
        <v>0</v>
      </c>
      <c r="AA4">
        <v>0</v>
      </c>
      <c r="AB4">
        <v>5.2685999999999993</v>
      </c>
      <c r="AC4">
        <v>0</v>
      </c>
      <c r="AD4">
        <v>8.0067600000000017</v>
      </c>
      <c r="AE4">
        <v>21.712782000000001</v>
      </c>
      <c r="AF4">
        <v>6.1515000000000022</v>
      </c>
      <c r="AG4">
        <v>28.28089632</v>
      </c>
      <c r="AH4">
        <v>17.260679999999997</v>
      </c>
      <c r="AI4">
        <v>0</v>
      </c>
      <c r="AJ4">
        <v>0</v>
      </c>
      <c r="AK4">
        <v>11.426700000000002</v>
      </c>
      <c r="AL4">
        <v>18.204899999999999</v>
      </c>
      <c r="AM4">
        <v>0</v>
      </c>
      <c r="AN4">
        <v>0</v>
      </c>
      <c r="AO4">
        <v>12.5251056</v>
      </c>
      <c r="AP4">
        <v>5.7557462167548197</v>
      </c>
      <c r="AQ4">
        <v>20.961600000000001</v>
      </c>
      <c r="AR4">
        <v>4.8489999999999993</v>
      </c>
      <c r="AS4">
        <v>14.009049424323521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977.27496358219685</v>
      </c>
      <c r="DN4">
        <v>34.083103873676578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509.61774339319203</v>
      </c>
      <c r="L5">
        <v>6.281543442487683</v>
      </c>
      <c r="M5">
        <v>49.914618369987068</v>
      </c>
      <c r="N5">
        <v>25.460956071428576</v>
      </c>
      <c r="O5">
        <v>73.288699267782434</v>
      </c>
      <c r="P5">
        <v>20.376630707476167</v>
      </c>
      <c r="Q5">
        <v>8.7764267219057484</v>
      </c>
      <c r="R5">
        <v>18.613568440322187</v>
      </c>
      <c r="S5">
        <v>11.590945882352941</v>
      </c>
      <c r="T5">
        <v>0</v>
      </c>
      <c r="U5">
        <v>51.756345640569393</v>
      </c>
      <c r="V5">
        <v>5.008032765880218</v>
      </c>
      <c r="W5">
        <v>13.063654716324399</v>
      </c>
      <c r="X5">
        <v>43.195497474481741</v>
      </c>
      <c r="Y5">
        <v>0</v>
      </c>
      <c r="Z5">
        <v>0</v>
      </c>
      <c r="AA5">
        <v>0</v>
      </c>
      <c r="AB5">
        <v>5.2685999999999993</v>
      </c>
      <c r="AC5">
        <v>0</v>
      </c>
      <c r="AD5">
        <v>8.0067600000000017</v>
      </c>
      <c r="AE5">
        <v>21.712782000000001</v>
      </c>
      <c r="AF5">
        <v>6.1515000000000022</v>
      </c>
      <c r="AG5">
        <v>28.28089632</v>
      </c>
      <c r="AH5">
        <v>17.260679999999997</v>
      </c>
      <c r="AI5">
        <v>0</v>
      </c>
      <c r="AJ5">
        <v>0</v>
      </c>
      <c r="AK5">
        <v>11.426700000000002</v>
      </c>
      <c r="AL5">
        <v>18.204899999999999</v>
      </c>
      <c r="AM5">
        <v>0</v>
      </c>
      <c r="AN5">
        <v>0</v>
      </c>
      <c r="AO5">
        <v>12.5251056</v>
      </c>
      <c r="AP5">
        <v>5.7557462167548197</v>
      </c>
      <c r="AQ5">
        <v>10.4808</v>
      </c>
      <c r="AR5">
        <v>4.8489999999999993</v>
      </c>
      <c r="AS5">
        <v>14.009049424323521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967.14728440067472</v>
      </c>
      <c r="DN5">
        <v>33.729898054594102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509.61774339319203</v>
      </c>
      <c r="L6">
        <v>6.281543442487683</v>
      </c>
      <c r="M6">
        <v>49.914618369987068</v>
      </c>
      <c r="N6">
        <v>25.460956071428576</v>
      </c>
      <c r="O6">
        <v>73.288699267782434</v>
      </c>
      <c r="P6">
        <v>20.376630707476167</v>
      </c>
      <c r="Q6">
        <v>8.7764267219057484</v>
      </c>
      <c r="R6">
        <v>18.613568440322187</v>
      </c>
      <c r="S6">
        <v>11.590945882352941</v>
      </c>
      <c r="T6">
        <v>0</v>
      </c>
      <c r="U6">
        <v>51.756345640569393</v>
      </c>
      <c r="V6">
        <v>5.008032765880218</v>
      </c>
      <c r="W6">
        <v>13.063654716324399</v>
      </c>
      <c r="X6">
        <v>43.195497474481741</v>
      </c>
      <c r="Y6">
        <v>0</v>
      </c>
      <c r="Z6">
        <v>0</v>
      </c>
      <c r="AA6">
        <v>0</v>
      </c>
      <c r="AB6">
        <v>5.2685999999999993</v>
      </c>
      <c r="AC6">
        <v>0</v>
      </c>
      <c r="AD6">
        <v>8.0067600000000017</v>
      </c>
      <c r="AE6">
        <v>21.712782000000001</v>
      </c>
      <c r="AF6">
        <v>6.1515000000000022</v>
      </c>
      <c r="AG6">
        <v>28.28089632</v>
      </c>
      <c r="AH6">
        <v>17.260679999999997</v>
      </c>
      <c r="AI6">
        <v>0</v>
      </c>
      <c r="AJ6">
        <v>0</v>
      </c>
      <c r="AK6">
        <v>11.426700000000002</v>
      </c>
      <c r="AL6">
        <v>18.204899999999999</v>
      </c>
      <c r="AM6">
        <v>0</v>
      </c>
      <c r="AN6">
        <v>0</v>
      </c>
      <c r="AO6">
        <v>12.5251056</v>
      </c>
      <c r="AP6">
        <v>5.7557462167548197</v>
      </c>
      <c r="AQ6">
        <v>0</v>
      </c>
      <c r="AR6">
        <v>4.8489999999999993</v>
      </c>
      <c r="AS6">
        <v>14.009049424323521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957.01968736067465</v>
      </c>
      <c r="DN6">
        <v>33.376695094594098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509.61774339319203</v>
      </c>
      <c r="L7">
        <v>6.281543442487683</v>
      </c>
      <c r="M7">
        <v>49.914618369987068</v>
      </c>
      <c r="N7">
        <v>25.460956071428576</v>
      </c>
      <c r="O7">
        <v>73.288699267782434</v>
      </c>
      <c r="P7">
        <v>20.376630707476167</v>
      </c>
      <c r="Q7">
        <v>8.7764267219057484</v>
      </c>
      <c r="R7">
        <v>18.613568440322187</v>
      </c>
      <c r="S7">
        <v>11.590945882352941</v>
      </c>
      <c r="T7">
        <v>0</v>
      </c>
      <c r="U7">
        <v>51.756345640569393</v>
      </c>
      <c r="V7">
        <v>5.008032765880218</v>
      </c>
      <c r="W7">
        <v>13.063654716324399</v>
      </c>
      <c r="X7">
        <v>43.195497474481741</v>
      </c>
      <c r="Y7">
        <v>0</v>
      </c>
      <c r="Z7">
        <v>0</v>
      </c>
      <c r="AA7">
        <v>0</v>
      </c>
      <c r="AB7">
        <v>0</v>
      </c>
      <c r="AC7">
        <v>0</v>
      </c>
      <c r="AD7">
        <v>8.0067600000000017</v>
      </c>
      <c r="AE7">
        <v>21.712782000000001</v>
      </c>
      <c r="AF7">
        <v>6.1515000000000022</v>
      </c>
      <c r="AG7">
        <v>28.28089632</v>
      </c>
      <c r="AH7">
        <v>17.260679999999997</v>
      </c>
      <c r="AI7">
        <v>0</v>
      </c>
      <c r="AJ7">
        <v>0</v>
      </c>
      <c r="AK7">
        <v>11.426700000000002</v>
      </c>
      <c r="AL7">
        <v>9.9693499999999986</v>
      </c>
      <c r="AM7">
        <v>0</v>
      </c>
      <c r="AN7">
        <v>0</v>
      </c>
      <c r="AO7">
        <v>12.5251056</v>
      </c>
      <c r="AP7">
        <v>5.7557462167548197</v>
      </c>
      <c r="AQ7">
        <v>0</v>
      </c>
      <c r="AR7">
        <v>4.8489999999999993</v>
      </c>
      <c r="AS7">
        <v>4.7264000000000008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935.00080296143983</v>
      </c>
      <c r="DN7">
        <v>32.608780069505386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509.61774339319203</v>
      </c>
      <c r="L8">
        <v>6.281543442487683</v>
      </c>
      <c r="M8">
        <v>49.914618369987068</v>
      </c>
      <c r="N8">
        <v>25.460956071428576</v>
      </c>
      <c r="O8">
        <v>73.288699267782434</v>
      </c>
      <c r="P8">
        <v>20.376630707476167</v>
      </c>
      <c r="Q8">
        <v>8.7764267219057484</v>
      </c>
      <c r="R8">
        <v>18.613568440322187</v>
      </c>
      <c r="S8">
        <v>11.590945882352941</v>
      </c>
      <c r="T8">
        <v>0</v>
      </c>
      <c r="U8">
        <v>51.756345640569393</v>
      </c>
      <c r="V8">
        <v>5.008032765880218</v>
      </c>
      <c r="W8">
        <v>13.063654716324399</v>
      </c>
      <c r="X8">
        <v>43.195497474481741</v>
      </c>
      <c r="Y8">
        <v>0</v>
      </c>
      <c r="Z8">
        <v>0</v>
      </c>
      <c r="AA8">
        <v>0</v>
      </c>
      <c r="AB8">
        <v>0</v>
      </c>
      <c r="AC8">
        <v>0</v>
      </c>
      <c r="AD8">
        <v>8.0067600000000017</v>
      </c>
      <c r="AE8">
        <v>21.712782000000001</v>
      </c>
      <c r="AF8">
        <v>6.1515000000000022</v>
      </c>
      <c r="AG8">
        <v>28.28089632</v>
      </c>
      <c r="AH8">
        <v>17.260679999999997</v>
      </c>
      <c r="AI8">
        <v>0</v>
      </c>
      <c r="AJ8">
        <v>0</v>
      </c>
      <c r="AK8">
        <v>11.426700000000002</v>
      </c>
      <c r="AL8">
        <v>9.9693499999999986</v>
      </c>
      <c r="AM8">
        <v>0</v>
      </c>
      <c r="AN8">
        <v>0</v>
      </c>
      <c r="AO8">
        <v>12.5251056</v>
      </c>
      <c r="AP8">
        <v>5.7557462167548197</v>
      </c>
      <c r="AQ8">
        <v>0</v>
      </c>
      <c r="AR8">
        <v>21.335599999999999</v>
      </c>
      <c r="AS8">
        <v>4.1355999999999993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950.3609144838781</v>
      </c>
      <c r="DN8">
        <v>33.144468547067071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509.61774339319203</v>
      </c>
      <c r="L9">
        <v>6.281543442487683</v>
      </c>
      <c r="M9">
        <v>63.769310353139687</v>
      </c>
      <c r="N9">
        <v>25.460956071428576</v>
      </c>
      <c r="O9">
        <v>73.288699267782434</v>
      </c>
      <c r="P9">
        <v>20.376630707476167</v>
      </c>
      <c r="Q9">
        <v>8.7764267219057484</v>
      </c>
      <c r="R9">
        <v>18.613568440322187</v>
      </c>
      <c r="S9">
        <v>11.590945882352941</v>
      </c>
      <c r="T9">
        <v>0</v>
      </c>
      <c r="U9">
        <v>51.756345640569393</v>
      </c>
      <c r="V9">
        <v>5.008032765880218</v>
      </c>
      <c r="W9">
        <v>13.063654716324399</v>
      </c>
      <c r="X9">
        <v>43.195497474481741</v>
      </c>
      <c r="Y9">
        <v>0</v>
      </c>
      <c r="Z9">
        <v>0</v>
      </c>
      <c r="AA9">
        <v>0</v>
      </c>
      <c r="AB9">
        <v>0</v>
      </c>
      <c r="AC9">
        <v>0</v>
      </c>
      <c r="AD9">
        <v>8.0067600000000017</v>
      </c>
      <c r="AE9">
        <v>21.712782000000001</v>
      </c>
      <c r="AF9">
        <v>0</v>
      </c>
      <c r="AG9">
        <v>28.28089632</v>
      </c>
      <c r="AH9">
        <v>17.260679999999997</v>
      </c>
      <c r="AI9">
        <v>0</v>
      </c>
      <c r="AJ9">
        <v>0</v>
      </c>
      <c r="AK9">
        <v>11.426700000000002</v>
      </c>
      <c r="AL9">
        <v>9.9693499999999986</v>
      </c>
      <c r="AM9">
        <v>0</v>
      </c>
      <c r="AN9">
        <v>0</v>
      </c>
      <c r="AO9">
        <v>12.5251056</v>
      </c>
      <c r="AP9">
        <v>5.7557462167548197</v>
      </c>
      <c r="AQ9">
        <v>0</v>
      </c>
      <c r="AR9">
        <v>21.335599999999999</v>
      </c>
      <c r="AS9">
        <v>4.1355999999999993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957.80450888730377</v>
      </c>
      <c r="DN9">
        <v>33.404066126793957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509.61774339319203</v>
      </c>
      <c r="L10">
        <v>6.281543442487683</v>
      </c>
      <c r="M10">
        <v>63.769310353139687</v>
      </c>
      <c r="N10">
        <v>25.460956071428576</v>
      </c>
      <c r="O10">
        <v>73.288699267782434</v>
      </c>
      <c r="P10">
        <v>20.376630707476167</v>
      </c>
      <c r="Q10">
        <v>8.7764267219057484</v>
      </c>
      <c r="R10">
        <v>18.613568440322187</v>
      </c>
      <c r="S10">
        <v>11.590945882352941</v>
      </c>
      <c r="T10">
        <v>0</v>
      </c>
      <c r="U10">
        <v>51.756345640569393</v>
      </c>
      <c r="V10">
        <v>5.008032765880218</v>
      </c>
      <c r="W10">
        <v>13.063654716324399</v>
      </c>
      <c r="X10">
        <v>43.195497474481741</v>
      </c>
      <c r="Y10">
        <v>0</v>
      </c>
      <c r="Z10">
        <v>0</v>
      </c>
      <c r="AA10">
        <v>0</v>
      </c>
      <c r="AB10">
        <v>0</v>
      </c>
      <c r="AC10">
        <v>0</v>
      </c>
      <c r="AD10">
        <v>8.0067600000000017</v>
      </c>
      <c r="AE10">
        <v>21.712782000000001</v>
      </c>
      <c r="AF10">
        <v>0</v>
      </c>
      <c r="AG10">
        <v>28.28089632</v>
      </c>
      <c r="AH10">
        <v>10.273223999999997</v>
      </c>
      <c r="AI10">
        <v>0</v>
      </c>
      <c r="AJ10">
        <v>0</v>
      </c>
      <c r="AK10">
        <v>11.426700000000002</v>
      </c>
      <c r="AL10">
        <v>9.9693499999999986</v>
      </c>
      <c r="AM10">
        <v>0</v>
      </c>
      <c r="AN10">
        <v>0</v>
      </c>
      <c r="AO10">
        <v>12.5251056</v>
      </c>
      <c r="AP10">
        <v>5.7557462167548197</v>
      </c>
      <c r="AQ10">
        <v>0</v>
      </c>
      <c r="AR10">
        <v>6.7885999999999997</v>
      </c>
      <c r="AS10">
        <v>4.1355999999999993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936.9957642653186</v>
      </c>
      <c r="DN10">
        <v>32.678354748779164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509.61774339319203</v>
      </c>
      <c r="L11">
        <v>6.4989768012070925</v>
      </c>
      <c r="M11">
        <v>63.769310353139687</v>
      </c>
      <c r="N11">
        <v>25.460956071428576</v>
      </c>
      <c r="O11">
        <v>73.288699267782434</v>
      </c>
      <c r="P11">
        <v>20.376630707476167</v>
      </c>
      <c r="Q11">
        <v>8.7758183719193426</v>
      </c>
      <c r="R11">
        <v>18.613568440322187</v>
      </c>
      <c r="S11">
        <v>11.588705882352942</v>
      </c>
      <c r="T11">
        <v>0</v>
      </c>
      <c r="U11">
        <v>51.756345640569393</v>
      </c>
      <c r="V11">
        <v>5.008032765880218</v>
      </c>
      <c r="W11">
        <v>13.063654716324399</v>
      </c>
      <c r="X11">
        <v>43.195497474481741</v>
      </c>
      <c r="Y11">
        <v>0</v>
      </c>
      <c r="Z11">
        <v>0</v>
      </c>
      <c r="AA11">
        <v>0</v>
      </c>
      <c r="AB11">
        <v>0</v>
      </c>
      <c r="AC11">
        <v>0</v>
      </c>
      <c r="AD11">
        <v>8.0067600000000017</v>
      </c>
      <c r="AE11">
        <v>21.712782000000001</v>
      </c>
      <c r="AF11">
        <v>0</v>
      </c>
      <c r="AG11">
        <v>28.28089632</v>
      </c>
      <c r="AH11">
        <v>10.273223999999997</v>
      </c>
      <c r="AI11">
        <v>0</v>
      </c>
      <c r="AJ11">
        <v>0</v>
      </c>
      <c r="AK11">
        <v>11.426700000000002</v>
      </c>
      <c r="AL11">
        <v>9.9693499999999986</v>
      </c>
      <c r="AM11">
        <v>0</v>
      </c>
      <c r="AN11">
        <v>0</v>
      </c>
      <c r="AO11">
        <v>11.621231999999997</v>
      </c>
      <c r="AP11">
        <v>5.7557462167548197</v>
      </c>
      <c r="AQ11">
        <v>0</v>
      </c>
      <c r="AR11">
        <v>4.8489999999999993</v>
      </c>
      <c r="AS11">
        <v>4.1355999999999993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934.45546930447415</v>
      </c>
      <c r="DN11">
        <v>32.589761118356698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509.61774339319203</v>
      </c>
      <c r="L12">
        <v>6.4989768012070925</v>
      </c>
      <c r="M12">
        <v>63.769310353139687</v>
      </c>
      <c r="N12">
        <v>25.460956071428576</v>
      </c>
      <c r="O12">
        <v>73.288699267782434</v>
      </c>
      <c r="P12">
        <v>20.376630707476167</v>
      </c>
      <c r="Q12">
        <v>8.7758183719193426</v>
      </c>
      <c r="R12">
        <v>18.613568440322187</v>
      </c>
      <c r="S12">
        <v>11.588705882352942</v>
      </c>
      <c r="T12">
        <v>0</v>
      </c>
      <c r="U12">
        <v>51.756345640569393</v>
      </c>
      <c r="V12">
        <v>5.008032765880218</v>
      </c>
      <c r="W12">
        <v>13.063654716324399</v>
      </c>
      <c r="X12">
        <v>43.195497474481741</v>
      </c>
      <c r="Y12">
        <v>0</v>
      </c>
      <c r="Z12">
        <v>0</v>
      </c>
      <c r="AA12">
        <v>0</v>
      </c>
      <c r="AB12">
        <v>0</v>
      </c>
      <c r="AC12">
        <v>0</v>
      </c>
      <c r="AD12">
        <v>8.0067600000000017</v>
      </c>
      <c r="AE12">
        <v>21.712782000000001</v>
      </c>
      <c r="AF12">
        <v>0</v>
      </c>
      <c r="AG12">
        <v>28.28089632</v>
      </c>
      <c r="AH12">
        <v>10.273223999999997</v>
      </c>
      <c r="AI12">
        <v>0</v>
      </c>
      <c r="AJ12">
        <v>0</v>
      </c>
      <c r="AK12">
        <v>11.426700000000002</v>
      </c>
      <c r="AL12">
        <v>9.9693499999999986</v>
      </c>
      <c r="AM12">
        <v>0</v>
      </c>
      <c r="AN12">
        <v>0</v>
      </c>
      <c r="AO12">
        <v>11.621231999999997</v>
      </c>
      <c r="AP12">
        <v>5.7557462167548197</v>
      </c>
      <c r="AQ12">
        <v>0</v>
      </c>
      <c r="AR12">
        <v>4.8489999999999993</v>
      </c>
      <c r="AS12">
        <v>4.1355999999999993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934.45546930447415</v>
      </c>
      <c r="DN12">
        <v>32.589761118356698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509.61774339319203</v>
      </c>
      <c r="L13">
        <v>6.2815929306762373</v>
      </c>
      <c r="M13">
        <v>63.769310353139687</v>
      </c>
      <c r="N13">
        <v>25.460956071428576</v>
      </c>
      <c r="O13">
        <v>73.288699267782434</v>
      </c>
      <c r="P13">
        <v>20.376630707476167</v>
      </c>
      <c r="Q13">
        <v>8.7764267219057484</v>
      </c>
      <c r="R13">
        <v>18.613568440322187</v>
      </c>
      <c r="S13">
        <v>11.40836166600239</v>
      </c>
      <c r="T13">
        <v>0</v>
      </c>
      <c r="U13">
        <v>51.756345640569393</v>
      </c>
      <c r="V13">
        <v>5.008032765880218</v>
      </c>
      <c r="W13">
        <v>13.063654716324399</v>
      </c>
      <c r="X13">
        <v>43.195497474481741</v>
      </c>
      <c r="Y13">
        <v>0</v>
      </c>
      <c r="Z13">
        <v>0</v>
      </c>
      <c r="AA13">
        <v>0</v>
      </c>
      <c r="AB13">
        <v>0</v>
      </c>
      <c r="AC13">
        <v>0</v>
      </c>
      <c r="AD13">
        <v>8.0067600000000017</v>
      </c>
      <c r="AE13">
        <v>21.712782000000001</v>
      </c>
      <c r="AF13">
        <v>0</v>
      </c>
      <c r="AG13">
        <v>28.28089632</v>
      </c>
      <c r="AH13">
        <v>10.273223999999997</v>
      </c>
      <c r="AI13">
        <v>0</v>
      </c>
      <c r="AJ13">
        <v>0</v>
      </c>
      <c r="AK13">
        <v>11.426700000000002</v>
      </c>
      <c r="AL13">
        <v>9.9693499999999986</v>
      </c>
      <c r="AM13">
        <v>0</v>
      </c>
      <c r="AN13">
        <v>0</v>
      </c>
      <c r="AO13">
        <v>11.621231999999997</v>
      </c>
      <c r="AP13">
        <v>5.7557462167548197</v>
      </c>
      <c r="AQ13">
        <v>0</v>
      </c>
      <c r="AR13">
        <v>3.8791999999999995</v>
      </c>
      <c r="AS13">
        <v>4.1355999999999993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933.13461472422455</v>
      </c>
      <c r="DN13">
        <v>32.543695961711251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509.61774339319203</v>
      </c>
      <c r="L14">
        <v>6.2815929306762373</v>
      </c>
      <c r="M14">
        <v>63.769310353139687</v>
      </c>
      <c r="N14">
        <v>25.460956071428576</v>
      </c>
      <c r="O14">
        <v>73.288699267782434</v>
      </c>
      <c r="P14">
        <v>20.376630707476167</v>
      </c>
      <c r="Q14">
        <v>8.7764267219057484</v>
      </c>
      <c r="R14">
        <v>18.613568440322187</v>
      </c>
      <c r="S14">
        <v>11.590945882352941</v>
      </c>
      <c r="T14">
        <v>0</v>
      </c>
      <c r="U14">
        <v>51.756345640569393</v>
      </c>
      <c r="V14">
        <v>5.008032765880218</v>
      </c>
      <c r="W14">
        <v>13.063654716324399</v>
      </c>
      <c r="X14">
        <v>43.195497474481741</v>
      </c>
      <c r="Y14">
        <v>0</v>
      </c>
      <c r="Z14">
        <v>0</v>
      </c>
      <c r="AA14">
        <v>0</v>
      </c>
      <c r="AB14">
        <v>0</v>
      </c>
      <c r="AC14">
        <v>0</v>
      </c>
      <c r="AD14">
        <v>8.0067600000000017</v>
      </c>
      <c r="AE14">
        <v>21.712782000000001</v>
      </c>
      <c r="AF14">
        <v>0</v>
      </c>
      <c r="AG14">
        <v>28.28089632</v>
      </c>
      <c r="AH14">
        <v>0</v>
      </c>
      <c r="AI14">
        <v>0</v>
      </c>
      <c r="AJ14">
        <v>0</v>
      </c>
      <c r="AK14">
        <v>11.426700000000002</v>
      </c>
      <c r="AL14">
        <v>9.9693499999999986</v>
      </c>
      <c r="AM14">
        <v>0</v>
      </c>
      <c r="AN14">
        <v>0</v>
      </c>
      <c r="AO14">
        <v>11.621231999999997</v>
      </c>
      <c r="AP14">
        <v>5.7557462167548197</v>
      </c>
      <c r="AQ14">
        <v>0</v>
      </c>
      <c r="AR14">
        <v>3.8791999999999995</v>
      </c>
      <c r="AS14">
        <v>4.1355999999999993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923.38402957288258</v>
      </c>
      <c r="DN14">
        <v>32.203641329403716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509.61774339319203</v>
      </c>
      <c r="L15">
        <v>9.4177371394588167</v>
      </c>
      <c r="M15">
        <v>63.769310353139687</v>
      </c>
      <c r="N15">
        <v>25.460956071428576</v>
      </c>
      <c r="O15">
        <v>73.288699267782434</v>
      </c>
      <c r="P15">
        <v>20.376630707476167</v>
      </c>
      <c r="Q15">
        <v>8.7752122774708408</v>
      </c>
      <c r="R15">
        <v>18.613568440322187</v>
      </c>
      <c r="S15">
        <v>11.591844011142063</v>
      </c>
      <c r="T15">
        <v>0</v>
      </c>
      <c r="U15">
        <v>51.756345640569393</v>
      </c>
      <c r="V15">
        <v>5.008032765880218</v>
      </c>
      <c r="W15">
        <v>13.063654716324399</v>
      </c>
      <c r="X15">
        <v>43.195497474481741</v>
      </c>
      <c r="Y15">
        <v>0</v>
      </c>
      <c r="Z15">
        <v>0</v>
      </c>
      <c r="AA15">
        <v>0</v>
      </c>
      <c r="AB15">
        <v>0</v>
      </c>
      <c r="AC15">
        <v>0</v>
      </c>
      <c r="AD15">
        <v>8.0067600000000017</v>
      </c>
      <c r="AE15">
        <v>21.712782000000001</v>
      </c>
      <c r="AF15">
        <v>0</v>
      </c>
      <c r="AG15">
        <v>28.28089632</v>
      </c>
      <c r="AH15">
        <v>0</v>
      </c>
      <c r="AI15">
        <v>0</v>
      </c>
      <c r="AJ15">
        <v>0</v>
      </c>
      <c r="AK15">
        <v>11.426700000000002</v>
      </c>
      <c r="AL15">
        <v>9.9693499999999986</v>
      </c>
      <c r="AM15">
        <v>0</v>
      </c>
      <c r="AN15">
        <v>0</v>
      </c>
      <c r="AO15">
        <v>11.621231999999997</v>
      </c>
      <c r="AP15">
        <v>5.3450233684428907</v>
      </c>
      <c r="AQ15">
        <v>0</v>
      </c>
      <c r="AR15">
        <v>3.8791999999999995</v>
      </c>
      <c r="AS15">
        <v>4.1355999999999993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926.01732261979384</v>
      </c>
      <c r="DN15">
        <v>32.295453327317155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509.61774339319203</v>
      </c>
      <c r="L16">
        <v>9.4177371394588167</v>
      </c>
      <c r="M16">
        <v>63.769310353139687</v>
      </c>
      <c r="N16">
        <v>25.460956071428576</v>
      </c>
      <c r="O16">
        <v>73.288699267782434</v>
      </c>
      <c r="P16">
        <v>20.376630707476167</v>
      </c>
      <c r="Q16">
        <v>8.7752122774708408</v>
      </c>
      <c r="R16">
        <v>18.613568440322187</v>
      </c>
      <c r="S16">
        <v>11.591844011142063</v>
      </c>
      <c r="T16">
        <v>0</v>
      </c>
      <c r="U16">
        <v>51.756345640569393</v>
      </c>
      <c r="V16">
        <v>5.008032765880218</v>
      </c>
      <c r="W16">
        <v>13.063654716324399</v>
      </c>
      <c r="X16">
        <v>43.195497474481741</v>
      </c>
      <c r="Y16">
        <v>0</v>
      </c>
      <c r="Z16">
        <v>0</v>
      </c>
      <c r="AA16">
        <v>0</v>
      </c>
      <c r="AB16">
        <v>0</v>
      </c>
      <c r="AC16">
        <v>0</v>
      </c>
      <c r="AD16">
        <v>8.0067600000000017</v>
      </c>
      <c r="AE16">
        <v>21.712782000000001</v>
      </c>
      <c r="AF16">
        <v>0</v>
      </c>
      <c r="AG16">
        <v>28.28089632</v>
      </c>
      <c r="AH16">
        <v>0</v>
      </c>
      <c r="AI16">
        <v>0</v>
      </c>
      <c r="AJ16">
        <v>0</v>
      </c>
      <c r="AK16">
        <v>11.426700000000002</v>
      </c>
      <c r="AL16">
        <v>9.9693499999999986</v>
      </c>
      <c r="AM16">
        <v>0</v>
      </c>
      <c r="AN16">
        <v>0</v>
      </c>
      <c r="AO16">
        <v>11.621231999999997</v>
      </c>
      <c r="AP16">
        <v>5.3450233684428907</v>
      </c>
      <c r="AQ16">
        <v>0</v>
      </c>
      <c r="AR16">
        <v>3.8791999999999995</v>
      </c>
      <c r="AS16">
        <v>4.1355999999999993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926.01732261979384</v>
      </c>
      <c r="DN16">
        <v>32.295453327317155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509.61774339319203</v>
      </c>
      <c r="L17">
        <v>9.7487780449937596</v>
      </c>
      <c r="M17">
        <v>63.769310353139687</v>
      </c>
      <c r="N17">
        <v>25.460956071428576</v>
      </c>
      <c r="O17">
        <v>73.288699267782434</v>
      </c>
      <c r="P17">
        <v>20.376630707476167</v>
      </c>
      <c r="Q17">
        <v>8.7752122774708408</v>
      </c>
      <c r="R17">
        <v>18.613568440322187</v>
      </c>
      <c r="S17">
        <v>11.591844011142063</v>
      </c>
      <c r="T17">
        <v>0</v>
      </c>
      <c r="U17">
        <v>51.756345640569393</v>
      </c>
      <c r="V17">
        <v>5.008032765880218</v>
      </c>
      <c r="W17">
        <v>13.063654716324399</v>
      </c>
      <c r="X17">
        <v>43.195497474481741</v>
      </c>
      <c r="Y17">
        <v>0</v>
      </c>
      <c r="Z17">
        <v>0</v>
      </c>
      <c r="AA17">
        <v>0</v>
      </c>
      <c r="AB17">
        <v>0</v>
      </c>
      <c r="AC17">
        <v>0</v>
      </c>
      <c r="AD17">
        <v>8.0067600000000017</v>
      </c>
      <c r="AE17">
        <v>21.712782000000001</v>
      </c>
      <c r="AF17">
        <v>6.1515000000000022</v>
      </c>
      <c r="AG17">
        <v>28.28089632</v>
      </c>
      <c r="AH17">
        <v>0</v>
      </c>
      <c r="AI17">
        <v>0</v>
      </c>
      <c r="AJ17">
        <v>0</v>
      </c>
      <c r="AK17">
        <v>11.426700000000002</v>
      </c>
      <c r="AL17">
        <v>29.908049999999996</v>
      </c>
      <c r="AM17">
        <v>0</v>
      </c>
      <c r="AN17">
        <v>0</v>
      </c>
      <c r="AO17">
        <v>11.621231999999997</v>
      </c>
      <c r="AP17">
        <v>5.3450233684428907</v>
      </c>
      <c r="AQ17">
        <v>0</v>
      </c>
      <c r="AR17">
        <v>3.8791999999999995</v>
      </c>
      <c r="AS17">
        <v>4.1355999999999993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951.54816771344883</v>
      </c>
      <c r="DN17">
        <v>33.185849139197359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509.61774339319203</v>
      </c>
      <c r="L18">
        <v>9.4181695992179844</v>
      </c>
      <c r="M18">
        <v>63.769310353139687</v>
      </c>
      <c r="N18">
        <v>25.460956071428576</v>
      </c>
      <c r="O18">
        <v>73.288699267782434</v>
      </c>
      <c r="P18">
        <v>20.376630707476167</v>
      </c>
      <c r="Q18">
        <v>8.7752122774708408</v>
      </c>
      <c r="R18">
        <v>18.613568440322187</v>
      </c>
      <c r="S18">
        <v>11.591844011142063</v>
      </c>
      <c r="T18">
        <v>0</v>
      </c>
      <c r="U18">
        <v>51.756345640569393</v>
      </c>
      <c r="V18">
        <v>5.008032765880218</v>
      </c>
      <c r="W18">
        <v>13.063654716324399</v>
      </c>
      <c r="X18">
        <v>43.195497474481741</v>
      </c>
      <c r="Y18">
        <v>0</v>
      </c>
      <c r="Z18">
        <v>0</v>
      </c>
      <c r="AA18">
        <v>0</v>
      </c>
      <c r="AB18">
        <v>0</v>
      </c>
      <c r="AC18">
        <v>0</v>
      </c>
      <c r="AD18">
        <v>8.0067600000000017</v>
      </c>
      <c r="AE18">
        <v>21.712782000000001</v>
      </c>
      <c r="AF18">
        <v>6.1515000000000022</v>
      </c>
      <c r="AG18">
        <v>28.28089632</v>
      </c>
      <c r="AH18">
        <v>0</v>
      </c>
      <c r="AI18">
        <v>0</v>
      </c>
      <c r="AJ18">
        <v>0</v>
      </c>
      <c r="AK18">
        <v>11.426700000000002</v>
      </c>
      <c r="AL18">
        <v>59.217938999999987</v>
      </c>
      <c r="AM18">
        <v>0</v>
      </c>
      <c r="AN18">
        <v>0</v>
      </c>
      <c r="AO18">
        <v>11.621231999999997</v>
      </c>
      <c r="AP18">
        <v>5.3450233684428907</v>
      </c>
      <c r="AQ18">
        <v>0</v>
      </c>
      <c r="AR18">
        <v>3.8791999999999995</v>
      </c>
      <c r="AS18">
        <v>4.1355999999999993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979.55084599966494</v>
      </c>
      <c r="DN18">
        <v>34.162451407205367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509.61774339319203</v>
      </c>
      <c r="L19">
        <v>9.4181695992179844</v>
      </c>
      <c r="M19">
        <v>63.769310353139687</v>
      </c>
      <c r="N19">
        <v>25.460956071428576</v>
      </c>
      <c r="O19">
        <v>73.288699267782434</v>
      </c>
      <c r="P19">
        <v>20.376630707476167</v>
      </c>
      <c r="Q19">
        <v>8.7752122774708408</v>
      </c>
      <c r="R19">
        <v>18.613568440322187</v>
      </c>
      <c r="S19">
        <v>11.591844011142063</v>
      </c>
      <c r="T19">
        <v>0</v>
      </c>
      <c r="U19">
        <v>51.756345640569393</v>
      </c>
      <c r="V19">
        <v>5.008032765880218</v>
      </c>
      <c r="W19">
        <v>13.063654716324399</v>
      </c>
      <c r="X19">
        <v>43.195497474481741</v>
      </c>
      <c r="Y19">
        <v>0</v>
      </c>
      <c r="Z19">
        <v>0</v>
      </c>
      <c r="AA19">
        <v>0</v>
      </c>
      <c r="AB19">
        <v>0</v>
      </c>
      <c r="AC19">
        <v>0</v>
      </c>
      <c r="AD19">
        <v>4.0033800000000008</v>
      </c>
      <c r="AE19">
        <v>21.712782000000001</v>
      </c>
      <c r="AF19">
        <v>6.1515000000000022</v>
      </c>
      <c r="AG19">
        <v>28.28089632</v>
      </c>
      <c r="AH19">
        <v>0</v>
      </c>
      <c r="AI19">
        <v>0</v>
      </c>
      <c r="AJ19">
        <v>0</v>
      </c>
      <c r="AK19">
        <v>11.426700000000002</v>
      </c>
      <c r="AL19">
        <v>59.217938999999987</v>
      </c>
      <c r="AM19">
        <v>0</v>
      </c>
      <c r="AN19">
        <v>0</v>
      </c>
      <c r="AO19">
        <v>11.621231999999997</v>
      </c>
      <c r="AP19">
        <v>5.3450233684428907</v>
      </c>
      <c r="AQ19">
        <v>0</v>
      </c>
      <c r="AR19">
        <v>3.8791999999999995</v>
      </c>
      <c r="AS19">
        <v>4.1355999999999993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975.68237984856728</v>
      </c>
      <c r="DN19">
        <v>34.027537558303024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509.61774339319203</v>
      </c>
      <c r="L20">
        <v>9.4181695992179844</v>
      </c>
      <c r="M20">
        <v>63.769310353139687</v>
      </c>
      <c r="N20">
        <v>25.460956071428576</v>
      </c>
      <c r="O20">
        <v>73.288699267782434</v>
      </c>
      <c r="P20">
        <v>20.376630707476167</v>
      </c>
      <c r="Q20">
        <v>8.7752122774708408</v>
      </c>
      <c r="R20">
        <v>18.613568440322187</v>
      </c>
      <c r="S20">
        <v>11.591844011142063</v>
      </c>
      <c r="T20">
        <v>0</v>
      </c>
      <c r="U20">
        <v>51.756345640569393</v>
      </c>
      <c r="V20">
        <v>5.008032765880218</v>
      </c>
      <c r="W20">
        <v>13.063654716324399</v>
      </c>
      <c r="X20">
        <v>43.195497474481741</v>
      </c>
      <c r="Y20">
        <v>0</v>
      </c>
      <c r="Z20">
        <v>0</v>
      </c>
      <c r="AA20">
        <v>0</v>
      </c>
      <c r="AB20">
        <v>0</v>
      </c>
      <c r="AC20">
        <v>0</v>
      </c>
      <c r="AD20">
        <v>4.0033800000000008</v>
      </c>
      <c r="AE20">
        <v>21.712782000000001</v>
      </c>
      <c r="AF20">
        <v>6.1515000000000022</v>
      </c>
      <c r="AG20">
        <v>28.28089632</v>
      </c>
      <c r="AH20">
        <v>0</v>
      </c>
      <c r="AI20">
        <v>0</v>
      </c>
      <c r="AJ20">
        <v>0</v>
      </c>
      <c r="AK20">
        <v>11.426700000000002</v>
      </c>
      <c r="AL20">
        <v>59.217938999999987</v>
      </c>
      <c r="AM20">
        <v>0</v>
      </c>
      <c r="AN20">
        <v>0</v>
      </c>
      <c r="AO20">
        <v>11.621231999999997</v>
      </c>
      <c r="AP20">
        <v>5.3450233684428907</v>
      </c>
      <c r="AQ20">
        <v>0</v>
      </c>
      <c r="AR20">
        <v>3.8791999999999995</v>
      </c>
      <c r="AS20">
        <v>4.1355999999999993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975.68237984856728</v>
      </c>
      <c r="DN20">
        <v>34.027537558303024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509.61774339319203</v>
      </c>
      <c r="L21">
        <v>9.4181695992179844</v>
      </c>
      <c r="M21">
        <v>63.769310353139687</v>
      </c>
      <c r="N21">
        <v>25.460956071428576</v>
      </c>
      <c r="O21">
        <v>73.288699267782434</v>
      </c>
      <c r="P21">
        <v>20.376630707476167</v>
      </c>
      <c r="Q21">
        <v>8.7752122774708408</v>
      </c>
      <c r="R21">
        <v>18.613568440322187</v>
      </c>
      <c r="S21">
        <v>11.591844011142063</v>
      </c>
      <c r="T21">
        <v>0</v>
      </c>
      <c r="U21">
        <v>51.756345640569393</v>
      </c>
      <c r="V21">
        <v>5.008032765880218</v>
      </c>
      <c r="W21">
        <v>13.063654716324399</v>
      </c>
      <c r="X21">
        <v>43.195497474481741</v>
      </c>
      <c r="Y21">
        <v>0</v>
      </c>
      <c r="Z21">
        <v>0</v>
      </c>
      <c r="AA21">
        <v>0</v>
      </c>
      <c r="AB21">
        <v>0</v>
      </c>
      <c r="AC21">
        <v>0</v>
      </c>
      <c r="AD21">
        <v>4.0033800000000008</v>
      </c>
      <c r="AE21">
        <v>21.712782000000001</v>
      </c>
      <c r="AF21">
        <v>6.1515000000000022</v>
      </c>
      <c r="AG21">
        <v>28.28089632</v>
      </c>
      <c r="AH21">
        <v>0</v>
      </c>
      <c r="AI21">
        <v>0</v>
      </c>
      <c r="AJ21">
        <v>0</v>
      </c>
      <c r="AK21">
        <v>11.426700000000002</v>
      </c>
      <c r="AL21">
        <v>59.217938999999987</v>
      </c>
      <c r="AM21">
        <v>0</v>
      </c>
      <c r="AN21">
        <v>0</v>
      </c>
      <c r="AO21">
        <v>11.621231999999997</v>
      </c>
      <c r="AP21">
        <v>5.3450233684428907</v>
      </c>
      <c r="AQ21">
        <v>0</v>
      </c>
      <c r="AR21">
        <v>3.8791999999999995</v>
      </c>
      <c r="AS21">
        <v>4.1355999999999993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975.68237984856728</v>
      </c>
      <c r="DN21">
        <v>34.027537558303024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509.61774339319203</v>
      </c>
      <c r="L22">
        <v>9.4181695992179844</v>
      </c>
      <c r="M22">
        <v>63.769310353139687</v>
      </c>
      <c r="N22">
        <v>25.460956071428576</v>
      </c>
      <c r="O22">
        <v>73.288699267782434</v>
      </c>
      <c r="P22">
        <v>20.376630707476167</v>
      </c>
      <c r="Q22">
        <v>8.7752122774708408</v>
      </c>
      <c r="R22">
        <v>18.613568440322187</v>
      </c>
      <c r="S22">
        <v>11.591844011142063</v>
      </c>
      <c r="T22">
        <v>0</v>
      </c>
      <c r="U22">
        <v>51.756345640569393</v>
      </c>
      <c r="V22">
        <v>5.008032765880218</v>
      </c>
      <c r="W22">
        <v>13.063654716324399</v>
      </c>
      <c r="X22">
        <v>43.195497474481741</v>
      </c>
      <c r="Y22">
        <v>0</v>
      </c>
      <c r="Z22">
        <v>2.8638167999999995</v>
      </c>
      <c r="AA22">
        <v>0</v>
      </c>
      <c r="AB22">
        <v>0</v>
      </c>
      <c r="AC22">
        <v>0</v>
      </c>
      <c r="AD22">
        <v>4.0033800000000008</v>
      </c>
      <c r="AE22">
        <v>21.712782000000001</v>
      </c>
      <c r="AF22">
        <v>6.1515000000000022</v>
      </c>
      <c r="AG22">
        <v>28.28089632</v>
      </c>
      <c r="AH22">
        <v>10.273223999999997</v>
      </c>
      <c r="AI22">
        <v>0</v>
      </c>
      <c r="AJ22">
        <v>0</v>
      </c>
      <c r="AK22">
        <v>11.426700000000002</v>
      </c>
      <c r="AL22">
        <v>29.908049999999996</v>
      </c>
      <c r="AM22">
        <v>0</v>
      </c>
      <c r="AN22">
        <v>0</v>
      </c>
      <c r="AO22">
        <v>11.621231999999997</v>
      </c>
      <c r="AP22">
        <v>5.3450233684428907</v>
      </c>
      <c r="AQ22">
        <v>0</v>
      </c>
      <c r="AR22">
        <v>3.8791999999999995</v>
      </c>
      <c r="AS22">
        <v>4.1355999999999993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960.05455727205958</v>
      </c>
      <c r="DN22">
        <v>33.482511934810802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509.61774339319203</v>
      </c>
      <c r="L23">
        <v>8.2585810810810827</v>
      </c>
      <c r="M23">
        <v>63.769310353139687</v>
      </c>
      <c r="N23">
        <v>25.460956071428576</v>
      </c>
      <c r="O23">
        <v>73.288699267782434</v>
      </c>
      <c r="P23">
        <v>20.376630707476167</v>
      </c>
      <c r="Q23">
        <v>8.7752122774708408</v>
      </c>
      <c r="R23">
        <v>18.613568440322187</v>
      </c>
      <c r="S23">
        <v>11.591844011142063</v>
      </c>
      <c r="T23">
        <v>0</v>
      </c>
      <c r="U23">
        <v>51.756345640569393</v>
      </c>
      <c r="V23">
        <v>5.0068965517241386</v>
      </c>
      <c r="W23">
        <v>13.065736290581803</v>
      </c>
      <c r="X23">
        <v>43.193850363043246</v>
      </c>
      <c r="Y23">
        <v>0</v>
      </c>
      <c r="Z23">
        <v>2.8638167999999995</v>
      </c>
      <c r="AA23">
        <v>0</v>
      </c>
      <c r="AB23">
        <v>0</v>
      </c>
      <c r="AC23">
        <v>0</v>
      </c>
      <c r="AD23">
        <v>4.0033800000000008</v>
      </c>
      <c r="AE23">
        <v>21.712782000000001</v>
      </c>
      <c r="AF23">
        <v>6.1515000000000022</v>
      </c>
      <c r="AG23">
        <v>28.28089632</v>
      </c>
      <c r="AH23">
        <v>17.260679999999997</v>
      </c>
      <c r="AI23">
        <v>0</v>
      </c>
      <c r="AJ23">
        <v>0</v>
      </c>
      <c r="AK23">
        <v>11.426700000000002</v>
      </c>
      <c r="AL23">
        <v>9.9693499999999986</v>
      </c>
      <c r="AM23">
        <v>0</v>
      </c>
      <c r="AN23">
        <v>0</v>
      </c>
      <c r="AO23">
        <v>11.621231999999997</v>
      </c>
      <c r="AP23">
        <v>5.3450233684428907</v>
      </c>
      <c r="AQ23">
        <v>0</v>
      </c>
      <c r="AR23">
        <v>3.8791999999999995</v>
      </c>
      <c r="AS23">
        <v>4.1355999999999993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946.41858093013991</v>
      </c>
      <c r="DN23">
        <v>33.006954007256198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509.61774339319203</v>
      </c>
      <c r="L24">
        <v>9.4174794222705369</v>
      </c>
      <c r="M24">
        <v>63.769310353139687</v>
      </c>
      <c r="N24">
        <v>25.460956071428576</v>
      </c>
      <c r="O24">
        <v>73.288699267782434</v>
      </c>
      <c r="P24">
        <v>20.376630707476167</v>
      </c>
      <c r="Q24">
        <v>8.7752122774708408</v>
      </c>
      <c r="R24">
        <v>18.613568440322187</v>
      </c>
      <c r="S24">
        <v>11.591844011142063</v>
      </c>
      <c r="T24">
        <v>0</v>
      </c>
      <c r="U24">
        <v>51.756345640569393</v>
      </c>
      <c r="V24">
        <v>5.0068965517241386</v>
      </c>
      <c r="W24">
        <v>13.065736290581803</v>
      </c>
      <c r="X24">
        <v>43.193850363043246</v>
      </c>
      <c r="Y24">
        <v>0</v>
      </c>
      <c r="Z24">
        <v>2.8638167999999995</v>
      </c>
      <c r="AA24">
        <v>0</v>
      </c>
      <c r="AB24">
        <v>5.2685999999999993</v>
      </c>
      <c r="AC24">
        <v>0</v>
      </c>
      <c r="AD24">
        <v>4.0033800000000008</v>
      </c>
      <c r="AE24">
        <v>21.712782000000001</v>
      </c>
      <c r="AF24">
        <v>6.1515000000000022</v>
      </c>
      <c r="AG24">
        <v>28.28089632</v>
      </c>
      <c r="AH24">
        <v>17.260679999999997</v>
      </c>
      <c r="AI24">
        <v>0</v>
      </c>
      <c r="AJ24">
        <v>0</v>
      </c>
      <c r="AK24">
        <v>11.426700000000002</v>
      </c>
      <c r="AL24">
        <v>9.9693499999999986</v>
      </c>
      <c r="AM24">
        <v>0</v>
      </c>
      <c r="AN24">
        <v>0</v>
      </c>
      <c r="AO24">
        <v>11.621231999999997</v>
      </c>
      <c r="AP24">
        <v>5.3450233684428907</v>
      </c>
      <c r="AQ24">
        <v>0</v>
      </c>
      <c r="AR24">
        <v>3.8791999999999995</v>
      </c>
      <c r="AS24">
        <v>4.1355999999999993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952.62947253331777</v>
      </c>
      <c r="DN24">
        <v>33.223560745267832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509.61774339319203</v>
      </c>
      <c r="L25">
        <v>9.4174794222705369</v>
      </c>
      <c r="M25">
        <v>63.769310353139687</v>
      </c>
      <c r="N25">
        <v>25.460956071428576</v>
      </c>
      <c r="O25">
        <v>73.288699267782434</v>
      </c>
      <c r="P25">
        <v>20.376630707476167</v>
      </c>
      <c r="Q25">
        <v>8.7752122774708408</v>
      </c>
      <c r="R25">
        <v>18.613568440322187</v>
      </c>
      <c r="S25">
        <v>11.591844011142063</v>
      </c>
      <c r="T25">
        <v>0</v>
      </c>
      <c r="U25">
        <v>51.756345640569393</v>
      </c>
      <c r="V25">
        <v>5.0068965517241386</v>
      </c>
      <c r="W25">
        <v>13.065736290581803</v>
      </c>
      <c r="X25">
        <v>43.193850363043246</v>
      </c>
      <c r="Y25">
        <v>0</v>
      </c>
      <c r="Z25">
        <v>0.48309999999999992</v>
      </c>
      <c r="AA25">
        <v>0</v>
      </c>
      <c r="AB25">
        <v>5.2685999999999993</v>
      </c>
      <c r="AC25">
        <v>0</v>
      </c>
      <c r="AD25">
        <v>4.0033800000000008</v>
      </c>
      <c r="AE25">
        <v>21.712782000000001</v>
      </c>
      <c r="AF25">
        <v>6.1515000000000022</v>
      </c>
      <c r="AG25">
        <v>28.28089632</v>
      </c>
      <c r="AH25">
        <v>17.260679999999997</v>
      </c>
      <c r="AI25">
        <v>0</v>
      </c>
      <c r="AJ25">
        <v>0</v>
      </c>
      <c r="AK25">
        <v>11.426700000000002</v>
      </c>
      <c r="AL25">
        <v>9.9693499999999986</v>
      </c>
      <c r="AM25">
        <v>0</v>
      </c>
      <c r="AN25">
        <v>0</v>
      </c>
      <c r="AO25">
        <v>11.621231999999997</v>
      </c>
      <c r="AP25">
        <v>5.3450233684428907</v>
      </c>
      <c r="AQ25">
        <v>0</v>
      </c>
      <c r="AR25">
        <v>21.335599999999999</v>
      </c>
      <c r="AS25">
        <v>4.7264000000000008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967.76799528460685</v>
      </c>
      <c r="DN25">
        <v>33.751521193978888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509.61774339319203</v>
      </c>
      <c r="L26">
        <v>9.4174794222705369</v>
      </c>
      <c r="M26">
        <v>63.769310353139687</v>
      </c>
      <c r="N26">
        <v>25.460956071428576</v>
      </c>
      <c r="O26">
        <v>73.288699267782434</v>
      </c>
      <c r="P26">
        <v>20.376630707476167</v>
      </c>
      <c r="Q26">
        <v>8.7752122774708408</v>
      </c>
      <c r="R26">
        <v>18.613568440322187</v>
      </c>
      <c r="S26">
        <v>11.591844011142063</v>
      </c>
      <c r="T26">
        <v>0</v>
      </c>
      <c r="U26">
        <v>51.756345640569393</v>
      </c>
      <c r="V26">
        <v>5.0068965517241386</v>
      </c>
      <c r="W26">
        <v>13.065736290581803</v>
      </c>
      <c r="X26">
        <v>43.193850363043246</v>
      </c>
      <c r="Y26">
        <v>0</v>
      </c>
      <c r="Z26">
        <v>0.48309999999999992</v>
      </c>
      <c r="AA26">
        <v>5.8991382826601644</v>
      </c>
      <c r="AB26">
        <v>5.2685999999999993</v>
      </c>
      <c r="AC26">
        <v>0</v>
      </c>
      <c r="AD26">
        <v>4.0033800000000008</v>
      </c>
      <c r="AE26">
        <v>21.712782000000001</v>
      </c>
      <c r="AF26">
        <v>6.1515000000000022</v>
      </c>
      <c r="AG26">
        <v>28.28089632</v>
      </c>
      <c r="AH26">
        <v>30.819672000000004</v>
      </c>
      <c r="AI26">
        <v>0</v>
      </c>
      <c r="AJ26">
        <v>0</v>
      </c>
      <c r="AK26">
        <v>11.426700000000002</v>
      </c>
      <c r="AL26">
        <v>9.9693499999999986</v>
      </c>
      <c r="AM26">
        <v>0</v>
      </c>
      <c r="AN26">
        <v>0</v>
      </c>
      <c r="AO26">
        <v>11.621231999999997</v>
      </c>
      <c r="AP26">
        <v>5.3450233684428907</v>
      </c>
      <c r="AQ26">
        <v>10.4808</v>
      </c>
      <c r="AR26">
        <v>21.335599999999999</v>
      </c>
      <c r="AS26">
        <v>14.009049424323521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1005.6676741300329</v>
      </c>
      <c r="DN26">
        <v>35.07342205553654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509.61774339319203</v>
      </c>
      <c r="L27">
        <v>9.4174794222705369</v>
      </c>
      <c r="M27">
        <v>55.555532027527796</v>
      </c>
      <c r="N27">
        <v>25.460956071428576</v>
      </c>
      <c r="O27">
        <v>73.288699267782434</v>
      </c>
      <c r="P27">
        <v>20.376630707476167</v>
      </c>
      <c r="Q27">
        <v>8.7752122774708408</v>
      </c>
      <c r="R27">
        <v>18.613568440322187</v>
      </c>
      <c r="S27">
        <v>11.591844011142063</v>
      </c>
      <c r="T27">
        <v>0</v>
      </c>
      <c r="U27">
        <v>51.756345640569393</v>
      </c>
      <c r="V27">
        <v>5.0068965517241386</v>
      </c>
      <c r="W27">
        <v>13.065736290581803</v>
      </c>
      <c r="X27">
        <v>43.193850363043246</v>
      </c>
      <c r="Y27">
        <v>0</v>
      </c>
      <c r="Z27">
        <v>1.4492999999999996</v>
      </c>
      <c r="AA27">
        <v>12.318788766731521</v>
      </c>
      <c r="AB27">
        <v>5.2685999999999993</v>
      </c>
      <c r="AC27">
        <v>0</v>
      </c>
      <c r="AD27">
        <v>4.0033800000000008</v>
      </c>
      <c r="AE27">
        <v>21.712782000000001</v>
      </c>
      <c r="AF27">
        <v>6.1515000000000022</v>
      </c>
      <c r="AG27">
        <v>28.28089632</v>
      </c>
      <c r="AH27">
        <v>41.092895999999996</v>
      </c>
      <c r="AI27">
        <v>0</v>
      </c>
      <c r="AJ27">
        <v>0</v>
      </c>
      <c r="AK27">
        <v>11.426700000000002</v>
      </c>
      <c r="AL27">
        <v>9.9693499999999986</v>
      </c>
      <c r="AM27">
        <v>0</v>
      </c>
      <c r="AN27">
        <v>0</v>
      </c>
      <c r="AO27">
        <v>11.621231999999997</v>
      </c>
      <c r="AP27">
        <v>5.3450233684428907</v>
      </c>
      <c r="AQ27">
        <v>21.572980000000001</v>
      </c>
      <c r="AR27">
        <v>3.8791999999999995</v>
      </c>
      <c r="AS27">
        <v>14.009049424323521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1008.6447734873993</v>
      </c>
      <c r="DN27">
        <v>35.177398856629694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509.61774339319203</v>
      </c>
      <c r="L28">
        <v>9.4174794222705369</v>
      </c>
      <c r="M28">
        <v>49.914618369987068</v>
      </c>
      <c r="N28">
        <v>25.460956071428576</v>
      </c>
      <c r="O28">
        <v>73.288699267782434</v>
      </c>
      <c r="P28">
        <v>20.376630707476167</v>
      </c>
      <c r="Q28">
        <v>8.7752122774708408</v>
      </c>
      <c r="R28">
        <v>18.613568440322187</v>
      </c>
      <c r="S28">
        <v>11.591844011142063</v>
      </c>
      <c r="T28">
        <v>0</v>
      </c>
      <c r="U28">
        <v>51.756345640569393</v>
      </c>
      <c r="V28">
        <v>5.0068965517241386</v>
      </c>
      <c r="W28">
        <v>13.065736290581803</v>
      </c>
      <c r="X28">
        <v>43.193850363043246</v>
      </c>
      <c r="Y28">
        <v>0</v>
      </c>
      <c r="Z28">
        <v>8.5914503999999976</v>
      </c>
      <c r="AA28">
        <v>18.49553355681099</v>
      </c>
      <c r="AB28">
        <v>5.2685999999999993</v>
      </c>
      <c r="AC28">
        <v>0</v>
      </c>
      <c r="AD28">
        <v>4.0033800000000008</v>
      </c>
      <c r="AE28">
        <v>21.712782000000001</v>
      </c>
      <c r="AF28">
        <v>6.1515000000000022</v>
      </c>
      <c r="AG28">
        <v>28.28089632</v>
      </c>
      <c r="AH28">
        <v>41.092895999999996</v>
      </c>
      <c r="AI28">
        <v>0</v>
      </c>
      <c r="AJ28">
        <v>0</v>
      </c>
      <c r="AK28">
        <v>11.426700000000002</v>
      </c>
      <c r="AL28">
        <v>9.9693499999999986</v>
      </c>
      <c r="AM28">
        <v>0</v>
      </c>
      <c r="AN28">
        <v>0</v>
      </c>
      <c r="AO28">
        <v>11.621231999999997</v>
      </c>
      <c r="AP28">
        <v>5.3450233684428907</v>
      </c>
      <c r="AQ28">
        <v>21.572980000000001</v>
      </c>
      <c r="AR28">
        <v>3.8791999999999995</v>
      </c>
      <c r="AS28">
        <v>14.009049424323521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1016.0638668153916</v>
      </c>
      <c r="DN28">
        <v>35.436287061176159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509.61774339319203</v>
      </c>
      <c r="L29">
        <v>9.4174794222705369</v>
      </c>
      <c r="M29">
        <v>49.914618369987068</v>
      </c>
      <c r="N29">
        <v>25.460956071428576</v>
      </c>
      <c r="O29">
        <v>73.288699267782434</v>
      </c>
      <c r="P29">
        <v>20.376630707476167</v>
      </c>
      <c r="Q29">
        <v>4.2605003188097772</v>
      </c>
      <c r="R29">
        <v>18.613568440322187</v>
      </c>
      <c r="S29">
        <v>11.591844011142063</v>
      </c>
      <c r="T29">
        <v>0</v>
      </c>
      <c r="U29">
        <v>51.756345640569393</v>
      </c>
      <c r="V29">
        <v>5.0068965517241386</v>
      </c>
      <c r="W29">
        <v>13.065736290581803</v>
      </c>
      <c r="X29">
        <v>43.193850363043246</v>
      </c>
      <c r="Y29">
        <v>0</v>
      </c>
      <c r="Z29">
        <v>8.5914503999999976</v>
      </c>
      <c r="AA29">
        <v>18.49553355681099</v>
      </c>
      <c r="AB29">
        <v>5.2685999999999993</v>
      </c>
      <c r="AC29">
        <v>0</v>
      </c>
      <c r="AD29">
        <v>4.0033800000000008</v>
      </c>
      <c r="AE29">
        <v>21.712782000000001</v>
      </c>
      <c r="AF29">
        <v>6.1515000000000022</v>
      </c>
      <c r="AG29">
        <v>28.28089632</v>
      </c>
      <c r="AH29">
        <v>41.092895999999996</v>
      </c>
      <c r="AI29">
        <v>0</v>
      </c>
      <c r="AJ29">
        <v>0</v>
      </c>
      <c r="AK29">
        <v>11.426700000000002</v>
      </c>
      <c r="AL29">
        <v>9.9693499999999986</v>
      </c>
      <c r="AM29">
        <v>0</v>
      </c>
      <c r="AN29">
        <v>0</v>
      </c>
      <c r="AO29">
        <v>11.621231999999997</v>
      </c>
      <c r="AP29">
        <v>5.3450233684428907</v>
      </c>
      <c r="AQ29">
        <v>21.572980000000001</v>
      </c>
      <c r="AR29">
        <v>3.8791999999999995</v>
      </c>
      <c r="AS29">
        <v>14.009049424323521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1011.7013006536697</v>
      </c>
      <c r="DN29">
        <v>35.284141264237178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509.61774339319203</v>
      </c>
      <c r="L30">
        <v>9.4174794222705369</v>
      </c>
      <c r="M30">
        <v>49.914618369987068</v>
      </c>
      <c r="N30">
        <v>25.460956071428576</v>
      </c>
      <c r="O30">
        <v>73.288699267782434</v>
      </c>
      <c r="P30">
        <v>20.376630707476167</v>
      </c>
      <c r="Q30">
        <v>4.2605003188097772</v>
      </c>
      <c r="R30">
        <v>18.613568440322187</v>
      </c>
      <c r="S30">
        <v>11.591844011142063</v>
      </c>
      <c r="T30">
        <v>0</v>
      </c>
      <c r="U30">
        <v>51.756345640569393</v>
      </c>
      <c r="V30">
        <v>5.0068965517241386</v>
      </c>
      <c r="W30">
        <v>13.065736290581803</v>
      </c>
      <c r="X30">
        <v>43.193850363043246</v>
      </c>
      <c r="Y30">
        <v>0</v>
      </c>
      <c r="Z30">
        <v>8.5914503999999976</v>
      </c>
      <c r="AA30">
        <v>18.49553355681099</v>
      </c>
      <c r="AB30">
        <v>5.2685999999999993</v>
      </c>
      <c r="AC30">
        <v>0</v>
      </c>
      <c r="AD30">
        <v>4.0033800000000008</v>
      </c>
      <c r="AE30">
        <v>21.712782000000001</v>
      </c>
      <c r="AF30">
        <v>6.1515000000000022</v>
      </c>
      <c r="AG30">
        <v>28.28089632</v>
      </c>
      <c r="AH30">
        <v>41.092895999999996</v>
      </c>
      <c r="AI30">
        <v>0</v>
      </c>
      <c r="AJ30">
        <v>0</v>
      </c>
      <c r="AK30">
        <v>11.426700000000002</v>
      </c>
      <c r="AL30">
        <v>9.9693499999999986</v>
      </c>
      <c r="AM30">
        <v>0</v>
      </c>
      <c r="AN30">
        <v>0</v>
      </c>
      <c r="AO30">
        <v>11.621231999999997</v>
      </c>
      <c r="AP30">
        <v>5.3450233684428907</v>
      </c>
      <c r="AQ30">
        <v>21.572980000000001</v>
      </c>
      <c r="AR30">
        <v>3.8791999999999995</v>
      </c>
      <c r="AS30">
        <v>5.0217999999999998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1003.0169214324385</v>
      </c>
      <c r="DN30">
        <v>34.981271061144696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509.61774339319203</v>
      </c>
      <c r="L31">
        <v>9.4174794222705369</v>
      </c>
      <c r="M31">
        <v>49.914618369987068</v>
      </c>
      <c r="N31">
        <v>25.460956071428576</v>
      </c>
      <c r="O31">
        <v>73.288699267782434</v>
      </c>
      <c r="P31">
        <v>20.376630707476167</v>
      </c>
      <c r="Q31">
        <v>4.2605003188097772</v>
      </c>
      <c r="R31">
        <v>18.613568440322187</v>
      </c>
      <c r="S31">
        <v>11.591844011142063</v>
      </c>
      <c r="T31">
        <v>0</v>
      </c>
      <c r="U31">
        <v>51.756345640569393</v>
      </c>
      <c r="V31">
        <v>5.0068965517241386</v>
      </c>
      <c r="W31">
        <v>13.065736290581803</v>
      </c>
      <c r="X31">
        <v>43.193850363043246</v>
      </c>
      <c r="Y31">
        <v>0</v>
      </c>
      <c r="Z31">
        <v>8.5914503999999976</v>
      </c>
      <c r="AA31">
        <v>12.318788766731521</v>
      </c>
      <c r="AB31">
        <v>5.2685999999999993</v>
      </c>
      <c r="AC31">
        <v>0</v>
      </c>
      <c r="AD31">
        <v>4.0033800000000008</v>
      </c>
      <c r="AE31">
        <v>21.712782000000001</v>
      </c>
      <c r="AF31">
        <v>6.1515000000000022</v>
      </c>
      <c r="AG31">
        <v>28.28089632</v>
      </c>
      <c r="AH31">
        <v>41.092895999999996</v>
      </c>
      <c r="AI31">
        <v>0</v>
      </c>
      <c r="AJ31">
        <v>0</v>
      </c>
      <c r="AK31">
        <v>11.426700000000002</v>
      </c>
      <c r="AL31">
        <v>9.9693499999999986</v>
      </c>
      <c r="AM31">
        <v>0</v>
      </c>
      <c r="AN31">
        <v>0</v>
      </c>
      <c r="AO31">
        <v>11.621231999999997</v>
      </c>
      <c r="AP31">
        <v>5.0637063490511602</v>
      </c>
      <c r="AQ31">
        <v>10.786490000000001</v>
      </c>
      <c r="AR31">
        <v>3.8791999999999995</v>
      </c>
      <c r="AS31">
        <v>4.1355999999999993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985.49733226115438</v>
      </c>
      <c r="DN31">
        <v>34.370108422957429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509.61774339319203</v>
      </c>
      <c r="L32">
        <v>9.4174794222705369</v>
      </c>
      <c r="M32">
        <v>49.914618369987068</v>
      </c>
      <c r="N32">
        <v>25.460956071428576</v>
      </c>
      <c r="O32">
        <v>73.288699267782434</v>
      </c>
      <c r="P32">
        <v>20.376630707476167</v>
      </c>
      <c r="Q32">
        <v>4.2605003188097772</v>
      </c>
      <c r="R32">
        <v>18.613568440322187</v>
      </c>
      <c r="S32">
        <v>11.591844011142063</v>
      </c>
      <c r="T32">
        <v>0</v>
      </c>
      <c r="U32">
        <v>51.756345640569393</v>
      </c>
      <c r="V32">
        <v>5.0068965517241386</v>
      </c>
      <c r="W32">
        <v>13.065736290581803</v>
      </c>
      <c r="X32">
        <v>43.193850363043246</v>
      </c>
      <c r="Y32">
        <v>0</v>
      </c>
      <c r="Z32">
        <v>2.8638167999999995</v>
      </c>
      <c r="AA32">
        <v>6.1420439766520563</v>
      </c>
      <c r="AB32">
        <v>5.2685999999999993</v>
      </c>
      <c r="AC32">
        <v>0</v>
      </c>
      <c r="AD32">
        <v>4.0033800000000008</v>
      </c>
      <c r="AE32">
        <v>21.712782000000001</v>
      </c>
      <c r="AF32">
        <v>6.1515000000000022</v>
      </c>
      <c r="AG32">
        <v>28.28089632</v>
      </c>
      <c r="AH32">
        <v>30.819672000000004</v>
      </c>
      <c r="AI32">
        <v>0</v>
      </c>
      <c r="AJ32">
        <v>0</v>
      </c>
      <c r="AK32">
        <v>11.426700000000002</v>
      </c>
      <c r="AL32">
        <v>9.9693499999999986</v>
      </c>
      <c r="AM32">
        <v>0</v>
      </c>
      <c r="AN32">
        <v>0</v>
      </c>
      <c r="AO32">
        <v>11.621231999999997</v>
      </c>
      <c r="AP32">
        <v>5.0637063490511602</v>
      </c>
      <c r="AQ32">
        <v>0</v>
      </c>
      <c r="AR32">
        <v>3.8791999999999995</v>
      </c>
      <c r="AS32">
        <v>4.1355999999999993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953.64426961773006</v>
      </c>
      <c r="DN32">
        <v>33.259078676302408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509.61774339319203</v>
      </c>
      <c r="L33">
        <v>9.4174794222705369</v>
      </c>
      <c r="M33">
        <v>49.914618369987068</v>
      </c>
      <c r="N33">
        <v>25.460956071428576</v>
      </c>
      <c r="O33">
        <v>73.288699267782434</v>
      </c>
      <c r="P33">
        <v>20.376630707476167</v>
      </c>
      <c r="Q33">
        <v>8.7725008801742916</v>
      </c>
      <c r="R33">
        <v>18.613568440322187</v>
      </c>
      <c r="S33">
        <v>11.591844011142063</v>
      </c>
      <c r="T33">
        <v>0</v>
      </c>
      <c r="U33">
        <v>51.756345640569393</v>
      </c>
      <c r="V33">
        <v>5.0068965517241386</v>
      </c>
      <c r="W33">
        <v>14.664520841980432</v>
      </c>
      <c r="X33">
        <v>43.193850363043246</v>
      </c>
      <c r="Y33">
        <v>0</v>
      </c>
      <c r="Z33">
        <v>2.8638167999999995</v>
      </c>
      <c r="AA33">
        <v>6.1420439766520563</v>
      </c>
      <c r="AB33">
        <v>5.2685999999999993</v>
      </c>
      <c r="AC33">
        <v>0</v>
      </c>
      <c r="AD33">
        <v>4.0033800000000008</v>
      </c>
      <c r="AE33">
        <v>21.712782000000001</v>
      </c>
      <c r="AF33">
        <v>6.1515000000000022</v>
      </c>
      <c r="AG33">
        <v>28.28089632</v>
      </c>
      <c r="AH33">
        <v>30.819672000000004</v>
      </c>
      <c r="AI33">
        <v>0</v>
      </c>
      <c r="AJ33">
        <v>0</v>
      </c>
      <c r="AK33">
        <v>11.426700000000002</v>
      </c>
      <c r="AL33">
        <v>9.9693499999999986</v>
      </c>
      <c r="AM33">
        <v>0</v>
      </c>
      <c r="AN33">
        <v>0</v>
      </c>
      <c r="AO33">
        <v>11.621231999999997</v>
      </c>
      <c r="AP33">
        <v>5.0637063490511602</v>
      </c>
      <c r="AQ33">
        <v>0</v>
      </c>
      <c r="AR33">
        <v>3.8791999999999995</v>
      </c>
      <c r="AS33">
        <v>4.1355999999999993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959.5491214438523</v>
      </c>
      <c r="DN33">
        <v>33.465011962943279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509.61774339319203</v>
      </c>
      <c r="L34">
        <v>9.4178449155424548</v>
      </c>
      <c r="M34">
        <v>49.914618369987068</v>
      </c>
      <c r="N34">
        <v>25.460956071428576</v>
      </c>
      <c r="O34">
        <v>73.288699267782434</v>
      </c>
      <c r="P34">
        <v>20.376630707476167</v>
      </c>
      <c r="Q34">
        <v>8.7730742193173583</v>
      </c>
      <c r="R34">
        <v>18.613568440322187</v>
      </c>
      <c r="S34">
        <v>11.591844011142063</v>
      </c>
      <c r="T34">
        <v>0</v>
      </c>
      <c r="U34">
        <v>51.756345640569393</v>
      </c>
      <c r="V34">
        <v>5.0068965517241386</v>
      </c>
      <c r="W34">
        <v>15.463880091272104</v>
      </c>
      <c r="X34">
        <v>43.193850363043246</v>
      </c>
      <c r="Y34">
        <v>0</v>
      </c>
      <c r="Z34">
        <v>2.8638167999999995</v>
      </c>
      <c r="AA34">
        <v>0</v>
      </c>
      <c r="AB34">
        <v>5.2685999999999993</v>
      </c>
      <c r="AC34">
        <v>0</v>
      </c>
      <c r="AD34">
        <v>4.0033800000000008</v>
      </c>
      <c r="AE34">
        <v>21.712782000000001</v>
      </c>
      <c r="AF34">
        <v>6.1515000000000022</v>
      </c>
      <c r="AG34">
        <v>28.28089632</v>
      </c>
      <c r="AH34">
        <v>30.819672000000004</v>
      </c>
      <c r="AI34">
        <v>0</v>
      </c>
      <c r="AJ34">
        <v>0</v>
      </c>
      <c r="AK34">
        <v>11.426700000000002</v>
      </c>
      <c r="AL34">
        <v>9.9693499999999986</v>
      </c>
      <c r="AM34">
        <v>0</v>
      </c>
      <c r="AN34">
        <v>0</v>
      </c>
      <c r="AO34">
        <v>11.621231999999997</v>
      </c>
      <c r="AP34">
        <v>5.0637063490511602</v>
      </c>
      <c r="AQ34">
        <v>0</v>
      </c>
      <c r="AR34">
        <v>3.8791999999999995</v>
      </c>
      <c r="AS34">
        <v>4.1355999999999993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954.38753112996585</v>
      </c>
      <c r="DN34">
        <v>33.284856381884182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509.62121968715223</v>
      </c>
      <c r="L35">
        <v>3.0011684736812536</v>
      </c>
      <c r="M35">
        <v>49.914618369987068</v>
      </c>
      <c r="N35">
        <v>25.460956071428576</v>
      </c>
      <c r="O35">
        <v>73.288699267782434</v>
      </c>
      <c r="P35">
        <v>20.376630707476167</v>
      </c>
      <c r="Q35">
        <v>4.9983764940239048</v>
      </c>
      <c r="R35">
        <v>18.616441159749858</v>
      </c>
      <c r="S35">
        <v>4.9980000000000002</v>
      </c>
      <c r="T35">
        <v>0</v>
      </c>
      <c r="U35">
        <v>51.756345640569393</v>
      </c>
      <c r="V35">
        <v>5.0068965517241386</v>
      </c>
      <c r="W35">
        <v>15.463880091272104</v>
      </c>
      <c r="X35">
        <v>43.193850363043246</v>
      </c>
      <c r="Y35">
        <v>0</v>
      </c>
      <c r="Z35">
        <v>2.8638167999999995</v>
      </c>
      <c r="AA35">
        <v>0</v>
      </c>
      <c r="AB35">
        <v>5.2685999999999993</v>
      </c>
      <c r="AC35">
        <v>0</v>
      </c>
      <c r="AD35">
        <v>4.0033800000000008</v>
      </c>
      <c r="AE35">
        <v>21.712782000000001</v>
      </c>
      <c r="AF35">
        <v>6.1515000000000022</v>
      </c>
      <c r="AG35">
        <v>28.28089632</v>
      </c>
      <c r="AH35">
        <v>30.819672000000004</v>
      </c>
      <c r="AI35">
        <v>1.39775</v>
      </c>
      <c r="AJ35">
        <v>0</v>
      </c>
      <c r="AK35">
        <v>11.426700000000002</v>
      </c>
      <c r="AL35">
        <v>9.9693499999999986</v>
      </c>
      <c r="AM35">
        <v>0</v>
      </c>
      <c r="AN35">
        <v>0</v>
      </c>
      <c r="AO35">
        <v>11.621231999999997</v>
      </c>
      <c r="AP35">
        <v>5.0637063490511602</v>
      </c>
      <c r="AQ35">
        <v>0</v>
      </c>
      <c r="AR35">
        <v>4.8489999999999993</v>
      </c>
      <c r="AS35">
        <v>4.1355999999999993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940.461873162149</v>
      </c>
      <c r="DN35">
        <v>32.799195184792374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459.99893619646036</v>
      </c>
      <c r="L36">
        <v>3.001111265453535</v>
      </c>
      <c r="M36">
        <v>49.914618369987068</v>
      </c>
      <c r="N36">
        <v>25.460956071428576</v>
      </c>
      <c r="O36">
        <v>73.288699267782434</v>
      </c>
      <c r="P36">
        <v>20.376630707476167</v>
      </c>
      <c r="Q36">
        <v>4.9971776107594943</v>
      </c>
      <c r="R36">
        <v>18.616441159749858</v>
      </c>
      <c r="S36">
        <v>5.0015679083113467</v>
      </c>
      <c r="T36">
        <v>0</v>
      </c>
      <c r="U36">
        <v>51.756345640569393</v>
      </c>
      <c r="V36">
        <v>5.0068965517241386</v>
      </c>
      <c r="W36">
        <v>16.003100807124966</v>
      </c>
      <c r="X36">
        <v>43.193850363043246</v>
      </c>
      <c r="Y36">
        <v>0</v>
      </c>
      <c r="Z36">
        <v>2.8638167999999995</v>
      </c>
      <c r="AA36">
        <v>0</v>
      </c>
      <c r="AB36">
        <v>5.2685999999999993</v>
      </c>
      <c r="AC36">
        <v>0</v>
      </c>
      <c r="AD36">
        <v>4.0033800000000008</v>
      </c>
      <c r="AE36">
        <v>21.712782000000001</v>
      </c>
      <c r="AF36">
        <v>6.1515000000000022</v>
      </c>
      <c r="AG36">
        <v>28.28089632</v>
      </c>
      <c r="AH36">
        <v>20.504855999999997</v>
      </c>
      <c r="AI36">
        <v>5.0319000000000003</v>
      </c>
      <c r="AJ36">
        <v>0</v>
      </c>
      <c r="AK36">
        <v>11.426700000000002</v>
      </c>
      <c r="AL36">
        <v>9.9693499999999986</v>
      </c>
      <c r="AM36">
        <v>0</v>
      </c>
      <c r="AN36">
        <v>0</v>
      </c>
      <c r="AO36">
        <v>11.621231999999997</v>
      </c>
      <c r="AP36">
        <v>5.0637063490511602</v>
      </c>
      <c r="AQ36">
        <v>0</v>
      </c>
      <c r="AR36">
        <v>4.8489999999999993</v>
      </c>
      <c r="AS36">
        <v>4.1355999999999993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886.57961592155687</v>
      </c>
      <c r="DN36">
        <v>30.920035467364773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410.00060284543042</v>
      </c>
      <c r="L37">
        <v>3.0011103708638691</v>
      </c>
      <c r="M37">
        <v>49.914618369987068</v>
      </c>
      <c r="N37">
        <v>25.460956071428576</v>
      </c>
      <c r="O37">
        <v>73.288699267782434</v>
      </c>
      <c r="P37">
        <v>20.376630707476167</v>
      </c>
      <c r="Q37">
        <v>5</v>
      </c>
      <c r="R37">
        <v>18.616441159749858</v>
      </c>
      <c r="S37">
        <v>4.9965517241379311</v>
      </c>
      <c r="T37">
        <v>0</v>
      </c>
      <c r="U37">
        <v>51.756345640569393</v>
      </c>
      <c r="V37">
        <v>5.0068965517241386</v>
      </c>
      <c r="W37">
        <v>16.003100807124966</v>
      </c>
      <c r="X37">
        <v>43.193850363043246</v>
      </c>
      <c r="Y37">
        <v>0</v>
      </c>
      <c r="Z37">
        <v>2.8638167999999995</v>
      </c>
      <c r="AA37">
        <v>0</v>
      </c>
      <c r="AB37">
        <v>5.2685999999999993</v>
      </c>
      <c r="AC37">
        <v>0</v>
      </c>
      <c r="AD37">
        <v>4.0033800000000008</v>
      </c>
      <c r="AE37">
        <v>21.712782000000001</v>
      </c>
      <c r="AF37">
        <v>6.1515000000000022</v>
      </c>
      <c r="AG37">
        <v>28.28089632</v>
      </c>
      <c r="AH37">
        <v>17.260679999999997</v>
      </c>
      <c r="AI37">
        <v>21.543241200000001</v>
      </c>
      <c r="AJ37">
        <v>0</v>
      </c>
      <c r="AK37">
        <v>11.426700000000002</v>
      </c>
      <c r="AL37">
        <v>29.908049999999996</v>
      </c>
      <c r="AM37">
        <v>0</v>
      </c>
      <c r="AN37">
        <v>0</v>
      </c>
      <c r="AO37">
        <v>11.621231999999997</v>
      </c>
      <c r="AP37">
        <v>5.0637063490511602</v>
      </c>
      <c r="AQ37">
        <v>0</v>
      </c>
      <c r="AR37">
        <v>21.335599999999999</v>
      </c>
      <c r="AS37">
        <v>4.1355999999999993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886.28193465246648</v>
      </c>
      <c r="DN37">
        <v>30.909653895902618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370.00098041351669</v>
      </c>
      <c r="L38">
        <v>3.0011103708638691</v>
      </c>
      <c r="M38">
        <v>49.914618369987068</v>
      </c>
      <c r="N38">
        <v>25.460956071428576</v>
      </c>
      <c r="O38">
        <v>73.288699267782434</v>
      </c>
      <c r="P38">
        <v>20.376630707476167</v>
      </c>
      <c r="Q38">
        <v>5</v>
      </c>
      <c r="R38">
        <v>18.616441159749858</v>
      </c>
      <c r="S38">
        <v>4.9965517241379311</v>
      </c>
      <c r="T38">
        <v>0</v>
      </c>
      <c r="U38">
        <v>51.756345640569393</v>
      </c>
      <c r="V38">
        <v>5.0068965517241386</v>
      </c>
      <c r="W38">
        <v>16.531900978260865</v>
      </c>
      <c r="X38">
        <v>43.193850363043246</v>
      </c>
      <c r="Y38">
        <v>0</v>
      </c>
      <c r="Z38">
        <v>2.8638167999999995</v>
      </c>
      <c r="AA38">
        <v>0</v>
      </c>
      <c r="AB38">
        <v>5.2685999999999993</v>
      </c>
      <c r="AC38">
        <v>0</v>
      </c>
      <c r="AD38">
        <v>4.0033800000000008</v>
      </c>
      <c r="AE38">
        <v>21.712782000000001</v>
      </c>
      <c r="AF38">
        <v>6.1515000000000022</v>
      </c>
      <c r="AG38">
        <v>28.28089632</v>
      </c>
      <c r="AH38">
        <v>17.260679999999997</v>
      </c>
      <c r="AI38">
        <v>21.543241200000001</v>
      </c>
      <c r="AJ38">
        <v>0</v>
      </c>
      <c r="AK38">
        <v>11.426700000000002</v>
      </c>
      <c r="AL38">
        <v>59.217938999999987</v>
      </c>
      <c r="AM38">
        <v>0</v>
      </c>
      <c r="AN38">
        <v>0</v>
      </c>
      <c r="AO38">
        <v>11.621231999999997</v>
      </c>
      <c r="AP38">
        <v>5.0637063490511602</v>
      </c>
      <c r="AQ38">
        <v>0</v>
      </c>
      <c r="AR38">
        <v>21.335599999999999</v>
      </c>
      <c r="AS38">
        <v>4.1355999999999993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876.46342416640096</v>
      </c>
      <c r="DN38">
        <v>30.567231121190289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350.00238815475245</v>
      </c>
      <c r="L39">
        <v>3.0011103708638691</v>
      </c>
      <c r="M39">
        <v>49.914618369987068</v>
      </c>
      <c r="N39">
        <v>25.460956071428576</v>
      </c>
      <c r="O39">
        <v>73.288699267782434</v>
      </c>
      <c r="P39">
        <v>20.376630707476167</v>
      </c>
      <c r="Q39">
        <v>5</v>
      </c>
      <c r="R39">
        <v>18.616441159749858</v>
      </c>
      <c r="S39">
        <v>4.9965517241379311</v>
      </c>
      <c r="T39">
        <v>0</v>
      </c>
      <c r="U39">
        <v>51.756345640569393</v>
      </c>
      <c r="V39">
        <v>5.0068965517241386</v>
      </c>
      <c r="W39">
        <v>16.531900978260865</v>
      </c>
      <c r="X39">
        <v>43.193850363043246</v>
      </c>
      <c r="Y39">
        <v>0</v>
      </c>
      <c r="Z39">
        <v>2.8638167999999995</v>
      </c>
      <c r="AA39">
        <v>0</v>
      </c>
      <c r="AB39">
        <v>5.2685999999999993</v>
      </c>
      <c r="AC39">
        <v>0</v>
      </c>
      <c r="AD39">
        <v>4.0033800000000008</v>
      </c>
      <c r="AE39">
        <v>21.712782000000001</v>
      </c>
      <c r="AF39">
        <v>6.1515000000000022</v>
      </c>
      <c r="AG39">
        <v>28.28089632</v>
      </c>
      <c r="AH39">
        <v>17.260679999999997</v>
      </c>
      <c r="AI39">
        <v>21.543241200000001</v>
      </c>
      <c r="AJ39">
        <v>0</v>
      </c>
      <c r="AK39">
        <v>11.426700000000002</v>
      </c>
      <c r="AL39">
        <v>59.217938999999987</v>
      </c>
      <c r="AM39">
        <v>0</v>
      </c>
      <c r="AN39">
        <v>0</v>
      </c>
      <c r="AO39">
        <v>11.621231999999997</v>
      </c>
      <c r="AP39">
        <v>5.3450233684428907</v>
      </c>
      <c r="AQ39">
        <v>0</v>
      </c>
      <c r="AR39">
        <v>4.8489999999999993</v>
      </c>
      <c r="AS39">
        <v>4.1355999999999993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841.47960288300578</v>
      </c>
      <c r="DN39">
        <v>29.347177165213044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345.22668074301578</v>
      </c>
      <c r="L40">
        <v>3.7979460140080268</v>
      </c>
      <c r="M40">
        <v>49.914618369987068</v>
      </c>
      <c r="N40">
        <v>25.460956071428576</v>
      </c>
      <c r="O40">
        <v>73.288699267782434</v>
      </c>
      <c r="P40">
        <v>20.376630707476167</v>
      </c>
      <c r="Q40">
        <v>5</v>
      </c>
      <c r="R40">
        <v>18.613568440322187</v>
      </c>
      <c r="S40">
        <v>4.9965517241379311</v>
      </c>
      <c r="T40">
        <v>0</v>
      </c>
      <c r="U40">
        <v>51.756345640569393</v>
      </c>
      <c r="V40">
        <v>5.0068965517241386</v>
      </c>
      <c r="W40">
        <v>16.531900978260865</v>
      </c>
      <c r="X40">
        <v>43.193850363043246</v>
      </c>
      <c r="Y40">
        <v>0</v>
      </c>
      <c r="Z40">
        <v>2.8638167999999995</v>
      </c>
      <c r="AA40">
        <v>0</v>
      </c>
      <c r="AB40">
        <v>5.2685999999999993</v>
      </c>
      <c r="AC40">
        <v>0</v>
      </c>
      <c r="AD40">
        <v>4.0033800000000008</v>
      </c>
      <c r="AE40">
        <v>21.712782000000001</v>
      </c>
      <c r="AF40">
        <v>6.1515000000000022</v>
      </c>
      <c r="AG40">
        <v>28.28089632</v>
      </c>
      <c r="AH40">
        <v>17.260679999999997</v>
      </c>
      <c r="AI40">
        <v>21.543241200000001</v>
      </c>
      <c r="AJ40">
        <v>0</v>
      </c>
      <c r="AK40">
        <v>11.426700000000002</v>
      </c>
      <c r="AL40">
        <v>59.217938999999987</v>
      </c>
      <c r="AM40">
        <v>0</v>
      </c>
      <c r="AN40">
        <v>0</v>
      </c>
      <c r="AO40">
        <v>11.621231999999997</v>
      </c>
      <c r="AP40">
        <v>5.3450233684428907</v>
      </c>
      <c r="AQ40">
        <v>0</v>
      </c>
      <c r="AR40">
        <v>4.8489999999999993</v>
      </c>
      <c r="AS40">
        <v>4.1355999999999993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837.63204379170713</v>
      </c>
      <c r="DN40">
        <v>29.212991768491367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390.00046375483208</v>
      </c>
      <c r="L41">
        <v>4.9467173545739804</v>
      </c>
      <c r="M41">
        <v>49.914618369987068</v>
      </c>
      <c r="N41">
        <v>25.460956071428576</v>
      </c>
      <c r="O41">
        <v>73.288699267782434</v>
      </c>
      <c r="P41">
        <v>20.376630707476167</v>
      </c>
      <c r="Q41">
        <v>4.9993836344314557</v>
      </c>
      <c r="R41">
        <v>18.613568440322187</v>
      </c>
      <c r="S41">
        <v>4.4275862068965521</v>
      </c>
      <c r="T41">
        <v>0</v>
      </c>
      <c r="U41">
        <v>51.756345640569393</v>
      </c>
      <c r="V41">
        <v>5.0068965517241386</v>
      </c>
      <c r="W41">
        <v>16.531900978260865</v>
      </c>
      <c r="X41">
        <v>43.193850363043246</v>
      </c>
      <c r="Y41">
        <v>0</v>
      </c>
      <c r="Z41">
        <v>2.8638167999999995</v>
      </c>
      <c r="AA41">
        <v>0</v>
      </c>
      <c r="AB41">
        <v>5.2685999999999993</v>
      </c>
      <c r="AC41">
        <v>0</v>
      </c>
      <c r="AD41">
        <v>4.0033800000000008</v>
      </c>
      <c r="AE41">
        <v>21.712782000000001</v>
      </c>
      <c r="AF41">
        <v>6.1515000000000022</v>
      </c>
      <c r="AG41">
        <v>28.28089632</v>
      </c>
      <c r="AH41">
        <v>17.260679999999997</v>
      </c>
      <c r="AI41">
        <v>14.362160799999996</v>
      </c>
      <c r="AJ41">
        <v>0</v>
      </c>
      <c r="AK41">
        <v>11.426700000000002</v>
      </c>
      <c r="AL41">
        <v>59.217938999999987</v>
      </c>
      <c r="AM41">
        <v>0</v>
      </c>
      <c r="AN41">
        <v>0</v>
      </c>
      <c r="AO41">
        <v>11.621231999999997</v>
      </c>
      <c r="AP41">
        <v>5.3450233684428907</v>
      </c>
      <c r="AQ41">
        <v>0</v>
      </c>
      <c r="AR41">
        <v>4.8489999999999993</v>
      </c>
      <c r="AS41">
        <v>4.1355999999999993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874.51754305237353</v>
      </c>
      <c r="DN41">
        <v>30.499384577397361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420.00394604447689</v>
      </c>
      <c r="L42">
        <v>6.1058374516807747</v>
      </c>
      <c r="M42">
        <v>49.914618369987068</v>
      </c>
      <c r="N42">
        <v>25.460956071428576</v>
      </c>
      <c r="O42">
        <v>73.288699267782434</v>
      </c>
      <c r="P42">
        <v>20.376630707476167</v>
      </c>
      <c r="Q42">
        <v>4.9993836344314557</v>
      </c>
      <c r="R42">
        <v>18.613568440322187</v>
      </c>
      <c r="S42">
        <v>4.9996030534351155</v>
      </c>
      <c r="T42">
        <v>0</v>
      </c>
      <c r="U42">
        <v>51.756345640569393</v>
      </c>
      <c r="V42">
        <v>5.0068965517241386</v>
      </c>
      <c r="W42">
        <v>17.065290554523749</v>
      </c>
      <c r="X42">
        <v>43.193850363043246</v>
      </c>
      <c r="Y42">
        <v>0</v>
      </c>
      <c r="Z42">
        <v>2.8638167999999995</v>
      </c>
      <c r="AA42">
        <v>0</v>
      </c>
      <c r="AB42">
        <v>5.2685999999999993</v>
      </c>
      <c r="AC42">
        <v>0</v>
      </c>
      <c r="AD42">
        <v>4.0033800000000008</v>
      </c>
      <c r="AE42">
        <v>21.712782000000001</v>
      </c>
      <c r="AF42">
        <v>6.1515000000000022</v>
      </c>
      <c r="AG42">
        <v>28.28089632</v>
      </c>
      <c r="AH42">
        <v>17.260679999999997</v>
      </c>
      <c r="AI42">
        <v>14.362160799999996</v>
      </c>
      <c r="AJ42">
        <v>0</v>
      </c>
      <c r="AK42">
        <v>11.426700000000002</v>
      </c>
      <c r="AL42">
        <v>18.204899999999999</v>
      </c>
      <c r="AM42">
        <v>0</v>
      </c>
      <c r="AN42">
        <v>0</v>
      </c>
      <c r="AO42">
        <v>11.621231999999997</v>
      </c>
      <c r="AP42">
        <v>5.3450233684428907</v>
      </c>
      <c r="AQ42">
        <v>0</v>
      </c>
      <c r="AR42">
        <v>4.8489999999999993</v>
      </c>
      <c r="AS42">
        <v>4.1355999999999993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866.06722113509716</v>
      </c>
      <c r="DN42">
        <v>30.204676304226663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440.0015469517532</v>
      </c>
      <c r="L43">
        <v>6.1058374516807747</v>
      </c>
      <c r="M43">
        <v>49.914618369987068</v>
      </c>
      <c r="N43">
        <v>25.460956071428576</v>
      </c>
      <c r="O43">
        <v>73.288699267782434</v>
      </c>
      <c r="P43">
        <v>20.376630707476167</v>
      </c>
      <c r="Q43">
        <v>4.9993836344314557</v>
      </c>
      <c r="R43">
        <v>18.613568440322187</v>
      </c>
      <c r="S43">
        <v>4.9996030534351155</v>
      </c>
      <c r="T43">
        <v>0</v>
      </c>
      <c r="U43">
        <v>51.756345640569393</v>
      </c>
      <c r="V43">
        <v>5.0068965517241386</v>
      </c>
      <c r="W43">
        <v>17.065290554523749</v>
      </c>
      <c r="X43">
        <v>43.193850363043246</v>
      </c>
      <c r="Y43">
        <v>0</v>
      </c>
      <c r="Z43">
        <v>0</v>
      </c>
      <c r="AA43">
        <v>0</v>
      </c>
      <c r="AB43">
        <v>5.2685999999999993</v>
      </c>
      <c r="AC43">
        <v>0</v>
      </c>
      <c r="AD43">
        <v>4.0033800000000008</v>
      </c>
      <c r="AE43">
        <v>14.425599999999999</v>
      </c>
      <c r="AF43">
        <v>6.1515000000000022</v>
      </c>
      <c r="AG43">
        <v>28.28089632</v>
      </c>
      <c r="AH43">
        <v>17.260679999999997</v>
      </c>
      <c r="AI43">
        <v>2.2363999999999997</v>
      </c>
      <c r="AJ43">
        <v>0</v>
      </c>
      <c r="AK43">
        <v>11.426700000000002</v>
      </c>
      <c r="AL43">
        <v>18.204899999999999</v>
      </c>
      <c r="AM43">
        <v>0</v>
      </c>
      <c r="AN43">
        <v>0</v>
      </c>
      <c r="AO43">
        <v>11.621231999999997</v>
      </c>
      <c r="AP43">
        <v>5.1762331568078519</v>
      </c>
      <c r="AQ43">
        <v>0</v>
      </c>
      <c r="AR43">
        <v>4.8489999999999993</v>
      </c>
      <c r="AS43">
        <v>4.1355999999999993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863.70177825105111</v>
      </c>
      <c r="DN43">
        <v>30.122170283913984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429.99922403863042</v>
      </c>
      <c r="L44">
        <v>6.3955427850585185</v>
      </c>
      <c r="M44">
        <v>49.914618369987068</v>
      </c>
      <c r="N44">
        <v>25.460956071428576</v>
      </c>
      <c r="O44">
        <v>73.288699267782434</v>
      </c>
      <c r="P44">
        <v>20.376630707476167</v>
      </c>
      <c r="Q44">
        <v>4.9993836344314557</v>
      </c>
      <c r="R44">
        <v>18.613568440322187</v>
      </c>
      <c r="S44">
        <v>4.9996030534351155</v>
      </c>
      <c r="T44">
        <v>0</v>
      </c>
      <c r="U44">
        <v>51.756345640569393</v>
      </c>
      <c r="V44">
        <v>5.0068965517241386</v>
      </c>
      <c r="W44">
        <v>17.332054812483609</v>
      </c>
      <c r="X44">
        <v>43.193850363043246</v>
      </c>
      <c r="Y44">
        <v>0</v>
      </c>
      <c r="Z44">
        <v>0</v>
      </c>
      <c r="AA44">
        <v>0</v>
      </c>
      <c r="AB44">
        <v>5.2685999999999993</v>
      </c>
      <c r="AC44">
        <v>0</v>
      </c>
      <c r="AD44">
        <v>4.0033800000000008</v>
      </c>
      <c r="AE44">
        <v>14.425599999999999</v>
      </c>
      <c r="AF44">
        <v>6.1515000000000022</v>
      </c>
      <c r="AG44">
        <v>28.28089632</v>
      </c>
      <c r="AH44">
        <v>17.260679999999997</v>
      </c>
      <c r="AI44">
        <v>1.39775</v>
      </c>
      <c r="AJ44">
        <v>0</v>
      </c>
      <c r="AK44">
        <v>11.426700000000002</v>
      </c>
      <c r="AL44">
        <v>18.204899999999999</v>
      </c>
      <c r="AM44">
        <v>0</v>
      </c>
      <c r="AN44">
        <v>0</v>
      </c>
      <c r="AO44">
        <v>11.621231999999997</v>
      </c>
      <c r="AP44">
        <v>5.1762331568078519</v>
      </c>
      <c r="AQ44">
        <v>0</v>
      </c>
      <c r="AR44">
        <v>4.8489999999999993</v>
      </c>
      <c r="AS44">
        <v>4.1355999999999993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853.76386233985238</v>
      </c>
      <c r="DN44">
        <v>29.775582873327568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440.00598468445139</v>
      </c>
      <c r="L45">
        <v>6.2817062629943701</v>
      </c>
      <c r="M45">
        <v>49.914618369987068</v>
      </c>
      <c r="N45">
        <v>25.460956071428576</v>
      </c>
      <c r="O45">
        <v>73.288699267782434</v>
      </c>
      <c r="P45">
        <v>20.376630707476167</v>
      </c>
      <c r="Q45">
        <v>4.9993836344314557</v>
      </c>
      <c r="R45">
        <v>18.613568440322187</v>
      </c>
      <c r="S45">
        <v>4.9996030534351155</v>
      </c>
      <c r="T45">
        <v>0</v>
      </c>
      <c r="U45">
        <v>51.756345640569393</v>
      </c>
      <c r="V45">
        <v>5.0068965517241386</v>
      </c>
      <c r="W45">
        <v>17.332054812483609</v>
      </c>
      <c r="X45">
        <v>43.193850363043246</v>
      </c>
      <c r="Y45">
        <v>0</v>
      </c>
      <c r="Z45">
        <v>0</v>
      </c>
      <c r="AA45">
        <v>0</v>
      </c>
      <c r="AB45">
        <v>0</v>
      </c>
      <c r="AC45">
        <v>0</v>
      </c>
      <c r="AD45">
        <v>4.0033800000000008</v>
      </c>
      <c r="AE45">
        <v>14.425599999999999</v>
      </c>
      <c r="AF45">
        <v>6.1515000000000022</v>
      </c>
      <c r="AG45">
        <v>28.28089632</v>
      </c>
      <c r="AH45">
        <v>10.273223999999997</v>
      </c>
      <c r="AI45">
        <v>0</v>
      </c>
      <c r="AJ45">
        <v>0</v>
      </c>
      <c r="AK45">
        <v>11.426700000000002</v>
      </c>
      <c r="AL45">
        <v>18.204899999999999</v>
      </c>
      <c r="AM45">
        <v>0</v>
      </c>
      <c r="AN45">
        <v>0</v>
      </c>
      <c r="AO45">
        <v>11.621231999999997</v>
      </c>
      <c r="AP45">
        <v>5.1762331568078519</v>
      </c>
      <c r="AQ45">
        <v>0</v>
      </c>
      <c r="AR45">
        <v>4.8489999999999993</v>
      </c>
      <c r="AS45">
        <v>4.1355999999999993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850.12972232912671</v>
      </c>
      <c r="DN45">
        <v>29.648841007810208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459.9994578021354</v>
      </c>
      <c r="L46">
        <v>6.2817062629943701</v>
      </c>
      <c r="M46">
        <v>49.914618369987068</v>
      </c>
      <c r="N46">
        <v>25.460956071428576</v>
      </c>
      <c r="O46">
        <v>73.288699267782434</v>
      </c>
      <c r="P46">
        <v>20.376630707476167</v>
      </c>
      <c r="Q46">
        <v>4.9993836344314557</v>
      </c>
      <c r="R46">
        <v>18.613568440322187</v>
      </c>
      <c r="S46">
        <v>4.9996030534351155</v>
      </c>
      <c r="T46">
        <v>0</v>
      </c>
      <c r="U46">
        <v>51.756345640569393</v>
      </c>
      <c r="V46">
        <v>5.0068965517241386</v>
      </c>
      <c r="W46">
        <v>17.332054812483609</v>
      </c>
      <c r="X46">
        <v>43.193850363043246</v>
      </c>
      <c r="Y46">
        <v>0</v>
      </c>
      <c r="Z46">
        <v>0</v>
      </c>
      <c r="AA46">
        <v>0</v>
      </c>
      <c r="AB46">
        <v>0</v>
      </c>
      <c r="AC46">
        <v>0</v>
      </c>
      <c r="AD46">
        <v>4.0033800000000008</v>
      </c>
      <c r="AE46">
        <v>14.425599999999999</v>
      </c>
      <c r="AF46">
        <v>6.1515000000000022</v>
      </c>
      <c r="AG46">
        <v>28.28089632</v>
      </c>
      <c r="AH46">
        <v>10.273223999999997</v>
      </c>
      <c r="AI46">
        <v>0</v>
      </c>
      <c r="AJ46">
        <v>0</v>
      </c>
      <c r="AK46">
        <v>11.426700000000002</v>
      </c>
      <c r="AL46">
        <v>18.204899999999999</v>
      </c>
      <c r="AM46">
        <v>0</v>
      </c>
      <c r="AN46">
        <v>0</v>
      </c>
      <c r="AO46">
        <v>11.621231999999997</v>
      </c>
      <c r="AP46">
        <v>5.1762331568078519</v>
      </c>
      <c r="AQ46">
        <v>0</v>
      </c>
      <c r="AR46">
        <v>4.8489999999999993</v>
      </c>
      <c r="AS46">
        <v>4.1355999999999993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869.44941540531704</v>
      </c>
      <c r="DN46">
        <v>30.322621049303823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450.00306305792975</v>
      </c>
      <c r="L47">
        <v>6.2817062629943701</v>
      </c>
      <c r="M47">
        <v>49.914618369987068</v>
      </c>
      <c r="N47">
        <v>25.460956071428576</v>
      </c>
      <c r="O47">
        <v>73.288699267782434</v>
      </c>
      <c r="P47">
        <v>20.376630707476167</v>
      </c>
      <c r="Q47">
        <v>4.9993836344314557</v>
      </c>
      <c r="R47">
        <v>18.613568440322187</v>
      </c>
      <c r="S47">
        <v>4.9996030534351155</v>
      </c>
      <c r="T47">
        <v>0</v>
      </c>
      <c r="U47">
        <v>51.756345640569393</v>
      </c>
      <c r="V47">
        <v>5.0068965517241386</v>
      </c>
      <c r="W47">
        <v>17.332054812483609</v>
      </c>
      <c r="X47">
        <v>43.193850363043246</v>
      </c>
      <c r="Y47">
        <v>0</v>
      </c>
      <c r="Z47">
        <v>0</v>
      </c>
      <c r="AA47">
        <v>0</v>
      </c>
      <c r="AB47">
        <v>0</v>
      </c>
      <c r="AC47">
        <v>0</v>
      </c>
      <c r="AD47">
        <v>4.0033800000000008</v>
      </c>
      <c r="AE47">
        <v>14.425599999999999</v>
      </c>
      <c r="AF47">
        <v>6.1515000000000022</v>
      </c>
      <c r="AG47">
        <v>28.28089632</v>
      </c>
      <c r="AH47">
        <v>10.273223999999997</v>
      </c>
      <c r="AI47">
        <v>0</v>
      </c>
      <c r="AJ47">
        <v>0</v>
      </c>
      <c r="AK47">
        <v>11.426700000000002</v>
      </c>
      <c r="AL47">
        <v>18.204899999999999</v>
      </c>
      <c r="AM47">
        <v>0</v>
      </c>
      <c r="AN47">
        <v>0</v>
      </c>
      <c r="AO47">
        <v>11.621231999999997</v>
      </c>
      <c r="AP47">
        <v>5.1762331568078519</v>
      </c>
      <c r="AQ47">
        <v>0</v>
      </c>
      <c r="AR47">
        <v>3.8791999999999995</v>
      </c>
      <c r="AS47">
        <v>4.1355999999999993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858.85278160211101</v>
      </c>
      <c r="DN47">
        <v>29.953060108304182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449.99853033195029</v>
      </c>
      <c r="L48">
        <v>3.0321909967995899</v>
      </c>
      <c r="M48">
        <v>49.914618369987068</v>
      </c>
      <c r="N48">
        <v>25.460956071428576</v>
      </c>
      <c r="O48">
        <v>73.288699267782434</v>
      </c>
      <c r="P48">
        <v>20.376630707476167</v>
      </c>
      <c r="Q48">
        <v>4.9993836344314557</v>
      </c>
      <c r="R48">
        <v>18.613568440322187</v>
      </c>
      <c r="S48">
        <v>4.9996030534351155</v>
      </c>
      <c r="T48">
        <v>0</v>
      </c>
      <c r="U48">
        <v>51.756345640569393</v>
      </c>
      <c r="V48">
        <v>5.0068965517241386</v>
      </c>
      <c r="W48">
        <v>17.332054812483609</v>
      </c>
      <c r="X48">
        <v>43.193850363043246</v>
      </c>
      <c r="Y48">
        <v>0</v>
      </c>
      <c r="Z48">
        <v>0</v>
      </c>
      <c r="AA48">
        <v>0</v>
      </c>
      <c r="AB48">
        <v>0</v>
      </c>
      <c r="AC48">
        <v>0</v>
      </c>
      <c r="AD48">
        <v>4.0033800000000008</v>
      </c>
      <c r="AE48">
        <v>14.425599999999999</v>
      </c>
      <c r="AF48">
        <v>6.1515000000000022</v>
      </c>
      <c r="AG48">
        <v>28.28089632</v>
      </c>
      <c r="AH48">
        <v>10.273223999999997</v>
      </c>
      <c r="AI48">
        <v>0</v>
      </c>
      <c r="AJ48">
        <v>0</v>
      </c>
      <c r="AK48">
        <v>11.426700000000002</v>
      </c>
      <c r="AL48">
        <v>18.204899999999999</v>
      </c>
      <c r="AM48">
        <v>0</v>
      </c>
      <c r="AN48">
        <v>0</v>
      </c>
      <c r="AO48">
        <v>11.621231999999997</v>
      </c>
      <c r="AP48">
        <v>5.1762331568078519</v>
      </c>
      <c r="AQ48">
        <v>0</v>
      </c>
      <c r="AR48">
        <v>21.335599999999999</v>
      </c>
      <c r="AS48">
        <v>5.3172000000000006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873.71829414457102</v>
      </c>
      <c r="DN48">
        <v>30.471499573669988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460.00053702402943</v>
      </c>
      <c r="L49">
        <v>3.0011341083073435</v>
      </c>
      <c r="M49">
        <v>49.914618369987068</v>
      </c>
      <c r="N49">
        <v>25.733414077497333</v>
      </c>
      <c r="O49">
        <v>73.288699267782434</v>
      </c>
      <c r="P49">
        <v>20.376630707476167</v>
      </c>
      <c r="Q49">
        <v>4.9991065955056184</v>
      </c>
      <c r="R49">
        <v>18.613568440322187</v>
      </c>
      <c r="S49">
        <v>4.9988073985176724</v>
      </c>
      <c r="T49">
        <v>0</v>
      </c>
      <c r="U49">
        <v>51.756345640569393</v>
      </c>
      <c r="V49">
        <v>5.0068965517241386</v>
      </c>
      <c r="W49">
        <v>17.332054812483609</v>
      </c>
      <c r="X49">
        <v>43.193850363043246</v>
      </c>
      <c r="Y49">
        <v>0</v>
      </c>
      <c r="Z49">
        <v>0</v>
      </c>
      <c r="AA49">
        <v>0</v>
      </c>
      <c r="AB49">
        <v>0</v>
      </c>
      <c r="AC49">
        <v>0</v>
      </c>
      <c r="AD49">
        <v>4.0033800000000008</v>
      </c>
      <c r="AE49">
        <v>14.425599999999999</v>
      </c>
      <c r="AF49">
        <v>6.1515000000000022</v>
      </c>
      <c r="AG49">
        <v>28.28089632</v>
      </c>
      <c r="AH49">
        <v>10.273223999999997</v>
      </c>
      <c r="AI49">
        <v>0</v>
      </c>
      <c r="AJ49">
        <v>0</v>
      </c>
      <c r="AK49">
        <v>11.426700000000002</v>
      </c>
      <c r="AL49">
        <v>18.204899999999999</v>
      </c>
      <c r="AM49">
        <v>0</v>
      </c>
      <c r="AN49">
        <v>0</v>
      </c>
      <c r="AO49">
        <v>11.621231999999997</v>
      </c>
      <c r="AP49">
        <v>5.1762331568078519</v>
      </c>
      <c r="AQ49">
        <v>0</v>
      </c>
      <c r="AR49">
        <v>21.335599999999999</v>
      </c>
      <c r="AS49">
        <v>14.009049424323521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892.01439696144575</v>
      </c>
      <c r="DN49">
        <v>31.109581296931204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469.9996909123073</v>
      </c>
      <c r="L50">
        <v>3.0011341083073435</v>
      </c>
      <c r="M50">
        <v>49.914618369987068</v>
      </c>
      <c r="N50">
        <v>25.733414077497333</v>
      </c>
      <c r="O50">
        <v>73.288699267782434</v>
      </c>
      <c r="P50">
        <v>20.376630707476167</v>
      </c>
      <c r="Q50">
        <v>4.9976749799518849</v>
      </c>
      <c r="R50">
        <v>18.613568440322187</v>
      </c>
      <c r="S50">
        <v>4.9996692307692303</v>
      </c>
      <c r="T50">
        <v>0</v>
      </c>
      <c r="U50">
        <v>51.756345640569393</v>
      </c>
      <c r="V50">
        <v>5.0068965517241386</v>
      </c>
      <c r="W50">
        <v>17.332054812483609</v>
      </c>
      <c r="X50">
        <v>43.193850363043246</v>
      </c>
      <c r="Y50">
        <v>0</v>
      </c>
      <c r="Z50">
        <v>0</v>
      </c>
      <c r="AA50">
        <v>0</v>
      </c>
      <c r="AB50">
        <v>0</v>
      </c>
      <c r="AC50">
        <v>0</v>
      </c>
      <c r="AD50">
        <v>4.0033800000000008</v>
      </c>
      <c r="AE50">
        <v>14.425599999999999</v>
      </c>
      <c r="AF50">
        <v>6.1515000000000022</v>
      </c>
      <c r="AG50">
        <v>28.28089632</v>
      </c>
      <c r="AH50">
        <v>10.273223999999997</v>
      </c>
      <c r="AI50">
        <v>0</v>
      </c>
      <c r="AJ50">
        <v>0</v>
      </c>
      <c r="AK50">
        <v>11.426700000000002</v>
      </c>
      <c r="AL50">
        <v>18.204899999999999</v>
      </c>
      <c r="AM50">
        <v>0</v>
      </c>
      <c r="AN50">
        <v>0</v>
      </c>
      <c r="AO50">
        <v>11.621231999999997</v>
      </c>
      <c r="AP50">
        <v>5.1762331568078519</v>
      </c>
      <c r="AQ50">
        <v>0</v>
      </c>
      <c r="AR50">
        <v>4.8489999999999993</v>
      </c>
      <c r="AS50">
        <v>14.009049424323521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885.74502690384998</v>
      </c>
      <c r="DN50">
        <v>30.890935459502625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490.00078151319497</v>
      </c>
      <c r="L51">
        <v>3.0010935374603256</v>
      </c>
      <c r="M51">
        <v>49.914618369987068</v>
      </c>
      <c r="N51">
        <v>25.733414077497333</v>
      </c>
      <c r="O51">
        <v>73.288699267782434</v>
      </c>
      <c r="P51">
        <v>20.376630707476167</v>
      </c>
      <c r="Q51">
        <v>4.8328458942632171</v>
      </c>
      <c r="R51">
        <v>18.613568440322187</v>
      </c>
      <c r="S51">
        <v>4.827602131438721</v>
      </c>
      <c r="T51">
        <v>0</v>
      </c>
      <c r="U51">
        <v>51.756345640569393</v>
      </c>
      <c r="V51">
        <v>5.0068965517241386</v>
      </c>
      <c r="W51">
        <v>17.332054812483609</v>
      </c>
      <c r="X51">
        <v>43.193850363043246</v>
      </c>
      <c r="Y51">
        <v>0</v>
      </c>
      <c r="Z51">
        <v>0</v>
      </c>
      <c r="AA51">
        <v>0</v>
      </c>
      <c r="AB51">
        <v>0</v>
      </c>
      <c r="AC51">
        <v>0</v>
      </c>
      <c r="AD51">
        <v>8.0067600000000017</v>
      </c>
      <c r="AE51">
        <v>14.425599999999999</v>
      </c>
      <c r="AF51">
        <v>6.1515000000000022</v>
      </c>
      <c r="AG51">
        <v>28.28089632</v>
      </c>
      <c r="AH51">
        <v>10.273223999999997</v>
      </c>
      <c r="AI51">
        <v>0</v>
      </c>
      <c r="AJ51">
        <v>0</v>
      </c>
      <c r="AK51">
        <v>11.426700000000002</v>
      </c>
      <c r="AL51">
        <v>18.204899999999999</v>
      </c>
      <c r="AM51">
        <v>0</v>
      </c>
      <c r="AN51">
        <v>0</v>
      </c>
      <c r="AO51">
        <v>11.621231999999997</v>
      </c>
      <c r="AP51">
        <v>4.9511795412944677</v>
      </c>
      <c r="AQ51">
        <v>0</v>
      </c>
      <c r="AR51">
        <v>4.8489999999999993</v>
      </c>
      <c r="AS51">
        <v>14.009049424323521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908.39750893690371</v>
      </c>
      <c r="DN51">
        <v>31.680933655957087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479.99887068678845</v>
      </c>
      <c r="L52">
        <v>3.0010715091360249</v>
      </c>
      <c r="M52">
        <v>49.914618369987068</v>
      </c>
      <c r="N52">
        <v>25.733414077497333</v>
      </c>
      <c r="O52">
        <v>73.288699267782434</v>
      </c>
      <c r="P52">
        <v>20.376630707476167</v>
      </c>
      <c r="Q52">
        <v>4.8328458942632171</v>
      </c>
      <c r="R52">
        <v>18.613568440322187</v>
      </c>
      <c r="S52">
        <v>4.827602131438721</v>
      </c>
      <c r="T52">
        <v>0</v>
      </c>
      <c r="U52">
        <v>51.756345640569393</v>
      </c>
      <c r="V52">
        <v>5.0068965517241386</v>
      </c>
      <c r="W52">
        <v>17.332054812483609</v>
      </c>
      <c r="X52">
        <v>43.193850363043246</v>
      </c>
      <c r="Y52">
        <v>0</v>
      </c>
      <c r="Z52">
        <v>0</v>
      </c>
      <c r="AA52">
        <v>0</v>
      </c>
      <c r="AB52">
        <v>0</v>
      </c>
      <c r="AC52">
        <v>0</v>
      </c>
      <c r="AD52">
        <v>8.0067600000000017</v>
      </c>
      <c r="AE52">
        <v>14.425599999999999</v>
      </c>
      <c r="AF52">
        <v>6.1515000000000022</v>
      </c>
      <c r="AG52">
        <v>28.28089632</v>
      </c>
      <c r="AH52">
        <v>10.273223999999997</v>
      </c>
      <c r="AI52">
        <v>0</v>
      </c>
      <c r="AJ52">
        <v>0</v>
      </c>
      <c r="AK52">
        <v>11.426700000000002</v>
      </c>
      <c r="AL52">
        <v>18.204899999999999</v>
      </c>
      <c r="AM52">
        <v>0</v>
      </c>
      <c r="AN52">
        <v>0</v>
      </c>
      <c r="AO52">
        <v>11.621231999999997</v>
      </c>
      <c r="AP52">
        <v>4.9511795412944677</v>
      </c>
      <c r="AQ52">
        <v>0</v>
      </c>
      <c r="AR52">
        <v>4.8489999999999993</v>
      </c>
      <c r="AS52">
        <v>14.009049424323521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898.73264122037847</v>
      </c>
      <c r="DN52">
        <v>31.343868517751527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449.99853033195029</v>
      </c>
      <c r="L53">
        <v>4.5015800261914247</v>
      </c>
      <c r="M53">
        <v>49.914618369987068</v>
      </c>
      <c r="N53">
        <v>25.733414077497333</v>
      </c>
      <c r="O53">
        <v>73.288699267782434</v>
      </c>
      <c r="P53">
        <v>20.376630707476167</v>
      </c>
      <c r="Q53">
        <v>4.8328458942632171</v>
      </c>
      <c r="R53">
        <v>18.613568440322187</v>
      </c>
      <c r="S53">
        <v>4.827602131438721</v>
      </c>
      <c r="T53">
        <v>0</v>
      </c>
      <c r="U53">
        <v>51.756345640569393</v>
      </c>
      <c r="V53">
        <v>5.0068965517241386</v>
      </c>
      <c r="W53">
        <v>17.332054812483609</v>
      </c>
      <c r="X53">
        <v>43.193850363043246</v>
      </c>
      <c r="Y53">
        <v>0</v>
      </c>
      <c r="Z53">
        <v>0</v>
      </c>
      <c r="AA53">
        <v>0</v>
      </c>
      <c r="AB53">
        <v>0</v>
      </c>
      <c r="AC53">
        <v>0</v>
      </c>
      <c r="AD53">
        <v>8.0067600000000017</v>
      </c>
      <c r="AE53">
        <v>14.425599999999999</v>
      </c>
      <c r="AF53">
        <v>6.1515000000000022</v>
      </c>
      <c r="AG53">
        <v>28.28089632</v>
      </c>
      <c r="AH53">
        <v>10.273223999999997</v>
      </c>
      <c r="AI53">
        <v>0</v>
      </c>
      <c r="AJ53">
        <v>0</v>
      </c>
      <c r="AK53">
        <v>11.426700000000002</v>
      </c>
      <c r="AL53">
        <v>18.204899999999999</v>
      </c>
      <c r="AM53">
        <v>0</v>
      </c>
      <c r="AN53">
        <v>0</v>
      </c>
      <c r="AO53">
        <v>11.621231999999997</v>
      </c>
      <c r="AP53">
        <v>4.9511795412944677</v>
      </c>
      <c r="AQ53">
        <v>0</v>
      </c>
      <c r="AR53">
        <v>4.8489999999999993</v>
      </c>
      <c r="AS53">
        <v>5.3172000000000006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862.79431978979028</v>
      </c>
      <c r="DN53">
        <v>30.090508686233392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439.9993851207746</v>
      </c>
      <c r="L54">
        <v>4.5015852978304904</v>
      </c>
      <c r="M54">
        <v>49.914618369987068</v>
      </c>
      <c r="N54">
        <v>25.733414077497333</v>
      </c>
      <c r="O54">
        <v>73.288699267782434</v>
      </c>
      <c r="P54">
        <v>20.376630707476167</v>
      </c>
      <c r="Q54">
        <v>4.8328458942632171</v>
      </c>
      <c r="R54">
        <v>18.613568440322187</v>
      </c>
      <c r="S54">
        <v>4.827602131438721</v>
      </c>
      <c r="T54">
        <v>0</v>
      </c>
      <c r="U54">
        <v>51.756345640569393</v>
      </c>
      <c r="V54">
        <v>5.0068965517241386</v>
      </c>
      <c r="W54">
        <v>17.332054812483609</v>
      </c>
      <c r="X54">
        <v>43.193850363043246</v>
      </c>
      <c r="Y54">
        <v>0</v>
      </c>
      <c r="Z54">
        <v>0</v>
      </c>
      <c r="AA54">
        <v>0</v>
      </c>
      <c r="AB54">
        <v>0</v>
      </c>
      <c r="AC54">
        <v>0</v>
      </c>
      <c r="AD54">
        <v>8.0067600000000017</v>
      </c>
      <c r="AE54">
        <v>14.425599999999999</v>
      </c>
      <c r="AF54">
        <v>6.1515000000000022</v>
      </c>
      <c r="AG54">
        <v>28.28089632</v>
      </c>
      <c r="AH54">
        <v>10.273223999999997</v>
      </c>
      <c r="AI54">
        <v>0</v>
      </c>
      <c r="AJ54">
        <v>0</v>
      </c>
      <c r="AK54">
        <v>11.426700000000002</v>
      </c>
      <c r="AL54">
        <v>18.204899999999999</v>
      </c>
      <c r="AM54">
        <v>0</v>
      </c>
      <c r="AN54">
        <v>0</v>
      </c>
      <c r="AO54">
        <v>11.621231999999997</v>
      </c>
      <c r="AP54">
        <v>4.9511795412944677</v>
      </c>
      <c r="AQ54">
        <v>0</v>
      </c>
      <c r="AR54">
        <v>4.8489999999999993</v>
      </c>
      <c r="AS54">
        <v>4.1355999999999993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851.99037057653811</v>
      </c>
      <c r="DN54">
        <v>29.713717959949012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399.99997130947867</v>
      </c>
      <c r="L55">
        <v>4.6568749570522021</v>
      </c>
      <c r="M55">
        <v>49.914618369987068</v>
      </c>
      <c r="N55">
        <v>25.733414077497333</v>
      </c>
      <c r="O55">
        <v>73.288699267782434</v>
      </c>
      <c r="P55">
        <v>20.376630707476167</v>
      </c>
      <c r="Q55">
        <v>4.8328458942632171</v>
      </c>
      <c r="R55">
        <v>18.613568440322187</v>
      </c>
      <c r="S55">
        <v>4.827602131438721</v>
      </c>
      <c r="T55">
        <v>0</v>
      </c>
      <c r="U55">
        <v>51.756345640569393</v>
      </c>
      <c r="V55">
        <v>5.0068965517241386</v>
      </c>
      <c r="W55">
        <v>17.332054812483609</v>
      </c>
      <c r="X55">
        <v>43.193850363043246</v>
      </c>
      <c r="Y55">
        <v>0</v>
      </c>
      <c r="Z55">
        <v>0</v>
      </c>
      <c r="AA55">
        <v>0</v>
      </c>
      <c r="AB55">
        <v>0</v>
      </c>
      <c r="AC55">
        <v>0</v>
      </c>
      <c r="AD55">
        <v>8.0067600000000017</v>
      </c>
      <c r="AE55">
        <v>14.425599999999999</v>
      </c>
      <c r="AF55">
        <v>6.1515000000000022</v>
      </c>
      <c r="AG55">
        <v>28.28089632</v>
      </c>
      <c r="AH55">
        <v>10.273223999999997</v>
      </c>
      <c r="AI55">
        <v>0</v>
      </c>
      <c r="AJ55">
        <v>0</v>
      </c>
      <c r="AK55">
        <v>11.426700000000002</v>
      </c>
      <c r="AL55">
        <v>18.204899999999999</v>
      </c>
      <c r="AM55">
        <v>0</v>
      </c>
      <c r="AN55">
        <v>0</v>
      </c>
      <c r="AO55">
        <v>11.621231999999997</v>
      </c>
      <c r="AP55">
        <v>4.9511795412944677</v>
      </c>
      <c r="AQ55">
        <v>0</v>
      </c>
      <c r="AR55">
        <v>4.8489999999999993</v>
      </c>
      <c r="AS55">
        <v>4.1355999999999993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813.48899340793059</v>
      </c>
      <c r="DN55">
        <v>28.370970976482216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379.99867409228585</v>
      </c>
      <c r="L56">
        <v>4.5015012009607673</v>
      </c>
      <c r="M56">
        <v>49.914618369987068</v>
      </c>
      <c r="N56">
        <v>25.733414077497333</v>
      </c>
      <c r="O56">
        <v>73.288699267782434</v>
      </c>
      <c r="P56">
        <v>20.376630707476167</v>
      </c>
      <c r="Q56">
        <v>4.8328458942632171</v>
      </c>
      <c r="R56">
        <v>18.613568440322187</v>
      </c>
      <c r="S56">
        <v>4.827602131438721</v>
      </c>
      <c r="T56">
        <v>0</v>
      </c>
      <c r="U56">
        <v>51.756345640569393</v>
      </c>
      <c r="V56">
        <v>5.0068965517241386</v>
      </c>
      <c r="W56">
        <v>17.332054812483609</v>
      </c>
      <c r="X56">
        <v>43.193850363043246</v>
      </c>
      <c r="Y56">
        <v>0</v>
      </c>
      <c r="Z56">
        <v>0</v>
      </c>
      <c r="AA56">
        <v>0</v>
      </c>
      <c r="AB56">
        <v>0</v>
      </c>
      <c r="AC56">
        <v>0</v>
      </c>
      <c r="AD56">
        <v>8.0067600000000017</v>
      </c>
      <c r="AE56">
        <v>14.425599999999999</v>
      </c>
      <c r="AF56">
        <v>6.1515000000000022</v>
      </c>
      <c r="AG56">
        <v>28.28089632</v>
      </c>
      <c r="AH56">
        <v>17.260679999999997</v>
      </c>
      <c r="AI56">
        <v>0</v>
      </c>
      <c r="AJ56">
        <v>0</v>
      </c>
      <c r="AK56">
        <v>11.426700000000002</v>
      </c>
      <c r="AL56">
        <v>18.204899999999999</v>
      </c>
      <c r="AM56">
        <v>0</v>
      </c>
      <c r="AN56">
        <v>0</v>
      </c>
      <c r="AO56">
        <v>11.621231999999997</v>
      </c>
      <c r="AP56">
        <v>4.9511795412944677</v>
      </c>
      <c r="AQ56">
        <v>0</v>
      </c>
      <c r="AR56">
        <v>4.8489999999999993</v>
      </c>
      <c r="AS56">
        <v>4.1355999999999993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800.76358077655414</v>
      </c>
      <c r="DN56">
        <v>27.927168634574453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399.99997130947867</v>
      </c>
      <c r="L57">
        <v>3.2182960699824648</v>
      </c>
      <c r="M57">
        <v>49.914618369987068</v>
      </c>
      <c r="N57">
        <v>25.733414077497333</v>
      </c>
      <c r="O57">
        <v>73.288699267782434</v>
      </c>
      <c r="P57">
        <v>20.376630707476167</v>
      </c>
      <c r="Q57">
        <v>4.8328458942632171</v>
      </c>
      <c r="R57">
        <v>18.613568440322187</v>
      </c>
      <c r="S57">
        <v>4.827602131438721</v>
      </c>
      <c r="T57">
        <v>0</v>
      </c>
      <c r="U57">
        <v>51.756345640569393</v>
      </c>
      <c r="V57">
        <v>5.0068965517241386</v>
      </c>
      <c r="W57">
        <v>14.662890818858562</v>
      </c>
      <c r="X57">
        <v>43.193850363043246</v>
      </c>
      <c r="Y57">
        <v>0</v>
      </c>
      <c r="Z57">
        <v>0</v>
      </c>
      <c r="AA57">
        <v>0</v>
      </c>
      <c r="AB57">
        <v>0</v>
      </c>
      <c r="AC57">
        <v>0</v>
      </c>
      <c r="AD57">
        <v>8.0067600000000017</v>
      </c>
      <c r="AE57">
        <v>14.425599999999999</v>
      </c>
      <c r="AF57">
        <v>6.1515000000000022</v>
      </c>
      <c r="AG57">
        <v>28.28089632</v>
      </c>
      <c r="AH57">
        <v>17.260679999999997</v>
      </c>
      <c r="AI57">
        <v>0</v>
      </c>
      <c r="AJ57">
        <v>0</v>
      </c>
      <c r="AK57">
        <v>11.426700000000002</v>
      </c>
      <c r="AL57">
        <v>18.204899999999999</v>
      </c>
      <c r="AM57">
        <v>0</v>
      </c>
      <c r="AN57">
        <v>0</v>
      </c>
      <c r="AO57">
        <v>11.621231999999997</v>
      </c>
      <c r="AP57">
        <v>5.0637063490511602</v>
      </c>
      <c r="AQ57">
        <v>0</v>
      </c>
      <c r="AR57">
        <v>4.8489999999999993</v>
      </c>
      <c r="AS57">
        <v>4.1355999999999993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816.38038846281609</v>
      </c>
      <c r="DN57">
        <v>28.471815848658604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449.67528914672232</v>
      </c>
      <c r="L58">
        <v>3.5392730779884589</v>
      </c>
      <c r="M58">
        <v>49.914618369987068</v>
      </c>
      <c r="N58">
        <v>25.733414077497333</v>
      </c>
      <c r="O58">
        <v>73.288699267782434</v>
      </c>
      <c r="P58">
        <v>20.376630707476167</v>
      </c>
      <c r="Q58">
        <v>4.8328458942632171</v>
      </c>
      <c r="R58">
        <v>18.613568440322187</v>
      </c>
      <c r="S58">
        <v>4.827602131438721</v>
      </c>
      <c r="T58">
        <v>0</v>
      </c>
      <c r="U58">
        <v>51.756345640569393</v>
      </c>
      <c r="V58">
        <v>5.0068965517241386</v>
      </c>
      <c r="W58">
        <v>14.662890818858562</v>
      </c>
      <c r="X58">
        <v>43.193850363043246</v>
      </c>
      <c r="Y58">
        <v>0</v>
      </c>
      <c r="Z58">
        <v>0</v>
      </c>
      <c r="AA58">
        <v>0</v>
      </c>
      <c r="AB58">
        <v>0</v>
      </c>
      <c r="AC58">
        <v>0</v>
      </c>
      <c r="AD58">
        <v>8.0067600000000017</v>
      </c>
      <c r="AE58">
        <v>14.425599999999999</v>
      </c>
      <c r="AF58">
        <v>6.1515000000000022</v>
      </c>
      <c r="AG58">
        <v>28.28089632</v>
      </c>
      <c r="AH58">
        <v>30.778079999999996</v>
      </c>
      <c r="AI58">
        <v>0</v>
      </c>
      <c r="AJ58">
        <v>0</v>
      </c>
      <c r="AK58">
        <v>11.426700000000002</v>
      </c>
      <c r="AL58">
        <v>18.204899999999999</v>
      </c>
      <c r="AM58">
        <v>0</v>
      </c>
      <c r="AN58">
        <v>0</v>
      </c>
      <c r="AO58">
        <v>11.621231999999997</v>
      </c>
      <c r="AP58">
        <v>5.0637063490511602</v>
      </c>
      <c r="AQ58">
        <v>0</v>
      </c>
      <c r="AR58">
        <v>4.8489999999999993</v>
      </c>
      <c r="AS58">
        <v>4.1355999999999993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877.75367198327262</v>
      </c>
      <c r="DN58">
        <v>30.61222717345186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509.61774339319203</v>
      </c>
      <c r="L59">
        <v>4.4913099086993116</v>
      </c>
      <c r="M59">
        <v>49.914618369987068</v>
      </c>
      <c r="N59">
        <v>25.733414077497333</v>
      </c>
      <c r="O59">
        <v>73.288699267782434</v>
      </c>
      <c r="P59">
        <v>20.376630707476167</v>
      </c>
      <c r="Q59">
        <v>4.8328458942632171</v>
      </c>
      <c r="R59">
        <v>18.613568440322187</v>
      </c>
      <c r="S59">
        <v>4.827602131438721</v>
      </c>
      <c r="T59">
        <v>0</v>
      </c>
      <c r="U59">
        <v>51.756345640569393</v>
      </c>
      <c r="V59">
        <v>5.0068965517241386</v>
      </c>
      <c r="W59">
        <v>14.662890818858562</v>
      </c>
      <c r="X59">
        <v>43.193850363043246</v>
      </c>
      <c r="Y59">
        <v>0</v>
      </c>
      <c r="Z59">
        <v>0</v>
      </c>
      <c r="AA59">
        <v>0</v>
      </c>
      <c r="AB59">
        <v>0</v>
      </c>
      <c r="AC59">
        <v>0</v>
      </c>
      <c r="AD59">
        <v>8.0067600000000017</v>
      </c>
      <c r="AE59">
        <v>14.425599999999999</v>
      </c>
      <c r="AF59">
        <v>6.1515000000000022</v>
      </c>
      <c r="AG59">
        <v>28.28089632</v>
      </c>
      <c r="AH59">
        <v>30.778079999999996</v>
      </c>
      <c r="AI59">
        <v>0</v>
      </c>
      <c r="AJ59">
        <v>0</v>
      </c>
      <c r="AK59">
        <v>11.426700000000002</v>
      </c>
      <c r="AL59">
        <v>18.204899999999999</v>
      </c>
      <c r="AM59">
        <v>0</v>
      </c>
      <c r="AN59">
        <v>0</v>
      </c>
      <c r="AO59">
        <v>11.621231999999997</v>
      </c>
      <c r="AP59">
        <v>5.3450233684428907</v>
      </c>
      <c r="AQ59">
        <v>0</v>
      </c>
      <c r="AR59">
        <v>4.8489999999999993</v>
      </c>
      <c r="AS59">
        <v>4.1355999999999993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936.86783877591847</v>
      </c>
      <c r="DN59">
        <v>32.673868477378299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509.61774339319203</v>
      </c>
      <c r="L60">
        <v>9.4176251707983596</v>
      </c>
      <c r="M60">
        <v>49.914618369987068</v>
      </c>
      <c r="N60">
        <v>25.733414077497333</v>
      </c>
      <c r="O60">
        <v>73.288699267782434</v>
      </c>
      <c r="P60">
        <v>20.376630707476167</v>
      </c>
      <c r="Q60">
        <v>8.7836431156569628</v>
      </c>
      <c r="R60">
        <v>18.613568440322187</v>
      </c>
      <c r="S60">
        <v>11.58435075885329</v>
      </c>
      <c r="T60">
        <v>0</v>
      </c>
      <c r="U60">
        <v>51.756345640569393</v>
      </c>
      <c r="V60">
        <v>5.0068965517241386</v>
      </c>
      <c r="W60">
        <v>14.662890818858562</v>
      </c>
      <c r="X60">
        <v>43.193850363043246</v>
      </c>
      <c r="Y60">
        <v>0</v>
      </c>
      <c r="Z60">
        <v>0</v>
      </c>
      <c r="AA60">
        <v>0</v>
      </c>
      <c r="AB60">
        <v>0</v>
      </c>
      <c r="AC60">
        <v>0</v>
      </c>
      <c r="AD60">
        <v>8.0067600000000017</v>
      </c>
      <c r="AE60">
        <v>14.425599999999999</v>
      </c>
      <c r="AF60">
        <v>6.1515000000000022</v>
      </c>
      <c r="AG60">
        <v>28.28089632</v>
      </c>
      <c r="AH60">
        <v>30.778079999999996</v>
      </c>
      <c r="AI60">
        <v>0</v>
      </c>
      <c r="AJ60">
        <v>0</v>
      </c>
      <c r="AK60">
        <v>11.426700000000002</v>
      </c>
      <c r="AL60">
        <v>18.204899999999999</v>
      </c>
      <c r="AM60">
        <v>0</v>
      </c>
      <c r="AN60">
        <v>0</v>
      </c>
      <c r="AO60">
        <v>11.621231999999997</v>
      </c>
      <c r="AP60">
        <v>5.3450233684428907</v>
      </c>
      <c r="AQ60">
        <v>0</v>
      </c>
      <c r="AR60">
        <v>4.8489999999999993</v>
      </c>
      <c r="AS60">
        <v>4.1355999999999993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951.97483835957269</v>
      </c>
      <c r="DN60">
        <v>33.200730004631346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509.61774339319203</v>
      </c>
      <c r="L61">
        <v>9.4176251707983596</v>
      </c>
      <c r="M61">
        <v>49.914618369987068</v>
      </c>
      <c r="N61">
        <v>25.733414077497333</v>
      </c>
      <c r="O61">
        <v>73.288699267782434</v>
      </c>
      <c r="P61">
        <v>20.376630707476167</v>
      </c>
      <c r="Q61">
        <v>8.7836431156569628</v>
      </c>
      <c r="R61">
        <v>18.613568440322187</v>
      </c>
      <c r="S61">
        <v>11.58435075885329</v>
      </c>
      <c r="T61">
        <v>0</v>
      </c>
      <c r="U61">
        <v>51.756345640569393</v>
      </c>
      <c r="V61">
        <v>5.0068965517241386</v>
      </c>
      <c r="W61">
        <v>14.662890818858562</v>
      </c>
      <c r="X61">
        <v>43.193850363043246</v>
      </c>
      <c r="Y61">
        <v>0</v>
      </c>
      <c r="Z61">
        <v>2.8638167999999995</v>
      </c>
      <c r="AA61">
        <v>0</v>
      </c>
      <c r="AB61">
        <v>0</v>
      </c>
      <c r="AC61">
        <v>0</v>
      </c>
      <c r="AD61">
        <v>8.0067600000000017</v>
      </c>
      <c r="AE61">
        <v>14.425599999999999</v>
      </c>
      <c r="AF61">
        <v>6.1515000000000022</v>
      </c>
      <c r="AG61">
        <v>28.28089632</v>
      </c>
      <c r="AH61">
        <v>30.778079999999996</v>
      </c>
      <c r="AI61">
        <v>0</v>
      </c>
      <c r="AJ61">
        <v>0</v>
      </c>
      <c r="AK61">
        <v>11.426700000000002</v>
      </c>
      <c r="AL61">
        <v>18.204899999999999</v>
      </c>
      <c r="AM61">
        <v>0</v>
      </c>
      <c r="AN61">
        <v>0</v>
      </c>
      <c r="AO61">
        <v>11.621231999999997</v>
      </c>
      <c r="AP61">
        <v>5.3450233684428907</v>
      </c>
      <c r="AQ61">
        <v>0</v>
      </c>
      <c r="AR61">
        <v>4.8489999999999993</v>
      </c>
      <c r="AS61">
        <v>4.1355999999999993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954.74214451584544</v>
      </c>
      <c r="DN61">
        <v>33.297240648358631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509.61774339319203</v>
      </c>
      <c r="L62">
        <v>9.4176251707983596</v>
      </c>
      <c r="M62">
        <v>49.914618369987068</v>
      </c>
      <c r="N62">
        <v>25.733414077497333</v>
      </c>
      <c r="O62">
        <v>73.288699267782434</v>
      </c>
      <c r="P62">
        <v>20.376630707476167</v>
      </c>
      <c r="Q62">
        <v>8.7836431156569628</v>
      </c>
      <c r="R62">
        <v>18.613568440322187</v>
      </c>
      <c r="S62">
        <v>11.58435075885329</v>
      </c>
      <c r="T62">
        <v>0</v>
      </c>
      <c r="U62">
        <v>51.756345640569393</v>
      </c>
      <c r="V62">
        <v>5.0068965517241386</v>
      </c>
      <c r="W62">
        <v>14.662890818858562</v>
      </c>
      <c r="X62">
        <v>43.193850363043246</v>
      </c>
      <c r="Y62">
        <v>0</v>
      </c>
      <c r="Z62">
        <v>2.8638167999999995</v>
      </c>
      <c r="AA62">
        <v>0</v>
      </c>
      <c r="AB62">
        <v>0</v>
      </c>
      <c r="AC62">
        <v>0</v>
      </c>
      <c r="AD62">
        <v>8.0067600000000017</v>
      </c>
      <c r="AE62">
        <v>14.425599999999999</v>
      </c>
      <c r="AF62">
        <v>6.1515000000000022</v>
      </c>
      <c r="AG62">
        <v>28.28089632</v>
      </c>
      <c r="AH62">
        <v>30.778079999999996</v>
      </c>
      <c r="AI62">
        <v>0</v>
      </c>
      <c r="AJ62">
        <v>0</v>
      </c>
      <c r="AK62">
        <v>11.426700000000002</v>
      </c>
      <c r="AL62">
        <v>18.204899999999999</v>
      </c>
      <c r="AM62">
        <v>0</v>
      </c>
      <c r="AN62">
        <v>0</v>
      </c>
      <c r="AO62">
        <v>11.621231999999997</v>
      </c>
      <c r="AP62">
        <v>5.3450233684428907</v>
      </c>
      <c r="AQ62">
        <v>0</v>
      </c>
      <c r="AR62">
        <v>4.8489999999999993</v>
      </c>
      <c r="AS62">
        <v>4.1355999999999993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954.74214451584544</v>
      </c>
      <c r="DN62">
        <v>33.297240648358631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509.61774339319203</v>
      </c>
      <c r="L63">
        <v>9.417467647990641</v>
      </c>
      <c r="M63">
        <v>49.914618369987068</v>
      </c>
      <c r="N63">
        <v>25.733414077497333</v>
      </c>
      <c r="O63">
        <v>73.288699267782434</v>
      </c>
      <c r="P63">
        <v>20.376630707476167</v>
      </c>
      <c r="Q63">
        <v>8.7752122774708408</v>
      </c>
      <c r="R63">
        <v>18.613568440322187</v>
      </c>
      <c r="S63">
        <v>11.591844011142063</v>
      </c>
      <c r="T63">
        <v>0</v>
      </c>
      <c r="U63">
        <v>51.756345640569393</v>
      </c>
      <c r="V63">
        <v>5.0068965517241386</v>
      </c>
      <c r="W63">
        <v>14.662890818858562</v>
      </c>
      <c r="X63">
        <v>43.193850363043246</v>
      </c>
      <c r="Y63">
        <v>0</v>
      </c>
      <c r="Z63">
        <v>2.8638167999999995</v>
      </c>
      <c r="AA63">
        <v>0</v>
      </c>
      <c r="AB63">
        <v>5.2685999999999993</v>
      </c>
      <c r="AC63">
        <v>0</v>
      </c>
      <c r="AD63">
        <v>4.0033800000000008</v>
      </c>
      <c r="AE63">
        <v>14.425599999999999</v>
      </c>
      <c r="AF63">
        <v>6.1515000000000022</v>
      </c>
      <c r="AG63">
        <v>28.28089632</v>
      </c>
      <c r="AH63">
        <v>30.778079999999996</v>
      </c>
      <c r="AI63">
        <v>0</v>
      </c>
      <c r="AJ63">
        <v>0</v>
      </c>
      <c r="AK63">
        <v>11.426700000000002</v>
      </c>
      <c r="AL63">
        <v>18.204899999999999</v>
      </c>
      <c r="AM63">
        <v>0</v>
      </c>
      <c r="AN63">
        <v>0</v>
      </c>
      <c r="AO63">
        <v>11.621231999999997</v>
      </c>
      <c r="AP63">
        <v>5.3450233684428907</v>
      </c>
      <c r="AQ63">
        <v>0</v>
      </c>
      <c r="AR63">
        <v>4.8489999999999993</v>
      </c>
      <c r="AS63">
        <v>4.1355999999999993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955.96366901928184</v>
      </c>
      <c r="DN63">
        <v>33.339841036217045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509.61774339319203</v>
      </c>
      <c r="L64">
        <v>9.3655389865722025</v>
      </c>
      <c r="M64">
        <v>49.914618369987068</v>
      </c>
      <c r="N64">
        <v>25.733414077497333</v>
      </c>
      <c r="O64">
        <v>73.288699267782434</v>
      </c>
      <c r="P64">
        <v>20.376630707476167</v>
      </c>
      <c r="Q64">
        <v>8.7752122774708408</v>
      </c>
      <c r="R64">
        <v>18.613568440322187</v>
      </c>
      <c r="S64">
        <v>11.591844011142063</v>
      </c>
      <c r="T64">
        <v>0</v>
      </c>
      <c r="U64">
        <v>51.756345640569393</v>
      </c>
      <c r="V64">
        <v>5.0068965517241386</v>
      </c>
      <c r="W64">
        <v>14.662890818858562</v>
      </c>
      <c r="X64">
        <v>43.193850363043246</v>
      </c>
      <c r="Y64">
        <v>0</v>
      </c>
      <c r="Z64">
        <v>2.8638167999999995</v>
      </c>
      <c r="AA64">
        <v>0</v>
      </c>
      <c r="AB64">
        <v>5.2685999999999993</v>
      </c>
      <c r="AC64">
        <v>0</v>
      </c>
      <c r="AD64">
        <v>4.0033800000000008</v>
      </c>
      <c r="AE64">
        <v>14.425599999999999</v>
      </c>
      <c r="AF64">
        <v>6.1515000000000022</v>
      </c>
      <c r="AG64">
        <v>28.28089632</v>
      </c>
      <c r="AH64">
        <v>30.778079999999996</v>
      </c>
      <c r="AI64">
        <v>0</v>
      </c>
      <c r="AJ64">
        <v>0</v>
      </c>
      <c r="AK64">
        <v>11.426700000000002</v>
      </c>
      <c r="AL64">
        <v>18.204899999999999</v>
      </c>
      <c r="AM64">
        <v>0</v>
      </c>
      <c r="AN64">
        <v>0</v>
      </c>
      <c r="AO64">
        <v>11.621231999999997</v>
      </c>
      <c r="AP64">
        <v>5.3450233684428907</v>
      </c>
      <c r="AQ64">
        <v>0</v>
      </c>
      <c r="AR64">
        <v>4.8489999999999993</v>
      </c>
      <c r="AS64">
        <v>4.1355999999999993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955.91349034857376</v>
      </c>
      <c r="DN64">
        <v>33.338091045506594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509.61774339319203</v>
      </c>
      <c r="L65">
        <v>9.4176109001666966</v>
      </c>
      <c r="M65">
        <v>49.914618369987068</v>
      </c>
      <c r="N65">
        <v>25.733414077497333</v>
      </c>
      <c r="O65">
        <v>73.288699267782434</v>
      </c>
      <c r="P65">
        <v>20.376630707476167</v>
      </c>
      <c r="Q65">
        <v>8.7752122774708408</v>
      </c>
      <c r="R65">
        <v>18.613568440322187</v>
      </c>
      <c r="S65">
        <v>11.591844011142063</v>
      </c>
      <c r="T65">
        <v>0</v>
      </c>
      <c r="U65">
        <v>51.756345640569393</v>
      </c>
      <c r="V65">
        <v>5.0068965517241386</v>
      </c>
      <c r="W65">
        <v>14.662890818858562</v>
      </c>
      <c r="X65">
        <v>43.193850363043246</v>
      </c>
      <c r="Y65">
        <v>0</v>
      </c>
      <c r="Z65">
        <v>2.8638167999999995</v>
      </c>
      <c r="AA65">
        <v>0</v>
      </c>
      <c r="AB65">
        <v>5.2685999999999993</v>
      </c>
      <c r="AC65">
        <v>0</v>
      </c>
      <c r="AD65">
        <v>4.0033800000000008</v>
      </c>
      <c r="AE65">
        <v>14.425599999999999</v>
      </c>
      <c r="AF65">
        <v>6.1515000000000022</v>
      </c>
      <c r="AG65">
        <v>28.28089632</v>
      </c>
      <c r="AH65">
        <v>17.260679999999997</v>
      </c>
      <c r="AI65">
        <v>0</v>
      </c>
      <c r="AJ65">
        <v>0</v>
      </c>
      <c r="AK65">
        <v>11.426700000000002</v>
      </c>
      <c r="AL65">
        <v>18.204899999999999</v>
      </c>
      <c r="AM65">
        <v>0</v>
      </c>
      <c r="AN65">
        <v>0</v>
      </c>
      <c r="AO65">
        <v>11.621231999999997</v>
      </c>
      <c r="AP65">
        <v>5.3450233684428907</v>
      </c>
      <c r="AQ65">
        <v>0</v>
      </c>
      <c r="AR65">
        <v>4.8489999999999993</v>
      </c>
      <c r="AS65">
        <v>4.1355999999999993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942.9019439120359</v>
      </c>
      <c r="DN65">
        <v>32.884309395639015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509.61774339319203</v>
      </c>
      <c r="L66">
        <v>9.4173513501017183</v>
      </c>
      <c r="M66">
        <v>49.914618369987068</v>
      </c>
      <c r="N66">
        <v>25.733414077497333</v>
      </c>
      <c r="O66">
        <v>73.288699267782434</v>
      </c>
      <c r="P66">
        <v>20.376630707476167</v>
      </c>
      <c r="Q66">
        <v>8.7752122774708408</v>
      </c>
      <c r="R66">
        <v>18.613568440322187</v>
      </c>
      <c r="S66">
        <v>11.591844011142063</v>
      </c>
      <c r="T66">
        <v>0</v>
      </c>
      <c r="U66">
        <v>51.756345640569393</v>
      </c>
      <c r="V66">
        <v>5.0068965517241386</v>
      </c>
      <c r="W66">
        <v>14.662890818858562</v>
      </c>
      <c r="X66">
        <v>43.193850363043246</v>
      </c>
      <c r="Y66">
        <v>0</v>
      </c>
      <c r="Z66">
        <v>2.8638167999999995</v>
      </c>
      <c r="AA66">
        <v>0</v>
      </c>
      <c r="AB66">
        <v>5.2685999999999993</v>
      </c>
      <c r="AC66">
        <v>0</v>
      </c>
      <c r="AD66">
        <v>4.0033800000000008</v>
      </c>
      <c r="AE66">
        <v>14.425599999999999</v>
      </c>
      <c r="AF66">
        <v>6.1515000000000022</v>
      </c>
      <c r="AG66">
        <v>28.28089632</v>
      </c>
      <c r="AH66">
        <v>17.260679999999997</v>
      </c>
      <c r="AI66">
        <v>0</v>
      </c>
      <c r="AJ66">
        <v>0</v>
      </c>
      <c r="AK66">
        <v>11.426700000000002</v>
      </c>
      <c r="AL66">
        <v>18.204899999999999</v>
      </c>
      <c r="AM66">
        <v>0</v>
      </c>
      <c r="AN66">
        <v>0</v>
      </c>
      <c r="AO66">
        <v>11.621231999999997</v>
      </c>
      <c r="AP66">
        <v>5.3450233684428907</v>
      </c>
      <c r="AQ66">
        <v>0</v>
      </c>
      <c r="AR66">
        <v>4.8489999999999993</v>
      </c>
      <c r="AS66">
        <v>4.1355999999999993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942.9016931298612</v>
      </c>
      <c r="DN66">
        <v>32.884300627748694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509.61774339319203</v>
      </c>
      <c r="L67">
        <v>9.4173601489927083</v>
      </c>
      <c r="M67">
        <v>49.914618369987068</v>
      </c>
      <c r="N67">
        <v>25.733414077497333</v>
      </c>
      <c r="O67">
        <v>73.288699267782434</v>
      </c>
      <c r="P67">
        <v>20.376630707476167</v>
      </c>
      <c r="Q67">
        <v>8.7752122774708408</v>
      </c>
      <c r="R67">
        <v>18.613568440322187</v>
      </c>
      <c r="S67">
        <v>11.591844011142063</v>
      </c>
      <c r="T67">
        <v>0</v>
      </c>
      <c r="U67">
        <v>51.756345640569393</v>
      </c>
      <c r="V67">
        <v>5.008032765880218</v>
      </c>
      <c r="W67">
        <v>14.662890818858562</v>
      </c>
      <c r="X67">
        <v>43.193850363043246</v>
      </c>
      <c r="Y67">
        <v>0</v>
      </c>
      <c r="Z67">
        <v>2.8638167999999995</v>
      </c>
      <c r="AA67">
        <v>0</v>
      </c>
      <c r="AB67">
        <v>5.2685999999999993</v>
      </c>
      <c r="AC67">
        <v>0</v>
      </c>
      <c r="AD67">
        <v>4.0033800000000008</v>
      </c>
      <c r="AE67">
        <v>14.475187999999999</v>
      </c>
      <c r="AF67">
        <v>6.1515000000000022</v>
      </c>
      <c r="AG67">
        <v>28.28089632</v>
      </c>
      <c r="AH67">
        <v>17.260679999999997</v>
      </c>
      <c r="AI67">
        <v>0</v>
      </c>
      <c r="AJ67">
        <v>0</v>
      </c>
      <c r="AK67">
        <v>11.426700000000002</v>
      </c>
      <c r="AL67">
        <v>18.204899999999999</v>
      </c>
      <c r="AM67">
        <v>0</v>
      </c>
      <c r="AN67">
        <v>0</v>
      </c>
      <c r="AO67">
        <v>11.621231999999997</v>
      </c>
      <c r="AP67">
        <v>5.3450233684428907</v>
      </c>
      <c r="AQ67">
        <v>0</v>
      </c>
      <c r="AR67">
        <v>4.8489999999999993</v>
      </c>
      <c r="AS67">
        <v>4.1355999999999993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942.95071646069414</v>
      </c>
      <c r="DN67">
        <v>32.88601030996282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509.61774339319203</v>
      </c>
      <c r="L68">
        <v>9.4173601489927083</v>
      </c>
      <c r="M68">
        <v>49.914618369987068</v>
      </c>
      <c r="N68">
        <v>25.733414077497333</v>
      </c>
      <c r="O68">
        <v>73.288699267782434</v>
      </c>
      <c r="P68">
        <v>20.376630707476167</v>
      </c>
      <c r="Q68">
        <v>8.7752122774708408</v>
      </c>
      <c r="R68">
        <v>18.613568440322187</v>
      </c>
      <c r="S68">
        <v>11.591844011142063</v>
      </c>
      <c r="T68">
        <v>0</v>
      </c>
      <c r="U68">
        <v>51.756345640569393</v>
      </c>
      <c r="V68">
        <v>5.008032765880218</v>
      </c>
      <c r="W68">
        <v>14.662890818858562</v>
      </c>
      <c r="X68">
        <v>43.193850363043246</v>
      </c>
      <c r="Y68">
        <v>0</v>
      </c>
      <c r="Z68">
        <v>0</v>
      </c>
      <c r="AA68">
        <v>0</v>
      </c>
      <c r="AB68">
        <v>5.2685999999999993</v>
      </c>
      <c r="AC68">
        <v>0</v>
      </c>
      <c r="AD68">
        <v>4.0033800000000008</v>
      </c>
      <c r="AE68">
        <v>14.475187999999999</v>
      </c>
      <c r="AF68">
        <v>6.1515000000000022</v>
      </c>
      <c r="AG68">
        <v>28.28089632</v>
      </c>
      <c r="AH68">
        <v>17.260679999999997</v>
      </c>
      <c r="AI68">
        <v>0</v>
      </c>
      <c r="AJ68">
        <v>0</v>
      </c>
      <c r="AK68">
        <v>11.426700000000002</v>
      </c>
      <c r="AL68">
        <v>18.204899999999999</v>
      </c>
      <c r="AM68">
        <v>0</v>
      </c>
      <c r="AN68">
        <v>0</v>
      </c>
      <c r="AO68">
        <v>11.621231999999997</v>
      </c>
      <c r="AP68">
        <v>5.3450233684428907</v>
      </c>
      <c r="AQ68">
        <v>0</v>
      </c>
      <c r="AR68">
        <v>4.8489999999999993</v>
      </c>
      <c r="AS68">
        <v>4.1355999999999993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940.18341030442139</v>
      </c>
      <c r="DN68">
        <v>32.78949966623555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509.61774339319203</v>
      </c>
      <c r="L69">
        <v>9.4173601489927083</v>
      </c>
      <c r="M69">
        <v>49.914618369987068</v>
      </c>
      <c r="N69">
        <v>25.733414077497333</v>
      </c>
      <c r="O69">
        <v>73.288699267782434</v>
      </c>
      <c r="P69">
        <v>20.376630707476167</v>
      </c>
      <c r="Q69">
        <v>8.7752122774708408</v>
      </c>
      <c r="R69">
        <v>18.613568440322187</v>
      </c>
      <c r="S69">
        <v>11.591844011142063</v>
      </c>
      <c r="T69">
        <v>0</v>
      </c>
      <c r="U69">
        <v>51.756345640569393</v>
      </c>
      <c r="V69">
        <v>5.008032765880218</v>
      </c>
      <c r="W69">
        <v>14.662890818858562</v>
      </c>
      <c r="X69">
        <v>43.193850363043246</v>
      </c>
      <c r="Y69">
        <v>0</v>
      </c>
      <c r="Z69">
        <v>0</v>
      </c>
      <c r="AA69">
        <v>0</v>
      </c>
      <c r="AB69">
        <v>5.2685999999999993</v>
      </c>
      <c r="AC69">
        <v>0</v>
      </c>
      <c r="AD69">
        <v>4.0033800000000008</v>
      </c>
      <c r="AE69">
        <v>14.475187999999999</v>
      </c>
      <c r="AF69">
        <v>6.1515000000000022</v>
      </c>
      <c r="AG69">
        <v>28.28089632</v>
      </c>
      <c r="AH69">
        <v>10.273223999999997</v>
      </c>
      <c r="AI69">
        <v>0</v>
      </c>
      <c r="AJ69">
        <v>0</v>
      </c>
      <c r="AK69">
        <v>11.426700000000002</v>
      </c>
      <c r="AL69">
        <v>59.217938999999987</v>
      </c>
      <c r="AM69">
        <v>0</v>
      </c>
      <c r="AN69">
        <v>0</v>
      </c>
      <c r="AO69">
        <v>11.621231999999997</v>
      </c>
      <c r="AP69">
        <v>5.3450233684428907</v>
      </c>
      <c r="AQ69">
        <v>0</v>
      </c>
      <c r="AR69">
        <v>3.8791999999999995</v>
      </c>
      <c r="AS69">
        <v>4.1355999999999993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972.12521321743611</v>
      </c>
      <c r="DN69">
        <v>33.903479753220822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509.61774339319203</v>
      </c>
      <c r="L70">
        <v>9.4173768513439367</v>
      </c>
      <c r="M70">
        <v>49.914618369987068</v>
      </c>
      <c r="N70">
        <v>25.733414077497333</v>
      </c>
      <c r="O70">
        <v>73.288699267782434</v>
      </c>
      <c r="P70">
        <v>20.376630707476167</v>
      </c>
      <c r="Q70">
        <v>8.7752122774708408</v>
      </c>
      <c r="R70">
        <v>18.613568440322187</v>
      </c>
      <c r="S70">
        <v>11.591844011142063</v>
      </c>
      <c r="T70">
        <v>0</v>
      </c>
      <c r="U70">
        <v>51.756345640569393</v>
      </c>
      <c r="V70">
        <v>5.008032765880218</v>
      </c>
      <c r="W70">
        <v>14.662890818858562</v>
      </c>
      <c r="X70">
        <v>43.193850363043246</v>
      </c>
      <c r="Y70">
        <v>0</v>
      </c>
      <c r="Z70">
        <v>0</v>
      </c>
      <c r="AA70">
        <v>0</v>
      </c>
      <c r="AB70">
        <v>5.2685999999999993</v>
      </c>
      <c r="AC70">
        <v>0</v>
      </c>
      <c r="AD70">
        <v>4.0033800000000008</v>
      </c>
      <c r="AE70">
        <v>14.475187999999999</v>
      </c>
      <c r="AF70">
        <v>6.1515000000000022</v>
      </c>
      <c r="AG70">
        <v>28.28089632</v>
      </c>
      <c r="AH70">
        <v>10.273223999999997</v>
      </c>
      <c r="AI70">
        <v>0</v>
      </c>
      <c r="AJ70">
        <v>0</v>
      </c>
      <c r="AK70">
        <v>11.426700000000002</v>
      </c>
      <c r="AL70">
        <v>59.217938999999987</v>
      </c>
      <c r="AM70">
        <v>0</v>
      </c>
      <c r="AN70">
        <v>0</v>
      </c>
      <c r="AO70">
        <v>11.621231999999997</v>
      </c>
      <c r="AP70">
        <v>5.3450233684428907</v>
      </c>
      <c r="AQ70">
        <v>0</v>
      </c>
      <c r="AR70">
        <v>3.8791999999999995</v>
      </c>
      <c r="AS70">
        <v>4.1355999999999993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972.12522935656762</v>
      </c>
      <c r="DN70">
        <v>33.903480316440607</v>
      </c>
    </row>
    <row r="71" spans="1:118">
      <c r="A71" t="s">
        <v>113</v>
      </c>
      <c r="B71">
        <v>0</v>
      </c>
      <c r="C71">
        <v>0</v>
      </c>
      <c r="D71">
        <v>0.25993660714285721</v>
      </c>
      <c r="E71">
        <v>0</v>
      </c>
      <c r="F71">
        <v>0</v>
      </c>
      <c r="G71">
        <v>0.48720419626168227</v>
      </c>
      <c r="H71">
        <v>0</v>
      </c>
      <c r="I71">
        <v>0</v>
      </c>
      <c r="J71">
        <v>0</v>
      </c>
      <c r="K71">
        <v>509.61774339319203</v>
      </c>
      <c r="L71">
        <v>9.4173108665749652</v>
      </c>
      <c r="M71">
        <v>49.914618369987068</v>
      </c>
      <c r="N71">
        <v>25.733414077497333</v>
      </c>
      <c r="O71">
        <v>73.288699267782434</v>
      </c>
      <c r="P71">
        <v>20.376630707476167</v>
      </c>
      <c r="Q71">
        <v>8.7764267219057484</v>
      </c>
      <c r="R71">
        <v>18.613568440322187</v>
      </c>
      <c r="S71">
        <v>11.590945882352941</v>
      </c>
      <c r="T71">
        <v>0</v>
      </c>
      <c r="U71">
        <v>51.756345640569393</v>
      </c>
      <c r="V71">
        <v>9.2038978374414988</v>
      </c>
      <c r="W71">
        <v>14.662890818858562</v>
      </c>
      <c r="X71">
        <v>43.193850363043246</v>
      </c>
      <c r="Y71">
        <v>0</v>
      </c>
      <c r="Z71">
        <v>0</v>
      </c>
      <c r="AA71">
        <v>0</v>
      </c>
      <c r="AB71">
        <v>5.2685999999999993</v>
      </c>
      <c r="AC71">
        <v>0</v>
      </c>
      <c r="AD71">
        <v>4.0033800000000008</v>
      </c>
      <c r="AE71">
        <v>14.475187999999999</v>
      </c>
      <c r="AF71">
        <v>6.1515000000000022</v>
      </c>
      <c r="AG71">
        <v>28.28089632</v>
      </c>
      <c r="AH71">
        <v>10.273223999999997</v>
      </c>
      <c r="AI71">
        <v>0</v>
      </c>
      <c r="AJ71">
        <v>0</v>
      </c>
      <c r="AK71">
        <v>11.426700000000002</v>
      </c>
      <c r="AL71">
        <v>59.217938999999987</v>
      </c>
      <c r="AM71">
        <v>0</v>
      </c>
      <c r="AN71">
        <v>0</v>
      </c>
      <c r="AO71">
        <v>11.621231999999997</v>
      </c>
      <c r="AP71">
        <v>5.3450233684428907</v>
      </c>
      <c r="AQ71">
        <v>0</v>
      </c>
      <c r="AR71">
        <v>3.8791999999999995</v>
      </c>
      <c r="AS71">
        <v>4.1355999999999993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993.87665709001237</v>
      </c>
      <c r="DN71">
        <v>17.095308788838576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509.61774339319203</v>
      </c>
      <c r="L72">
        <v>9.4174260658643494</v>
      </c>
      <c r="M72">
        <v>49.914618369987068</v>
      </c>
      <c r="N72">
        <v>25.733414077497333</v>
      </c>
      <c r="O72">
        <v>73.288699267782434</v>
      </c>
      <c r="P72">
        <v>20.376630707476167</v>
      </c>
      <c r="Q72">
        <v>8.7764267219057484</v>
      </c>
      <c r="R72">
        <v>18.613568440322187</v>
      </c>
      <c r="S72">
        <v>11.590945882352941</v>
      </c>
      <c r="T72">
        <v>0</v>
      </c>
      <c r="U72">
        <v>51.756345640569393</v>
      </c>
      <c r="V72">
        <v>9.5503901269035545</v>
      </c>
      <c r="W72">
        <v>14.662890818858562</v>
      </c>
      <c r="X72">
        <v>43.193850363043246</v>
      </c>
      <c r="Y72">
        <v>0</v>
      </c>
      <c r="Z72">
        <v>0</v>
      </c>
      <c r="AA72">
        <v>0</v>
      </c>
      <c r="AB72">
        <v>5.2685999999999993</v>
      </c>
      <c r="AC72">
        <v>0</v>
      </c>
      <c r="AD72">
        <v>4.0033800000000008</v>
      </c>
      <c r="AE72">
        <v>14.475187999999999</v>
      </c>
      <c r="AF72">
        <v>6.1515000000000022</v>
      </c>
      <c r="AG72">
        <v>28.28089632</v>
      </c>
      <c r="AH72">
        <v>10.273223999999997</v>
      </c>
      <c r="AI72">
        <v>0</v>
      </c>
      <c r="AJ72">
        <v>0</v>
      </c>
      <c r="AK72">
        <v>11.426700000000002</v>
      </c>
      <c r="AL72">
        <v>59.217938999999987</v>
      </c>
      <c r="AM72">
        <v>0</v>
      </c>
      <c r="AN72">
        <v>0</v>
      </c>
      <c r="AO72">
        <v>11.621231999999997</v>
      </c>
      <c r="AP72">
        <v>5.3450233684428907</v>
      </c>
      <c r="AQ72">
        <v>10.699150000000001</v>
      </c>
      <c r="AR72">
        <v>3.8791999999999995</v>
      </c>
      <c r="AS72">
        <v>4.1355999999999993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1010.6113628851643</v>
      </c>
      <c r="DN72">
        <v>10.659219679033626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509.61774339319203</v>
      </c>
      <c r="L73">
        <v>34.958033117479154</v>
      </c>
      <c r="M73">
        <v>49.914618369987068</v>
      </c>
      <c r="N73">
        <v>25.733414077497333</v>
      </c>
      <c r="O73">
        <v>73.288699267782434</v>
      </c>
      <c r="P73">
        <v>20.376630707476167</v>
      </c>
      <c r="Q73">
        <v>8.7764267219057484</v>
      </c>
      <c r="R73">
        <v>18.614488797656819</v>
      </c>
      <c r="S73">
        <v>11.590945882352941</v>
      </c>
      <c r="T73">
        <v>0</v>
      </c>
      <c r="U73">
        <v>51.756345640569393</v>
      </c>
      <c r="V73">
        <v>10.496045921739132</v>
      </c>
      <c r="W73">
        <v>14.662890818858562</v>
      </c>
      <c r="X73">
        <v>43.193850363043246</v>
      </c>
      <c r="Y73">
        <v>0</v>
      </c>
      <c r="Z73">
        <v>0</v>
      </c>
      <c r="AA73">
        <v>0</v>
      </c>
      <c r="AB73">
        <v>5.2685999999999993</v>
      </c>
      <c r="AC73">
        <v>0</v>
      </c>
      <c r="AD73">
        <v>4.0033800000000008</v>
      </c>
      <c r="AE73">
        <v>14.475187999999999</v>
      </c>
      <c r="AF73">
        <v>6.1515000000000022</v>
      </c>
      <c r="AG73">
        <v>28.28089632</v>
      </c>
      <c r="AH73">
        <v>10.273223999999997</v>
      </c>
      <c r="AI73">
        <v>0</v>
      </c>
      <c r="AJ73">
        <v>0</v>
      </c>
      <c r="AK73">
        <v>11.426700000000002</v>
      </c>
      <c r="AL73">
        <v>29.908049999999996</v>
      </c>
      <c r="AM73">
        <v>0</v>
      </c>
      <c r="AN73">
        <v>0</v>
      </c>
      <c r="AO73">
        <v>11.621231999999997</v>
      </c>
      <c r="AP73">
        <v>5.3450233684428907</v>
      </c>
      <c r="AQ73">
        <v>10.699150000000001</v>
      </c>
      <c r="AR73">
        <v>3.8791999999999995</v>
      </c>
      <c r="AS73">
        <v>4.1355999999999993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1048.0684967284112</v>
      </c>
      <c r="DN73">
        <v>-29.620619960428513</v>
      </c>
    </row>
    <row r="74" spans="1:118">
      <c r="A74" t="s">
        <v>116</v>
      </c>
      <c r="B74">
        <v>0</v>
      </c>
      <c r="C74">
        <v>0</v>
      </c>
      <c r="D74">
        <v>20</v>
      </c>
      <c r="E74">
        <v>0</v>
      </c>
      <c r="F74">
        <v>0</v>
      </c>
      <c r="G74">
        <v>33</v>
      </c>
      <c r="H74">
        <v>0</v>
      </c>
      <c r="I74">
        <v>0</v>
      </c>
      <c r="J74">
        <v>21</v>
      </c>
      <c r="K74">
        <v>509.61774339319203</v>
      </c>
      <c r="L74">
        <v>9.6966472708547879</v>
      </c>
      <c r="M74">
        <v>49.914618369987068</v>
      </c>
      <c r="N74">
        <v>25.733414077497333</v>
      </c>
      <c r="O74">
        <v>73.288699267782434</v>
      </c>
      <c r="P74">
        <v>20.376630707476167</v>
      </c>
      <c r="Q74">
        <v>8.7764267219057484</v>
      </c>
      <c r="R74">
        <v>18.614488797656819</v>
      </c>
      <c r="S74">
        <v>11.590945882352941</v>
      </c>
      <c r="T74">
        <v>0</v>
      </c>
      <c r="U74">
        <v>51.756345640569393</v>
      </c>
      <c r="V74">
        <v>10.549857895068943</v>
      </c>
      <c r="W74">
        <v>14.662890818858562</v>
      </c>
      <c r="X74">
        <v>43.193850363043246</v>
      </c>
      <c r="Y74">
        <v>0</v>
      </c>
      <c r="Z74">
        <v>0</v>
      </c>
      <c r="AA74">
        <v>0</v>
      </c>
      <c r="AB74">
        <v>5.2685999999999993</v>
      </c>
      <c r="AC74">
        <v>0</v>
      </c>
      <c r="AD74">
        <v>4.0033800000000008</v>
      </c>
      <c r="AE74">
        <v>14.475187999999999</v>
      </c>
      <c r="AF74">
        <v>6.1515000000000022</v>
      </c>
      <c r="AG74">
        <v>28.28089632</v>
      </c>
      <c r="AH74">
        <v>17.260679999999997</v>
      </c>
      <c r="AI74">
        <v>0</v>
      </c>
      <c r="AJ74">
        <v>0</v>
      </c>
      <c r="AK74">
        <v>11.426700000000002</v>
      </c>
      <c r="AL74">
        <v>19.938699999999997</v>
      </c>
      <c r="AM74">
        <v>0</v>
      </c>
      <c r="AN74">
        <v>0</v>
      </c>
      <c r="AO74">
        <v>11.621231999999997</v>
      </c>
      <c r="AP74">
        <v>5.3450233684428907</v>
      </c>
      <c r="AQ74">
        <v>21.572980000000001</v>
      </c>
      <c r="AR74">
        <v>6.7885999999999997</v>
      </c>
      <c r="AS74">
        <v>4.1355999999999993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1110.6905670220976</v>
      </c>
      <c r="DN74">
        <v>-32.648928127409064</v>
      </c>
    </row>
    <row r="75" spans="1:118">
      <c r="A75" t="s">
        <v>117</v>
      </c>
      <c r="B75">
        <v>0</v>
      </c>
      <c r="C75">
        <v>0</v>
      </c>
      <c r="D75">
        <v>29.400000000000002</v>
      </c>
      <c r="E75">
        <v>0</v>
      </c>
      <c r="F75">
        <v>0</v>
      </c>
      <c r="G75">
        <v>48.380420086930549</v>
      </c>
      <c r="H75">
        <v>0</v>
      </c>
      <c r="I75">
        <v>0</v>
      </c>
      <c r="J75">
        <v>54.657299999999999</v>
      </c>
      <c r="K75">
        <v>509.61774339319203</v>
      </c>
      <c r="L75">
        <v>9.6966472708547879</v>
      </c>
      <c r="M75">
        <v>49.914618369987068</v>
      </c>
      <c r="N75">
        <v>25.733414077497333</v>
      </c>
      <c r="O75">
        <v>73.288699267782434</v>
      </c>
      <c r="P75">
        <v>20.376630707476167</v>
      </c>
      <c r="Q75">
        <v>8.7764267219057484</v>
      </c>
      <c r="R75">
        <v>18.614488797656819</v>
      </c>
      <c r="S75">
        <v>11.590945882352941</v>
      </c>
      <c r="T75">
        <v>0</v>
      </c>
      <c r="U75">
        <v>51.756345640569393</v>
      </c>
      <c r="V75">
        <v>10.712501356501184</v>
      </c>
      <c r="W75">
        <v>14.662890818858562</v>
      </c>
      <c r="X75">
        <v>43.193850363043246</v>
      </c>
      <c r="Y75">
        <v>0</v>
      </c>
      <c r="Z75">
        <v>0</v>
      </c>
      <c r="AA75">
        <v>2.7760650741930193</v>
      </c>
      <c r="AB75">
        <v>5.2685999999999993</v>
      </c>
      <c r="AC75">
        <v>0</v>
      </c>
      <c r="AD75">
        <v>4.0033800000000008</v>
      </c>
      <c r="AE75">
        <v>14.475187999999999</v>
      </c>
      <c r="AF75">
        <v>6.1515000000000022</v>
      </c>
      <c r="AG75">
        <v>28.28089632</v>
      </c>
      <c r="AH75">
        <v>20.546447999999998</v>
      </c>
      <c r="AI75">
        <v>0</v>
      </c>
      <c r="AJ75">
        <v>0</v>
      </c>
      <c r="AK75">
        <v>11.426700000000002</v>
      </c>
      <c r="AL75">
        <v>19.938699999999997</v>
      </c>
      <c r="AM75">
        <v>0</v>
      </c>
      <c r="AN75">
        <v>0</v>
      </c>
      <c r="AO75">
        <v>11.621231999999997</v>
      </c>
      <c r="AP75">
        <v>5.3450233684428907</v>
      </c>
      <c r="AQ75">
        <v>21.572980000000001</v>
      </c>
      <c r="AR75">
        <v>21.335599999999999</v>
      </c>
      <c r="AS75">
        <v>4.1355999999999993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1207.2342817285164</v>
      </c>
      <c r="DN75">
        <v>-49.983446211272337</v>
      </c>
    </row>
    <row r="76" spans="1:118">
      <c r="A76" t="s">
        <v>118</v>
      </c>
      <c r="B76">
        <v>0</v>
      </c>
      <c r="C76">
        <v>0</v>
      </c>
      <c r="D76">
        <v>29.400000000000002</v>
      </c>
      <c r="E76">
        <v>0</v>
      </c>
      <c r="F76">
        <v>0</v>
      </c>
      <c r="G76">
        <v>48.380420086930549</v>
      </c>
      <c r="H76">
        <v>0</v>
      </c>
      <c r="I76">
        <v>0</v>
      </c>
      <c r="J76">
        <v>54.657299999999999</v>
      </c>
      <c r="K76">
        <v>509.61774339319203</v>
      </c>
      <c r="L76">
        <v>9.6966472708547879</v>
      </c>
      <c r="M76">
        <v>49.914618369987068</v>
      </c>
      <c r="N76">
        <v>25.733414077497333</v>
      </c>
      <c r="O76">
        <v>73.288699267782434</v>
      </c>
      <c r="P76">
        <v>20.376630707476167</v>
      </c>
      <c r="Q76">
        <v>8.7764267219057484</v>
      </c>
      <c r="R76">
        <v>18.614488797656819</v>
      </c>
      <c r="S76">
        <v>11.590945882352941</v>
      </c>
      <c r="T76">
        <v>0</v>
      </c>
      <c r="U76">
        <v>51.756345640569393</v>
      </c>
      <c r="V76">
        <v>10.615438291122858</v>
      </c>
      <c r="W76">
        <v>14.662890818858562</v>
      </c>
      <c r="X76">
        <v>43.193850363043246</v>
      </c>
      <c r="Y76">
        <v>0</v>
      </c>
      <c r="Z76">
        <v>0</v>
      </c>
      <c r="AA76">
        <v>6.1420439766520563</v>
      </c>
      <c r="AB76">
        <v>5.2685999999999993</v>
      </c>
      <c r="AC76">
        <v>0</v>
      </c>
      <c r="AD76">
        <v>4.0033800000000008</v>
      </c>
      <c r="AE76">
        <v>14.475187999999999</v>
      </c>
      <c r="AF76">
        <v>6.1515000000000022</v>
      </c>
      <c r="AG76">
        <v>28.28089632</v>
      </c>
      <c r="AH76">
        <v>24.955199999999994</v>
      </c>
      <c r="AI76">
        <v>0</v>
      </c>
      <c r="AJ76">
        <v>0</v>
      </c>
      <c r="AK76">
        <v>11.426700000000002</v>
      </c>
      <c r="AL76">
        <v>19.938699999999997</v>
      </c>
      <c r="AM76">
        <v>1.5805799999999999</v>
      </c>
      <c r="AN76">
        <v>0</v>
      </c>
      <c r="AO76">
        <v>11.621231999999997</v>
      </c>
      <c r="AP76">
        <v>5.3450233684428907</v>
      </c>
      <c r="AQ76">
        <v>31.442400000000003</v>
      </c>
      <c r="AR76">
        <v>21.335599999999999</v>
      </c>
      <c r="AS76">
        <v>4.1355999999999993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1212.7720069615439</v>
      </c>
      <c r="DN76">
        <v>-36.393503607218982</v>
      </c>
    </row>
    <row r="77" spans="1:118">
      <c r="A77" t="s">
        <v>119</v>
      </c>
      <c r="B77">
        <v>0</v>
      </c>
      <c r="C77">
        <v>0</v>
      </c>
      <c r="D77">
        <v>29.400000000000002</v>
      </c>
      <c r="E77">
        <v>0</v>
      </c>
      <c r="F77">
        <v>0</v>
      </c>
      <c r="G77">
        <v>48.380420086930549</v>
      </c>
      <c r="H77">
        <v>0</v>
      </c>
      <c r="I77">
        <v>0</v>
      </c>
      <c r="J77">
        <v>54.657299999999999</v>
      </c>
      <c r="K77">
        <v>509.61774339319203</v>
      </c>
      <c r="L77">
        <v>9.6966472708547879</v>
      </c>
      <c r="M77">
        <v>49.914618369987068</v>
      </c>
      <c r="N77">
        <v>25.733414077497333</v>
      </c>
      <c r="O77">
        <v>73.288699267782434</v>
      </c>
      <c r="P77">
        <v>20.376630707476167</v>
      </c>
      <c r="Q77">
        <v>8.7764267219057484</v>
      </c>
      <c r="R77">
        <v>18.614488797656819</v>
      </c>
      <c r="S77">
        <v>11.590945882352941</v>
      </c>
      <c r="T77">
        <v>0</v>
      </c>
      <c r="U77">
        <v>51.756345640569393</v>
      </c>
      <c r="V77">
        <v>9.6609165190311419</v>
      </c>
      <c r="W77">
        <v>14.662890818858562</v>
      </c>
      <c r="X77">
        <v>43.193850363043246</v>
      </c>
      <c r="Y77">
        <v>0</v>
      </c>
      <c r="Z77">
        <v>0</v>
      </c>
      <c r="AA77">
        <v>6.1420439766520563</v>
      </c>
      <c r="AB77">
        <v>11.567504</v>
      </c>
      <c r="AC77">
        <v>4.25068</v>
      </c>
      <c r="AD77">
        <v>8.0067600000000017</v>
      </c>
      <c r="AE77">
        <v>14.475187999999999</v>
      </c>
      <c r="AF77">
        <v>6.1515000000000022</v>
      </c>
      <c r="AG77">
        <v>28.28089632</v>
      </c>
      <c r="AH77">
        <v>37.4328</v>
      </c>
      <c r="AI77">
        <v>1.39775</v>
      </c>
      <c r="AJ77">
        <v>0</v>
      </c>
      <c r="AK77">
        <v>11.426700000000002</v>
      </c>
      <c r="AL77">
        <v>19.938699999999997</v>
      </c>
      <c r="AM77">
        <v>1.9903599999999997</v>
      </c>
      <c r="AN77">
        <v>0</v>
      </c>
      <c r="AO77">
        <v>11.621231999999997</v>
      </c>
      <c r="AP77">
        <v>5.3450233684428907</v>
      </c>
      <c r="AQ77">
        <v>36.420780000000001</v>
      </c>
      <c r="AR77">
        <v>6.7885999999999997</v>
      </c>
      <c r="AS77">
        <v>4.1355999999999993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1179.3722702040823</v>
      </c>
      <c r="DN77">
        <v>15.321185378151089</v>
      </c>
    </row>
    <row r="78" spans="1:118">
      <c r="A78" t="s">
        <v>120</v>
      </c>
      <c r="B78">
        <v>0</v>
      </c>
      <c r="C78">
        <v>0</v>
      </c>
      <c r="D78">
        <v>29.400000000000002</v>
      </c>
      <c r="E78">
        <v>0</v>
      </c>
      <c r="F78">
        <v>0</v>
      </c>
      <c r="G78">
        <v>48.380420086930549</v>
      </c>
      <c r="H78">
        <v>0</v>
      </c>
      <c r="I78">
        <v>0</v>
      </c>
      <c r="J78">
        <v>54.657299999999999</v>
      </c>
      <c r="K78">
        <v>509.61774339319203</v>
      </c>
      <c r="L78">
        <v>9.6966472708547879</v>
      </c>
      <c r="M78">
        <v>49.914618369987068</v>
      </c>
      <c r="N78">
        <v>25.733414077497333</v>
      </c>
      <c r="O78">
        <v>73.288699267782434</v>
      </c>
      <c r="P78">
        <v>20.376630707476167</v>
      </c>
      <c r="Q78">
        <v>8.7764267219057484</v>
      </c>
      <c r="R78">
        <v>18.614488797656819</v>
      </c>
      <c r="S78">
        <v>11.590945882352941</v>
      </c>
      <c r="T78">
        <v>0</v>
      </c>
      <c r="U78">
        <v>51.756345640569393</v>
      </c>
      <c r="V78">
        <v>9.8884488895573703</v>
      </c>
      <c r="W78">
        <v>14.662890818858562</v>
      </c>
      <c r="X78">
        <v>43.193850363043246</v>
      </c>
      <c r="Y78">
        <v>0</v>
      </c>
      <c r="Z78">
        <v>1.4492999999999996</v>
      </c>
      <c r="AA78">
        <v>9.7162277596755686</v>
      </c>
      <c r="AB78">
        <v>11.567504</v>
      </c>
      <c r="AC78">
        <v>8.50136</v>
      </c>
      <c r="AD78">
        <v>12.010140000000003</v>
      </c>
      <c r="AE78">
        <v>14.475187999999999</v>
      </c>
      <c r="AF78">
        <v>6.1515000000000022</v>
      </c>
      <c r="AG78">
        <v>28.28089632</v>
      </c>
      <c r="AH78">
        <v>45.792791999999992</v>
      </c>
      <c r="AI78">
        <v>3.9136999999999995</v>
      </c>
      <c r="AJ78">
        <v>0</v>
      </c>
      <c r="AK78">
        <v>11.426700000000002</v>
      </c>
      <c r="AL78">
        <v>19.938699999999997</v>
      </c>
      <c r="AM78">
        <v>2.2830599999999999</v>
      </c>
      <c r="AN78">
        <v>0</v>
      </c>
      <c r="AO78">
        <v>11.621231999999997</v>
      </c>
      <c r="AP78">
        <v>5.3450233684428907</v>
      </c>
      <c r="AQ78">
        <v>43.145960000000002</v>
      </c>
      <c r="AR78">
        <v>3.8791999999999995</v>
      </c>
      <c r="AS78">
        <v>4.1355999999999993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1212.7617944674832</v>
      </c>
      <c r="DN78">
        <v>10.421159268299451</v>
      </c>
    </row>
    <row r="79" spans="1:118">
      <c r="A79" t="s">
        <v>121</v>
      </c>
      <c r="B79">
        <v>0</v>
      </c>
      <c r="C79">
        <v>0</v>
      </c>
      <c r="D79">
        <v>29.400000000000002</v>
      </c>
      <c r="E79">
        <v>0</v>
      </c>
      <c r="F79">
        <v>0</v>
      </c>
      <c r="G79">
        <v>48.380420086930549</v>
      </c>
      <c r="H79">
        <v>0</v>
      </c>
      <c r="I79">
        <v>0</v>
      </c>
      <c r="J79">
        <v>54.657299999999999</v>
      </c>
      <c r="K79">
        <v>509.61774339319203</v>
      </c>
      <c r="L79">
        <v>9.6966472708547879</v>
      </c>
      <c r="M79">
        <v>49.914618369987068</v>
      </c>
      <c r="N79">
        <v>25.733414077497333</v>
      </c>
      <c r="O79">
        <v>73.288699267782434</v>
      </c>
      <c r="P79">
        <v>20.376630707476167</v>
      </c>
      <c r="Q79">
        <v>8.7764267219057484</v>
      </c>
      <c r="R79">
        <v>18.614488797656819</v>
      </c>
      <c r="S79">
        <v>11.590945882352941</v>
      </c>
      <c r="T79">
        <v>0</v>
      </c>
      <c r="U79">
        <v>51.756345640569393</v>
      </c>
      <c r="V79">
        <v>10.218649035282258</v>
      </c>
      <c r="W79">
        <v>14.662890818858562</v>
      </c>
      <c r="X79">
        <v>43.193850363043246</v>
      </c>
      <c r="Y79">
        <v>0</v>
      </c>
      <c r="Z79">
        <v>8.5914503999999976</v>
      </c>
      <c r="AA79">
        <v>18.513577979793244</v>
      </c>
      <c r="AB79">
        <v>17.351255999999999</v>
      </c>
      <c r="AC79">
        <v>12.764903812156431</v>
      </c>
      <c r="AD79">
        <v>16.050652800000005</v>
      </c>
      <c r="AE79">
        <v>21.712782000000001</v>
      </c>
      <c r="AF79">
        <v>6.835</v>
      </c>
      <c r="AG79">
        <v>28.28089632</v>
      </c>
      <c r="AH79">
        <v>61.639344000000008</v>
      </c>
      <c r="AI79">
        <v>21.543241200000001</v>
      </c>
      <c r="AJ79">
        <v>0</v>
      </c>
      <c r="AK79">
        <v>11.426700000000002</v>
      </c>
      <c r="AL79">
        <v>19.938699999999997</v>
      </c>
      <c r="AM79">
        <v>6.9405023999999997</v>
      </c>
      <c r="AN79">
        <v>0</v>
      </c>
      <c r="AO79">
        <v>11.621231999999997</v>
      </c>
      <c r="AP79">
        <v>5.3450233684428907</v>
      </c>
      <c r="AQ79">
        <v>43.145960000000002</v>
      </c>
      <c r="AR79">
        <v>3.8791999999999995</v>
      </c>
      <c r="AS79">
        <v>4.1355999999999993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1299.2631098318773</v>
      </c>
      <c r="DN79">
        <v>0.33198288190493752</v>
      </c>
    </row>
    <row r="80" spans="1:118">
      <c r="A80" t="s">
        <v>122</v>
      </c>
      <c r="B80">
        <v>0</v>
      </c>
      <c r="C80">
        <v>0</v>
      </c>
      <c r="D80">
        <v>29.400000000000002</v>
      </c>
      <c r="E80">
        <v>0</v>
      </c>
      <c r="F80">
        <v>0</v>
      </c>
      <c r="G80">
        <v>48.380420086930549</v>
      </c>
      <c r="H80">
        <v>0</v>
      </c>
      <c r="I80">
        <v>0</v>
      </c>
      <c r="J80">
        <v>54.657299999999999</v>
      </c>
      <c r="K80">
        <v>509.61774339319203</v>
      </c>
      <c r="L80">
        <v>9.6966472708547879</v>
      </c>
      <c r="M80">
        <v>49.914618369987068</v>
      </c>
      <c r="N80">
        <v>25.733414077497333</v>
      </c>
      <c r="O80">
        <v>73.288699267782434</v>
      </c>
      <c r="P80">
        <v>20.376630707476167</v>
      </c>
      <c r="Q80">
        <v>8.7764267219057484</v>
      </c>
      <c r="R80">
        <v>18.614488797656819</v>
      </c>
      <c r="S80">
        <v>11.590945882352941</v>
      </c>
      <c r="T80">
        <v>0</v>
      </c>
      <c r="U80">
        <v>51.756345640569393</v>
      </c>
      <c r="V80">
        <v>10.247752721730579</v>
      </c>
      <c r="W80">
        <v>14.662890818858562</v>
      </c>
      <c r="X80">
        <v>43.193850363043246</v>
      </c>
      <c r="Y80">
        <v>0</v>
      </c>
      <c r="Z80">
        <v>8.5914503999999976</v>
      </c>
      <c r="AA80">
        <v>18.513577979793244</v>
      </c>
      <c r="AB80">
        <v>17.351255999999999</v>
      </c>
      <c r="AC80">
        <v>12.764903812156431</v>
      </c>
      <c r="AD80">
        <v>16.050652800000005</v>
      </c>
      <c r="AE80">
        <v>21.712782000000001</v>
      </c>
      <c r="AF80">
        <v>6.835</v>
      </c>
      <c r="AG80">
        <v>28.28089632</v>
      </c>
      <c r="AH80">
        <v>61.639344000000008</v>
      </c>
      <c r="AI80">
        <v>21.543241200000001</v>
      </c>
      <c r="AJ80">
        <v>0</v>
      </c>
      <c r="AK80">
        <v>11.426700000000002</v>
      </c>
      <c r="AL80">
        <v>19.938699999999997</v>
      </c>
      <c r="AM80">
        <v>6.9405023999999997</v>
      </c>
      <c r="AN80">
        <v>0</v>
      </c>
      <c r="AO80">
        <v>11.621231999999997</v>
      </c>
      <c r="AP80">
        <v>5.3450233684428907</v>
      </c>
      <c r="AQ80">
        <v>43.145960000000002</v>
      </c>
      <c r="AR80">
        <v>3.8791999999999995</v>
      </c>
      <c r="AS80">
        <v>4.1355999999999993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1300.7622156477166</v>
      </c>
      <c r="DN80">
        <v>-1.138019247486147</v>
      </c>
    </row>
    <row r="81" spans="1:118">
      <c r="A81" t="s">
        <v>123</v>
      </c>
      <c r="B81">
        <v>0</v>
      </c>
      <c r="C81">
        <v>0</v>
      </c>
      <c r="D81">
        <v>29.400000000000002</v>
      </c>
      <c r="E81">
        <v>0</v>
      </c>
      <c r="F81">
        <v>0</v>
      </c>
      <c r="G81">
        <v>48.380420086930549</v>
      </c>
      <c r="H81">
        <v>0</v>
      </c>
      <c r="I81">
        <v>0</v>
      </c>
      <c r="J81">
        <v>54.657299999999999</v>
      </c>
      <c r="K81">
        <v>509.61774339319203</v>
      </c>
      <c r="L81">
        <v>64.51412602225669</v>
      </c>
      <c r="M81">
        <v>42.978801535636791</v>
      </c>
      <c r="N81">
        <v>25.733414077497333</v>
      </c>
      <c r="O81">
        <v>73.288699267782434</v>
      </c>
      <c r="P81">
        <v>20.376630707476167</v>
      </c>
      <c r="Q81">
        <v>8.7764267219057484</v>
      </c>
      <c r="R81">
        <v>18.614488797656819</v>
      </c>
      <c r="S81">
        <v>11.590945882352941</v>
      </c>
      <c r="T81">
        <v>0</v>
      </c>
      <c r="U81">
        <v>51.756345640569393</v>
      </c>
      <c r="V81">
        <v>10.247752721730579</v>
      </c>
      <c r="W81">
        <v>14.662890818858562</v>
      </c>
      <c r="X81">
        <v>43.193850363043246</v>
      </c>
      <c r="Y81">
        <v>0</v>
      </c>
      <c r="Z81">
        <v>8.5914503999999976</v>
      </c>
      <c r="AA81">
        <v>18.513577979793244</v>
      </c>
      <c r="AB81">
        <v>17.351255999999999</v>
      </c>
      <c r="AC81">
        <v>12.764903812156431</v>
      </c>
      <c r="AD81">
        <v>16.050652800000005</v>
      </c>
      <c r="AE81">
        <v>21.712782000000001</v>
      </c>
      <c r="AF81">
        <v>6.835</v>
      </c>
      <c r="AG81">
        <v>28.28089632</v>
      </c>
      <c r="AH81">
        <v>61.639344000000008</v>
      </c>
      <c r="AI81">
        <v>21.543241200000001</v>
      </c>
      <c r="AJ81">
        <v>0</v>
      </c>
      <c r="AK81">
        <v>11.426700000000002</v>
      </c>
      <c r="AL81">
        <v>18.204899999999999</v>
      </c>
      <c r="AM81">
        <v>6.9405023999999997</v>
      </c>
      <c r="AN81">
        <v>0</v>
      </c>
      <c r="AO81">
        <v>11.621231999999997</v>
      </c>
      <c r="AP81">
        <v>5.3450233684428907</v>
      </c>
      <c r="AQ81">
        <v>43.145960000000002</v>
      </c>
      <c r="AR81">
        <v>3.8791999999999995</v>
      </c>
      <c r="AS81">
        <v>4.1355999999999993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1345.3548947883539</v>
      </c>
      <c r="DN81">
        <v>0.41716352892834774</v>
      </c>
    </row>
    <row r="82" spans="1:118">
      <c r="A82" t="s">
        <v>124</v>
      </c>
      <c r="B82">
        <v>0</v>
      </c>
      <c r="C82">
        <v>0</v>
      </c>
      <c r="D82">
        <v>29.400000000000002</v>
      </c>
      <c r="E82">
        <v>0</v>
      </c>
      <c r="F82">
        <v>0</v>
      </c>
      <c r="G82">
        <v>48.380420086930549</v>
      </c>
      <c r="H82">
        <v>0</v>
      </c>
      <c r="I82">
        <v>0</v>
      </c>
      <c r="J82">
        <v>54.657299999999999</v>
      </c>
      <c r="K82">
        <v>509.61774339319203</v>
      </c>
      <c r="L82">
        <v>73.828003696307221</v>
      </c>
      <c r="M82">
        <v>42.978801535636791</v>
      </c>
      <c r="N82">
        <v>25.733414077497333</v>
      </c>
      <c r="O82">
        <v>73.288699267782434</v>
      </c>
      <c r="P82">
        <v>20.376630707476167</v>
      </c>
      <c r="Q82">
        <v>8.7764267219057484</v>
      </c>
      <c r="R82">
        <v>18.614488797656819</v>
      </c>
      <c r="S82">
        <v>11.590945882352941</v>
      </c>
      <c r="T82">
        <v>0</v>
      </c>
      <c r="U82">
        <v>51.756345640569393</v>
      </c>
      <c r="V82">
        <v>10.247752721730579</v>
      </c>
      <c r="W82">
        <v>14.662890818858562</v>
      </c>
      <c r="X82">
        <v>43.193850363043246</v>
      </c>
      <c r="Y82">
        <v>0</v>
      </c>
      <c r="Z82">
        <v>8.5914503999999976</v>
      </c>
      <c r="AA82">
        <v>18.513577979793244</v>
      </c>
      <c r="AB82">
        <v>17.351255999999999</v>
      </c>
      <c r="AC82">
        <v>12.764903812156431</v>
      </c>
      <c r="AD82">
        <v>16.050652800000005</v>
      </c>
      <c r="AE82">
        <v>21.712782000000001</v>
      </c>
      <c r="AF82">
        <v>6.835</v>
      </c>
      <c r="AG82">
        <v>28.28089632</v>
      </c>
      <c r="AH82">
        <v>61.639344000000008</v>
      </c>
      <c r="AI82">
        <v>21.543241200000001</v>
      </c>
      <c r="AJ82">
        <v>0</v>
      </c>
      <c r="AK82">
        <v>11.426700000000002</v>
      </c>
      <c r="AL82">
        <v>18.204899999999999</v>
      </c>
      <c r="AM82">
        <v>6.9405023999999997</v>
      </c>
      <c r="AN82">
        <v>0</v>
      </c>
      <c r="AO82">
        <v>11.621231999999997</v>
      </c>
      <c r="AP82">
        <v>5.3450233684428907</v>
      </c>
      <c r="AQ82">
        <v>43.145960000000002</v>
      </c>
      <c r="AR82">
        <v>5.8187999999999978</v>
      </c>
      <c r="AS82">
        <v>4.1355999999999993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1356.2291299169769</v>
      </c>
      <c r="DN82">
        <v>0.79640607435568977</v>
      </c>
    </row>
    <row r="83" spans="1:118">
      <c r="A83" t="s">
        <v>125</v>
      </c>
      <c r="B83">
        <v>0</v>
      </c>
      <c r="C83">
        <v>0</v>
      </c>
      <c r="D83">
        <v>14.757099999999999</v>
      </c>
      <c r="E83">
        <v>0</v>
      </c>
      <c r="F83">
        <v>0</v>
      </c>
      <c r="G83">
        <v>28.3811</v>
      </c>
      <c r="H83">
        <v>0</v>
      </c>
      <c r="I83">
        <v>0</v>
      </c>
      <c r="J83">
        <v>34.657299999999999</v>
      </c>
      <c r="K83">
        <v>509.61774339319203</v>
      </c>
      <c r="L83">
        <v>65.735278844051436</v>
      </c>
      <c r="M83">
        <v>42.978801535636791</v>
      </c>
      <c r="N83">
        <v>25.733414077497333</v>
      </c>
      <c r="O83">
        <v>73.288699267782434</v>
      </c>
      <c r="P83">
        <v>20.376630707476167</v>
      </c>
      <c r="Q83">
        <v>8.7764267219057484</v>
      </c>
      <c r="R83">
        <v>18.614488797656819</v>
      </c>
      <c r="S83">
        <v>11.590945882352941</v>
      </c>
      <c r="T83">
        <v>0</v>
      </c>
      <c r="U83">
        <v>51.756345640569393</v>
      </c>
      <c r="V83">
        <v>10.247752721730579</v>
      </c>
      <c r="W83">
        <v>14.662890818858562</v>
      </c>
      <c r="X83">
        <v>43.193850363043246</v>
      </c>
      <c r="Y83">
        <v>0</v>
      </c>
      <c r="Z83">
        <v>0.96619999999999984</v>
      </c>
      <c r="AA83">
        <v>18.513577979793244</v>
      </c>
      <c r="AB83">
        <v>17.351255999999999</v>
      </c>
      <c r="AC83">
        <v>12.764903812156431</v>
      </c>
      <c r="AD83">
        <v>16.050652800000005</v>
      </c>
      <c r="AE83">
        <v>21.712782000000001</v>
      </c>
      <c r="AF83">
        <v>6.835</v>
      </c>
      <c r="AG83">
        <v>28.28089632</v>
      </c>
      <c r="AH83">
        <v>61.639344000000008</v>
      </c>
      <c r="AI83">
        <v>14.342033199999996</v>
      </c>
      <c r="AJ83">
        <v>0</v>
      </c>
      <c r="AK83">
        <v>11.426700000000002</v>
      </c>
      <c r="AL83">
        <v>18.204899999999999</v>
      </c>
      <c r="AM83">
        <v>6.9405023999999997</v>
      </c>
      <c r="AN83">
        <v>0</v>
      </c>
      <c r="AO83">
        <v>11.621231999999997</v>
      </c>
      <c r="AP83">
        <v>5.3450233684428907</v>
      </c>
      <c r="AQ83">
        <v>43.145960000000002</v>
      </c>
      <c r="AR83">
        <v>5.8187999999999978</v>
      </c>
      <c r="AS83">
        <v>4.1355999999999993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1281.2815465304682</v>
      </c>
      <c r="DN83">
        <v>-1.8174138783219789</v>
      </c>
    </row>
    <row r="84" spans="1:118">
      <c r="A84" t="s">
        <v>126</v>
      </c>
      <c r="B84">
        <v>0</v>
      </c>
      <c r="C84">
        <v>0</v>
      </c>
      <c r="D84">
        <v>14.757099999999999</v>
      </c>
      <c r="E84">
        <v>0</v>
      </c>
      <c r="F84">
        <v>0</v>
      </c>
      <c r="G84">
        <v>28.3811</v>
      </c>
      <c r="H84">
        <v>0</v>
      </c>
      <c r="I84">
        <v>0</v>
      </c>
      <c r="J84">
        <v>34.657299999999999</v>
      </c>
      <c r="K84">
        <v>509.61774339319203</v>
      </c>
      <c r="L84">
        <v>63.230880664098457</v>
      </c>
      <c r="M84">
        <v>42.978801535636791</v>
      </c>
      <c r="N84">
        <v>25.733414077497333</v>
      </c>
      <c r="O84">
        <v>73.288699267782434</v>
      </c>
      <c r="P84">
        <v>20.376630707476167</v>
      </c>
      <c r="Q84">
        <v>8.7764267219057484</v>
      </c>
      <c r="R84">
        <v>18.614488797656819</v>
      </c>
      <c r="S84">
        <v>11.590945882352941</v>
      </c>
      <c r="T84">
        <v>0</v>
      </c>
      <c r="U84">
        <v>51.756345640569393</v>
      </c>
      <c r="V84">
        <v>10.247752721730579</v>
      </c>
      <c r="W84">
        <v>14.662890818858562</v>
      </c>
      <c r="X84">
        <v>43.193850363043246</v>
      </c>
      <c r="Y84">
        <v>0</v>
      </c>
      <c r="Z84">
        <v>0</v>
      </c>
      <c r="AA84">
        <v>18.513577979793244</v>
      </c>
      <c r="AB84">
        <v>17.351255999999999</v>
      </c>
      <c r="AC84">
        <v>12.764903812156431</v>
      </c>
      <c r="AD84">
        <v>16.050652800000005</v>
      </c>
      <c r="AE84">
        <v>21.712782000000001</v>
      </c>
      <c r="AF84">
        <v>6.835</v>
      </c>
      <c r="AG84">
        <v>28.28089632</v>
      </c>
      <c r="AH84">
        <v>61.639344000000008</v>
      </c>
      <c r="AI84">
        <v>14.342033199999996</v>
      </c>
      <c r="AJ84">
        <v>0</v>
      </c>
      <c r="AK84">
        <v>11.426700000000002</v>
      </c>
      <c r="AL84">
        <v>18.204899999999999</v>
      </c>
      <c r="AM84">
        <v>6.9405023999999997</v>
      </c>
      <c r="AN84">
        <v>0</v>
      </c>
      <c r="AO84">
        <v>11.621231999999997</v>
      </c>
      <c r="AP84">
        <v>5.3450233684428907</v>
      </c>
      <c r="AQ84">
        <v>43.145960000000002</v>
      </c>
      <c r="AR84">
        <v>6.7885999999999997</v>
      </c>
      <c r="AS84">
        <v>4.1355999999999993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1278.865025474001</v>
      </c>
      <c r="DN84">
        <v>-1.9016910018075635</v>
      </c>
    </row>
    <row r="85" spans="1:118">
      <c r="A85" t="s">
        <v>127</v>
      </c>
      <c r="B85">
        <v>0</v>
      </c>
      <c r="C85">
        <v>0</v>
      </c>
      <c r="D85">
        <v>14.757099999999999</v>
      </c>
      <c r="E85">
        <v>0</v>
      </c>
      <c r="F85">
        <v>0</v>
      </c>
      <c r="G85">
        <v>28.3811</v>
      </c>
      <c r="H85">
        <v>0</v>
      </c>
      <c r="I85">
        <v>0</v>
      </c>
      <c r="J85">
        <v>34.657299999999999</v>
      </c>
      <c r="K85">
        <v>509.61774339319203</v>
      </c>
      <c r="L85">
        <v>69.253497535348288</v>
      </c>
      <c r="M85">
        <v>42.978801535636791</v>
      </c>
      <c r="N85">
        <v>25.733414077497333</v>
      </c>
      <c r="O85">
        <v>73.288699267782434</v>
      </c>
      <c r="P85">
        <v>20.376630707476167</v>
      </c>
      <c r="Q85">
        <v>8.7764267219057484</v>
      </c>
      <c r="R85">
        <v>18.614488797656819</v>
      </c>
      <c r="S85">
        <v>11.590945882352941</v>
      </c>
      <c r="T85">
        <v>0</v>
      </c>
      <c r="U85">
        <v>51.756345640569393</v>
      </c>
      <c r="V85">
        <v>10.532826599358183</v>
      </c>
      <c r="W85">
        <v>14.662890818858562</v>
      </c>
      <c r="X85">
        <v>43.193850363043246</v>
      </c>
      <c r="Y85">
        <v>0</v>
      </c>
      <c r="Z85">
        <v>0</v>
      </c>
      <c r="AA85">
        <v>15.407161161771258</v>
      </c>
      <c r="AB85">
        <v>17.351255999999999</v>
      </c>
      <c r="AC85">
        <v>12.764903812156431</v>
      </c>
      <c r="AD85">
        <v>16.050652800000005</v>
      </c>
      <c r="AE85">
        <v>21.712782000000001</v>
      </c>
      <c r="AF85">
        <v>6.835</v>
      </c>
      <c r="AG85">
        <v>28.28089632</v>
      </c>
      <c r="AH85">
        <v>61.639344000000008</v>
      </c>
      <c r="AI85">
        <v>2.2363999999999997</v>
      </c>
      <c r="AJ85">
        <v>0</v>
      </c>
      <c r="AK85">
        <v>11.426700000000002</v>
      </c>
      <c r="AL85">
        <v>18.204899999999999</v>
      </c>
      <c r="AM85">
        <v>6.9405023999999997</v>
      </c>
      <c r="AN85">
        <v>0</v>
      </c>
      <c r="AO85">
        <v>11.621231999999997</v>
      </c>
      <c r="AP85">
        <v>5.3450233684428907</v>
      </c>
      <c r="AQ85">
        <v>43.145960000000002</v>
      </c>
      <c r="AR85">
        <v>21.335599999999999</v>
      </c>
      <c r="AS85">
        <v>4.1355999999999993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1304.0420707000637</v>
      </c>
      <c r="DN85">
        <v>-21.436095497015089</v>
      </c>
    </row>
    <row r="86" spans="1:118">
      <c r="A86" t="s">
        <v>128</v>
      </c>
      <c r="B86">
        <v>0</v>
      </c>
      <c r="C86">
        <v>0</v>
      </c>
      <c r="D86">
        <v>14.757099999999999</v>
      </c>
      <c r="E86">
        <v>0</v>
      </c>
      <c r="F86">
        <v>0</v>
      </c>
      <c r="G86">
        <v>28.3811</v>
      </c>
      <c r="H86">
        <v>0</v>
      </c>
      <c r="I86">
        <v>0</v>
      </c>
      <c r="J86">
        <v>34.657299999999999</v>
      </c>
      <c r="K86">
        <v>509.61774339319203</v>
      </c>
      <c r="L86">
        <v>83.317748665212363</v>
      </c>
      <c r="M86">
        <v>42.978801535636791</v>
      </c>
      <c r="N86">
        <v>25.733414077497333</v>
      </c>
      <c r="O86">
        <v>73.288699267782434</v>
      </c>
      <c r="P86">
        <v>20.376630707476167</v>
      </c>
      <c r="Q86">
        <v>8.7764267219057484</v>
      </c>
      <c r="R86">
        <v>18.614488797656819</v>
      </c>
      <c r="S86">
        <v>11.590945882352941</v>
      </c>
      <c r="T86">
        <v>0</v>
      </c>
      <c r="U86">
        <v>51.756345640569393</v>
      </c>
      <c r="V86">
        <v>10.532826599358183</v>
      </c>
      <c r="W86">
        <v>14.662890818858562</v>
      </c>
      <c r="X86">
        <v>43.193850363043246</v>
      </c>
      <c r="Y86">
        <v>0</v>
      </c>
      <c r="Z86">
        <v>0</v>
      </c>
      <c r="AA86">
        <v>9.7162277596755686</v>
      </c>
      <c r="AB86">
        <v>17.351255999999999</v>
      </c>
      <c r="AC86">
        <v>4.25068</v>
      </c>
      <c r="AD86">
        <v>8.0067600000000017</v>
      </c>
      <c r="AE86">
        <v>21.712782000000001</v>
      </c>
      <c r="AF86">
        <v>6.1515000000000022</v>
      </c>
      <c r="AG86">
        <v>28.28089632</v>
      </c>
      <c r="AH86">
        <v>45.751199999999997</v>
      </c>
      <c r="AI86">
        <v>1.39775</v>
      </c>
      <c r="AJ86">
        <v>0</v>
      </c>
      <c r="AK86">
        <v>11.426700000000002</v>
      </c>
      <c r="AL86">
        <v>18.204899999999999</v>
      </c>
      <c r="AM86">
        <v>4.6363679999999992</v>
      </c>
      <c r="AN86">
        <v>0</v>
      </c>
      <c r="AO86">
        <v>11.621231999999997</v>
      </c>
      <c r="AP86">
        <v>5.3450233684428907</v>
      </c>
      <c r="AQ86">
        <v>32.315800000000003</v>
      </c>
      <c r="AR86">
        <v>21.335599999999999</v>
      </c>
      <c r="AS86">
        <v>4.1355999999999993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1266.617992768046</v>
      </c>
      <c r="DN86">
        <v>-22.741404849385709</v>
      </c>
    </row>
    <row r="87" spans="1:118">
      <c r="A87" t="s">
        <v>129</v>
      </c>
      <c r="B87">
        <v>0</v>
      </c>
      <c r="C87">
        <v>0</v>
      </c>
      <c r="D87">
        <v>1.196096212121212</v>
      </c>
      <c r="E87">
        <v>0</v>
      </c>
      <c r="F87">
        <v>0</v>
      </c>
      <c r="G87">
        <v>2.678750520338983</v>
      </c>
      <c r="H87">
        <v>0</v>
      </c>
      <c r="I87">
        <v>0</v>
      </c>
      <c r="J87">
        <v>34.657299999999999</v>
      </c>
      <c r="K87">
        <v>509.61774339319203</v>
      </c>
      <c r="L87">
        <v>76.425468762628299</v>
      </c>
      <c r="M87">
        <v>42.978801535636791</v>
      </c>
      <c r="N87">
        <v>25.733414077497333</v>
      </c>
      <c r="O87">
        <v>73.288699267782434</v>
      </c>
      <c r="P87">
        <v>20.376630707476167</v>
      </c>
      <c r="Q87">
        <v>8.7764267219057484</v>
      </c>
      <c r="R87">
        <v>18.614488797656819</v>
      </c>
      <c r="S87">
        <v>11.590945882352941</v>
      </c>
      <c r="T87">
        <v>0</v>
      </c>
      <c r="U87">
        <v>51.756345640569393</v>
      </c>
      <c r="V87">
        <v>10.532826599358183</v>
      </c>
      <c r="W87">
        <v>14.662890818858562</v>
      </c>
      <c r="X87">
        <v>43.193850363043246</v>
      </c>
      <c r="Y87">
        <v>0</v>
      </c>
      <c r="Z87">
        <v>0</v>
      </c>
      <c r="AA87">
        <v>9.7162277596755686</v>
      </c>
      <c r="AB87">
        <v>17.351255999999999</v>
      </c>
      <c r="AC87">
        <v>4.25068</v>
      </c>
      <c r="AD87">
        <v>8.0067600000000017</v>
      </c>
      <c r="AE87">
        <v>21.712782000000001</v>
      </c>
      <c r="AF87">
        <v>6.1515000000000022</v>
      </c>
      <c r="AG87">
        <v>28.28089632</v>
      </c>
      <c r="AH87">
        <v>45.751199999999997</v>
      </c>
      <c r="AI87">
        <v>0</v>
      </c>
      <c r="AJ87">
        <v>0</v>
      </c>
      <c r="AK87">
        <v>11.426700000000002</v>
      </c>
      <c r="AL87">
        <v>18.204899999999999</v>
      </c>
      <c r="AM87">
        <v>4.6363679999999992</v>
      </c>
      <c r="AN87">
        <v>0</v>
      </c>
      <c r="AO87">
        <v>11.621231999999997</v>
      </c>
      <c r="AP87">
        <v>5.3450233684428907</v>
      </c>
      <c r="AQ87">
        <v>32.315800000000003</v>
      </c>
      <c r="AR87">
        <v>6.7885999999999997</v>
      </c>
      <c r="AS87">
        <v>4.1355999999999993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1206.6103924793233</v>
      </c>
      <c r="DN87">
        <v>-24.83418773078694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34.657299999999999</v>
      </c>
      <c r="K88">
        <v>509.61774339319203</v>
      </c>
      <c r="L88">
        <v>62.940680578419041</v>
      </c>
      <c r="M88">
        <v>42.978801535636791</v>
      </c>
      <c r="N88">
        <v>25.733414077497333</v>
      </c>
      <c r="O88">
        <v>73.288699267782434</v>
      </c>
      <c r="P88">
        <v>20.376630707476167</v>
      </c>
      <c r="Q88">
        <v>8.7764267219057484</v>
      </c>
      <c r="R88">
        <v>18.614488797656819</v>
      </c>
      <c r="S88">
        <v>11.590945882352941</v>
      </c>
      <c r="T88">
        <v>0</v>
      </c>
      <c r="U88">
        <v>51.756345640569393</v>
      </c>
      <c r="V88">
        <v>10.532826599358183</v>
      </c>
      <c r="W88">
        <v>14.662890818858562</v>
      </c>
      <c r="X88">
        <v>43.193850363043246</v>
      </c>
      <c r="Y88">
        <v>0</v>
      </c>
      <c r="Z88">
        <v>0</v>
      </c>
      <c r="AA88">
        <v>9.7162277596755686</v>
      </c>
      <c r="AB88">
        <v>17.351255999999999</v>
      </c>
      <c r="AC88">
        <v>4.25068</v>
      </c>
      <c r="AD88">
        <v>8.0067600000000017</v>
      </c>
      <c r="AE88">
        <v>21.712782000000001</v>
      </c>
      <c r="AF88">
        <v>6.1515000000000022</v>
      </c>
      <c r="AG88">
        <v>28.28089632</v>
      </c>
      <c r="AH88">
        <v>45.751199999999997</v>
      </c>
      <c r="AI88">
        <v>0</v>
      </c>
      <c r="AJ88">
        <v>0</v>
      </c>
      <c r="AK88">
        <v>11.426700000000002</v>
      </c>
      <c r="AL88">
        <v>18.204899999999999</v>
      </c>
      <c r="AM88">
        <v>4.6363679999999992</v>
      </c>
      <c r="AN88">
        <v>0</v>
      </c>
      <c r="AO88">
        <v>11.621231999999997</v>
      </c>
      <c r="AP88">
        <v>5.3450233684428907</v>
      </c>
      <c r="AQ88">
        <v>32.315800000000003</v>
      </c>
      <c r="AR88">
        <v>4.8489999999999993</v>
      </c>
      <c r="AS88">
        <v>4.1355999999999993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1187.9615413799593</v>
      </c>
      <c r="DN88">
        <v>-25.484571548092315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34.657299999999999</v>
      </c>
      <c r="K89">
        <v>509.61774339319203</v>
      </c>
      <c r="L89">
        <v>9.4174649862494757</v>
      </c>
      <c r="M89">
        <v>42.978801535636791</v>
      </c>
      <c r="N89">
        <v>25.733414077497333</v>
      </c>
      <c r="O89">
        <v>73.288699267782434</v>
      </c>
      <c r="P89">
        <v>20.376630707476167</v>
      </c>
      <c r="Q89">
        <v>8.7764267219057484</v>
      </c>
      <c r="R89">
        <v>18.614488797656819</v>
      </c>
      <c r="S89">
        <v>11.590945882352941</v>
      </c>
      <c r="T89">
        <v>0</v>
      </c>
      <c r="U89">
        <v>51.756345640569393</v>
      </c>
      <c r="V89">
        <v>10.532826599358183</v>
      </c>
      <c r="W89">
        <v>14.662890818858562</v>
      </c>
      <c r="X89">
        <v>43.193850363043246</v>
      </c>
      <c r="Y89">
        <v>0</v>
      </c>
      <c r="Z89">
        <v>0</v>
      </c>
      <c r="AA89">
        <v>9.7162277596755686</v>
      </c>
      <c r="AB89">
        <v>17.351255999999999</v>
      </c>
      <c r="AC89">
        <v>4.25068</v>
      </c>
      <c r="AD89">
        <v>8.0067600000000017</v>
      </c>
      <c r="AE89">
        <v>21.712782000000001</v>
      </c>
      <c r="AF89">
        <v>6.1515000000000022</v>
      </c>
      <c r="AG89">
        <v>28.28089632</v>
      </c>
      <c r="AH89">
        <v>45.751199999999997</v>
      </c>
      <c r="AI89">
        <v>0</v>
      </c>
      <c r="AJ89">
        <v>0</v>
      </c>
      <c r="AK89">
        <v>11.426700000000002</v>
      </c>
      <c r="AL89">
        <v>18.204899999999999</v>
      </c>
      <c r="AM89">
        <v>4.6363679999999992</v>
      </c>
      <c r="AN89">
        <v>0</v>
      </c>
      <c r="AO89">
        <v>11.621231999999997</v>
      </c>
      <c r="AP89">
        <v>5.3450233684428907</v>
      </c>
      <c r="AQ89">
        <v>32.315800000000003</v>
      </c>
      <c r="AR89">
        <v>4.8489999999999993</v>
      </c>
      <c r="AS89">
        <v>4.1355999999999993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1136.2420581124543</v>
      </c>
      <c r="DN89">
        <v>-27.28830387275671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6.2804506772793056</v>
      </c>
      <c r="K90">
        <v>509.61774339319203</v>
      </c>
      <c r="L90">
        <v>9.4174649862494757</v>
      </c>
      <c r="M90">
        <v>42.978801535636791</v>
      </c>
      <c r="N90">
        <v>25.733414077497333</v>
      </c>
      <c r="O90">
        <v>73.288699267782434</v>
      </c>
      <c r="P90">
        <v>20.376630707476167</v>
      </c>
      <c r="Q90">
        <v>8.7764267219057484</v>
      </c>
      <c r="R90">
        <v>18.614488797656819</v>
      </c>
      <c r="S90">
        <v>11.590945882352941</v>
      </c>
      <c r="T90">
        <v>0</v>
      </c>
      <c r="U90">
        <v>51.756345640569393</v>
      </c>
      <c r="V90">
        <v>10.532826599358183</v>
      </c>
      <c r="W90">
        <v>14.662890818858562</v>
      </c>
      <c r="X90">
        <v>43.193850363043246</v>
      </c>
      <c r="Y90">
        <v>0</v>
      </c>
      <c r="Z90">
        <v>0.96619999999999984</v>
      </c>
      <c r="AA90">
        <v>12.318788766731521</v>
      </c>
      <c r="AB90">
        <v>17.351255999999999</v>
      </c>
      <c r="AC90">
        <v>12.764903812156431</v>
      </c>
      <c r="AD90">
        <v>16.050652800000005</v>
      </c>
      <c r="AE90">
        <v>21.712782000000001</v>
      </c>
      <c r="AF90">
        <v>12.303000000000004</v>
      </c>
      <c r="AG90">
        <v>28.28089632</v>
      </c>
      <c r="AH90">
        <v>61.639344000000008</v>
      </c>
      <c r="AI90">
        <v>0</v>
      </c>
      <c r="AJ90">
        <v>0</v>
      </c>
      <c r="AK90">
        <v>11.426700000000002</v>
      </c>
      <c r="AL90">
        <v>18.204899999999999</v>
      </c>
      <c r="AM90">
        <v>4.6363679999999992</v>
      </c>
      <c r="AN90">
        <v>0</v>
      </c>
      <c r="AO90">
        <v>11.621231999999997</v>
      </c>
      <c r="AP90">
        <v>5.3450233684428907</v>
      </c>
      <c r="AQ90">
        <v>43.145960000000002</v>
      </c>
      <c r="AR90">
        <v>4.8489999999999993</v>
      </c>
      <c r="AS90">
        <v>4.1355999999999993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1160.0321426385817</v>
      </c>
      <c r="DN90">
        <v>-26.458556102392851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9.093735E-2</v>
      </c>
      <c r="K91">
        <v>509.61774339319203</v>
      </c>
      <c r="L91">
        <v>9.4175193376389306</v>
      </c>
      <c r="M91">
        <v>42.978801535636791</v>
      </c>
      <c r="N91">
        <v>25.733414077497333</v>
      </c>
      <c r="O91">
        <v>73.288699267782434</v>
      </c>
      <c r="P91">
        <v>20.376630707476167</v>
      </c>
      <c r="Q91">
        <v>8.7764267219057484</v>
      </c>
      <c r="R91">
        <v>18.614488797656819</v>
      </c>
      <c r="S91">
        <v>11.590945882352941</v>
      </c>
      <c r="T91">
        <v>0</v>
      </c>
      <c r="U91">
        <v>51.756345640569393</v>
      </c>
      <c r="V91">
        <v>10.532826599358183</v>
      </c>
      <c r="W91">
        <v>14.662890818858562</v>
      </c>
      <c r="X91">
        <v>43.193850363043246</v>
      </c>
      <c r="Y91">
        <v>0</v>
      </c>
      <c r="Z91">
        <v>8.5914503999999976</v>
      </c>
      <c r="AA91">
        <v>18.513577979793244</v>
      </c>
      <c r="AB91">
        <v>17.351255999999999</v>
      </c>
      <c r="AC91">
        <v>12.764903812156431</v>
      </c>
      <c r="AD91">
        <v>16.050652800000005</v>
      </c>
      <c r="AE91">
        <v>21.712782000000001</v>
      </c>
      <c r="AF91">
        <v>12.303000000000004</v>
      </c>
      <c r="AG91">
        <v>28.28089632</v>
      </c>
      <c r="AH91">
        <v>61.639344000000008</v>
      </c>
      <c r="AI91">
        <v>0</v>
      </c>
      <c r="AJ91">
        <v>0</v>
      </c>
      <c r="AK91">
        <v>11.426700000000002</v>
      </c>
      <c r="AL91">
        <v>18.204899999999999</v>
      </c>
      <c r="AM91">
        <v>4.6363679999999992</v>
      </c>
      <c r="AN91">
        <v>0</v>
      </c>
      <c r="AO91">
        <v>10.975607999999999</v>
      </c>
      <c r="AP91">
        <v>5.1762331568078519</v>
      </c>
      <c r="AQ91">
        <v>43.145960000000002</v>
      </c>
      <c r="AR91">
        <v>4.8489999999999993</v>
      </c>
      <c r="AS91">
        <v>4.1355999999999993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1166.6184736875684</v>
      </c>
      <c r="DN91">
        <v>-26.228720725842468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509.61774339319203</v>
      </c>
      <c r="L92">
        <v>9.4175193376389306</v>
      </c>
      <c r="M92">
        <v>42.978801535636791</v>
      </c>
      <c r="N92">
        <v>25.733414077497333</v>
      </c>
      <c r="O92">
        <v>73.288699267782434</v>
      </c>
      <c r="P92">
        <v>20.376630707476167</v>
      </c>
      <c r="Q92">
        <v>8.7764267219057484</v>
      </c>
      <c r="R92">
        <v>18.614488797656819</v>
      </c>
      <c r="S92">
        <v>11.590945882352941</v>
      </c>
      <c r="T92">
        <v>0</v>
      </c>
      <c r="U92">
        <v>51.756345640569393</v>
      </c>
      <c r="V92">
        <v>10.532826599358183</v>
      </c>
      <c r="W92">
        <v>14.662890818858562</v>
      </c>
      <c r="X92">
        <v>43.193850363043246</v>
      </c>
      <c r="Y92">
        <v>0</v>
      </c>
      <c r="Z92">
        <v>8.5914503999999976</v>
      </c>
      <c r="AA92">
        <v>18.513577979793244</v>
      </c>
      <c r="AB92">
        <v>17.351255999999999</v>
      </c>
      <c r="AC92">
        <v>12.764903812156431</v>
      </c>
      <c r="AD92">
        <v>16.050652800000005</v>
      </c>
      <c r="AE92">
        <v>21.712782000000001</v>
      </c>
      <c r="AF92">
        <v>12.303000000000004</v>
      </c>
      <c r="AG92">
        <v>28.28089632</v>
      </c>
      <c r="AH92">
        <v>61.639344000000008</v>
      </c>
      <c r="AI92">
        <v>0</v>
      </c>
      <c r="AJ92">
        <v>0</v>
      </c>
      <c r="AK92">
        <v>11.426700000000002</v>
      </c>
      <c r="AL92">
        <v>18.204899999999999</v>
      </c>
      <c r="AM92">
        <v>4.6363679999999992</v>
      </c>
      <c r="AN92">
        <v>0</v>
      </c>
      <c r="AO92">
        <v>10.975607999999999</v>
      </c>
      <c r="AP92">
        <v>5.1762331568078519</v>
      </c>
      <c r="AQ92">
        <v>43.145960000000002</v>
      </c>
      <c r="AR92">
        <v>4.8489999999999993</v>
      </c>
      <c r="AS92">
        <v>4.1355999999999993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1166.5306008375683</v>
      </c>
      <c r="DN92">
        <v>-26.231785225842462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509.61774339319203</v>
      </c>
      <c r="L93">
        <v>9.4175193376389306</v>
      </c>
      <c r="M93">
        <v>42.978801535636791</v>
      </c>
      <c r="N93">
        <v>25.733414077497333</v>
      </c>
      <c r="O93">
        <v>73.288699267782434</v>
      </c>
      <c r="P93">
        <v>20.376630707476167</v>
      </c>
      <c r="Q93">
        <v>8.7764267219057484</v>
      </c>
      <c r="R93">
        <v>18.614488797656819</v>
      </c>
      <c r="S93">
        <v>11.590945882352941</v>
      </c>
      <c r="T93">
        <v>0</v>
      </c>
      <c r="U93">
        <v>51.756345640569393</v>
      </c>
      <c r="V93">
        <v>10.532826599358183</v>
      </c>
      <c r="W93">
        <v>14.662890818858562</v>
      </c>
      <c r="X93">
        <v>43.193850363043246</v>
      </c>
      <c r="Y93">
        <v>0</v>
      </c>
      <c r="Z93">
        <v>8.5914503999999976</v>
      </c>
      <c r="AA93">
        <v>18.513577979793244</v>
      </c>
      <c r="AB93">
        <v>17.351255999999999</v>
      </c>
      <c r="AC93">
        <v>12.764903812156431</v>
      </c>
      <c r="AD93">
        <v>16.050652800000005</v>
      </c>
      <c r="AE93">
        <v>21.712782000000001</v>
      </c>
      <c r="AF93">
        <v>12.303000000000004</v>
      </c>
      <c r="AG93">
        <v>28.28089632</v>
      </c>
      <c r="AH93">
        <v>61.639344000000008</v>
      </c>
      <c r="AI93">
        <v>0</v>
      </c>
      <c r="AJ93">
        <v>0</v>
      </c>
      <c r="AK93">
        <v>11.426700000000002</v>
      </c>
      <c r="AL93">
        <v>9.9693499999999986</v>
      </c>
      <c r="AM93">
        <v>4.6363679999999992</v>
      </c>
      <c r="AN93">
        <v>0</v>
      </c>
      <c r="AO93">
        <v>10.975607999999999</v>
      </c>
      <c r="AP93">
        <v>5.1762331568078519</v>
      </c>
      <c r="AQ93">
        <v>43.145960000000002</v>
      </c>
      <c r="AR93">
        <v>4.8489999999999993</v>
      </c>
      <c r="AS93">
        <v>4.1355999999999993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1158.572588648756</v>
      </c>
      <c r="DN93">
        <v>-26.509323037030075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509.61774339319203</v>
      </c>
      <c r="L94">
        <v>9.4175193376389306</v>
      </c>
      <c r="M94">
        <v>42.978801535636791</v>
      </c>
      <c r="N94">
        <v>25.733414077497333</v>
      </c>
      <c r="O94">
        <v>73.288699267782434</v>
      </c>
      <c r="P94">
        <v>20.376630707476167</v>
      </c>
      <c r="Q94">
        <v>8.7764267219057484</v>
      </c>
      <c r="R94">
        <v>18.614488797656819</v>
      </c>
      <c r="S94">
        <v>11.590945882352941</v>
      </c>
      <c r="T94">
        <v>0</v>
      </c>
      <c r="U94">
        <v>51.756345640569393</v>
      </c>
      <c r="V94">
        <v>10.532826599358183</v>
      </c>
      <c r="W94">
        <v>14.662890818858562</v>
      </c>
      <c r="X94">
        <v>43.193850363043246</v>
      </c>
      <c r="Y94">
        <v>0</v>
      </c>
      <c r="Z94">
        <v>8.5914503999999976</v>
      </c>
      <c r="AA94">
        <v>12.318788766731521</v>
      </c>
      <c r="AB94">
        <v>17.351255999999999</v>
      </c>
      <c r="AC94">
        <v>12.764903812156431</v>
      </c>
      <c r="AD94">
        <v>16.050652800000005</v>
      </c>
      <c r="AE94">
        <v>21.712782000000001</v>
      </c>
      <c r="AF94">
        <v>12.303000000000004</v>
      </c>
      <c r="AG94">
        <v>28.28089632</v>
      </c>
      <c r="AH94">
        <v>61.639344000000008</v>
      </c>
      <c r="AI94">
        <v>0</v>
      </c>
      <c r="AJ94">
        <v>0</v>
      </c>
      <c r="AK94">
        <v>11.426700000000002</v>
      </c>
      <c r="AL94">
        <v>9.9693499999999986</v>
      </c>
      <c r="AM94">
        <v>4.6363679999999992</v>
      </c>
      <c r="AN94">
        <v>0</v>
      </c>
      <c r="AO94">
        <v>10.975607999999999</v>
      </c>
      <c r="AP94">
        <v>5.1762331568078519</v>
      </c>
      <c r="AQ94">
        <v>41.923200000000001</v>
      </c>
      <c r="AR94">
        <v>4.8489999999999993</v>
      </c>
      <c r="AS94">
        <v>4.1355999999999993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1151.4051513917959</v>
      </c>
      <c r="DN94">
        <v>-26.75943499313178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509.61774339319203</v>
      </c>
      <c r="L95">
        <v>9.4175193376389306</v>
      </c>
      <c r="M95">
        <v>42.978801535636791</v>
      </c>
      <c r="N95">
        <v>25.733414077497333</v>
      </c>
      <c r="O95">
        <v>73.288699267782434</v>
      </c>
      <c r="P95">
        <v>20.376630707476167</v>
      </c>
      <c r="Q95">
        <v>8.7764267219057484</v>
      </c>
      <c r="R95">
        <v>18.614488797656819</v>
      </c>
      <c r="S95">
        <v>11.590945882352941</v>
      </c>
      <c r="T95">
        <v>0</v>
      </c>
      <c r="U95">
        <v>51.756345640569393</v>
      </c>
      <c r="V95">
        <v>10.532826599358183</v>
      </c>
      <c r="W95">
        <v>14.662890818858562</v>
      </c>
      <c r="X95">
        <v>43.193850363043246</v>
      </c>
      <c r="Y95">
        <v>0</v>
      </c>
      <c r="Z95">
        <v>0.96619999999999984</v>
      </c>
      <c r="AA95">
        <v>6.1420439766520563</v>
      </c>
      <c r="AB95">
        <v>17.351255999999999</v>
      </c>
      <c r="AC95">
        <v>8.50136</v>
      </c>
      <c r="AD95">
        <v>4.0033800000000008</v>
      </c>
      <c r="AE95">
        <v>21.712782000000001</v>
      </c>
      <c r="AF95">
        <v>6.1515000000000022</v>
      </c>
      <c r="AG95">
        <v>28.28089632</v>
      </c>
      <c r="AH95">
        <v>45.751199999999997</v>
      </c>
      <c r="AI95">
        <v>0</v>
      </c>
      <c r="AJ95">
        <v>0</v>
      </c>
      <c r="AK95">
        <v>11.426700000000002</v>
      </c>
      <c r="AL95">
        <v>9.9693499999999986</v>
      </c>
      <c r="AM95">
        <v>4.6363679999999992</v>
      </c>
      <c r="AN95">
        <v>0</v>
      </c>
      <c r="AO95">
        <v>10.975607999999999</v>
      </c>
      <c r="AP95">
        <v>5.0637063490511602</v>
      </c>
      <c r="AQ95">
        <v>32.359470000000002</v>
      </c>
      <c r="AR95">
        <v>4.8489999999999993</v>
      </c>
      <c r="AS95">
        <v>4.1355999999999993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1091.6602135768533</v>
      </c>
      <c r="DN95">
        <v>-28.843209788181728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509.61774339319203</v>
      </c>
      <c r="L96">
        <v>9.4175193376389306</v>
      </c>
      <c r="M96">
        <v>42.978801535636791</v>
      </c>
      <c r="N96">
        <v>25.733414077497333</v>
      </c>
      <c r="O96">
        <v>73.288699267782434</v>
      </c>
      <c r="P96">
        <v>20.376630707476167</v>
      </c>
      <c r="Q96">
        <v>8.7764267219057484</v>
      </c>
      <c r="R96">
        <v>18.614488797656819</v>
      </c>
      <c r="S96">
        <v>11.590945882352941</v>
      </c>
      <c r="T96">
        <v>0</v>
      </c>
      <c r="U96">
        <v>51.756345640569393</v>
      </c>
      <c r="V96">
        <v>10.532826599358183</v>
      </c>
      <c r="W96">
        <v>14.662890818858562</v>
      </c>
      <c r="X96">
        <v>43.193850363043246</v>
      </c>
      <c r="Y96">
        <v>0</v>
      </c>
      <c r="Z96">
        <v>0</v>
      </c>
      <c r="AA96">
        <v>0</v>
      </c>
      <c r="AB96">
        <v>17.351255999999999</v>
      </c>
      <c r="AC96">
        <v>4.25068</v>
      </c>
      <c r="AD96">
        <v>4.0033800000000008</v>
      </c>
      <c r="AE96">
        <v>21.712782000000001</v>
      </c>
      <c r="AF96">
        <v>6.1515000000000022</v>
      </c>
      <c r="AG96">
        <v>28.28089632</v>
      </c>
      <c r="AH96">
        <v>30.819672000000004</v>
      </c>
      <c r="AI96">
        <v>0</v>
      </c>
      <c r="AJ96">
        <v>0</v>
      </c>
      <c r="AK96">
        <v>11.426700000000002</v>
      </c>
      <c r="AL96">
        <v>9.9693499999999986</v>
      </c>
      <c r="AM96">
        <v>2.2830599999999999</v>
      </c>
      <c r="AN96">
        <v>0</v>
      </c>
      <c r="AO96">
        <v>10.975607999999999</v>
      </c>
      <c r="AP96">
        <v>5.0637063490511602</v>
      </c>
      <c r="AQ96">
        <v>21.572980000000001</v>
      </c>
      <c r="AR96">
        <v>4.8489999999999993</v>
      </c>
      <c r="AS96">
        <v>4.1355999999999993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1053.5589022867196</v>
      </c>
      <c r="DN96">
        <v>-30.172148474700055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509.61774339319203</v>
      </c>
      <c r="L97">
        <v>9.4175193376389306</v>
      </c>
      <c r="M97">
        <v>42.978801535636791</v>
      </c>
      <c r="N97">
        <v>25.733414077497333</v>
      </c>
      <c r="O97">
        <v>73.288699267782434</v>
      </c>
      <c r="P97">
        <v>20.376630707476167</v>
      </c>
      <c r="Q97">
        <v>8.7764267219057484</v>
      </c>
      <c r="R97">
        <v>18.614488797656819</v>
      </c>
      <c r="S97">
        <v>11.590945882352941</v>
      </c>
      <c r="T97">
        <v>0</v>
      </c>
      <c r="U97">
        <v>51.756345640569393</v>
      </c>
      <c r="V97">
        <v>10.532826599358183</v>
      </c>
      <c r="W97">
        <v>14.662890818858562</v>
      </c>
      <c r="X97">
        <v>36.947358450852455</v>
      </c>
      <c r="Y97">
        <v>0</v>
      </c>
      <c r="Z97">
        <v>0</v>
      </c>
      <c r="AA97">
        <v>0</v>
      </c>
      <c r="AB97">
        <v>17.351255999999999</v>
      </c>
      <c r="AC97">
        <v>0</v>
      </c>
      <c r="AD97">
        <v>4.0033800000000008</v>
      </c>
      <c r="AE97">
        <v>21.712782000000001</v>
      </c>
      <c r="AF97">
        <v>6.1515000000000022</v>
      </c>
      <c r="AG97">
        <v>28.28089632</v>
      </c>
      <c r="AH97">
        <v>20.795999999999999</v>
      </c>
      <c r="AI97">
        <v>0</v>
      </c>
      <c r="AJ97">
        <v>0</v>
      </c>
      <c r="AK97">
        <v>11.426700000000002</v>
      </c>
      <c r="AL97">
        <v>9.9693499999999986</v>
      </c>
      <c r="AM97">
        <v>2.2830599999999999</v>
      </c>
      <c r="AN97">
        <v>0</v>
      </c>
      <c r="AO97">
        <v>10.975607999999999</v>
      </c>
      <c r="AP97">
        <v>5.0637063490511602</v>
      </c>
      <c r="AQ97">
        <v>10.4808</v>
      </c>
      <c r="AR97">
        <v>4.8489999999999993</v>
      </c>
      <c r="AS97">
        <v>4.1355999999999993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1023.0112369161345</v>
      </c>
      <c r="DN97">
        <v>-31.237507016305724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509.61774339319203</v>
      </c>
      <c r="L98">
        <v>9.4175548622162673</v>
      </c>
      <c r="M98">
        <v>42.978801535636791</v>
      </c>
      <c r="N98">
        <v>25.733414077497333</v>
      </c>
      <c r="O98">
        <v>73.288699267782434</v>
      </c>
      <c r="P98">
        <v>20.376630707476167</v>
      </c>
      <c r="Q98">
        <v>8.7764267219057484</v>
      </c>
      <c r="R98">
        <v>18.614488797656819</v>
      </c>
      <c r="S98">
        <v>11.590945882352941</v>
      </c>
      <c r="T98">
        <v>0</v>
      </c>
      <c r="U98">
        <v>51.756345640569393</v>
      </c>
      <c r="V98">
        <v>10.532826599358183</v>
      </c>
      <c r="W98">
        <v>14.662890818858562</v>
      </c>
      <c r="X98">
        <v>36.947358450852455</v>
      </c>
      <c r="Y98">
        <v>0</v>
      </c>
      <c r="Z98">
        <v>0</v>
      </c>
      <c r="AA98">
        <v>0</v>
      </c>
      <c r="AB98">
        <v>17.351255999999999</v>
      </c>
      <c r="AC98">
        <v>0</v>
      </c>
      <c r="AD98">
        <v>4.0033800000000008</v>
      </c>
      <c r="AE98">
        <v>21.712782000000001</v>
      </c>
      <c r="AF98">
        <v>6.1515000000000022</v>
      </c>
      <c r="AG98">
        <v>28.28089632</v>
      </c>
      <c r="AH98">
        <v>20.795999999999999</v>
      </c>
      <c r="AI98">
        <v>0</v>
      </c>
      <c r="AJ98">
        <v>0</v>
      </c>
      <c r="AK98">
        <v>11.426700000000002</v>
      </c>
      <c r="AL98">
        <v>9.9693499999999986</v>
      </c>
      <c r="AM98">
        <v>0</v>
      </c>
      <c r="AN98">
        <v>0</v>
      </c>
      <c r="AO98">
        <v>10.975607999999999</v>
      </c>
      <c r="AP98">
        <v>5.0637063490511602</v>
      </c>
      <c r="AQ98">
        <v>10.4808</v>
      </c>
      <c r="AR98">
        <v>4.8489999999999993</v>
      </c>
      <c r="AS98">
        <v>4.1355999999999993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1020.8051502830785</v>
      </c>
      <c r="DN98">
        <v>-31.314444858672349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7.8921108204816001E-2</v>
      </c>
      <c r="E99">
        <f t="shared" si="2"/>
        <v>0</v>
      </c>
      <c r="F99">
        <f t="shared" si="2"/>
        <v>0</v>
      </c>
      <c r="G99">
        <f t="shared" si="2"/>
        <v>0.13418342885301127</v>
      </c>
      <c r="H99">
        <f t="shared" si="2"/>
        <v>0</v>
      </c>
      <c r="I99">
        <f t="shared" si="2"/>
        <v>0</v>
      </c>
      <c r="J99">
        <f t="shared" si="2"/>
        <v>0.1768077220068198</v>
      </c>
      <c r="K99">
        <f t="shared" si="2"/>
        <v>11.759253062615853</v>
      </c>
      <c r="L99">
        <f t="shared" si="2"/>
        <v>0.31190501016214867</v>
      </c>
      <c r="M99">
        <f t="shared" si="2"/>
        <v>1.2304960074636881</v>
      </c>
      <c r="N99">
        <f t="shared" si="2"/>
        <v>0.61446867079014611</v>
      </c>
      <c r="O99">
        <f t="shared" si="2"/>
        <v>1.7589287824267756</v>
      </c>
      <c r="P99">
        <f t="shared" si="2"/>
        <v>0.4890391369794273</v>
      </c>
      <c r="Q99">
        <f t="shared" si="2"/>
        <v>0.18213301145159475</v>
      </c>
      <c r="R99">
        <f t="shared" si="2"/>
        <v>0.4467352157896925</v>
      </c>
      <c r="S99">
        <f t="shared" si="2"/>
        <v>0.23640823346608614</v>
      </c>
      <c r="T99">
        <f t="shared" si="2"/>
        <v>0</v>
      </c>
      <c r="U99">
        <f t="shared" si="2"/>
        <v>1.2421522953736643</v>
      </c>
      <c r="V99">
        <f t="shared" si="2"/>
        <v>0.15752267913232562</v>
      </c>
      <c r="W99">
        <f t="shared" si="2"/>
        <v>0.35273631296188018</v>
      </c>
      <c r="X99">
        <f t="shared" si="2"/>
        <v>1.033537398314134</v>
      </c>
      <c r="Y99">
        <f t="shared" si="2"/>
        <v>0</v>
      </c>
      <c r="Z99">
        <f t="shared" si="2"/>
        <v>4.2500239399999959E-2</v>
      </c>
      <c r="AA99">
        <f t="shared" si="2"/>
        <v>9.3689420188940206E-2</v>
      </c>
      <c r="AB99">
        <f t="shared" si="2"/>
        <v>0.1439088819999999</v>
      </c>
      <c r="AC99">
        <f t="shared" si="2"/>
        <v>4.8921411436469296E-2</v>
      </c>
      <c r="AD99">
        <f t="shared" si="2"/>
        <v>0.16725251339999983</v>
      </c>
      <c r="AE99">
        <f t="shared" si="2"/>
        <v>0.45567089399999994</v>
      </c>
      <c r="AF99">
        <f t="shared" si="2"/>
        <v>0.1442185</v>
      </c>
      <c r="AG99">
        <f t="shared" si="2"/>
        <v>0.67874151168000019</v>
      </c>
      <c r="AH99">
        <f t="shared" si="2"/>
        <v>0.60308400000000018</v>
      </c>
      <c r="AI99">
        <f t="shared" si="2"/>
        <v>6.2190929400000018E-2</v>
      </c>
      <c r="AJ99">
        <f t="shared" si="2"/>
        <v>0</v>
      </c>
      <c r="AK99">
        <f t="shared" si="2"/>
        <v>0.27424079999999973</v>
      </c>
      <c r="AL99">
        <f t="shared" si="2"/>
        <v>0.51292739199999926</v>
      </c>
      <c r="AM99">
        <f t="shared" si="2"/>
        <v>2.634182920000001E-2</v>
      </c>
      <c r="AN99">
        <f t="shared" si="2"/>
        <v>0</v>
      </c>
      <c r="AO99">
        <f t="shared" si="2"/>
        <v>0.27942606719999963</v>
      </c>
      <c r="AP99">
        <f t="shared" si="2"/>
        <v>0.12743098344406625</v>
      </c>
      <c r="AQ99">
        <f t="shared" si="2"/>
        <v>0.2666708550000001</v>
      </c>
      <c r="AR99">
        <f t="shared" si="2"/>
        <v>0.16147170000000002</v>
      </c>
      <c r="AS99">
        <f t="shared" si="2"/>
        <v>0.12998249827297068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23.992756120928963</v>
      </c>
      <c r="DN99">
        <f t="shared" ref="DN99" si="4">SUM(DN3:DN98)/4000</f>
        <v>0.43114238168552915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  <c r="DN101">
        <v>118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3" activePane="bottomRight" state="frozen"/>
      <selection sqref="A1:XFD1048576"/>
      <selection pane="topRight" sqref="A1:XFD1048576"/>
      <selection pane="bottomLeft" sqref="A1:XFD1048576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419</v>
      </c>
      <c r="AZ1" s="75" t="s">
        <v>420</v>
      </c>
      <c r="BA1" s="75" t="s">
        <v>426</v>
      </c>
      <c r="BB1" s="75" t="s">
        <v>430</v>
      </c>
      <c r="BC1" s="38" t="s">
        <v>382</v>
      </c>
      <c r="BD1" s="37" t="s">
        <v>394</v>
      </c>
      <c r="BE1" s="37" t="s">
        <v>386</v>
      </c>
      <c r="BF1" s="37" t="s">
        <v>388</v>
      </c>
      <c r="BG1" s="37" t="s">
        <v>393</v>
      </c>
      <c r="BH1" s="37" t="s">
        <v>390</v>
      </c>
      <c r="BI1" s="37" t="s">
        <v>389</v>
      </c>
      <c r="BJ1" s="37" t="s">
        <v>396</v>
      </c>
      <c r="BK1" s="37" t="s">
        <v>384</v>
      </c>
      <c r="BL1" s="37" t="s">
        <v>397</v>
      </c>
      <c r="BM1" s="37" t="s">
        <v>387</v>
      </c>
      <c r="BN1" s="37" t="s">
        <v>383</v>
      </c>
      <c r="BO1" s="37" t="s">
        <v>392</v>
      </c>
      <c r="BP1" s="37" t="s">
        <v>385</v>
      </c>
      <c r="BQ1" s="37" t="s">
        <v>395</v>
      </c>
      <c r="BR1" s="37" t="s">
        <v>391</v>
      </c>
      <c r="BS1" s="149" t="s">
        <v>421</v>
      </c>
      <c r="BT1" s="149" t="s">
        <v>422</v>
      </c>
      <c r="BU1" s="149" t="s">
        <v>432</v>
      </c>
      <c r="BV1" s="149" t="s">
        <v>433</v>
      </c>
      <c r="BW1" s="149" t="s">
        <v>434</v>
      </c>
      <c r="BX1" s="149" t="s">
        <v>435</v>
      </c>
      <c r="BY1" s="149" t="s">
        <v>436</v>
      </c>
      <c r="BZ1" s="75" t="s">
        <v>413</v>
      </c>
      <c r="CA1" s="75" t="s">
        <v>414</v>
      </c>
      <c r="CB1" s="75" t="s">
        <v>415</v>
      </c>
      <c r="CC1" s="75" t="s">
        <v>416</v>
      </c>
      <c r="CD1" s="75" t="s">
        <v>417</v>
      </c>
      <c r="CE1" s="36" t="s">
        <v>408</v>
      </c>
      <c r="CF1" s="36" t="s">
        <v>409</v>
      </c>
      <c r="CG1" s="36" t="s">
        <v>410</v>
      </c>
      <c r="CH1" s="36" t="s">
        <v>411</v>
      </c>
      <c r="CI1" t="s">
        <v>427</v>
      </c>
      <c r="CJ1" t="s">
        <v>428</v>
      </c>
      <c r="CK1" t="s">
        <v>424</v>
      </c>
      <c r="CL1" t="s">
        <v>425</v>
      </c>
      <c r="CM1" t="s">
        <v>429</v>
      </c>
      <c r="CN1" t="s">
        <v>407</v>
      </c>
      <c r="CO1" t="s">
        <v>423</v>
      </c>
      <c r="CP1" t="s">
        <v>418</v>
      </c>
      <c r="CQ1" t="s">
        <v>412</v>
      </c>
      <c r="CR1" t="s">
        <v>431</v>
      </c>
      <c r="DM1" t="s">
        <v>142</v>
      </c>
      <c r="DN1" t="s">
        <v>185</v>
      </c>
    </row>
    <row r="2" spans="1:118">
      <c r="A2" s="216"/>
      <c r="AS2" s="167"/>
      <c r="AT2" s="167"/>
      <c r="AU2" s="167"/>
      <c r="AV2" s="167"/>
      <c r="AW2" s="167"/>
      <c r="AX2" s="167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164.16347704179606</v>
      </c>
      <c r="L3">
        <v>43.485012714784794</v>
      </c>
      <c r="M3">
        <v>0</v>
      </c>
      <c r="N3">
        <v>14.717674607142859</v>
      </c>
      <c r="O3">
        <v>50.376925732217572</v>
      </c>
      <c r="P3">
        <v>51.112330657300561</v>
      </c>
      <c r="Q3">
        <v>5.0816338684619362</v>
      </c>
      <c r="R3">
        <v>10.770830876250914</v>
      </c>
      <c r="S3">
        <v>6.6958410588235289</v>
      </c>
      <c r="T3">
        <v>0</v>
      </c>
      <c r="U3">
        <v>243.68224644128117</v>
      </c>
      <c r="V3">
        <v>2.8972090381125226</v>
      </c>
      <c r="W3">
        <v>7.5566306996171244</v>
      </c>
      <c r="X3">
        <v>24.981775491949914</v>
      </c>
      <c r="Y3">
        <v>0</v>
      </c>
      <c r="Z3">
        <v>0</v>
      </c>
      <c r="AA3">
        <v>0</v>
      </c>
      <c r="AB3">
        <v>3.0474000000000014</v>
      </c>
      <c r="AC3">
        <v>0</v>
      </c>
      <c r="AD3">
        <v>4.6299000000000001</v>
      </c>
      <c r="AE3">
        <v>12.557578800000002</v>
      </c>
      <c r="AF3">
        <v>0</v>
      </c>
      <c r="AG3">
        <v>0</v>
      </c>
      <c r="AH3">
        <v>9.9824099999999998</v>
      </c>
      <c r="AI3">
        <v>0</v>
      </c>
      <c r="AJ3">
        <v>0</v>
      </c>
      <c r="AK3">
        <v>6.6071499999999999</v>
      </c>
      <c r="AL3">
        <v>6.1971000000000016</v>
      </c>
      <c r="AM3">
        <v>0</v>
      </c>
      <c r="AN3">
        <v>0</v>
      </c>
      <c r="AO3">
        <v>7.2435720000000012</v>
      </c>
      <c r="AP3">
        <v>3.3282219759176783</v>
      </c>
      <c r="AQ3">
        <v>0</v>
      </c>
      <c r="AR3">
        <v>2.8040000000000003</v>
      </c>
      <c r="AS3">
        <v>8.1023902983942904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666.76739803369071</v>
      </c>
      <c r="DN3">
        <v>23.253913268360144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164.16347704179606</v>
      </c>
      <c r="L4">
        <v>43.485012714784794</v>
      </c>
      <c r="M4">
        <v>0</v>
      </c>
      <c r="N4">
        <v>14.717674607142859</v>
      </c>
      <c r="O4">
        <v>50.376925732217572</v>
      </c>
      <c r="P4">
        <v>51.112330657300561</v>
      </c>
      <c r="Q4">
        <v>5.0816338684619362</v>
      </c>
      <c r="R4">
        <v>10.770830876250914</v>
      </c>
      <c r="S4">
        <v>6.6958410588235289</v>
      </c>
      <c r="T4">
        <v>0</v>
      </c>
      <c r="U4">
        <v>243.68224644128117</v>
      </c>
      <c r="V4">
        <v>2.8972090381125226</v>
      </c>
      <c r="W4">
        <v>7.5566306996171244</v>
      </c>
      <c r="X4">
        <v>24.981775491949914</v>
      </c>
      <c r="Y4">
        <v>0</v>
      </c>
      <c r="Z4">
        <v>0</v>
      </c>
      <c r="AA4">
        <v>0</v>
      </c>
      <c r="AB4">
        <v>3.0474000000000014</v>
      </c>
      <c r="AC4">
        <v>0</v>
      </c>
      <c r="AD4">
        <v>4.6299000000000001</v>
      </c>
      <c r="AE4">
        <v>12.557578800000002</v>
      </c>
      <c r="AF4">
        <v>0</v>
      </c>
      <c r="AG4">
        <v>0</v>
      </c>
      <c r="AH4">
        <v>9.9824099999999998</v>
      </c>
      <c r="AI4">
        <v>0</v>
      </c>
      <c r="AJ4">
        <v>0</v>
      </c>
      <c r="AK4">
        <v>6.6071499999999999</v>
      </c>
      <c r="AL4">
        <v>6.1971000000000016</v>
      </c>
      <c r="AM4">
        <v>0</v>
      </c>
      <c r="AN4">
        <v>0</v>
      </c>
      <c r="AO4">
        <v>7.2435720000000012</v>
      </c>
      <c r="AP4">
        <v>3.3282219759176783</v>
      </c>
      <c r="AQ4">
        <v>0</v>
      </c>
      <c r="AR4">
        <v>2.8040000000000003</v>
      </c>
      <c r="AS4">
        <v>8.1023902983942904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666.76739803369071</v>
      </c>
      <c r="DN4">
        <v>23.253913268360144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164.16347704179606</v>
      </c>
      <c r="L5">
        <v>47.002916500459726</v>
      </c>
      <c r="M5">
        <v>0</v>
      </c>
      <c r="N5">
        <v>14.717674607142859</v>
      </c>
      <c r="O5">
        <v>50.376925732217572</v>
      </c>
      <c r="P5">
        <v>51.112330657300561</v>
      </c>
      <c r="Q5">
        <v>5.0816338684619362</v>
      </c>
      <c r="R5">
        <v>10.770830876250914</v>
      </c>
      <c r="S5">
        <v>6.6958410588235289</v>
      </c>
      <c r="T5">
        <v>0</v>
      </c>
      <c r="U5">
        <v>243.68224644128117</v>
      </c>
      <c r="V5">
        <v>2.8972090381125226</v>
      </c>
      <c r="W5">
        <v>7.5566306996171244</v>
      </c>
      <c r="X5">
        <v>24.981775491949914</v>
      </c>
      <c r="Y5">
        <v>0</v>
      </c>
      <c r="Z5">
        <v>0</v>
      </c>
      <c r="AA5">
        <v>0</v>
      </c>
      <c r="AB5">
        <v>3.0474000000000014</v>
      </c>
      <c r="AC5">
        <v>0</v>
      </c>
      <c r="AD5">
        <v>4.6299000000000001</v>
      </c>
      <c r="AE5">
        <v>12.557578800000002</v>
      </c>
      <c r="AF5">
        <v>0</v>
      </c>
      <c r="AG5">
        <v>0</v>
      </c>
      <c r="AH5">
        <v>9.9824099999999998</v>
      </c>
      <c r="AI5">
        <v>0</v>
      </c>
      <c r="AJ5">
        <v>0</v>
      </c>
      <c r="AK5">
        <v>6.6071499999999999</v>
      </c>
      <c r="AL5">
        <v>6.1971000000000016</v>
      </c>
      <c r="AM5">
        <v>0</v>
      </c>
      <c r="AN5">
        <v>0</v>
      </c>
      <c r="AO5">
        <v>7.2435720000000012</v>
      </c>
      <c r="AP5">
        <v>3.3282219759176783</v>
      </c>
      <c r="AQ5">
        <v>0</v>
      </c>
      <c r="AR5">
        <v>2.8040000000000003</v>
      </c>
      <c r="AS5">
        <v>8.1023902983942904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670.16674842109819</v>
      </c>
      <c r="DN5">
        <v>23.372466666627695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164.16347704179606</v>
      </c>
      <c r="L6">
        <v>47.002916500459726</v>
      </c>
      <c r="M6">
        <v>0</v>
      </c>
      <c r="N6">
        <v>14.717674607142859</v>
      </c>
      <c r="O6">
        <v>50.376925732217572</v>
      </c>
      <c r="P6">
        <v>51.112330657300561</v>
      </c>
      <c r="Q6">
        <v>5.0816338684619362</v>
      </c>
      <c r="R6">
        <v>10.770830876250914</v>
      </c>
      <c r="S6">
        <v>6.6958410588235289</v>
      </c>
      <c r="T6">
        <v>0</v>
      </c>
      <c r="U6">
        <v>243.68224644128117</v>
      </c>
      <c r="V6">
        <v>2.8972090381125226</v>
      </c>
      <c r="W6">
        <v>7.5566306996171244</v>
      </c>
      <c r="X6">
        <v>24.981775491949914</v>
      </c>
      <c r="Y6">
        <v>0</v>
      </c>
      <c r="Z6">
        <v>0</v>
      </c>
      <c r="AA6">
        <v>0</v>
      </c>
      <c r="AB6">
        <v>3.0474000000000014</v>
      </c>
      <c r="AC6">
        <v>0</v>
      </c>
      <c r="AD6">
        <v>4.6299000000000001</v>
      </c>
      <c r="AE6">
        <v>12.557578800000002</v>
      </c>
      <c r="AF6">
        <v>0</v>
      </c>
      <c r="AG6">
        <v>0</v>
      </c>
      <c r="AH6">
        <v>9.9824099999999998</v>
      </c>
      <c r="AI6">
        <v>0</v>
      </c>
      <c r="AJ6">
        <v>0</v>
      </c>
      <c r="AK6">
        <v>6.6071499999999999</v>
      </c>
      <c r="AL6">
        <v>6.1971000000000016</v>
      </c>
      <c r="AM6">
        <v>0</v>
      </c>
      <c r="AN6">
        <v>0</v>
      </c>
      <c r="AO6">
        <v>7.2435720000000012</v>
      </c>
      <c r="AP6">
        <v>3.3282219759176783</v>
      </c>
      <c r="AQ6">
        <v>0</v>
      </c>
      <c r="AR6">
        <v>2.8040000000000003</v>
      </c>
      <c r="AS6">
        <v>8.1023902983942904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670.16674842109819</v>
      </c>
      <c r="DN6">
        <v>23.372466666627695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164.16347704179606</v>
      </c>
      <c r="L7">
        <v>47.002916500459726</v>
      </c>
      <c r="M7">
        <v>0</v>
      </c>
      <c r="N7">
        <v>14.717674607142859</v>
      </c>
      <c r="O7">
        <v>50.376925732217572</v>
      </c>
      <c r="P7">
        <v>51.112330657300561</v>
      </c>
      <c r="Q7">
        <v>5.0816338684619362</v>
      </c>
      <c r="R7">
        <v>10.770830876250914</v>
      </c>
      <c r="S7">
        <v>6.6958410588235289</v>
      </c>
      <c r="T7">
        <v>0</v>
      </c>
      <c r="U7">
        <v>243.68224644128117</v>
      </c>
      <c r="V7">
        <v>2.8972090381125226</v>
      </c>
      <c r="W7">
        <v>7.5566306996171244</v>
      </c>
      <c r="X7">
        <v>24.981775491949914</v>
      </c>
      <c r="Y7">
        <v>0</v>
      </c>
      <c r="Z7">
        <v>0</v>
      </c>
      <c r="AA7">
        <v>0</v>
      </c>
      <c r="AB7">
        <v>0</v>
      </c>
      <c r="AC7">
        <v>0</v>
      </c>
      <c r="AD7">
        <v>4.6299000000000001</v>
      </c>
      <c r="AE7">
        <v>12.557578800000002</v>
      </c>
      <c r="AF7">
        <v>0</v>
      </c>
      <c r="AG7">
        <v>0</v>
      </c>
      <c r="AH7">
        <v>9.9824099999999998</v>
      </c>
      <c r="AI7">
        <v>0</v>
      </c>
      <c r="AJ7">
        <v>0</v>
      </c>
      <c r="AK7">
        <v>6.6071499999999999</v>
      </c>
      <c r="AL7">
        <v>3.3936500000000009</v>
      </c>
      <c r="AM7">
        <v>0</v>
      </c>
      <c r="AN7">
        <v>0</v>
      </c>
      <c r="AO7">
        <v>7.2435720000000012</v>
      </c>
      <c r="AP7">
        <v>3.3282219759176783</v>
      </c>
      <c r="AQ7">
        <v>0</v>
      </c>
      <c r="AR7">
        <v>2.8040000000000003</v>
      </c>
      <c r="AS7">
        <v>2.7336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659.32520998721202</v>
      </c>
      <c r="DN7">
        <v>22.99436480211957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164.16347704179606</v>
      </c>
      <c r="L8">
        <v>47.002916500459726</v>
      </c>
      <c r="M8">
        <v>0</v>
      </c>
      <c r="N8">
        <v>14.717674607142859</v>
      </c>
      <c r="O8">
        <v>50.376925732217572</v>
      </c>
      <c r="P8">
        <v>51.112330657300561</v>
      </c>
      <c r="Q8">
        <v>5.0816338684619362</v>
      </c>
      <c r="R8">
        <v>10.770830876250914</v>
      </c>
      <c r="S8">
        <v>6.6958410588235289</v>
      </c>
      <c r="T8">
        <v>0</v>
      </c>
      <c r="U8">
        <v>243.68224644128117</v>
      </c>
      <c r="V8">
        <v>2.8972090381125226</v>
      </c>
      <c r="W8">
        <v>7.5566306996171244</v>
      </c>
      <c r="X8">
        <v>24.981775491949914</v>
      </c>
      <c r="Y8">
        <v>0</v>
      </c>
      <c r="Z8">
        <v>0</v>
      </c>
      <c r="AA8">
        <v>0</v>
      </c>
      <c r="AB8">
        <v>0</v>
      </c>
      <c r="AC8">
        <v>0</v>
      </c>
      <c r="AD8">
        <v>4.6299000000000001</v>
      </c>
      <c r="AE8">
        <v>12.557578800000002</v>
      </c>
      <c r="AF8">
        <v>0</v>
      </c>
      <c r="AG8">
        <v>0</v>
      </c>
      <c r="AH8">
        <v>9.9824099999999998</v>
      </c>
      <c r="AI8">
        <v>0</v>
      </c>
      <c r="AJ8">
        <v>0</v>
      </c>
      <c r="AK8">
        <v>6.6071499999999999</v>
      </c>
      <c r="AL8">
        <v>3.3936500000000009</v>
      </c>
      <c r="AM8">
        <v>0</v>
      </c>
      <c r="AN8">
        <v>0</v>
      </c>
      <c r="AO8">
        <v>7.2435720000000012</v>
      </c>
      <c r="AP8">
        <v>3.3282219759176783</v>
      </c>
      <c r="AQ8">
        <v>0</v>
      </c>
      <c r="AR8">
        <v>12.337600000000002</v>
      </c>
      <c r="AS8">
        <v>2.3918999999999992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668.20734294704562</v>
      </c>
      <c r="DN8">
        <v>23.304131842285901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164.16347704179606</v>
      </c>
      <c r="L9">
        <v>47.002916500459726</v>
      </c>
      <c r="M9">
        <v>0</v>
      </c>
      <c r="N9">
        <v>14.717674607142859</v>
      </c>
      <c r="O9">
        <v>50.376925732217572</v>
      </c>
      <c r="P9">
        <v>51.112330657300561</v>
      </c>
      <c r="Q9">
        <v>5.0816338684619362</v>
      </c>
      <c r="R9">
        <v>10.770830876250914</v>
      </c>
      <c r="S9">
        <v>6.6958410588235289</v>
      </c>
      <c r="T9">
        <v>0</v>
      </c>
      <c r="U9">
        <v>243.68224644128117</v>
      </c>
      <c r="V9">
        <v>2.8972090381125226</v>
      </c>
      <c r="W9">
        <v>7.5566306996171244</v>
      </c>
      <c r="X9">
        <v>24.981775491949914</v>
      </c>
      <c r="Y9">
        <v>0</v>
      </c>
      <c r="Z9">
        <v>0</v>
      </c>
      <c r="AA9">
        <v>0</v>
      </c>
      <c r="AB9">
        <v>0</v>
      </c>
      <c r="AC9">
        <v>0</v>
      </c>
      <c r="AD9">
        <v>4.6299000000000001</v>
      </c>
      <c r="AE9">
        <v>12.557578800000002</v>
      </c>
      <c r="AF9">
        <v>0</v>
      </c>
      <c r="AG9">
        <v>0</v>
      </c>
      <c r="AH9">
        <v>9.9824099999999998</v>
      </c>
      <c r="AI9">
        <v>0</v>
      </c>
      <c r="AJ9">
        <v>0</v>
      </c>
      <c r="AK9">
        <v>6.6071499999999999</v>
      </c>
      <c r="AL9">
        <v>3.3936500000000009</v>
      </c>
      <c r="AM9">
        <v>0</v>
      </c>
      <c r="AN9">
        <v>0</v>
      </c>
      <c r="AO9">
        <v>7.2435720000000012</v>
      </c>
      <c r="AP9">
        <v>3.3282219759176783</v>
      </c>
      <c r="AQ9">
        <v>0</v>
      </c>
      <c r="AR9">
        <v>12.337600000000002</v>
      </c>
      <c r="AS9">
        <v>2.3918999999999992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668.20734294704562</v>
      </c>
      <c r="DN9">
        <v>23.304131842285901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164.16347704179606</v>
      </c>
      <c r="L10">
        <v>47.002916500459726</v>
      </c>
      <c r="M10">
        <v>0</v>
      </c>
      <c r="N10">
        <v>14.717674607142859</v>
      </c>
      <c r="O10">
        <v>50.376925732217572</v>
      </c>
      <c r="P10">
        <v>51.112330657300561</v>
      </c>
      <c r="Q10">
        <v>5.0816338684619362</v>
      </c>
      <c r="R10">
        <v>10.770830876250914</v>
      </c>
      <c r="S10">
        <v>6.6958410588235289</v>
      </c>
      <c r="T10">
        <v>0</v>
      </c>
      <c r="U10">
        <v>243.68224644128117</v>
      </c>
      <c r="V10">
        <v>2.8972090381125226</v>
      </c>
      <c r="W10">
        <v>7.5566306996171244</v>
      </c>
      <c r="X10">
        <v>24.981775491949914</v>
      </c>
      <c r="Y10">
        <v>0</v>
      </c>
      <c r="Z10">
        <v>0</v>
      </c>
      <c r="AA10">
        <v>0</v>
      </c>
      <c r="AB10">
        <v>0</v>
      </c>
      <c r="AC10">
        <v>0</v>
      </c>
      <c r="AD10">
        <v>4.6299000000000001</v>
      </c>
      <c r="AE10">
        <v>12.557578800000002</v>
      </c>
      <c r="AF10">
        <v>0</v>
      </c>
      <c r="AG10">
        <v>0</v>
      </c>
      <c r="AH10">
        <v>5.941338</v>
      </c>
      <c r="AI10">
        <v>0</v>
      </c>
      <c r="AJ10">
        <v>0</v>
      </c>
      <c r="AK10">
        <v>6.6071499999999999</v>
      </c>
      <c r="AL10">
        <v>3.3936500000000009</v>
      </c>
      <c r="AM10">
        <v>0</v>
      </c>
      <c r="AN10">
        <v>0</v>
      </c>
      <c r="AO10">
        <v>7.2435720000000012</v>
      </c>
      <c r="AP10">
        <v>3.3282219759176783</v>
      </c>
      <c r="AQ10">
        <v>0</v>
      </c>
      <c r="AR10">
        <v>3.9256000000000006</v>
      </c>
      <c r="AS10">
        <v>2.3918999999999992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656.17393959536673</v>
      </c>
      <c r="DN10">
        <v>22.884463193964883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164.16347704179606</v>
      </c>
      <c r="L11">
        <v>48.638839117314227</v>
      </c>
      <c r="M11">
        <v>0</v>
      </c>
      <c r="N11">
        <v>14.717674607142859</v>
      </c>
      <c r="O11">
        <v>50.376925732217572</v>
      </c>
      <c r="P11">
        <v>51.112330657300561</v>
      </c>
      <c r="Q11">
        <v>5.0812816280806574</v>
      </c>
      <c r="R11">
        <v>10.770830876250914</v>
      </c>
      <c r="S11">
        <v>6.7048941176470596</v>
      </c>
      <c r="T11">
        <v>0</v>
      </c>
      <c r="U11">
        <v>243.68224644128117</v>
      </c>
      <c r="V11">
        <v>2.8972090381125226</v>
      </c>
      <c r="W11">
        <v>7.5566306996171244</v>
      </c>
      <c r="X11">
        <v>24.981775491949914</v>
      </c>
      <c r="Y11">
        <v>0</v>
      </c>
      <c r="Z11">
        <v>0</v>
      </c>
      <c r="AA11">
        <v>0</v>
      </c>
      <c r="AB11">
        <v>0</v>
      </c>
      <c r="AC11">
        <v>0</v>
      </c>
      <c r="AD11">
        <v>4.6299000000000001</v>
      </c>
      <c r="AE11">
        <v>12.557578800000002</v>
      </c>
      <c r="AF11">
        <v>0</v>
      </c>
      <c r="AG11">
        <v>0</v>
      </c>
      <c r="AH11">
        <v>5.941338</v>
      </c>
      <c r="AI11">
        <v>0</v>
      </c>
      <c r="AJ11">
        <v>0</v>
      </c>
      <c r="AK11">
        <v>6.6071499999999999</v>
      </c>
      <c r="AL11">
        <v>3.3936500000000009</v>
      </c>
      <c r="AM11">
        <v>0</v>
      </c>
      <c r="AN11">
        <v>0</v>
      </c>
      <c r="AO11">
        <v>6.7208400000000008</v>
      </c>
      <c r="AP11">
        <v>3.3282219759176783</v>
      </c>
      <c r="AQ11">
        <v>0</v>
      </c>
      <c r="AR11">
        <v>2.8040000000000003</v>
      </c>
      <c r="AS11">
        <v>2.3918999999999992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656.17422129606416</v>
      </c>
      <c r="DN11">
        <v>22.88447292856404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164.16347704179606</v>
      </c>
      <c r="L12">
        <v>48.638839117314227</v>
      </c>
      <c r="M12">
        <v>0</v>
      </c>
      <c r="N12">
        <v>14.717674607142859</v>
      </c>
      <c r="O12">
        <v>50.376925732217572</v>
      </c>
      <c r="P12">
        <v>51.112330657300561</v>
      </c>
      <c r="Q12">
        <v>5.0812816280806574</v>
      </c>
      <c r="R12">
        <v>10.770830876250914</v>
      </c>
      <c r="S12">
        <v>6.7048941176470596</v>
      </c>
      <c r="T12">
        <v>0</v>
      </c>
      <c r="U12">
        <v>243.68224644128117</v>
      </c>
      <c r="V12">
        <v>2.8972090381125226</v>
      </c>
      <c r="W12">
        <v>7.5566306996171244</v>
      </c>
      <c r="X12">
        <v>24.981775491949914</v>
      </c>
      <c r="Y12">
        <v>0</v>
      </c>
      <c r="Z12">
        <v>0</v>
      </c>
      <c r="AA12">
        <v>0</v>
      </c>
      <c r="AB12">
        <v>0</v>
      </c>
      <c r="AC12">
        <v>0</v>
      </c>
      <c r="AD12">
        <v>4.6299000000000001</v>
      </c>
      <c r="AE12">
        <v>12.557578800000002</v>
      </c>
      <c r="AF12">
        <v>0</v>
      </c>
      <c r="AG12">
        <v>0</v>
      </c>
      <c r="AH12">
        <v>5.941338</v>
      </c>
      <c r="AI12">
        <v>0</v>
      </c>
      <c r="AJ12">
        <v>0</v>
      </c>
      <c r="AK12">
        <v>6.6071499999999999</v>
      </c>
      <c r="AL12">
        <v>3.3936500000000009</v>
      </c>
      <c r="AM12">
        <v>0</v>
      </c>
      <c r="AN12">
        <v>0</v>
      </c>
      <c r="AO12">
        <v>6.7208400000000008</v>
      </c>
      <c r="AP12">
        <v>3.3282219759176783</v>
      </c>
      <c r="AQ12">
        <v>0</v>
      </c>
      <c r="AR12">
        <v>2.8040000000000003</v>
      </c>
      <c r="AS12">
        <v>2.3918999999999992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656.17422129606416</v>
      </c>
      <c r="DN12">
        <v>22.88447292856404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164.16347704179606</v>
      </c>
      <c r="L13">
        <v>47.003286805817908</v>
      </c>
      <c r="M13">
        <v>0</v>
      </c>
      <c r="N13">
        <v>14.717674607142859</v>
      </c>
      <c r="O13">
        <v>50.376925732217572</v>
      </c>
      <c r="P13">
        <v>51.112330657300561</v>
      </c>
      <c r="Q13">
        <v>5.0816338684619362</v>
      </c>
      <c r="R13">
        <v>10.770830876250914</v>
      </c>
      <c r="S13">
        <v>6.5944885492227971</v>
      </c>
      <c r="T13">
        <v>0</v>
      </c>
      <c r="U13">
        <v>243.68224644128117</v>
      </c>
      <c r="V13">
        <v>2.8972090381125226</v>
      </c>
      <c r="W13">
        <v>7.5566306996171244</v>
      </c>
      <c r="X13">
        <v>24.981775491949914</v>
      </c>
      <c r="Y13">
        <v>0</v>
      </c>
      <c r="Z13">
        <v>0</v>
      </c>
      <c r="AA13">
        <v>0</v>
      </c>
      <c r="AB13">
        <v>0</v>
      </c>
      <c r="AC13">
        <v>0</v>
      </c>
      <c r="AD13">
        <v>4.6299000000000001</v>
      </c>
      <c r="AE13">
        <v>12.557578800000002</v>
      </c>
      <c r="AF13">
        <v>0</v>
      </c>
      <c r="AG13">
        <v>0</v>
      </c>
      <c r="AH13">
        <v>5.941338</v>
      </c>
      <c r="AI13">
        <v>0</v>
      </c>
      <c r="AJ13">
        <v>0</v>
      </c>
      <c r="AK13">
        <v>6.6071499999999999</v>
      </c>
      <c r="AL13">
        <v>3.3936500000000009</v>
      </c>
      <c r="AM13">
        <v>0</v>
      </c>
      <c r="AN13">
        <v>0</v>
      </c>
      <c r="AO13">
        <v>6.7208400000000008</v>
      </c>
      <c r="AP13">
        <v>3.3282219759176783</v>
      </c>
      <c r="AQ13">
        <v>0</v>
      </c>
      <c r="AR13">
        <v>2.2432000000000007</v>
      </c>
      <c r="AS13">
        <v>2.3918999999999992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653.94554146274561</v>
      </c>
      <c r="DN13">
        <v>22.806747122343431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164.16347704179606</v>
      </c>
      <c r="L14">
        <v>47.003286805817908</v>
      </c>
      <c r="M14">
        <v>0</v>
      </c>
      <c r="N14">
        <v>14.717674607142859</v>
      </c>
      <c r="O14">
        <v>50.376925732217572</v>
      </c>
      <c r="P14">
        <v>51.112330657300561</v>
      </c>
      <c r="Q14">
        <v>5.0816338684619362</v>
      </c>
      <c r="R14">
        <v>10.770830876250914</v>
      </c>
      <c r="S14">
        <v>6.6958410588235289</v>
      </c>
      <c r="T14">
        <v>0</v>
      </c>
      <c r="U14">
        <v>243.68224644128117</v>
      </c>
      <c r="V14">
        <v>2.8972090381125226</v>
      </c>
      <c r="W14">
        <v>7.5566306996171244</v>
      </c>
      <c r="X14">
        <v>24.981775491949914</v>
      </c>
      <c r="Y14">
        <v>0</v>
      </c>
      <c r="Z14">
        <v>0</v>
      </c>
      <c r="AA14">
        <v>0</v>
      </c>
      <c r="AB14">
        <v>0</v>
      </c>
      <c r="AC14">
        <v>0</v>
      </c>
      <c r="AD14">
        <v>4.6299000000000001</v>
      </c>
      <c r="AE14">
        <v>12.557578800000002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6.6071499999999999</v>
      </c>
      <c r="AL14">
        <v>3.3936500000000009</v>
      </c>
      <c r="AM14">
        <v>0</v>
      </c>
      <c r="AN14">
        <v>0</v>
      </c>
      <c r="AO14">
        <v>6.7208400000000008</v>
      </c>
      <c r="AP14">
        <v>3.3282219759176783</v>
      </c>
      <c r="AQ14">
        <v>0</v>
      </c>
      <c r="AR14">
        <v>2.2432000000000007</v>
      </c>
      <c r="AS14">
        <v>2.3918999999999992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648.3023635246584</v>
      </c>
      <c r="DN14">
        <v>22.609939570031258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164.16347704179606</v>
      </c>
      <c r="L15">
        <v>47.026590727143798</v>
      </c>
      <c r="M15">
        <v>0</v>
      </c>
      <c r="N15">
        <v>14.717674607142859</v>
      </c>
      <c r="O15">
        <v>50.376925732217572</v>
      </c>
      <c r="P15">
        <v>51.112330657300561</v>
      </c>
      <c r="Q15">
        <v>5.0809306936771037</v>
      </c>
      <c r="R15">
        <v>10.770830876250914</v>
      </c>
      <c r="S15">
        <v>6.696359888579388</v>
      </c>
      <c r="T15">
        <v>0</v>
      </c>
      <c r="U15">
        <v>243.68224644128117</v>
      </c>
      <c r="V15">
        <v>2.8972090381125226</v>
      </c>
      <c r="W15">
        <v>7.5566306996171244</v>
      </c>
      <c r="X15">
        <v>24.981775491949914</v>
      </c>
      <c r="Y15">
        <v>0</v>
      </c>
      <c r="Z15">
        <v>0</v>
      </c>
      <c r="AA15">
        <v>0</v>
      </c>
      <c r="AB15">
        <v>0</v>
      </c>
      <c r="AC15">
        <v>0</v>
      </c>
      <c r="AD15">
        <v>4.6299000000000001</v>
      </c>
      <c r="AE15">
        <v>12.557578800000002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6.6071499999999999</v>
      </c>
      <c r="AL15">
        <v>3.3936500000000009</v>
      </c>
      <c r="AM15">
        <v>0</v>
      </c>
      <c r="AN15">
        <v>0</v>
      </c>
      <c r="AO15">
        <v>6.7208400000000008</v>
      </c>
      <c r="AP15">
        <v>3.0907242200604044</v>
      </c>
      <c r="AQ15">
        <v>0</v>
      </c>
      <c r="AR15">
        <v>2.2432000000000007</v>
      </c>
      <c r="AS15">
        <v>2.3918999999999992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648.0952237874809</v>
      </c>
      <c r="DN15">
        <v>22.602701127648515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164.16347704179606</v>
      </c>
      <c r="L16">
        <v>47.026590727143798</v>
      </c>
      <c r="M16">
        <v>0</v>
      </c>
      <c r="N16">
        <v>14.717674607142859</v>
      </c>
      <c r="O16">
        <v>50.376925732217572</v>
      </c>
      <c r="P16">
        <v>51.112330657300561</v>
      </c>
      <c r="Q16">
        <v>5.0809306936771037</v>
      </c>
      <c r="R16">
        <v>10.770830876250914</v>
      </c>
      <c r="S16">
        <v>6.696359888579388</v>
      </c>
      <c r="T16">
        <v>0</v>
      </c>
      <c r="U16">
        <v>243.68224644128117</v>
      </c>
      <c r="V16">
        <v>2.8972090381125226</v>
      </c>
      <c r="W16">
        <v>7.5566306996171244</v>
      </c>
      <c r="X16">
        <v>24.981775491949914</v>
      </c>
      <c r="Y16">
        <v>0</v>
      </c>
      <c r="Z16">
        <v>0</v>
      </c>
      <c r="AA16">
        <v>0</v>
      </c>
      <c r="AB16">
        <v>0</v>
      </c>
      <c r="AC16">
        <v>0</v>
      </c>
      <c r="AD16">
        <v>4.6299000000000001</v>
      </c>
      <c r="AE16">
        <v>12.557578800000002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6.6071499999999999</v>
      </c>
      <c r="AL16">
        <v>3.3936500000000009</v>
      </c>
      <c r="AM16">
        <v>0</v>
      </c>
      <c r="AN16">
        <v>0</v>
      </c>
      <c r="AO16">
        <v>6.7208400000000008</v>
      </c>
      <c r="AP16">
        <v>3.0907242200604044</v>
      </c>
      <c r="AQ16">
        <v>0</v>
      </c>
      <c r="AR16">
        <v>2.2432000000000007</v>
      </c>
      <c r="AS16">
        <v>2.3918999999999992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648.0952237874809</v>
      </c>
      <c r="DN16">
        <v>22.602701127648515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164.16347704179606</v>
      </c>
      <c r="L17">
        <v>48.671447076014488</v>
      </c>
      <c r="M17">
        <v>0</v>
      </c>
      <c r="N17">
        <v>14.717674607142859</v>
      </c>
      <c r="O17">
        <v>50.376925732217572</v>
      </c>
      <c r="P17">
        <v>51.112330657300561</v>
      </c>
      <c r="Q17">
        <v>5.0809306936771037</v>
      </c>
      <c r="R17">
        <v>10.770830876250914</v>
      </c>
      <c r="S17">
        <v>6.696359888579388</v>
      </c>
      <c r="T17">
        <v>0</v>
      </c>
      <c r="U17">
        <v>243.68224644128117</v>
      </c>
      <c r="V17">
        <v>2.8972090381125226</v>
      </c>
      <c r="W17">
        <v>7.5566306996171244</v>
      </c>
      <c r="X17">
        <v>24.981775491949914</v>
      </c>
      <c r="Y17">
        <v>0</v>
      </c>
      <c r="Z17">
        <v>0</v>
      </c>
      <c r="AA17">
        <v>0</v>
      </c>
      <c r="AB17">
        <v>0</v>
      </c>
      <c r="AC17">
        <v>0</v>
      </c>
      <c r="AD17">
        <v>4.6299000000000001</v>
      </c>
      <c r="AE17">
        <v>12.557578800000002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6.6071499999999999</v>
      </c>
      <c r="AL17">
        <v>10.180950000000001</v>
      </c>
      <c r="AM17">
        <v>0</v>
      </c>
      <c r="AN17">
        <v>0</v>
      </c>
      <c r="AO17">
        <v>6.7208400000000008</v>
      </c>
      <c r="AP17">
        <v>3.0907242200604044</v>
      </c>
      <c r="AQ17">
        <v>0</v>
      </c>
      <c r="AR17">
        <v>2.2432000000000007</v>
      </c>
      <c r="AS17">
        <v>2.3918999999999992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656.24321649856961</v>
      </c>
      <c r="DN17">
        <v>22.886864765430602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164.16347704179606</v>
      </c>
      <c r="L18">
        <v>47.02875017455662</v>
      </c>
      <c r="M18">
        <v>0</v>
      </c>
      <c r="N18">
        <v>14.717674607142859</v>
      </c>
      <c r="O18">
        <v>50.376925732217572</v>
      </c>
      <c r="P18">
        <v>51.112330657300561</v>
      </c>
      <c r="Q18">
        <v>5.0809306936771037</v>
      </c>
      <c r="R18">
        <v>10.770830876250914</v>
      </c>
      <c r="S18">
        <v>6.696359888579388</v>
      </c>
      <c r="T18">
        <v>0</v>
      </c>
      <c r="U18">
        <v>243.68224644128117</v>
      </c>
      <c r="V18">
        <v>2.8972090381125226</v>
      </c>
      <c r="W18">
        <v>7.5566306996171244</v>
      </c>
      <c r="X18">
        <v>24.981775491949914</v>
      </c>
      <c r="Y18">
        <v>0</v>
      </c>
      <c r="Z18">
        <v>0</v>
      </c>
      <c r="AA18">
        <v>0</v>
      </c>
      <c r="AB18">
        <v>0</v>
      </c>
      <c r="AC18">
        <v>0</v>
      </c>
      <c r="AD18">
        <v>4.6299000000000001</v>
      </c>
      <c r="AE18">
        <v>12.557578800000002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6.6071499999999999</v>
      </c>
      <c r="AL18">
        <v>20.158281000000006</v>
      </c>
      <c r="AM18">
        <v>0</v>
      </c>
      <c r="AN18">
        <v>0</v>
      </c>
      <c r="AO18">
        <v>6.7208400000000008</v>
      </c>
      <c r="AP18">
        <v>3.0907242200604044</v>
      </c>
      <c r="AQ18">
        <v>0</v>
      </c>
      <c r="AR18">
        <v>2.2432000000000007</v>
      </c>
      <c r="AS18">
        <v>2.3918999999999992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664.2969732460416</v>
      </c>
      <c r="DN18">
        <v>23.167742116500534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164.16347704179606</v>
      </c>
      <c r="L19">
        <v>47.02875017455662</v>
      </c>
      <c r="M19">
        <v>0</v>
      </c>
      <c r="N19">
        <v>14.717674607142859</v>
      </c>
      <c r="O19">
        <v>50.376925732217572</v>
      </c>
      <c r="P19">
        <v>51.112330657300561</v>
      </c>
      <c r="Q19">
        <v>5.0809306936771037</v>
      </c>
      <c r="R19">
        <v>10.770830876250914</v>
      </c>
      <c r="S19">
        <v>6.696359888579388</v>
      </c>
      <c r="T19">
        <v>0</v>
      </c>
      <c r="U19">
        <v>243.68224644128117</v>
      </c>
      <c r="V19">
        <v>2.8972090381125226</v>
      </c>
      <c r="W19">
        <v>7.5566306996171244</v>
      </c>
      <c r="X19">
        <v>24.981775491949914</v>
      </c>
      <c r="Y19">
        <v>0</v>
      </c>
      <c r="Z19">
        <v>0</v>
      </c>
      <c r="AA19">
        <v>0</v>
      </c>
      <c r="AB19">
        <v>0</v>
      </c>
      <c r="AC19">
        <v>0</v>
      </c>
      <c r="AD19">
        <v>2.3149500000000001</v>
      </c>
      <c r="AE19">
        <v>12.557578800000002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6.6071499999999999</v>
      </c>
      <c r="AL19">
        <v>20.158281000000006</v>
      </c>
      <c r="AM19">
        <v>0</v>
      </c>
      <c r="AN19">
        <v>0</v>
      </c>
      <c r="AO19">
        <v>6.7208400000000008</v>
      </c>
      <c r="AP19">
        <v>3.0907242200604044</v>
      </c>
      <c r="AQ19">
        <v>0</v>
      </c>
      <c r="AR19">
        <v>2.2432000000000007</v>
      </c>
      <c r="AS19">
        <v>2.3918999999999992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662.06003702802491</v>
      </c>
      <c r="DN19">
        <v>23.08972833451719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164.16347704179606</v>
      </c>
      <c r="L20">
        <v>47.02875017455662</v>
      </c>
      <c r="M20">
        <v>0</v>
      </c>
      <c r="N20">
        <v>14.717674607142859</v>
      </c>
      <c r="O20">
        <v>50.376925732217572</v>
      </c>
      <c r="P20">
        <v>51.112330657300561</v>
      </c>
      <c r="Q20">
        <v>5.0809306936771037</v>
      </c>
      <c r="R20">
        <v>10.770830876250914</v>
      </c>
      <c r="S20">
        <v>6.696359888579388</v>
      </c>
      <c r="T20">
        <v>0</v>
      </c>
      <c r="U20">
        <v>243.68224644128117</v>
      </c>
      <c r="V20">
        <v>2.8972090381125226</v>
      </c>
      <c r="W20">
        <v>7.5566306996171244</v>
      </c>
      <c r="X20">
        <v>24.981775491949914</v>
      </c>
      <c r="Y20">
        <v>0</v>
      </c>
      <c r="Z20">
        <v>0</v>
      </c>
      <c r="AA20">
        <v>0</v>
      </c>
      <c r="AB20">
        <v>0</v>
      </c>
      <c r="AC20">
        <v>0</v>
      </c>
      <c r="AD20">
        <v>2.3149500000000001</v>
      </c>
      <c r="AE20">
        <v>12.557578800000002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6.6071499999999999</v>
      </c>
      <c r="AL20">
        <v>20.158281000000006</v>
      </c>
      <c r="AM20">
        <v>0</v>
      </c>
      <c r="AN20">
        <v>0</v>
      </c>
      <c r="AO20">
        <v>6.7208400000000008</v>
      </c>
      <c r="AP20">
        <v>3.0907242200604044</v>
      </c>
      <c r="AQ20">
        <v>0</v>
      </c>
      <c r="AR20">
        <v>2.2432000000000007</v>
      </c>
      <c r="AS20">
        <v>2.3918999999999992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662.06003702802491</v>
      </c>
      <c r="DN20">
        <v>23.08972833451719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164.16347704179606</v>
      </c>
      <c r="L21">
        <v>47.02875017455662</v>
      </c>
      <c r="M21">
        <v>0</v>
      </c>
      <c r="N21">
        <v>14.717674607142859</v>
      </c>
      <c r="O21">
        <v>50.376925732217572</v>
      </c>
      <c r="P21">
        <v>51.112330657300561</v>
      </c>
      <c r="Q21">
        <v>5.0809306936771037</v>
      </c>
      <c r="R21">
        <v>10.770830876250914</v>
      </c>
      <c r="S21">
        <v>6.696359888579388</v>
      </c>
      <c r="T21">
        <v>0</v>
      </c>
      <c r="U21">
        <v>243.68224644128117</v>
      </c>
      <c r="V21">
        <v>2.8972090381125226</v>
      </c>
      <c r="W21">
        <v>7.5566306996171244</v>
      </c>
      <c r="X21">
        <v>24.981775491949914</v>
      </c>
      <c r="Y21">
        <v>0</v>
      </c>
      <c r="Z21">
        <v>0</v>
      </c>
      <c r="AA21">
        <v>0</v>
      </c>
      <c r="AB21">
        <v>0</v>
      </c>
      <c r="AC21">
        <v>0</v>
      </c>
      <c r="AD21">
        <v>2.3149500000000001</v>
      </c>
      <c r="AE21">
        <v>12.557578800000002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6.6071499999999999</v>
      </c>
      <c r="AL21">
        <v>20.158281000000006</v>
      </c>
      <c r="AM21">
        <v>0</v>
      </c>
      <c r="AN21">
        <v>0</v>
      </c>
      <c r="AO21">
        <v>6.7208400000000008</v>
      </c>
      <c r="AP21">
        <v>3.0907242200604044</v>
      </c>
      <c r="AQ21">
        <v>0</v>
      </c>
      <c r="AR21">
        <v>2.2432000000000007</v>
      </c>
      <c r="AS21">
        <v>2.3918999999999992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662.06003702802491</v>
      </c>
      <c r="DN21">
        <v>23.08972833451719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164.16347704179606</v>
      </c>
      <c r="L22">
        <v>47.02875017455662</v>
      </c>
      <c r="M22">
        <v>0</v>
      </c>
      <c r="N22">
        <v>14.717674607142859</v>
      </c>
      <c r="O22">
        <v>50.376925732217572</v>
      </c>
      <c r="P22">
        <v>51.112330657300561</v>
      </c>
      <c r="Q22">
        <v>5.0809306936771037</v>
      </c>
      <c r="R22">
        <v>10.770830876250914</v>
      </c>
      <c r="S22">
        <v>6.696359888579388</v>
      </c>
      <c r="T22">
        <v>0</v>
      </c>
      <c r="U22">
        <v>243.68224644128117</v>
      </c>
      <c r="V22">
        <v>2.8972090381125226</v>
      </c>
      <c r="W22">
        <v>7.5566306996171244</v>
      </c>
      <c r="X22">
        <v>24.981775491949914</v>
      </c>
      <c r="Y22">
        <v>0</v>
      </c>
      <c r="Z22">
        <v>1.6562832000000001</v>
      </c>
      <c r="AA22">
        <v>0</v>
      </c>
      <c r="AB22">
        <v>0</v>
      </c>
      <c r="AC22">
        <v>0</v>
      </c>
      <c r="AD22">
        <v>2.3149500000000001</v>
      </c>
      <c r="AE22">
        <v>12.557578800000002</v>
      </c>
      <c r="AF22">
        <v>0</v>
      </c>
      <c r="AG22">
        <v>0</v>
      </c>
      <c r="AH22">
        <v>5.941338</v>
      </c>
      <c r="AI22">
        <v>0</v>
      </c>
      <c r="AJ22">
        <v>0</v>
      </c>
      <c r="AK22">
        <v>6.6071499999999999</v>
      </c>
      <c r="AL22">
        <v>10.180950000000001</v>
      </c>
      <c r="AM22">
        <v>0</v>
      </c>
      <c r="AN22">
        <v>0</v>
      </c>
      <c r="AO22">
        <v>6.7208400000000008</v>
      </c>
      <c r="AP22">
        <v>3.0907242200604044</v>
      </c>
      <c r="AQ22">
        <v>0</v>
      </c>
      <c r="AR22">
        <v>2.2432000000000007</v>
      </c>
      <c r="AS22">
        <v>2.3918999999999992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659.76052369616127</v>
      </c>
      <c r="DN22">
        <v>23.009531866380826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164.16347704179606</v>
      </c>
      <c r="L23">
        <v>41.230810810810816</v>
      </c>
      <c r="M23">
        <v>0</v>
      </c>
      <c r="N23">
        <v>14.717674607142859</v>
      </c>
      <c r="O23">
        <v>50.376925732217572</v>
      </c>
      <c r="P23">
        <v>51.112330657300561</v>
      </c>
      <c r="Q23">
        <v>5.0809306936771037</v>
      </c>
      <c r="R23">
        <v>10.770830876250914</v>
      </c>
      <c r="S23">
        <v>6.696359888579388</v>
      </c>
      <c r="T23">
        <v>0</v>
      </c>
      <c r="U23">
        <v>243.68224644128117</v>
      </c>
      <c r="V23">
        <v>2.8965517241379306</v>
      </c>
      <c r="W23">
        <v>10.021895981999355</v>
      </c>
      <c r="X23">
        <v>24.980822898032201</v>
      </c>
      <c r="Y23">
        <v>0</v>
      </c>
      <c r="Z23">
        <v>1.6562832000000001</v>
      </c>
      <c r="AA23">
        <v>0</v>
      </c>
      <c r="AB23">
        <v>0</v>
      </c>
      <c r="AC23">
        <v>0</v>
      </c>
      <c r="AD23">
        <v>2.3149500000000001</v>
      </c>
      <c r="AE23">
        <v>12.557578800000002</v>
      </c>
      <c r="AF23">
        <v>0</v>
      </c>
      <c r="AG23">
        <v>0</v>
      </c>
      <c r="AH23">
        <v>9.9824099999999998</v>
      </c>
      <c r="AI23">
        <v>0</v>
      </c>
      <c r="AJ23">
        <v>0</v>
      </c>
      <c r="AK23">
        <v>6.6071499999999999</v>
      </c>
      <c r="AL23">
        <v>3.3936500000000009</v>
      </c>
      <c r="AM23">
        <v>0</v>
      </c>
      <c r="AN23">
        <v>0</v>
      </c>
      <c r="AO23">
        <v>6.7208400000000008</v>
      </c>
      <c r="AP23">
        <v>3.0907242200604044</v>
      </c>
      <c r="AQ23">
        <v>0</v>
      </c>
      <c r="AR23">
        <v>2.2432000000000007</v>
      </c>
      <c r="AS23">
        <v>2.3918999999999992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653.88492453875415</v>
      </c>
      <c r="DN23">
        <v>22.804619034532003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164.16347704179606</v>
      </c>
      <c r="L24">
        <v>47.035652718922641</v>
      </c>
      <c r="M24">
        <v>0</v>
      </c>
      <c r="N24">
        <v>14.717674607142859</v>
      </c>
      <c r="O24">
        <v>50.376925732217572</v>
      </c>
      <c r="P24">
        <v>51.112330657300561</v>
      </c>
      <c r="Q24">
        <v>5.0809306936771037</v>
      </c>
      <c r="R24">
        <v>10.770830876250914</v>
      </c>
      <c r="S24">
        <v>6.696359888579388</v>
      </c>
      <c r="T24">
        <v>0</v>
      </c>
      <c r="U24">
        <v>243.68224644128117</v>
      </c>
      <c r="V24">
        <v>2.8965517241379306</v>
      </c>
      <c r="W24">
        <v>10.021895981999355</v>
      </c>
      <c r="X24">
        <v>24.980822898032201</v>
      </c>
      <c r="Y24">
        <v>0</v>
      </c>
      <c r="Z24">
        <v>1.6562832000000001</v>
      </c>
      <c r="AA24">
        <v>0</v>
      </c>
      <c r="AB24">
        <v>3.0474000000000014</v>
      </c>
      <c r="AC24">
        <v>0</v>
      </c>
      <c r="AD24">
        <v>2.3149500000000001</v>
      </c>
      <c r="AE24">
        <v>12.557578800000002</v>
      </c>
      <c r="AF24">
        <v>0</v>
      </c>
      <c r="AG24">
        <v>0</v>
      </c>
      <c r="AH24">
        <v>9.9824099999999998</v>
      </c>
      <c r="AI24">
        <v>0</v>
      </c>
      <c r="AJ24">
        <v>0</v>
      </c>
      <c r="AK24">
        <v>6.6071499999999999</v>
      </c>
      <c r="AL24">
        <v>3.3936500000000009</v>
      </c>
      <c r="AM24">
        <v>0</v>
      </c>
      <c r="AN24">
        <v>0</v>
      </c>
      <c r="AO24">
        <v>6.7208400000000008</v>
      </c>
      <c r="AP24">
        <v>3.0907242200604044</v>
      </c>
      <c r="AQ24">
        <v>0</v>
      </c>
      <c r="AR24">
        <v>2.2432000000000007</v>
      </c>
      <c r="AS24">
        <v>2.3918999999999992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662.43884586915294</v>
      </c>
      <c r="DN24">
        <v>23.102939612244981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164.16347704179606</v>
      </c>
      <c r="L25">
        <v>47.035652718922641</v>
      </c>
      <c r="M25">
        <v>0</v>
      </c>
      <c r="N25">
        <v>14.717674607142859</v>
      </c>
      <c r="O25">
        <v>50.376925732217572</v>
      </c>
      <c r="P25">
        <v>51.112330657300561</v>
      </c>
      <c r="Q25">
        <v>5.0809306936771037</v>
      </c>
      <c r="R25">
        <v>10.770830876250914</v>
      </c>
      <c r="S25">
        <v>6.696359888579388</v>
      </c>
      <c r="T25">
        <v>0</v>
      </c>
      <c r="U25">
        <v>243.68224644128117</v>
      </c>
      <c r="V25">
        <v>2.8965517241379306</v>
      </c>
      <c r="W25">
        <v>10.021895981999355</v>
      </c>
      <c r="X25">
        <v>24.980822898032201</v>
      </c>
      <c r="Y25">
        <v>0</v>
      </c>
      <c r="Z25">
        <v>0.27940000000000004</v>
      </c>
      <c r="AA25">
        <v>0</v>
      </c>
      <c r="AB25">
        <v>3.0474000000000014</v>
      </c>
      <c r="AC25">
        <v>0</v>
      </c>
      <c r="AD25">
        <v>2.3149500000000001</v>
      </c>
      <c r="AE25">
        <v>12.557578800000002</v>
      </c>
      <c r="AF25">
        <v>0</v>
      </c>
      <c r="AG25">
        <v>0</v>
      </c>
      <c r="AH25">
        <v>9.9824099999999998</v>
      </c>
      <c r="AI25">
        <v>0</v>
      </c>
      <c r="AJ25">
        <v>0</v>
      </c>
      <c r="AK25">
        <v>6.6071499999999999</v>
      </c>
      <c r="AL25">
        <v>3.3936500000000009</v>
      </c>
      <c r="AM25">
        <v>0</v>
      </c>
      <c r="AN25">
        <v>0</v>
      </c>
      <c r="AO25">
        <v>6.7208400000000008</v>
      </c>
      <c r="AP25">
        <v>3.0907242200604044</v>
      </c>
      <c r="AQ25">
        <v>0</v>
      </c>
      <c r="AR25">
        <v>12.337600000000002</v>
      </c>
      <c r="AS25">
        <v>2.7336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671.19276708331938</v>
      </c>
      <c r="DN25">
        <v>23.408235198078657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164.16347704179606</v>
      </c>
      <c r="L26">
        <v>47.035652718922641</v>
      </c>
      <c r="M26">
        <v>0</v>
      </c>
      <c r="N26">
        <v>14.717674607142859</v>
      </c>
      <c r="O26">
        <v>50.376925732217572</v>
      </c>
      <c r="P26">
        <v>51.112330657300561</v>
      </c>
      <c r="Q26">
        <v>5.0809306936771037</v>
      </c>
      <c r="R26">
        <v>10.770830876250914</v>
      </c>
      <c r="S26">
        <v>6.696359888579388</v>
      </c>
      <c r="T26">
        <v>0</v>
      </c>
      <c r="U26">
        <v>243.68224644128117</v>
      </c>
      <c r="V26">
        <v>2.8965517241379306</v>
      </c>
      <c r="W26">
        <v>10.021895981999355</v>
      </c>
      <c r="X26">
        <v>24.980822898032201</v>
      </c>
      <c r="Y26">
        <v>0</v>
      </c>
      <c r="Z26">
        <v>0.27940000000000004</v>
      </c>
      <c r="AA26">
        <v>3.4110984786328795</v>
      </c>
      <c r="AB26">
        <v>3.0474000000000014</v>
      </c>
      <c r="AC26">
        <v>0</v>
      </c>
      <c r="AD26">
        <v>2.3149500000000001</v>
      </c>
      <c r="AE26">
        <v>12.557578800000002</v>
      </c>
      <c r="AF26">
        <v>0</v>
      </c>
      <c r="AG26">
        <v>0</v>
      </c>
      <c r="AH26">
        <v>17.824013999999998</v>
      </c>
      <c r="AI26">
        <v>0</v>
      </c>
      <c r="AJ26">
        <v>0</v>
      </c>
      <c r="AK26">
        <v>6.6071499999999999</v>
      </c>
      <c r="AL26">
        <v>3.3936500000000009</v>
      </c>
      <c r="AM26">
        <v>0</v>
      </c>
      <c r="AN26">
        <v>0</v>
      </c>
      <c r="AO26">
        <v>6.7208400000000008</v>
      </c>
      <c r="AP26">
        <v>3.0907242200604044</v>
      </c>
      <c r="AQ26">
        <v>0</v>
      </c>
      <c r="AR26">
        <v>12.337600000000002</v>
      </c>
      <c r="AS26">
        <v>8.1023902983942904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687.25403828662411</v>
      </c>
      <c r="DN26">
        <v>23.968456771801179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164.16347704179606</v>
      </c>
      <c r="L27">
        <v>47.035652718922641</v>
      </c>
      <c r="M27">
        <v>0</v>
      </c>
      <c r="N27">
        <v>14.717674607142859</v>
      </c>
      <c r="O27">
        <v>50.376925732217572</v>
      </c>
      <c r="P27">
        <v>51.112330657300561</v>
      </c>
      <c r="Q27">
        <v>5.0809306936771037</v>
      </c>
      <c r="R27">
        <v>10.770830876250914</v>
      </c>
      <c r="S27">
        <v>6.696359888579388</v>
      </c>
      <c r="T27">
        <v>0</v>
      </c>
      <c r="U27">
        <v>243.68224644128117</v>
      </c>
      <c r="V27">
        <v>2.8965517241379306</v>
      </c>
      <c r="W27">
        <v>10.021895981999355</v>
      </c>
      <c r="X27">
        <v>24.980822898032201</v>
      </c>
      <c r="Y27">
        <v>0</v>
      </c>
      <c r="Z27">
        <v>0.83819999999999995</v>
      </c>
      <c r="AA27">
        <v>7.1231762347921901</v>
      </c>
      <c r="AB27">
        <v>3.0474000000000014</v>
      </c>
      <c r="AC27">
        <v>0</v>
      </c>
      <c r="AD27">
        <v>2.3149500000000001</v>
      </c>
      <c r="AE27">
        <v>12.557578800000002</v>
      </c>
      <c r="AF27">
        <v>0</v>
      </c>
      <c r="AG27">
        <v>0</v>
      </c>
      <c r="AH27">
        <v>23.765351999999996</v>
      </c>
      <c r="AI27">
        <v>0</v>
      </c>
      <c r="AJ27">
        <v>0</v>
      </c>
      <c r="AK27">
        <v>6.6071499999999999</v>
      </c>
      <c r="AL27">
        <v>3.3936500000000009</v>
      </c>
      <c r="AM27">
        <v>0</v>
      </c>
      <c r="AN27">
        <v>0</v>
      </c>
      <c r="AO27">
        <v>6.7208400000000008</v>
      </c>
      <c r="AP27">
        <v>3.0907242200604044</v>
      </c>
      <c r="AQ27">
        <v>0</v>
      </c>
      <c r="AR27">
        <v>2.2432000000000007</v>
      </c>
      <c r="AS27">
        <v>8.1023902983942904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687.36779983041208</v>
      </c>
      <c r="DN27">
        <v>23.972510984172406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164.16347704179606</v>
      </c>
      <c r="L28">
        <v>47.035652718922641</v>
      </c>
      <c r="M28">
        <v>0</v>
      </c>
      <c r="N28">
        <v>14.717674607142859</v>
      </c>
      <c r="O28">
        <v>50.376925732217572</v>
      </c>
      <c r="P28">
        <v>51.112330657300561</v>
      </c>
      <c r="Q28">
        <v>5.0809306936771037</v>
      </c>
      <c r="R28">
        <v>10.770830876250914</v>
      </c>
      <c r="S28">
        <v>6.696359888579388</v>
      </c>
      <c r="T28">
        <v>0</v>
      </c>
      <c r="U28">
        <v>243.68224644128117</v>
      </c>
      <c r="V28">
        <v>2.8965517241379306</v>
      </c>
      <c r="W28">
        <v>10.021895981999355</v>
      </c>
      <c r="X28">
        <v>24.980822898032201</v>
      </c>
      <c r="Y28">
        <v>0</v>
      </c>
      <c r="Z28">
        <v>4.9688496000000004</v>
      </c>
      <c r="AA28">
        <v>10.694796994772497</v>
      </c>
      <c r="AB28">
        <v>3.0474000000000014</v>
      </c>
      <c r="AC28">
        <v>0</v>
      </c>
      <c r="AD28">
        <v>2.3149500000000001</v>
      </c>
      <c r="AE28">
        <v>12.557578800000002</v>
      </c>
      <c r="AF28">
        <v>0</v>
      </c>
      <c r="AG28">
        <v>0</v>
      </c>
      <c r="AH28">
        <v>23.765351999999996</v>
      </c>
      <c r="AI28">
        <v>0</v>
      </c>
      <c r="AJ28">
        <v>0</v>
      </c>
      <c r="AK28">
        <v>6.6071499999999999</v>
      </c>
      <c r="AL28">
        <v>3.3936500000000009</v>
      </c>
      <c r="AM28">
        <v>0</v>
      </c>
      <c r="AN28">
        <v>0</v>
      </c>
      <c r="AO28">
        <v>6.7208400000000008</v>
      </c>
      <c r="AP28">
        <v>3.0907242200604044</v>
      </c>
      <c r="AQ28">
        <v>0</v>
      </c>
      <c r="AR28">
        <v>2.2432000000000007</v>
      </c>
      <c r="AS28">
        <v>8.1023902983942904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694.81042259491005</v>
      </c>
      <c r="DN28">
        <v>24.232158579654818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164.16347704179606</v>
      </c>
      <c r="L29">
        <v>47.035652718922641</v>
      </c>
      <c r="M29">
        <v>0</v>
      </c>
      <c r="N29">
        <v>14.717674607142859</v>
      </c>
      <c r="O29">
        <v>50.376925732217572</v>
      </c>
      <c r="P29">
        <v>51.112330657300561</v>
      </c>
      <c r="Q29">
        <v>2.4715038257173223</v>
      </c>
      <c r="R29">
        <v>10.770830876250914</v>
      </c>
      <c r="S29">
        <v>6.696359888579388</v>
      </c>
      <c r="T29">
        <v>0</v>
      </c>
      <c r="U29">
        <v>243.69259564056941</v>
      </c>
      <c r="V29">
        <v>2.8965517241379306</v>
      </c>
      <c r="W29">
        <v>10.021895981999355</v>
      </c>
      <c r="X29">
        <v>24.980822898032201</v>
      </c>
      <c r="Y29">
        <v>0</v>
      </c>
      <c r="Z29">
        <v>4.9688496000000004</v>
      </c>
      <c r="AA29">
        <v>10.694796994772497</v>
      </c>
      <c r="AB29">
        <v>3.0474000000000014</v>
      </c>
      <c r="AC29">
        <v>0</v>
      </c>
      <c r="AD29">
        <v>2.3149500000000001</v>
      </c>
      <c r="AE29">
        <v>12.557578800000002</v>
      </c>
      <c r="AF29">
        <v>0</v>
      </c>
      <c r="AG29">
        <v>0</v>
      </c>
      <c r="AH29">
        <v>23.765351999999996</v>
      </c>
      <c r="AI29">
        <v>0</v>
      </c>
      <c r="AJ29">
        <v>0</v>
      </c>
      <c r="AK29">
        <v>6.6071499999999999</v>
      </c>
      <c r="AL29">
        <v>3.3936500000000009</v>
      </c>
      <c r="AM29">
        <v>0</v>
      </c>
      <c r="AN29">
        <v>0</v>
      </c>
      <c r="AO29">
        <v>6.7208400000000008</v>
      </c>
      <c r="AP29">
        <v>3.0907242200604044</v>
      </c>
      <c r="AQ29">
        <v>0</v>
      </c>
      <c r="AR29">
        <v>2.2432000000000007</v>
      </c>
      <c r="AS29">
        <v>8.1023902983942904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692.29893384609181</v>
      </c>
      <c r="DN29">
        <v>24.144569659801522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164.16347704179606</v>
      </c>
      <c r="L30">
        <v>47.035652718922641</v>
      </c>
      <c r="M30">
        <v>0</v>
      </c>
      <c r="N30">
        <v>14.717674607142859</v>
      </c>
      <c r="O30">
        <v>50.376925732217572</v>
      </c>
      <c r="P30">
        <v>51.112330657300561</v>
      </c>
      <c r="Q30">
        <v>2.4715038257173223</v>
      </c>
      <c r="R30">
        <v>10.770830876250914</v>
      </c>
      <c r="S30">
        <v>6.696359888579388</v>
      </c>
      <c r="T30">
        <v>0</v>
      </c>
      <c r="U30">
        <v>243.69259564056941</v>
      </c>
      <c r="V30">
        <v>2.8965517241379306</v>
      </c>
      <c r="W30">
        <v>10.021895981999355</v>
      </c>
      <c r="X30">
        <v>24.980822898032201</v>
      </c>
      <c r="Y30">
        <v>0</v>
      </c>
      <c r="Z30">
        <v>4.9688496000000004</v>
      </c>
      <c r="AA30">
        <v>10.694796994772497</v>
      </c>
      <c r="AB30">
        <v>3.0474000000000014</v>
      </c>
      <c r="AC30">
        <v>0</v>
      </c>
      <c r="AD30">
        <v>2.3149500000000001</v>
      </c>
      <c r="AE30">
        <v>12.557578800000002</v>
      </c>
      <c r="AF30">
        <v>0</v>
      </c>
      <c r="AG30">
        <v>0</v>
      </c>
      <c r="AH30">
        <v>23.765351999999996</v>
      </c>
      <c r="AI30">
        <v>0</v>
      </c>
      <c r="AJ30">
        <v>0</v>
      </c>
      <c r="AK30">
        <v>6.6071499999999999</v>
      </c>
      <c r="AL30">
        <v>3.3936500000000009</v>
      </c>
      <c r="AM30">
        <v>0</v>
      </c>
      <c r="AN30">
        <v>0</v>
      </c>
      <c r="AO30">
        <v>6.7208400000000008</v>
      </c>
      <c r="AP30">
        <v>3.0907242200604044</v>
      </c>
      <c r="AQ30">
        <v>0</v>
      </c>
      <c r="AR30">
        <v>2.2432000000000007</v>
      </c>
      <c r="AS30">
        <v>2.9044500000000002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687.27616407646644</v>
      </c>
      <c r="DN30">
        <v>23.969399131032567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164.16347704179606</v>
      </c>
      <c r="L31">
        <v>47.035652718922641</v>
      </c>
      <c r="M31">
        <v>0</v>
      </c>
      <c r="N31">
        <v>14.717674607142859</v>
      </c>
      <c r="O31">
        <v>50.376925732217572</v>
      </c>
      <c r="P31">
        <v>51.112330657300561</v>
      </c>
      <c r="Q31">
        <v>2.4715038257173223</v>
      </c>
      <c r="R31">
        <v>10.770830876250914</v>
      </c>
      <c r="S31">
        <v>6.696359888579388</v>
      </c>
      <c r="T31">
        <v>0</v>
      </c>
      <c r="U31">
        <v>243.69259564056941</v>
      </c>
      <c r="V31">
        <v>2.8965517241379306</v>
      </c>
      <c r="W31">
        <v>10.021895981999355</v>
      </c>
      <c r="X31">
        <v>24.980822898032201</v>
      </c>
      <c r="Y31">
        <v>0</v>
      </c>
      <c r="Z31">
        <v>4.9688496000000004</v>
      </c>
      <c r="AA31">
        <v>7.1231762347921901</v>
      </c>
      <c r="AB31">
        <v>3.0474000000000014</v>
      </c>
      <c r="AC31">
        <v>0</v>
      </c>
      <c r="AD31">
        <v>2.3149500000000001</v>
      </c>
      <c r="AE31">
        <v>12.557578800000002</v>
      </c>
      <c r="AF31">
        <v>0</v>
      </c>
      <c r="AG31">
        <v>0</v>
      </c>
      <c r="AH31">
        <v>23.765351999999996</v>
      </c>
      <c r="AI31">
        <v>0</v>
      </c>
      <c r="AJ31">
        <v>0</v>
      </c>
      <c r="AK31">
        <v>6.6071499999999999</v>
      </c>
      <c r="AL31">
        <v>3.3936500000000009</v>
      </c>
      <c r="AM31">
        <v>0</v>
      </c>
      <c r="AN31">
        <v>0</v>
      </c>
      <c r="AO31">
        <v>6.7208400000000008</v>
      </c>
      <c r="AP31">
        <v>2.9280545242677523</v>
      </c>
      <c r="AQ31">
        <v>0</v>
      </c>
      <c r="AR31">
        <v>2.2432000000000007</v>
      </c>
      <c r="AS31">
        <v>2.3918999999999992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683.17253280442276</v>
      </c>
      <c r="DN31">
        <v>23.826189947303206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164.16347704179606</v>
      </c>
      <c r="L32">
        <v>47.035652718922641</v>
      </c>
      <c r="M32">
        <v>0</v>
      </c>
      <c r="N32">
        <v>14.717674607142859</v>
      </c>
      <c r="O32">
        <v>50.376925732217572</v>
      </c>
      <c r="P32">
        <v>51.112330657300561</v>
      </c>
      <c r="Q32">
        <v>2.4715038257173223</v>
      </c>
      <c r="R32">
        <v>10.770830876250914</v>
      </c>
      <c r="S32">
        <v>6.696359888579388</v>
      </c>
      <c r="T32">
        <v>0</v>
      </c>
      <c r="U32">
        <v>243.69259564056941</v>
      </c>
      <c r="V32">
        <v>2.8965517241379306</v>
      </c>
      <c r="W32">
        <v>10.021895981999355</v>
      </c>
      <c r="X32">
        <v>24.980822898032201</v>
      </c>
      <c r="Y32">
        <v>0</v>
      </c>
      <c r="Z32">
        <v>1.6562832000000001</v>
      </c>
      <c r="AA32">
        <v>3.5515554748118805</v>
      </c>
      <c r="AB32">
        <v>3.0474000000000014</v>
      </c>
      <c r="AC32">
        <v>0</v>
      </c>
      <c r="AD32">
        <v>2.3149500000000001</v>
      </c>
      <c r="AE32">
        <v>12.557578800000002</v>
      </c>
      <c r="AF32">
        <v>0</v>
      </c>
      <c r="AG32">
        <v>0</v>
      </c>
      <c r="AH32">
        <v>17.824013999999998</v>
      </c>
      <c r="AI32">
        <v>0</v>
      </c>
      <c r="AJ32">
        <v>0</v>
      </c>
      <c r="AK32">
        <v>6.6071499999999999</v>
      </c>
      <c r="AL32">
        <v>3.3936500000000009</v>
      </c>
      <c r="AM32">
        <v>0</v>
      </c>
      <c r="AN32">
        <v>0</v>
      </c>
      <c r="AO32">
        <v>6.7208400000000008</v>
      </c>
      <c r="AP32">
        <v>2.9280545242677523</v>
      </c>
      <c r="AQ32">
        <v>0</v>
      </c>
      <c r="AR32">
        <v>2.2432000000000007</v>
      </c>
      <c r="AS32">
        <v>2.3918999999999992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670.77930857871911</v>
      </c>
      <c r="DN32">
        <v>23.393889013026495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164.16347704179606</v>
      </c>
      <c r="L33">
        <v>47.035652718922641</v>
      </c>
      <c r="M33">
        <v>0</v>
      </c>
      <c r="N33">
        <v>14.717674607142859</v>
      </c>
      <c r="O33">
        <v>50.376925732217572</v>
      </c>
      <c r="P33">
        <v>51.112330657300561</v>
      </c>
      <c r="Q33">
        <v>2.4724383376906318</v>
      </c>
      <c r="R33">
        <v>10.770830876250914</v>
      </c>
      <c r="S33">
        <v>6.696359888579388</v>
      </c>
      <c r="T33">
        <v>0</v>
      </c>
      <c r="U33">
        <v>243.69259564056941</v>
      </c>
      <c r="V33">
        <v>2.8965517241379306</v>
      </c>
      <c r="W33">
        <v>10.024898428698487</v>
      </c>
      <c r="X33">
        <v>24.980822898032201</v>
      </c>
      <c r="Y33">
        <v>0</v>
      </c>
      <c r="Z33">
        <v>1.6562832000000001</v>
      </c>
      <c r="AA33">
        <v>3.5515554748118805</v>
      </c>
      <c r="AB33">
        <v>3.0474000000000014</v>
      </c>
      <c r="AC33">
        <v>0</v>
      </c>
      <c r="AD33">
        <v>2.3149500000000001</v>
      </c>
      <c r="AE33">
        <v>12.557578800000002</v>
      </c>
      <c r="AF33">
        <v>0</v>
      </c>
      <c r="AG33">
        <v>0</v>
      </c>
      <c r="AH33">
        <v>17.824013999999998</v>
      </c>
      <c r="AI33">
        <v>0</v>
      </c>
      <c r="AJ33">
        <v>0</v>
      </c>
      <c r="AK33">
        <v>6.6071499999999999</v>
      </c>
      <c r="AL33">
        <v>3.3936500000000009</v>
      </c>
      <c r="AM33">
        <v>0</v>
      </c>
      <c r="AN33">
        <v>0</v>
      </c>
      <c r="AO33">
        <v>6.7208400000000008</v>
      </c>
      <c r="AP33">
        <v>2.9280545242677523</v>
      </c>
      <c r="AQ33">
        <v>0</v>
      </c>
      <c r="AR33">
        <v>2.2432000000000007</v>
      </c>
      <c r="AS33">
        <v>2.3918999999999992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670.7831128964267</v>
      </c>
      <c r="DN33">
        <v>23.39402165399148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164.16347704179606</v>
      </c>
      <c r="L34">
        <v>47.027128896950451</v>
      </c>
      <c r="M34">
        <v>0</v>
      </c>
      <c r="N34">
        <v>14.717674607142859</v>
      </c>
      <c r="O34">
        <v>50.376925732217572</v>
      </c>
      <c r="P34">
        <v>51.112330657300561</v>
      </c>
      <c r="Q34">
        <v>2.4725999273783592</v>
      </c>
      <c r="R34">
        <v>10.770830876250914</v>
      </c>
      <c r="S34">
        <v>6.696359888579388</v>
      </c>
      <c r="T34">
        <v>0</v>
      </c>
      <c r="U34">
        <v>243.69259564056941</v>
      </c>
      <c r="V34">
        <v>2.8965517241379306</v>
      </c>
      <c r="W34">
        <v>10.01943502567028</v>
      </c>
      <c r="X34">
        <v>24.980822898032201</v>
      </c>
      <c r="Y34">
        <v>0</v>
      </c>
      <c r="Z34">
        <v>1.6562832000000001</v>
      </c>
      <c r="AA34">
        <v>0</v>
      </c>
      <c r="AB34">
        <v>3.0474000000000014</v>
      </c>
      <c r="AC34">
        <v>0</v>
      </c>
      <c r="AD34">
        <v>2.3149500000000001</v>
      </c>
      <c r="AE34">
        <v>12.557578800000002</v>
      </c>
      <c r="AF34">
        <v>0</v>
      </c>
      <c r="AG34">
        <v>0</v>
      </c>
      <c r="AH34">
        <v>17.824013999999998</v>
      </c>
      <c r="AI34">
        <v>0</v>
      </c>
      <c r="AJ34">
        <v>0</v>
      </c>
      <c r="AK34">
        <v>6.6071499999999999</v>
      </c>
      <c r="AL34">
        <v>3.3936500000000009</v>
      </c>
      <c r="AM34">
        <v>0</v>
      </c>
      <c r="AN34">
        <v>0</v>
      </c>
      <c r="AO34">
        <v>6.7208400000000008</v>
      </c>
      <c r="AP34">
        <v>2.9280545242677523</v>
      </c>
      <c r="AQ34">
        <v>0</v>
      </c>
      <c r="AR34">
        <v>2.2432000000000007</v>
      </c>
      <c r="AS34">
        <v>2.3918999999999992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667.33796547849965</v>
      </c>
      <c r="DN34">
        <v>23.273787961793978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164.16126323276058</v>
      </c>
      <c r="L35">
        <v>45.4418302342565</v>
      </c>
      <c r="M35">
        <v>0</v>
      </c>
      <c r="N35">
        <v>14.717674607142859</v>
      </c>
      <c r="O35">
        <v>50.376925732217572</v>
      </c>
      <c r="P35">
        <v>51.112330657300561</v>
      </c>
      <c r="Q35">
        <v>2.3905278884462153</v>
      </c>
      <c r="R35">
        <v>10.766508470722002</v>
      </c>
      <c r="S35">
        <v>6.4673913043478262</v>
      </c>
      <c r="T35">
        <v>0</v>
      </c>
      <c r="U35">
        <v>243.69259564056941</v>
      </c>
      <c r="V35">
        <v>2.8965517241379306</v>
      </c>
      <c r="W35">
        <v>10.01943502567028</v>
      </c>
      <c r="X35">
        <v>24.980822898032201</v>
      </c>
      <c r="Y35">
        <v>0</v>
      </c>
      <c r="Z35">
        <v>1.6562832000000001</v>
      </c>
      <c r="AA35">
        <v>0</v>
      </c>
      <c r="AB35">
        <v>3.0474000000000014</v>
      </c>
      <c r="AC35">
        <v>0</v>
      </c>
      <c r="AD35">
        <v>2.3149500000000001</v>
      </c>
      <c r="AE35">
        <v>12.557578800000002</v>
      </c>
      <c r="AF35">
        <v>0</v>
      </c>
      <c r="AG35">
        <v>0</v>
      </c>
      <c r="AH35">
        <v>17.824013999999998</v>
      </c>
      <c r="AI35">
        <v>0.80825000000000036</v>
      </c>
      <c r="AJ35">
        <v>0</v>
      </c>
      <c r="AK35">
        <v>6.6071499999999999</v>
      </c>
      <c r="AL35">
        <v>3.3936500000000009</v>
      </c>
      <c r="AM35">
        <v>0</v>
      </c>
      <c r="AN35">
        <v>0</v>
      </c>
      <c r="AO35">
        <v>6.7208400000000008</v>
      </c>
      <c r="AP35">
        <v>2.9280545242677523</v>
      </c>
      <c r="AQ35">
        <v>0</v>
      </c>
      <c r="AR35">
        <v>2.8040000000000003</v>
      </c>
      <c r="AS35">
        <v>2.3918999999999992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666.82212972552043</v>
      </c>
      <c r="DN35">
        <v>23.255798214351184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164.16115016612935</v>
      </c>
      <c r="L36">
        <v>44.995971662730931</v>
      </c>
      <c r="M36">
        <v>0</v>
      </c>
      <c r="N36">
        <v>14.717674607142859</v>
      </c>
      <c r="O36">
        <v>50.376925732217572</v>
      </c>
      <c r="P36">
        <v>51.112330657300561</v>
      </c>
      <c r="Q36">
        <v>5.0799465981012668</v>
      </c>
      <c r="R36">
        <v>10.766508470722002</v>
      </c>
      <c r="S36">
        <v>6.6998228502638533</v>
      </c>
      <c r="T36">
        <v>0</v>
      </c>
      <c r="U36">
        <v>243.69259564056941</v>
      </c>
      <c r="V36">
        <v>2.8965517241379306</v>
      </c>
      <c r="W36">
        <v>10.020052769273589</v>
      </c>
      <c r="X36">
        <v>24.980822898032201</v>
      </c>
      <c r="Y36">
        <v>0</v>
      </c>
      <c r="Z36">
        <v>1.6562832000000001</v>
      </c>
      <c r="AA36">
        <v>0</v>
      </c>
      <c r="AB36">
        <v>3.0474000000000014</v>
      </c>
      <c r="AC36">
        <v>0</v>
      </c>
      <c r="AD36">
        <v>2.3149500000000001</v>
      </c>
      <c r="AE36">
        <v>12.557578800000002</v>
      </c>
      <c r="AF36">
        <v>0</v>
      </c>
      <c r="AG36">
        <v>0</v>
      </c>
      <c r="AH36">
        <v>11.858622</v>
      </c>
      <c r="AI36">
        <v>2.9097000000000013</v>
      </c>
      <c r="AJ36">
        <v>0</v>
      </c>
      <c r="AK36">
        <v>6.6071499999999999</v>
      </c>
      <c r="AL36">
        <v>3.3936500000000009</v>
      </c>
      <c r="AM36">
        <v>0</v>
      </c>
      <c r="AN36">
        <v>0</v>
      </c>
      <c r="AO36">
        <v>6.7208400000000008</v>
      </c>
      <c r="AP36">
        <v>2.9280545242677523</v>
      </c>
      <c r="AQ36">
        <v>0</v>
      </c>
      <c r="AR36">
        <v>2.8040000000000003</v>
      </c>
      <c r="AS36">
        <v>2.3918999999999992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665.48144083417401</v>
      </c>
      <c r="DN36">
        <v>23.209041466715124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100.00090426814565</v>
      </c>
      <c r="L37">
        <v>20.003952920275374</v>
      </c>
      <c r="M37">
        <v>0</v>
      </c>
      <c r="N37">
        <v>14.717674607142859</v>
      </c>
      <c r="O37">
        <v>50.376925732217572</v>
      </c>
      <c r="P37">
        <v>51.112330657300561</v>
      </c>
      <c r="Q37">
        <v>1.9979296066252588</v>
      </c>
      <c r="R37">
        <v>10.766508470722002</v>
      </c>
      <c r="S37">
        <v>3</v>
      </c>
      <c r="T37">
        <v>0</v>
      </c>
      <c r="U37">
        <v>243.69259564056941</v>
      </c>
      <c r="V37">
        <v>2.8965517241379306</v>
      </c>
      <c r="W37">
        <v>10.020052769273589</v>
      </c>
      <c r="X37">
        <v>24.980822898032201</v>
      </c>
      <c r="Y37">
        <v>0</v>
      </c>
      <c r="Z37">
        <v>1.6562832000000001</v>
      </c>
      <c r="AA37">
        <v>0</v>
      </c>
      <c r="AB37">
        <v>3.0474000000000014</v>
      </c>
      <c r="AC37">
        <v>0</v>
      </c>
      <c r="AD37">
        <v>2.3149500000000001</v>
      </c>
      <c r="AE37">
        <v>12.557578800000002</v>
      </c>
      <c r="AF37">
        <v>0</v>
      </c>
      <c r="AG37">
        <v>0</v>
      </c>
      <c r="AH37">
        <v>9.9824099999999998</v>
      </c>
      <c r="AI37">
        <v>12.457395600000007</v>
      </c>
      <c r="AJ37">
        <v>0</v>
      </c>
      <c r="AK37">
        <v>6.6071499999999999</v>
      </c>
      <c r="AL37">
        <v>10.180950000000001</v>
      </c>
      <c r="AM37">
        <v>0</v>
      </c>
      <c r="AN37">
        <v>0</v>
      </c>
      <c r="AO37">
        <v>6.7208400000000008</v>
      </c>
      <c r="AP37">
        <v>2.9280545242677523</v>
      </c>
      <c r="AQ37">
        <v>0</v>
      </c>
      <c r="AR37">
        <v>12.337600000000002</v>
      </c>
      <c r="AS37">
        <v>2.3918999999999992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595.96415604923277</v>
      </c>
      <c r="DN37">
        <v>20.784605369477251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100.00054467417591</v>
      </c>
      <c r="L38">
        <v>20.003952920275374</v>
      </c>
      <c r="M38">
        <v>0</v>
      </c>
      <c r="N38">
        <v>14.717674607142859</v>
      </c>
      <c r="O38">
        <v>50.376925732217572</v>
      </c>
      <c r="P38">
        <v>51.112330657300561</v>
      </c>
      <c r="Q38">
        <v>1.9979296066252588</v>
      </c>
      <c r="R38">
        <v>10.766508470722002</v>
      </c>
      <c r="S38">
        <v>3</v>
      </c>
      <c r="T38">
        <v>0</v>
      </c>
      <c r="U38">
        <v>243.69259564056941</v>
      </c>
      <c r="V38">
        <v>2.8965517241379306</v>
      </c>
      <c r="W38">
        <v>10.020588695652172</v>
      </c>
      <c r="X38">
        <v>24.980822898032201</v>
      </c>
      <c r="Y38">
        <v>0</v>
      </c>
      <c r="Z38">
        <v>1.6562832000000001</v>
      </c>
      <c r="AA38">
        <v>0</v>
      </c>
      <c r="AB38">
        <v>3.0474000000000014</v>
      </c>
      <c r="AC38">
        <v>0</v>
      </c>
      <c r="AD38">
        <v>2.3149500000000001</v>
      </c>
      <c r="AE38">
        <v>12.557578800000002</v>
      </c>
      <c r="AF38">
        <v>0</v>
      </c>
      <c r="AG38">
        <v>0</v>
      </c>
      <c r="AH38">
        <v>9.9824099999999998</v>
      </c>
      <c r="AI38">
        <v>12.457395600000007</v>
      </c>
      <c r="AJ38">
        <v>0</v>
      </c>
      <c r="AK38">
        <v>6.6071499999999999</v>
      </c>
      <c r="AL38">
        <v>20.158281000000006</v>
      </c>
      <c r="AM38">
        <v>0</v>
      </c>
      <c r="AN38">
        <v>0</v>
      </c>
      <c r="AO38">
        <v>6.7208400000000008</v>
      </c>
      <c r="AP38">
        <v>2.9280545242677523</v>
      </c>
      <c r="AQ38">
        <v>0</v>
      </c>
      <c r="AR38">
        <v>12.337600000000002</v>
      </c>
      <c r="AS38">
        <v>2.3918999999999992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605.60542110947551</v>
      </c>
      <c r="DN38">
        <v>21.120847641643312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99.99920394841584</v>
      </c>
      <c r="L39">
        <v>20.003952920275374</v>
      </c>
      <c r="M39">
        <v>0</v>
      </c>
      <c r="N39">
        <v>14.717674607142859</v>
      </c>
      <c r="O39">
        <v>50.376925732217572</v>
      </c>
      <c r="P39">
        <v>51.112330657300561</v>
      </c>
      <c r="Q39">
        <v>1.9979296066252588</v>
      </c>
      <c r="R39">
        <v>10.766508470722002</v>
      </c>
      <c r="S39">
        <v>3</v>
      </c>
      <c r="T39">
        <v>0</v>
      </c>
      <c r="U39">
        <v>243.69259564056941</v>
      </c>
      <c r="V39">
        <v>2.8965517241379306</v>
      </c>
      <c r="W39">
        <v>10.020588695652172</v>
      </c>
      <c r="X39">
        <v>24.980822898032201</v>
      </c>
      <c r="Y39">
        <v>0</v>
      </c>
      <c r="Z39">
        <v>1.6562832000000001</v>
      </c>
      <c r="AA39">
        <v>0</v>
      </c>
      <c r="AB39">
        <v>3.0474000000000014</v>
      </c>
      <c r="AC39">
        <v>0</v>
      </c>
      <c r="AD39">
        <v>2.3149500000000001</v>
      </c>
      <c r="AE39">
        <v>12.557578800000002</v>
      </c>
      <c r="AF39">
        <v>0</v>
      </c>
      <c r="AG39">
        <v>0</v>
      </c>
      <c r="AH39">
        <v>9.9824099999999998</v>
      </c>
      <c r="AI39">
        <v>12.457395600000007</v>
      </c>
      <c r="AJ39">
        <v>0</v>
      </c>
      <c r="AK39">
        <v>6.6071499999999999</v>
      </c>
      <c r="AL39">
        <v>20.158281000000006</v>
      </c>
      <c r="AM39">
        <v>0</v>
      </c>
      <c r="AN39">
        <v>0</v>
      </c>
      <c r="AO39">
        <v>6.7208400000000008</v>
      </c>
      <c r="AP39">
        <v>3.0907242200604044</v>
      </c>
      <c r="AQ39">
        <v>0</v>
      </c>
      <c r="AR39">
        <v>2.8040000000000003</v>
      </c>
      <c r="AS39">
        <v>2.3918999999999992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596.5489859914843</v>
      </c>
      <c r="DN39">
        <v>20.805011729667218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128.22202627194957</v>
      </c>
      <c r="L40">
        <v>26.264814669080035</v>
      </c>
      <c r="M40">
        <v>0</v>
      </c>
      <c r="N40">
        <v>14.717674607142859</v>
      </c>
      <c r="O40">
        <v>50.376925732217572</v>
      </c>
      <c r="P40">
        <v>51.112330657300561</v>
      </c>
      <c r="Q40">
        <v>1.9979296066252588</v>
      </c>
      <c r="R40">
        <v>10.770830876250914</v>
      </c>
      <c r="S40">
        <v>3</v>
      </c>
      <c r="T40">
        <v>0</v>
      </c>
      <c r="U40">
        <v>243.69259564056941</v>
      </c>
      <c r="V40">
        <v>2.8965517241379306</v>
      </c>
      <c r="W40">
        <v>10.020588695652172</v>
      </c>
      <c r="X40">
        <v>24.980822898032201</v>
      </c>
      <c r="Y40">
        <v>0</v>
      </c>
      <c r="Z40">
        <v>1.6562832000000001</v>
      </c>
      <c r="AA40">
        <v>0</v>
      </c>
      <c r="AB40">
        <v>3.0474000000000014</v>
      </c>
      <c r="AC40">
        <v>0</v>
      </c>
      <c r="AD40">
        <v>2.3149500000000001</v>
      </c>
      <c r="AE40">
        <v>12.557578800000002</v>
      </c>
      <c r="AF40">
        <v>0</v>
      </c>
      <c r="AG40">
        <v>0</v>
      </c>
      <c r="AH40">
        <v>9.9824099999999998</v>
      </c>
      <c r="AI40">
        <v>12.457395600000007</v>
      </c>
      <c r="AJ40">
        <v>0</v>
      </c>
      <c r="AK40">
        <v>6.6071499999999999</v>
      </c>
      <c r="AL40">
        <v>20.158281000000006</v>
      </c>
      <c r="AM40">
        <v>0</v>
      </c>
      <c r="AN40">
        <v>0</v>
      </c>
      <c r="AO40">
        <v>6.7208400000000008</v>
      </c>
      <c r="AP40">
        <v>3.0907242200604044</v>
      </c>
      <c r="AQ40">
        <v>0</v>
      </c>
      <c r="AR40">
        <v>2.8040000000000003</v>
      </c>
      <c r="AS40">
        <v>2.3918999999999992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629.8747469357512</v>
      </c>
      <c r="DN40">
        <v>21.967257263267488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120.00332690391744</v>
      </c>
      <c r="L41">
        <v>34.254465363263336</v>
      </c>
      <c r="M41">
        <v>0</v>
      </c>
      <c r="N41">
        <v>14.717674607142859</v>
      </c>
      <c r="O41">
        <v>50.376925732217572</v>
      </c>
      <c r="P41">
        <v>51.112330657300561</v>
      </c>
      <c r="Q41">
        <v>1.7389160467587674</v>
      </c>
      <c r="R41">
        <v>10.770830876250914</v>
      </c>
      <c r="S41">
        <v>4.0344827586206895</v>
      </c>
      <c r="T41">
        <v>0</v>
      </c>
      <c r="U41">
        <v>243.69259564056941</v>
      </c>
      <c r="V41">
        <v>2.8965517241379306</v>
      </c>
      <c r="W41">
        <v>10.020588695652172</v>
      </c>
      <c r="X41">
        <v>24.980822898032201</v>
      </c>
      <c r="Y41">
        <v>0</v>
      </c>
      <c r="Z41">
        <v>1.6562832000000001</v>
      </c>
      <c r="AA41">
        <v>0</v>
      </c>
      <c r="AB41">
        <v>3.0474000000000014</v>
      </c>
      <c r="AC41">
        <v>0</v>
      </c>
      <c r="AD41">
        <v>2.3149500000000001</v>
      </c>
      <c r="AE41">
        <v>12.557578800000002</v>
      </c>
      <c r="AF41">
        <v>0</v>
      </c>
      <c r="AG41">
        <v>0</v>
      </c>
      <c r="AH41">
        <v>9.9824099999999998</v>
      </c>
      <c r="AI41">
        <v>8.3049303999999999</v>
      </c>
      <c r="AJ41">
        <v>0</v>
      </c>
      <c r="AK41">
        <v>6.6071499999999999</v>
      </c>
      <c r="AL41">
        <v>20.158281000000006</v>
      </c>
      <c r="AM41">
        <v>0</v>
      </c>
      <c r="AN41">
        <v>0</v>
      </c>
      <c r="AO41">
        <v>6.7208400000000008</v>
      </c>
      <c r="AP41">
        <v>3.0907242200604044</v>
      </c>
      <c r="AQ41">
        <v>0</v>
      </c>
      <c r="AR41">
        <v>2.8040000000000003</v>
      </c>
      <c r="AS41">
        <v>2.3918999999999992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626.39022594521043</v>
      </c>
      <c r="DN41">
        <v>21.845733578713652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109.99955505881</v>
      </c>
      <c r="L42">
        <v>42.244116064001567</v>
      </c>
      <c r="M42">
        <v>0</v>
      </c>
      <c r="N42">
        <v>14.717674607142859</v>
      </c>
      <c r="O42">
        <v>50.376925732217572</v>
      </c>
      <c r="P42">
        <v>51.112330657300561</v>
      </c>
      <c r="Q42">
        <v>1.7389160467587674</v>
      </c>
      <c r="R42">
        <v>10.770830876250914</v>
      </c>
      <c r="S42">
        <v>4.5648549618320606</v>
      </c>
      <c r="T42">
        <v>0</v>
      </c>
      <c r="U42">
        <v>243.69259564056941</v>
      </c>
      <c r="V42">
        <v>2.8965517241379306</v>
      </c>
      <c r="W42">
        <v>10.017708463783496</v>
      </c>
      <c r="X42">
        <v>24.980822898032201</v>
      </c>
      <c r="Y42">
        <v>0</v>
      </c>
      <c r="Z42">
        <v>1.6562832000000001</v>
      </c>
      <c r="AA42">
        <v>0</v>
      </c>
      <c r="AB42">
        <v>3.0474000000000014</v>
      </c>
      <c r="AC42">
        <v>0</v>
      </c>
      <c r="AD42">
        <v>2.3149500000000001</v>
      </c>
      <c r="AE42">
        <v>12.557578800000002</v>
      </c>
      <c r="AF42">
        <v>0</v>
      </c>
      <c r="AG42">
        <v>0</v>
      </c>
      <c r="AH42">
        <v>9.9824099999999998</v>
      </c>
      <c r="AI42">
        <v>8.3049303999999999</v>
      </c>
      <c r="AJ42">
        <v>0</v>
      </c>
      <c r="AK42">
        <v>6.6071499999999999</v>
      </c>
      <c r="AL42">
        <v>6.1971000000000016</v>
      </c>
      <c r="AM42">
        <v>0</v>
      </c>
      <c r="AN42">
        <v>0</v>
      </c>
      <c r="AO42">
        <v>6.7208400000000008</v>
      </c>
      <c r="AP42">
        <v>3.0907242200604044</v>
      </c>
      <c r="AQ42">
        <v>0</v>
      </c>
      <c r="AR42">
        <v>2.8040000000000003</v>
      </c>
      <c r="AS42">
        <v>2.3918999999999992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611.46300726301047</v>
      </c>
      <c r="DN42">
        <v>21.325142087887162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130.00210345997894</v>
      </c>
      <c r="L43">
        <v>42.244116064001567</v>
      </c>
      <c r="M43">
        <v>0</v>
      </c>
      <c r="N43">
        <v>14.717674607142859</v>
      </c>
      <c r="O43">
        <v>50.376925732217572</v>
      </c>
      <c r="P43">
        <v>51.112330657300561</v>
      </c>
      <c r="Q43">
        <v>1.7389160467587674</v>
      </c>
      <c r="R43">
        <v>10.770830876250914</v>
      </c>
      <c r="S43">
        <v>4.5648549618320606</v>
      </c>
      <c r="T43">
        <v>0</v>
      </c>
      <c r="U43">
        <v>243.69259564056941</v>
      </c>
      <c r="V43">
        <v>2.8965517241379306</v>
      </c>
      <c r="W43">
        <v>10.017708463783496</v>
      </c>
      <c r="X43">
        <v>24.980822898032201</v>
      </c>
      <c r="Y43">
        <v>0</v>
      </c>
      <c r="Z43">
        <v>0</v>
      </c>
      <c r="AA43">
        <v>0</v>
      </c>
      <c r="AB43">
        <v>3.0474000000000014</v>
      </c>
      <c r="AC43">
        <v>0</v>
      </c>
      <c r="AD43">
        <v>2.3149500000000001</v>
      </c>
      <c r="AE43">
        <v>8.3430400000000002</v>
      </c>
      <c r="AF43">
        <v>0</v>
      </c>
      <c r="AG43">
        <v>0</v>
      </c>
      <c r="AH43">
        <v>9.9824099999999998</v>
      </c>
      <c r="AI43">
        <v>1.2932000000000003</v>
      </c>
      <c r="AJ43">
        <v>0</v>
      </c>
      <c r="AK43">
        <v>6.6071499999999999</v>
      </c>
      <c r="AL43">
        <v>6.1971000000000016</v>
      </c>
      <c r="AM43">
        <v>0</v>
      </c>
      <c r="AN43">
        <v>0</v>
      </c>
      <c r="AO43">
        <v>6.7208400000000008</v>
      </c>
      <c r="AP43">
        <v>2.993122402584814</v>
      </c>
      <c r="AQ43">
        <v>0</v>
      </c>
      <c r="AR43">
        <v>2.8040000000000003</v>
      </c>
      <c r="AS43">
        <v>2.3918999999999992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618.24875263686135</v>
      </c>
      <c r="DN43">
        <v>21.561790897729512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150.00454266900795</v>
      </c>
      <c r="L44">
        <v>44.241011984021299</v>
      </c>
      <c r="M44">
        <v>0</v>
      </c>
      <c r="N44">
        <v>14.717674607142859</v>
      </c>
      <c r="O44">
        <v>50.376925732217572</v>
      </c>
      <c r="P44">
        <v>51.112330657300561</v>
      </c>
      <c r="Q44">
        <v>1.7389160467587674</v>
      </c>
      <c r="R44">
        <v>10.770830876250914</v>
      </c>
      <c r="S44">
        <v>4.5648549618320606</v>
      </c>
      <c r="T44">
        <v>0</v>
      </c>
      <c r="U44">
        <v>243.69259564056941</v>
      </c>
      <c r="V44">
        <v>2.8965517241379306</v>
      </c>
      <c r="W44">
        <v>10.016375557303961</v>
      </c>
      <c r="X44">
        <v>24.980822898032201</v>
      </c>
      <c r="Y44">
        <v>0</v>
      </c>
      <c r="Z44">
        <v>0</v>
      </c>
      <c r="AA44">
        <v>0</v>
      </c>
      <c r="AB44">
        <v>3.0474000000000014</v>
      </c>
      <c r="AC44">
        <v>0</v>
      </c>
      <c r="AD44">
        <v>2.3149500000000001</v>
      </c>
      <c r="AE44">
        <v>8.3430400000000002</v>
      </c>
      <c r="AF44">
        <v>0</v>
      </c>
      <c r="AG44">
        <v>0</v>
      </c>
      <c r="AH44">
        <v>9.9824099999999998</v>
      </c>
      <c r="AI44">
        <v>0.80825000000000036</v>
      </c>
      <c r="AJ44">
        <v>0</v>
      </c>
      <c r="AK44">
        <v>6.6071499999999999</v>
      </c>
      <c r="AL44">
        <v>6.1971000000000016</v>
      </c>
      <c r="AM44">
        <v>0</v>
      </c>
      <c r="AN44">
        <v>0</v>
      </c>
      <c r="AO44">
        <v>6.7208400000000008</v>
      </c>
      <c r="AP44">
        <v>2.993122402584814</v>
      </c>
      <c r="AQ44">
        <v>0</v>
      </c>
      <c r="AR44">
        <v>2.8040000000000003</v>
      </c>
      <c r="AS44">
        <v>2.3918999999999992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639.03681481015224</v>
      </c>
      <c r="DN44">
        <v>22.286780947007951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149.99757137183803</v>
      </c>
      <c r="L45">
        <v>43.464853879038479</v>
      </c>
      <c r="M45">
        <v>0</v>
      </c>
      <c r="N45">
        <v>14.717674607142859</v>
      </c>
      <c r="O45">
        <v>50.376925732217572</v>
      </c>
      <c r="P45">
        <v>51.112330657300561</v>
      </c>
      <c r="Q45">
        <v>1.7389160467587674</v>
      </c>
      <c r="R45">
        <v>10.770830876250914</v>
      </c>
      <c r="S45">
        <v>4.5648549618320606</v>
      </c>
      <c r="T45">
        <v>0</v>
      </c>
      <c r="U45">
        <v>243.69259564056941</v>
      </c>
      <c r="V45">
        <v>2.8965517241379306</v>
      </c>
      <c r="W45">
        <v>10.016375557303961</v>
      </c>
      <c r="X45">
        <v>24.980822898032201</v>
      </c>
      <c r="Y45">
        <v>0</v>
      </c>
      <c r="Z45">
        <v>0</v>
      </c>
      <c r="AA45">
        <v>0</v>
      </c>
      <c r="AB45">
        <v>0</v>
      </c>
      <c r="AC45">
        <v>0</v>
      </c>
      <c r="AD45">
        <v>2.3149500000000001</v>
      </c>
      <c r="AE45">
        <v>8.3430400000000002</v>
      </c>
      <c r="AF45">
        <v>0</v>
      </c>
      <c r="AG45">
        <v>0</v>
      </c>
      <c r="AH45">
        <v>5.941338</v>
      </c>
      <c r="AI45">
        <v>0</v>
      </c>
      <c r="AJ45">
        <v>0</v>
      </c>
      <c r="AK45">
        <v>6.6071499999999999</v>
      </c>
      <c r="AL45">
        <v>6.1971000000000016</v>
      </c>
      <c r="AM45">
        <v>0</v>
      </c>
      <c r="AN45">
        <v>0</v>
      </c>
      <c r="AO45">
        <v>6.7208400000000008</v>
      </c>
      <c r="AP45">
        <v>2.993122402584814</v>
      </c>
      <c r="AQ45">
        <v>0</v>
      </c>
      <c r="AR45">
        <v>2.8040000000000003</v>
      </c>
      <c r="AS45">
        <v>2.3918999999999992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630.6494744828052</v>
      </c>
      <c r="DN45">
        <v>21.994269872202192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150.00432262861534</v>
      </c>
      <c r="L46">
        <v>43.464853879038479</v>
      </c>
      <c r="M46">
        <v>0</v>
      </c>
      <c r="N46">
        <v>14.717674607142859</v>
      </c>
      <c r="O46">
        <v>50.376925732217572</v>
      </c>
      <c r="P46">
        <v>51.112330657300561</v>
      </c>
      <c r="Q46">
        <v>1.7389160467587674</v>
      </c>
      <c r="R46">
        <v>10.770830876250914</v>
      </c>
      <c r="S46">
        <v>4.5648549618320606</v>
      </c>
      <c r="T46">
        <v>0</v>
      </c>
      <c r="U46">
        <v>243.69259564056941</v>
      </c>
      <c r="V46">
        <v>2.8965517241379306</v>
      </c>
      <c r="W46">
        <v>10.016375557303961</v>
      </c>
      <c r="X46">
        <v>24.980822898032201</v>
      </c>
      <c r="Y46">
        <v>0</v>
      </c>
      <c r="Z46">
        <v>0</v>
      </c>
      <c r="AA46">
        <v>0</v>
      </c>
      <c r="AB46">
        <v>0</v>
      </c>
      <c r="AC46">
        <v>0</v>
      </c>
      <c r="AD46">
        <v>2.3149500000000001</v>
      </c>
      <c r="AE46">
        <v>8.3430400000000002</v>
      </c>
      <c r="AF46">
        <v>0</v>
      </c>
      <c r="AG46">
        <v>0</v>
      </c>
      <c r="AH46">
        <v>5.941338</v>
      </c>
      <c r="AI46">
        <v>0</v>
      </c>
      <c r="AJ46">
        <v>0</v>
      </c>
      <c r="AK46">
        <v>6.6071499999999999</v>
      </c>
      <c r="AL46">
        <v>6.1971000000000016</v>
      </c>
      <c r="AM46">
        <v>0</v>
      </c>
      <c r="AN46">
        <v>0</v>
      </c>
      <c r="AO46">
        <v>6.7208400000000008</v>
      </c>
      <c r="AP46">
        <v>2.993122402584814</v>
      </c>
      <c r="AQ46">
        <v>0</v>
      </c>
      <c r="AR46">
        <v>2.8040000000000003</v>
      </c>
      <c r="AS46">
        <v>2.3918999999999992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630.65599821980788</v>
      </c>
      <c r="DN46">
        <v>21.994497391976761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140.00049299835968</v>
      </c>
      <c r="L47">
        <v>43.464853879038479</v>
      </c>
      <c r="M47">
        <v>0</v>
      </c>
      <c r="N47">
        <v>14.717674607142859</v>
      </c>
      <c r="O47">
        <v>50.376925732217572</v>
      </c>
      <c r="P47">
        <v>51.112330657300561</v>
      </c>
      <c r="Q47">
        <v>1.7389160467587674</v>
      </c>
      <c r="R47">
        <v>10.770830876250914</v>
      </c>
      <c r="S47">
        <v>4.5648549618320606</v>
      </c>
      <c r="T47">
        <v>0</v>
      </c>
      <c r="U47">
        <v>243.69259564056941</v>
      </c>
      <c r="V47">
        <v>2.8965517241379306</v>
      </c>
      <c r="W47">
        <v>10.016375557303961</v>
      </c>
      <c r="X47">
        <v>24.980822898032201</v>
      </c>
      <c r="Y47">
        <v>0</v>
      </c>
      <c r="Z47">
        <v>0</v>
      </c>
      <c r="AA47">
        <v>0</v>
      </c>
      <c r="AB47">
        <v>0</v>
      </c>
      <c r="AC47">
        <v>0</v>
      </c>
      <c r="AD47">
        <v>2.3149500000000001</v>
      </c>
      <c r="AE47">
        <v>8.3430400000000002</v>
      </c>
      <c r="AF47">
        <v>0</v>
      </c>
      <c r="AG47">
        <v>0</v>
      </c>
      <c r="AH47">
        <v>5.941338</v>
      </c>
      <c r="AI47">
        <v>0</v>
      </c>
      <c r="AJ47">
        <v>0</v>
      </c>
      <c r="AK47">
        <v>6.6071499999999999</v>
      </c>
      <c r="AL47">
        <v>6.1971000000000016</v>
      </c>
      <c r="AM47">
        <v>0</v>
      </c>
      <c r="AN47">
        <v>0</v>
      </c>
      <c r="AO47">
        <v>6.7208400000000008</v>
      </c>
      <c r="AP47">
        <v>2.993122402584814</v>
      </c>
      <c r="AQ47">
        <v>0</v>
      </c>
      <c r="AR47">
        <v>2.2432000000000007</v>
      </c>
      <c r="AS47">
        <v>2.3918999999999992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620.44739670710339</v>
      </c>
      <c r="DN47">
        <v>21.638469274425667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164.16361995850625</v>
      </c>
      <c r="L48">
        <v>20.231854603219105</v>
      </c>
      <c r="M48">
        <v>0</v>
      </c>
      <c r="N48">
        <v>14.717674607142859</v>
      </c>
      <c r="O48">
        <v>50.376925732217572</v>
      </c>
      <c r="P48">
        <v>51.112330657300561</v>
      </c>
      <c r="Q48">
        <v>1.7389160467587674</v>
      </c>
      <c r="R48">
        <v>10.770830876250914</v>
      </c>
      <c r="S48">
        <v>4.5648549618320606</v>
      </c>
      <c r="T48">
        <v>0</v>
      </c>
      <c r="U48">
        <v>243.69259564056941</v>
      </c>
      <c r="V48">
        <v>2.8965517241379306</v>
      </c>
      <c r="W48">
        <v>10.016375557303961</v>
      </c>
      <c r="X48">
        <v>24.980822898032201</v>
      </c>
      <c r="Y48">
        <v>0</v>
      </c>
      <c r="Z48">
        <v>0</v>
      </c>
      <c r="AA48">
        <v>0</v>
      </c>
      <c r="AB48">
        <v>0</v>
      </c>
      <c r="AC48">
        <v>0</v>
      </c>
      <c r="AD48">
        <v>2.3149500000000001</v>
      </c>
      <c r="AE48">
        <v>8.3430400000000002</v>
      </c>
      <c r="AF48">
        <v>0</v>
      </c>
      <c r="AG48">
        <v>0</v>
      </c>
      <c r="AH48">
        <v>5.941338</v>
      </c>
      <c r="AI48">
        <v>0</v>
      </c>
      <c r="AJ48">
        <v>0</v>
      </c>
      <c r="AK48">
        <v>6.6071499999999999</v>
      </c>
      <c r="AL48">
        <v>6.1971000000000016</v>
      </c>
      <c r="AM48">
        <v>0</v>
      </c>
      <c r="AN48">
        <v>0</v>
      </c>
      <c r="AO48">
        <v>6.7208400000000008</v>
      </c>
      <c r="AP48">
        <v>2.993122402584814</v>
      </c>
      <c r="AQ48">
        <v>0</v>
      </c>
      <c r="AR48">
        <v>12.337600000000002</v>
      </c>
      <c r="AS48">
        <v>3.0752999999999999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631.76076716370176</v>
      </c>
      <c r="DN48">
        <v>22.033026502154449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164.16172145809173</v>
      </c>
      <c r="L49">
        <v>20.004111142614118</v>
      </c>
      <c r="M49">
        <v>0</v>
      </c>
      <c r="N49">
        <v>14.719595662993246</v>
      </c>
      <c r="O49">
        <v>50.376925732217572</v>
      </c>
      <c r="P49">
        <v>51.112330657300561</v>
      </c>
      <c r="Q49">
        <v>1.7698700369181379</v>
      </c>
      <c r="R49">
        <v>10.770830876250914</v>
      </c>
      <c r="S49">
        <v>5.0609043848346635</v>
      </c>
      <c r="T49">
        <v>0</v>
      </c>
      <c r="U49">
        <v>243.69259564056941</v>
      </c>
      <c r="V49">
        <v>2.8965517241379306</v>
      </c>
      <c r="W49">
        <v>10.016375557303961</v>
      </c>
      <c r="X49">
        <v>24.980822898032201</v>
      </c>
      <c r="Y49">
        <v>0</v>
      </c>
      <c r="Z49">
        <v>0</v>
      </c>
      <c r="AA49">
        <v>0</v>
      </c>
      <c r="AB49">
        <v>0</v>
      </c>
      <c r="AC49">
        <v>0</v>
      </c>
      <c r="AD49">
        <v>2.3149500000000001</v>
      </c>
      <c r="AE49">
        <v>8.3430400000000002</v>
      </c>
      <c r="AF49">
        <v>0</v>
      </c>
      <c r="AG49">
        <v>0</v>
      </c>
      <c r="AH49">
        <v>5.941338</v>
      </c>
      <c r="AI49">
        <v>0</v>
      </c>
      <c r="AJ49">
        <v>0</v>
      </c>
      <c r="AK49">
        <v>6.6071499999999999</v>
      </c>
      <c r="AL49">
        <v>6.1971000000000016</v>
      </c>
      <c r="AM49">
        <v>0</v>
      </c>
      <c r="AN49">
        <v>0</v>
      </c>
      <c r="AO49">
        <v>6.7208400000000008</v>
      </c>
      <c r="AP49">
        <v>2.993122402584814</v>
      </c>
      <c r="AQ49">
        <v>0</v>
      </c>
      <c r="AR49">
        <v>12.337600000000002</v>
      </c>
      <c r="AS49">
        <v>8.1023902983942904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636.90764130433467</v>
      </c>
      <c r="DN49">
        <v>22.21252516790863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164.1625219513372</v>
      </c>
      <c r="L50">
        <v>20.004111142614118</v>
      </c>
      <c r="M50">
        <v>0</v>
      </c>
      <c r="N50">
        <v>14.719595662993246</v>
      </c>
      <c r="O50">
        <v>50.376925732217572</v>
      </c>
      <c r="P50">
        <v>51.112330657300561</v>
      </c>
      <c r="Q50">
        <v>1.7693631916599841</v>
      </c>
      <c r="R50">
        <v>10.770830876250914</v>
      </c>
      <c r="S50">
        <v>5.0721282051282053</v>
      </c>
      <c r="T50">
        <v>0</v>
      </c>
      <c r="U50">
        <v>243.69259564056941</v>
      </c>
      <c r="V50">
        <v>2.8965517241379306</v>
      </c>
      <c r="W50">
        <v>10.016375557303961</v>
      </c>
      <c r="X50">
        <v>24.980822898032201</v>
      </c>
      <c r="Y50">
        <v>0</v>
      </c>
      <c r="Z50">
        <v>0</v>
      </c>
      <c r="AA50">
        <v>0</v>
      </c>
      <c r="AB50">
        <v>0</v>
      </c>
      <c r="AC50">
        <v>0</v>
      </c>
      <c r="AD50">
        <v>2.3149500000000001</v>
      </c>
      <c r="AE50">
        <v>8.3430400000000002</v>
      </c>
      <c r="AF50">
        <v>0</v>
      </c>
      <c r="AG50">
        <v>0</v>
      </c>
      <c r="AH50">
        <v>5.941338</v>
      </c>
      <c r="AI50">
        <v>0</v>
      </c>
      <c r="AJ50">
        <v>0</v>
      </c>
      <c r="AK50">
        <v>6.6071499999999999</v>
      </c>
      <c r="AL50">
        <v>6.1971000000000016</v>
      </c>
      <c r="AM50">
        <v>0</v>
      </c>
      <c r="AN50">
        <v>0</v>
      </c>
      <c r="AO50">
        <v>6.7208400000000008</v>
      </c>
      <c r="AP50">
        <v>2.993122402584814</v>
      </c>
      <c r="AQ50">
        <v>0</v>
      </c>
      <c r="AR50">
        <v>2.8040000000000003</v>
      </c>
      <c r="AS50">
        <v>8.1023902983942904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627.70645288620653</v>
      </c>
      <c r="DN50">
        <v>21.891631054317678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164.16149015066443</v>
      </c>
      <c r="L51">
        <v>20.003840716933823</v>
      </c>
      <c r="M51">
        <v>0</v>
      </c>
      <c r="N51">
        <v>14.719595662993246</v>
      </c>
      <c r="O51">
        <v>50.376925732217572</v>
      </c>
      <c r="P51">
        <v>51.112330657300561</v>
      </c>
      <c r="Q51">
        <v>1.366029246344207</v>
      </c>
      <c r="R51">
        <v>10.770830876250914</v>
      </c>
      <c r="S51">
        <v>2.811793960923624</v>
      </c>
      <c r="T51">
        <v>0</v>
      </c>
      <c r="U51">
        <v>243.69259564056941</v>
      </c>
      <c r="V51">
        <v>2.8965517241379306</v>
      </c>
      <c r="W51">
        <v>10.016375557303961</v>
      </c>
      <c r="X51">
        <v>24.980822898032201</v>
      </c>
      <c r="Y51">
        <v>0</v>
      </c>
      <c r="Z51">
        <v>0</v>
      </c>
      <c r="AA51">
        <v>0</v>
      </c>
      <c r="AB51">
        <v>0</v>
      </c>
      <c r="AC51">
        <v>0</v>
      </c>
      <c r="AD51">
        <v>4.6299000000000001</v>
      </c>
      <c r="AE51">
        <v>8.3430400000000002</v>
      </c>
      <c r="AF51">
        <v>0</v>
      </c>
      <c r="AG51">
        <v>0</v>
      </c>
      <c r="AH51">
        <v>5.941338</v>
      </c>
      <c r="AI51">
        <v>0</v>
      </c>
      <c r="AJ51">
        <v>0</v>
      </c>
      <c r="AK51">
        <v>6.6071499999999999</v>
      </c>
      <c r="AL51">
        <v>6.1971000000000016</v>
      </c>
      <c r="AM51">
        <v>0</v>
      </c>
      <c r="AN51">
        <v>0</v>
      </c>
      <c r="AO51">
        <v>6.7208400000000008</v>
      </c>
      <c r="AP51">
        <v>2.8629866459506914</v>
      </c>
      <c r="AQ51">
        <v>0</v>
      </c>
      <c r="AR51">
        <v>2.8040000000000003</v>
      </c>
      <c r="AS51">
        <v>8.1023902983942904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627.24248569146607</v>
      </c>
      <c r="DN51">
        <v>21.875442076550666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164.16329795404522</v>
      </c>
      <c r="L52">
        <v>20.003693886758402</v>
      </c>
      <c r="M52">
        <v>0</v>
      </c>
      <c r="N52">
        <v>14.719595662993246</v>
      </c>
      <c r="O52">
        <v>50.376925732217572</v>
      </c>
      <c r="P52">
        <v>51.112330657300561</v>
      </c>
      <c r="Q52">
        <v>1.366029246344207</v>
      </c>
      <c r="R52">
        <v>10.770830876250914</v>
      </c>
      <c r="S52">
        <v>2.811793960923624</v>
      </c>
      <c r="T52">
        <v>0</v>
      </c>
      <c r="U52">
        <v>243.69259564056941</v>
      </c>
      <c r="V52">
        <v>2.8965517241379306</v>
      </c>
      <c r="W52">
        <v>10.016375557303961</v>
      </c>
      <c r="X52">
        <v>24.980822898032201</v>
      </c>
      <c r="Y52">
        <v>0</v>
      </c>
      <c r="Z52">
        <v>0</v>
      </c>
      <c r="AA52">
        <v>0</v>
      </c>
      <c r="AB52">
        <v>0</v>
      </c>
      <c r="AC52">
        <v>0</v>
      </c>
      <c r="AD52">
        <v>4.6299000000000001</v>
      </c>
      <c r="AE52">
        <v>8.3430400000000002</v>
      </c>
      <c r="AF52">
        <v>0</v>
      </c>
      <c r="AG52">
        <v>0</v>
      </c>
      <c r="AH52">
        <v>5.941338</v>
      </c>
      <c r="AI52">
        <v>0</v>
      </c>
      <c r="AJ52">
        <v>0</v>
      </c>
      <c r="AK52">
        <v>6.6071499999999999</v>
      </c>
      <c r="AL52">
        <v>6.1971000000000016</v>
      </c>
      <c r="AM52">
        <v>0</v>
      </c>
      <c r="AN52">
        <v>0</v>
      </c>
      <c r="AO52">
        <v>6.7208400000000008</v>
      </c>
      <c r="AP52">
        <v>2.8629866459506914</v>
      </c>
      <c r="AQ52">
        <v>0</v>
      </c>
      <c r="AR52">
        <v>2.8040000000000003</v>
      </c>
      <c r="AS52">
        <v>8.1023902983942904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627.24409068892737</v>
      </c>
      <c r="DN52">
        <v>21.875498052294855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164.16361995850625</v>
      </c>
      <c r="L53">
        <v>20.003572852018447</v>
      </c>
      <c r="M53">
        <v>0</v>
      </c>
      <c r="N53">
        <v>14.719595662993246</v>
      </c>
      <c r="O53">
        <v>50.376925732217572</v>
      </c>
      <c r="P53">
        <v>51.112330657300561</v>
      </c>
      <c r="Q53">
        <v>1.366029246344207</v>
      </c>
      <c r="R53">
        <v>10.770830876250914</v>
      </c>
      <c r="S53">
        <v>2.811793960923624</v>
      </c>
      <c r="T53">
        <v>0</v>
      </c>
      <c r="U53">
        <v>243.69259564056941</v>
      </c>
      <c r="V53">
        <v>2.8965517241379306</v>
      </c>
      <c r="W53">
        <v>10.016375557303961</v>
      </c>
      <c r="X53">
        <v>24.980822898032201</v>
      </c>
      <c r="Y53">
        <v>0</v>
      </c>
      <c r="Z53">
        <v>0</v>
      </c>
      <c r="AA53">
        <v>0</v>
      </c>
      <c r="AB53">
        <v>0</v>
      </c>
      <c r="AC53">
        <v>0</v>
      </c>
      <c r="AD53">
        <v>4.6299000000000001</v>
      </c>
      <c r="AE53">
        <v>8.3430400000000002</v>
      </c>
      <c r="AF53">
        <v>0</v>
      </c>
      <c r="AG53">
        <v>0</v>
      </c>
      <c r="AH53">
        <v>5.941338</v>
      </c>
      <c r="AI53">
        <v>0</v>
      </c>
      <c r="AJ53">
        <v>0</v>
      </c>
      <c r="AK53">
        <v>6.6071499999999999</v>
      </c>
      <c r="AL53">
        <v>6.1971000000000016</v>
      </c>
      <c r="AM53">
        <v>0</v>
      </c>
      <c r="AN53">
        <v>0</v>
      </c>
      <c r="AO53">
        <v>6.7208400000000008</v>
      </c>
      <c r="AP53">
        <v>2.8629866459506914</v>
      </c>
      <c r="AQ53">
        <v>0</v>
      </c>
      <c r="AR53">
        <v>2.8040000000000003</v>
      </c>
      <c r="AS53">
        <v>3.0752999999999999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622.3866076258106</v>
      </c>
      <c r="DN53">
        <v>21.706091786738337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164.16281125598812</v>
      </c>
      <c r="L54">
        <v>20.003596277485837</v>
      </c>
      <c r="M54">
        <v>0</v>
      </c>
      <c r="N54">
        <v>14.719595662993246</v>
      </c>
      <c r="O54">
        <v>50.376925732217572</v>
      </c>
      <c r="P54">
        <v>51.112330657300561</v>
      </c>
      <c r="Q54">
        <v>1.366029246344207</v>
      </c>
      <c r="R54">
        <v>10.770830876250914</v>
      </c>
      <c r="S54">
        <v>2.811793960923624</v>
      </c>
      <c r="T54">
        <v>0</v>
      </c>
      <c r="U54">
        <v>243.69259564056941</v>
      </c>
      <c r="V54">
        <v>2.8965517241379306</v>
      </c>
      <c r="W54">
        <v>10.016375557303961</v>
      </c>
      <c r="X54">
        <v>24.980822898032201</v>
      </c>
      <c r="Y54">
        <v>0</v>
      </c>
      <c r="Z54">
        <v>0</v>
      </c>
      <c r="AA54">
        <v>0</v>
      </c>
      <c r="AB54">
        <v>0</v>
      </c>
      <c r="AC54">
        <v>0</v>
      </c>
      <c r="AD54">
        <v>4.6299000000000001</v>
      </c>
      <c r="AE54">
        <v>8.3430400000000002</v>
      </c>
      <c r="AF54">
        <v>0</v>
      </c>
      <c r="AG54">
        <v>0</v>
      </c>
      <c r="AH54">
        <v>5.941338</v>
      </c>
      <c r="AI54">
        <v>0</v>
      </c>
      <c r="AJ54">
        <v>0</v>
      </c>
      <c r="AK54">
        <v>6.6071499999999999</v>
      </c>
      <c r="AL54">
        <v>6.1971000000000016</v>
      </c>
      <c r="AM54">
        <v>0</v>
      </c>
      <c r="AN54">
        <v>0</v>
      </c>
      <c r="AO54">
        <v>6.7208400000000008</v>
      </c>
      <c r="AP54">
        <v>2.8629866459506914</v>
      </c>
      <c r="AQ54">
        <v>0</v>
      </c>
      <c r="AR54">
        <v>2.8040000000000003</v>
      </c>
      <c r="AS54">
        <v>2.3918999999999992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621.72547926959714</v>
      </c>
      <c r="DN54">
        <v>21.683034865901085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164.16225667189951</v>
      </c>
      <c r="L55">
        <v>21.452670635487149</v>
      </c>
      <c r="M55">
        <v>0</v>
      </c>
      <c r="N55">
        <v>14.719595662993246</v>
      </c>
      <c r="O55">
        <v>50.376925732217572</v>
      </c>
      <c r="P55">
        <v>51.112330657300561</v>
      </c>
      <c r="Q55">
        <v>1.366029246344207</v>
      </c>
      <c r="R55">
        <v>10.770830876250914</v>
      </c>
      <c r="S55">
        <v>2.811793960923624</v>
      </c>
      <c r="T55">
        <v>0</v>
      </c>
      <c r="U55">
        <v>243.69259564056941</v>
      </c>
      <c r="V55">
        <v>2.8965517241379306</v>
      </c>
      <c r="W55">
        <v>10.016375557303961</v>
      </c>
      <c r="X55">
        <v>24.980822898032201</v>
      </c>
      <c r="Y55">
        <v>0</v>
      </c>
      <c r="Z55">
        <v>0</v>
      </c>
      <c r="AA55">
        <v>0</v>
      </c>
      <c r="AB55">
        <v>0</v>
      </c>
      <c r="AC55">
        <v>0</v>
      </c>
      <c r="AD55">
        <v>4.6299000000000001</v>
      </c>
      <c r="AE55">
        <v>8.3430400000000002</v>
      </c>
      <c r="AF55">
        <v>0</v>
      </c>
      <c r="AG55">
        <v>0</v>
      </c>
      <c r="AH55">
        <v>5.941338</v>
      </c>
      <c r="AI55">
        <v>0</v>
      </c>
      <c r="AJ55">
        <v>0</v>
      </c>
      <c r="AK55">
        <v>6.6071499999999999</v>
      </c>
      <c r="AL55">
        <v>6.1971000000000016</v>
      </c>
      <c r="AM55">
        <v>0</v>
      </c>
      <c r="AN55">
        <v>0</v>
      </c>
      <c r="AO55">
        <v>6.7208400000000008</v>
      </c>
      <c r="AP55">
        <v>2.8629866459506914</v>
      </c>
      <c r="AQ55">
        <v>0</v>
      </c>
      <c r="AR55">
        <v>2.8040000000000003</v>
      </c>
      <c r="AS55">
        <v>2.3918999999999992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623.12518389763682</v>
      </c>
      <c r="DN55">
        <v>21.73185001177405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164.16348394907078</v>
      </c>
      <c r="L56">
        <v>20.003222578062445</v>
      </c>
      <c r="M56">
        <v>0</v>
      </c>
      <c r="N56">
        <v>14.719595662993246</v>
      </c>
      <c r="O56">
        <v>50.376925732217572</v>
      </c>
      <c r="P56">
        <v>51.112330657300561</v>
      </c>
      <c r="Q56">
        <v>1.366029246344207</v>
      </c>
      <c r="R56">
        <v>10.770830876250914</v>
      </c>
      <c r="S56">
        <v>2.811793960923624</v>
      </c>
      <c r="T56">
        <v>0</v>
      </c>
      <c r="U56">
        <v>243.69259564056941</v>
      </c>
      <c r="V56">
        <v>2.8965517241379306</v>
      </c>
      <c r="W56">
        <v>10.016375557303961</v>
      </c>
      <c r="X56">
        <v>24.980822898032201</v>
      </c>
      <c r="Y56">
        <v>0</v>
      </c>
      <c r="Z56">
        <v>0</v>
      </c>
      <c r="AA56">
        <v>0</v>
      </c>
      <c r="AB56">
        <v>0</v>
      </c>
      <c r="AC56">
        <v>0</v>
      </c>
      <c r="AD56">
        <v>4.6299000000000001</v>
      </c>
      <c r="AE56">
        <v>8.3430400000000002</v>
      </c>
      <c r="AF56">
        <v>0</v>
      </c>
      <c r="AG56">
        <v>0</v>
      </c>
      <c r="AH56">
        <v>9.9824099999999998</v>
      </c>
      <c r="AI56">
        <v>0</v>
      </c>
      <c r="AJ56">
        <v>0</v>
      </c>
      <c r="AK56">
        <v>6.6071499999999999</v>
      </c>
      <c r="AL56">
        <v>6.1971000000000016</v>
      </c>
      <c r="AM56">
        <v>0</v>
      </c>
      <c r="AN56">
        <v>0</v>
      </c>
      <c r="AO56">
        <v>6.7208400000000008</v>
      </c>
      <c r="AP56">
        <v>2.8629866459506914</v>
      </c>
      <c r="AQ56">
        <v>0</v>
      </c>
      <c r="AR56">
        <v>2.8040000000000003</v>
      </c>
      <c r="AS56">
        <v>2.3918999999999992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625.63065593159763</v>
      </c>
      <c r="DN56">
        <v>21.819229197559856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164.16225667189951</v>
      </c>
      <c r="L57">
        <v>14.290890265742071</v>
      </c>
      <c r="M57">
        <v>0</v>
      </c>
      <c r="N57">
        <v>14.719595662993246</v>
      </c>
      <c r="O57">
        <v>50.376925732217572</v>
      </c>
      <c r="P57">
        <v>51.112330657300561</v>
      </c>
      <c r="Q57">
        <v>1.366029246344207</v>
      </c>
      <c r="R57">
        <v>10.770830876250914</v>
      </c>
      <c r="S57">
        <v>2.811793960923624</v>
      </c>
      <c r="T57">
        <v>0</v>
      </c>
      <c r="U57">
        <v>243.69259564056941</v>
      </c>
      <c r="V57">
        <v>2.8965517241379306</v>
      </c>
      <c r="W57">
        <v>8.4808669354838706</v>
      </c>
      <c r="X57">
        <v>24.980822898032201</v>
      </c>
      <c r="Y57">
        <v>0</v>
      </c>
      <c r="Z57">
        <v>0</v>
      </c>
      <c r="AA57">
        <v>0</v>
      </c>
      <c r="AB57">
        <v>0</v>
      </c>
      <c r="AC57">
        <v>0</v>
      </c>
      <c r="AD57">
        <v>4.6299000000000001</v>
      </c>
      <c r="AE57">
        <v>8.3430400000000002</v>
      </c>
      <c r="AF57">
        <v>0</v>
      </c>
      <c r="AG57">
        <v>0</v>
      </c>
      <c r="AH57">
        <v>9.9824099999999998</v>
      </c>
      <c r="AI57">
        <v>0</v>
      </c>
      <c r="AJ57">
        <v>0</v>
      </c>
      <c r="AK57">
        <v>6.6071499999999999</v>
      </c>
      <c r="AL57">
        <v>6.1971000000000016</v>
      </c>
      <c r="AM57">
        <v>0</v>
      </c>
      <c r="AN57">
        <v>0</v>
      </c>
      <c r="AO57">
        <v>6.7208400000000008</v>
      </c>
      <c r="AP57">
        <v>2.9280545242677523</v>
      </c>
      <c r="AQ57">
        <v>0</v>
      </c>
      <c r="AR57">
        <v>2.8040000000000003</v>
      </c>
      <c r="AS57">
        <v>2.3918999999999992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618.68875283906527</v>
      </c>
      <c r="DN57">
        <v>21.577131957097397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164.04512193758413</v>
      </c>
      <c r="L58">
        <v>15.709405065457545</v>
      </c>
      <c r="M58">
        <v>0</v>
      </c>
      <c r="N58">
        <v>14.719595662993246</v>
      </c>
      <c r="O58">
        <v>50.376925732217572</v>
      </c>
      <c r="P58">
        <v>51.112330657300561</v>
      </c>
      <c r="Q58">
        <v>1.366029246344207</v>
      </c>
      <c r="R58">
        <v>10.770830876250914</v>
      </c>
      <c r="S58">
        <v>2.811793960923624</v>
      </c>
      <c r="T58">
        <v>0</v>
      </c>
      <c r="U58">
        <v>243.69259564056941</v>
      </c>
      <c r="V58">
        <v>2.8965517241379306</v>
      </c>
      <c r="W58">
        <v>8.4808669354838706</v>
      </c>
      <c r="X58">
        <v>24.980822898032201</v>
      </c>
      <c r="Y58">
        <v>0</v>
      </c>
      <c r="Z58">
        <v>0</v>
      </c>
      <c r="AA58">
        <v>0</v>
      </c>
      <c r="AB58">
        <v>0</v>
      </c>
      <c r="AC58">
        <v>0</v>
      </c>
      <c r="AD58">
        <v>4.6299000000000001</v>
      </c>
      <c r="AE58">
        <v>8.3430400000000002</v>
      </c>
      <c r="AF58">
        <v>0</v>
      </c>
      <c r="AG58">
        <v>0</v>
      </c>
      <c r="AH58">
        <v>17.799960000000002</v>
      </c>
      <c r="AI58">
        <v>0</v>
      </c>
      <c r="AJ58">
        <v>0</v>
      </c>
      <c r="AK58">
        <v>6.6071499999999999</v>
      </c>
      <c r="AL58">
        <v>6.1971000000000016</v>
      </c>
      <c r="AM58">
        <v>0</v>
      </c>
      <c r="AN58">
        <v>0</v>
      </c>
      <c r="AO58">
        <v>6.7208400000000008</v>
      </c>
      <c r="AP58">
        <v>2.9280545242677523</v>
      </c>
      <c r="AQ58">
        <v>0</v>
      </c>
      <c r="AR58">
        <v>2.8040000000000003</v>
      </c>
      <c r="AS58">
        <v>2.3918999999999992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627.50037499908285</v>
      </c>
      <c r="DN58">
        <v>21.884439862480011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164.16347704179606</v>
      </c>
      <c r="L59">
        <v>44.59229123637175</v>
      </c>
      <c r="M59">
        <v>0</v>
      </c>
      <c r="N59">
        <v>14.719595662993246</v>
      </c>
      <c r="O59">
        <v>50.376925732217572</v>
      </c>
      <c r="P59">
        <v>51.112330657300561</v>
      </c>
      <c r="Q59">
        <v>1.366029246344207</v>
      </c>
      <c r="R59">
        <v>10.770830876250914</v>
      </c>
      <c r="S59">
        <v>2.811793960923624</v>
      </c>
      <c r="T59">
        <v>0</v>
      </c>
      <c r="U59">
        <v>243.69259564056941</v>
      </c>
      <c r="V59">
        <v>2.8965517241379306</v>
      </c>
      <c r="W59">
        <v>8.4808669354838706</v>
      </c>
      <c r="X59">
        <v>24.980822898032201</v>
      </c>
      <c r="Y59">
        <v>0</v>
      </c>
      <c r="Z59">
        <v>0</v>
      </c>
      <c r="AA59">
        <v>0</v>
      </c>
      <c r="AB59">
        <v>0</v>
      </c>
      <c r="AC59">
        <v>0</v>
      </c>
      <c r="AD59">
        <v>4.6299000000000001</v>
      </c>
      <c r="AE59">
        <v>8.3430400000000002</v>
      </c>
      <c r="AF59">
        <v>0</v>
      </c>
      <c r="AG59">
        <v>0</v>
      </c>
      <c r="AH59">
        <v>17.799960000000002</v>
      </c>
      <c r="AI59">
        <v>0</v>
      </c>
      <c r="AJ59">
        <v>0</v>
      </c>
      <c r="AK59">
        <v>6.6071499999999999</v>
      </c>
      <c r="AL59">
        <v>6.1971000000000016</v>
      </c>
      <c r="AM59">
        <v>0</v>
      </c>
      <c r="AN59">
        <v>0</v>
      </c>
      <c r="AO59">
        <v>6.7208400000000008</v>
      </c>
      <c r="AP59">
        <v>3.0907242200604044</v>
      </c>
      <c r="AQ59">
        <v>0</v>
      </c>
      <c r="AR59">
        <v>2.8040000000000003</v>
      </c>
      <c r="AS59">
        <v>2.3918999999999992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655.68145264025611</v>
      </c>
      <c r="DN59">
        <v>22.8672731922256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164.16347704179606</v>
      </c>
      <c r="L60">
        <v>44.718196003318361</v>
      </c>
      <c r="M60">
        <v>0</v>
      </c>
      <c r="N60">
        <v>14.719595662993246</v>
      </c>
      <c r="O60">
        <v>50.376925732217572</v>
      </c>
      <c r="P60">
        <v>51.112330657300561</v>
      </c>
      <c r="Q60">
        <v>1.365654760031471</v>
      </c>
      <c r="R60">
        <v>10.770830876250914</v>
      </c>
      <c r="S60">
        <v>2.8133423271500848</v>
      </c>
      <c r="T60">
        <v>0</v>
      </c>
      <c r="U60">
        <v>243.69259564056941</v>
      </c>
      <c r="V60">
        <v>2.8965517241379306</v>
      </c>
      <c r="W60">
        <v>8.4808669354838706</v>
      </c>
      <c r="X60">
        <v>24.980822898032201</v>
      </c>
      <c r="Y60">
        <v>0</v>
      </c>
      <c r="Z60">
        <v>0</v>
      </c>
      <c r="AA60">
        <v>0</v>
      </c>
      <c r="AB60">
        <v>0</v>
      </c>
      <c r="AC60">
        <v>0</v>
      </c>
      <c r="AD60">
        <v>4.6299000000000001</v>
      </c>
      <c r="AE60">
        <v>8.3430400000000002</v>
      </c>
      <c r="AF60">
        <v>0</v>
      </c>
      <c r="AG60">
        <v>0</v>
      </c>
      <c r="AH60">
        <v>17.799960000000002</v>
      </c>
      <c r="AI60">
        <v>0</v>
      </c>
      <c r="AJ60">
        <v>0</v>
      </c>
      <c r="AK60">
        <v>6.6071499999999999</v>
      </c>
      <c r="AL60">
        <v>6.1971000000000016</v>
      </c>
      <c r="AM60">
        <v>0</v>
      </c>
      <c r="AN60">
        <v>0</v>
      </c>
      <c r="AO60">
        <v>6.7208400000000008</v>
      </c>
      <c r="AP60">
        <v>3.0907242200604044</v>
      </c>
      <c r="AQ60">
        <v>0</v>
      </c>
      <c r="AR60">
        <v>2.8040000000000003</v>
      </c>
      <c r="AS60">
        <v>2.3918999999999992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655.80424867839486</v>
      </c>
      <c r="DN60">
        <v>22.871555800947217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164.16347704179606</v>
      </c>
      <c r="L61">
        <v>44.718196003318361</v>
      </c>
      <c r="M61">
        <v>0</v>
      </c>
      <c r="N61">
        <v>14.719595662993246</v>
      </c>
      <c r="O61">
        <v>50.376925732217572</v>
      </c>
      <c r="P61">
        <v>51.112330657300561</v>
      </c>
      <c r="Q61">
        <v>1.365654760031471</v>
      </c>
      <c r="R61">
        <v>10.770830876250914</v>
      </c>
      <c r="S61">
        <v>2.8133423271500848</v>
      </c>
      <c r="T61">
        <v>0</v>
      </c>
      <c r="U61">
        <v>243.69259564056941</v>
      </c>
      <c r="V61">
        <v>2.8965517241379306</v>
      </c>
      <c r="W61">
        <v>8.4808669354838706</v>
      </c>
      <c r="X61">
        <v>24.980822898032201</v>
      </c>
      <c r="Y61">
        <v>0</v>
      </c>
      <c r="Z61">
        <v>1.6562832000000001</v>
      </c>
      <c r="AA61">
        <v>0</v>
      </c>
      <c r="AB61">
        <v>0</v>
      </c>
      <c r="AC61">
        <v>0</v>
      </c>
      <c r="AD61">
        <v>4.6299000000000001</v>
      </c>
      <c r="AE61">
        <v>8.3430400000000002</v>
      </c>
      <c r="AF61">
        <v>0</v>
      </c>
      <c r="AG61">
        <v>0</v>
      </c>
      <c r="AH61">
        <v>17.799960000000002</v>
      </c>
      <c r="AI61">
        <v>0</v>
      </c>
      <c r="AJ61">
        <v>0</v>
      </c>
      <c r="AK61">
        <v>6.6071499999999999</v>
      </c>
      <c r="AL61">
        <v>6.1971000000000016</v>
      </c>
      <c r="AM61">
        <v>0</v>
      </c>
      <c r="AN61">
        <v>0</v>
      </c>
      <c r="AO61">
        <v>6.7208400000000008</v>
      </c>
      <c r="AP61">
        <v>3.0907242200604044</v>
      </c>
      <c r="AQ61">
        <v>0</v>
      </c>
      <c r="AR61">
        <v>2.8040000000000003</v>
      </c>
      <c r="AS61">
        <v>2.3918999999999992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657.4047151243949</v>
      </c>
      <c r="DN61">
        <v>22.927372554947222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164.16347704179606</v>
      </c>
      <c r="L62">
        <v>44.718196003318361</v>
      </c>
      <c r="M62">
        <v>0</v>
      </c>
      <c r="N62">
        <v>14.719595662993246</v>
      </c>
      <c r="O62">
        <v>50.376925732217572</v>
      </c>
      <c r="P62">
        <v>51.112330657300561</v>
      </c>
      <c r="Q62">
        <v>1.365654760031471</v>
      </c>
      <c r="R62">
        <v>10.770830876250914</v>
      </c>
      <c r="S62">
        <v>2.8133423271500848</v>
      </c>
      <c r="T62">
        <v>0</v>
      </c>
      <c r="U62">
        <v>243.69259564056941</v>
      </c>
      <c r="V62">
        <v>2.8965517241379306</v>
      </c>
      <c r="W62">
        <v>8.4808669354838706</v>
      </c>
      <c r="X62">
        <v>24.980822898032201</v>
      </c>
      <c r="Y62">
        <v>0</v>
      </c>
      <c r="Z62">
        <v>1.6562832000000001</v>
      </c>
      <c r="AA62">
        <v>0</v>
      </c>
      <c r="AB62">
        <v>0</v>
      </c>
      <c r="AC62">
        <v>0</v>
      </c>
      <c r="AD62">
        <v>4.6299000000000001</v>
      </c>
      <c r="AE62">
        <v>8.3430400000000002</v>
      </c>
      <c r="AF62">
        <v>0</v>
      </c>
      <c r="AG62">
        <v>0</v>
      </c>
      <c r="AH62">
        <v>17.799960000000002</v>
      </c>
      <c r="AI62">
        <v>0</v>
      </c>
      <c r="AJ62">
        <v>0</v>
      </c>
      <c r="AK62">
        <v>6.6071499999999999</v>
      </c>
      <c r="AL62">
        <v>6.1971000000000016</v>
      </c>
      <c r="AM62">
        <v>0</v>
      </c>
      <c r="AN62">
        <v>0</v>
      </c>
      <c r="AO62">
        <v>6.7208400000000008</v>
      </c>
      <c r="AP62">
        <v>3.0907242200604044</v>
      </c>
      <c r="AQ62">
        <v>0</v>
      </c>
      <c r="AR62">
        <v>2.8040000000000003</v>
      </c>
      <c r="AS62">
        <v>2.3918999999999992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657.4047151243949</v>
      </c>
      <c r="DN62">
        <v>22.927372554947222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164.16347704179606</v>
      </c>
      <c r="L63">
        <v>45.224542441449564</v>
      </c>
      <c r="M63">
        <v>0</v>
      </c>
      <c r="N63">
        <v>14.719595662993246</v>
      </c>
      <c r="O63">
        <v>50.376925732217572</v>
      </c>
      <c r="P63">
        <v>51.112330657300561</v>
      </c>
      <c r="Q63">
        <v>5.0809306936771037</v>
      </c>
      <c r="R63">
        <v>10.770830876250914</v>
      </c>
      <c r="S63">
        <v>6.696359888579388</v>
      </c>
      <c r="T63">
        <v>0</v>
      </c>
      <c r="U63">
        <v>243.69259564056941</v>
      </c>
      <c r="V63">
        <v>2.8965517241379306</v>
      </c>
      <c r="W63">
        <v>8.4808669354838706</v>
      </c>
      <c r="X63">
        <v>24.980822898032201</v>
      </c>
      <c r="Y63">
        <v>0</v>
      </c>
      <c r="Z63">
        <v>1.6562832000000001</v>
      </c>
      <c r="AA63">
        <v>0</v>
      </c>
      <c r="AB63">
        <v>3.0474000000000014</v>
      </c>
      <c r="AC63">
        <v>0</v>
      </c>
      <c r="AD63">
        <v>2.3149500000000001</v>
      </c>
      <c r="AE63">
        <v>8.3430400000000002</v>
      </c>
      <c r="AF63">
        <v>0</v>
      </c>
      <c r="AG63">
        <v>0</v>
      </c>
      <c r="AH63">
        <v>17.799960000000002</v>
      </c>
      <c r="AI63">
        <v>0</v>
      </c>
      <c r="AJ63">
        <v>0</v>
      </c>
      <c r="AK63">
        <v>6.6071499999999999</v>
      </c>
      <c r="AL63">
        <v>6.1971000000000016</v>
      </c>
      <c r="AM63">
        <v>0</v>
      </c>
      <c r="AN63">
        <v>0</v>
      </c>
      <c r="AO63">
        <v>6.7208400000000008</v>
      </c>
      <c r="AP63">
        <v>3.0907242200604044</v>
      </c>
      <c r="AQ63">
        <v>0</v>
      </c>
      <c r="AR63">
        <v>2.8040000000000003</v>
      </c>
      <c r="AS63">
        <v>2.3918999999999992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665.94399531925274</v>
      </c>
      <c r="DN63">
        <v>23.225182293295337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164.16347704179606</v>
      </c>
      <c r="L64">
        <v>44.985633121137411</v>
      </c>
      <c r="M64">
        <v>0</v>
      </c>
      <c r="N64">
        <v>14.719595662993246</v>
      </c>
      <c r="O64">
        <v>50.376925732217572</v>
      </c>
      <c r="P64">
        <v>51.112330657300561</v>
      </c>
      <c r="Q64">
        <v>5.0809306936771037</v>
      </c>
      <c r="R64">
        <v>10.770830876250914</v>
      </c>
      <c r="S64">
        <v>6.696359888579388</v>
      </c>
      <c r="T64">
        <v>0</v>
      </c>
      <c r="U64">
        <v>243.69259564056941</v>
      </c>
      <c r="V64">
        <v>2.8965517241379306</v>
      </c>
      <c r="W64">
        <v>8.4808669354838706</v>
      </c>
      <c r="X64">
        <v>24.980822898032201</v>
      </c>
      <c r="Y64">
        <v>0</v>
      </c>
      <c r="Z64">
        <v>1.6562832000000001</v>
      </c>
      <c r="AA64">
        <v>0</v>
      </c>
      <c r="AB64">
        <v>3.0474000000000014</v>
      </c>
      <c r="AC64">
        <v>0</v>
      </c>
      <c r="AD64">
        <v>2.3149500000000001</v>
      </c>
      <c r="AE64">
        <v>8.3430400000000002</v>
      </c>
      <c r="AF64">
        <v>0</v>
      </c>
      <c r="AG64">
        <v>0</v>
      </c>
      <c r="AH64">
        <v>17.799960000000002</v>
      </c>
      <c r="AI64">
        <v>0</v>
      </c>
      <c r="AJ64">
        <v>0</v>
      </c>
      <c r="AK64">
        <v>6.6071499999999999</v>
      </c>
      <c r="AL64">
        <v>6.1971000000000016</v>
      </c>
      <c r="AM64">
        <v>0</v>
      </c>
      <c r="AN64">
        <v>0</v>
      </c>
      <c r="AO64">
        <v>6.7208400000000008</v>
      </c>
      <c r="AP64">
        <v>3.0907242200604044</v>
      </c>
      <c r="AQ64">
        <v>0</v>
      </c>
      <c r="AR64">
        <v>2.8040000000000003</v>
      </c>
      <c r="AS64">
        <v>2.3918999999999992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665.71313721816944</v>
      </c>
      <c r="DN64">
        <v>23.217131074066497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164.16347704179606</v>
      </c>
      <c r="L65">
        <v>44.573241919799962</v>
      </c>
      <c r="M65">
        <v>0</v>
      </c>
      <c r="N65">
        <v>14.719595662993246</v>
      </c>
      <c r="O65">
        <v>50.376925732217572</v>
      </c>
      <c r="P65">
        <v>51.112330657300561</v>
      </c>
      <c r="Q65">
        <v>5.0809306936771037</v>
      </c>
      <c r="R65">
        <v>10.770830876250914</v>
      </c>
      <c r="S65">
        <v>6.696359888579388</v>
      </c>
      <c r="T65">
        <v>0</v>
      </c>
      <c r="U65">
        <v>243.69259564056941</v>
      </c>
      <c r="V65">
        <v>2.8965517241379306</v>
      </c>
      <c r="W65">
        <v>8.4808669354838706</v>
      </c>
      <c r="X65">
        <v>24.980822898032201</v>
      </c>
      <c r="Y65">
        <v>0</v>
      </c>
      <c r="Z65">
        <v>1.6562832000000001</v>
      </c>
      <c r="AA65">
        <v>0</v>
      </c>
      <c r="AB65">
        <v>3.0474000000000014</v>
      </c>
      <c r="AC65">
        <v>0</v>
      </c>
      <c r="AD65">
        <v>2.3149500000000001</v>
      </c>
      <c r="AE65">
        <v>8.3430400000000002</v>
      </c>
      <c r="AF65">
        <v>0</v>
      </c>
      <c r="AG65">
        <v>0</v>
      </c>
      <c r="AH65">
        <v>9.9824099999999998</v>
      </c>
      <c r="AI65">
        <v>0</v>
      </c>
      <c r="AJ65">
        <v>0</v>
      </c>
      <c r="AK65">
        <v>6.6071499999999999</v>
      </c>
      <c r="AL65">
        <v>6.1971000000000016</v>
      </c>
      <c r="AM65">
        <v>0</v>
      </c>
      <c r="AN65">
        <v>0</v>
      </c>
      <c r="AO65">
        <v>6.7208400000000008</v>
      </c>
      <c r="AP65">
        <v>3.0907242200604044</v>
      </c>
      <c r="AQ65">
        <v>0</v>
      </c>
      <c r="AR65">
        <v>2.8040000000000003</v>
      </c>
      <c r="AS65">
        <v>2.3918999999999992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657.76054502057457</v>
      </c>
      <c r="DN65">
        <v>22.939782070323812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164.16347704179606</v>
      </c>
      <c r="L66">
        <v>45.223983955982987</v>
      </c>
      <c r="M66">
        <v>0</v>
      </c>
      <c r="N66">
        <v>14.719595662993246</v>
      </c>
      <c r="O66">
        <v>50.376925732217572</v>
      </c>
      <c r="P66">
        <v>51.112330657300561</v>
      </c>
      <c r="Q66">
        <v>5.0809306936771037</v>
      </c>
      <c r="R66">
        <v>10.770830876250914</v>
      </c>
      <c r="S66">
        <v>6.696359888579388</v>
      </c>
      <c r="T66">
        <v>0</v>
      </c>
      <c r="U66">
        <v>243.69259564056941</v>
      </c>
      <c r="V66">
        <v>2.8965517241379306</v>
      </c>
      <c r="W66">
        <v>8.4808669354838706</v>
      </c>
      <c r="X66">
        <v>24.980822898032201</v>
      </c>
      <c r="Y66">
        <v>0</v>
      </c>
      <c r="Z66">
        <v>1.6562832000000001</v>
      </c>
      <c r="AA66">
        <v>0</v>
      </c>
      <c r="AB66">
        <v>3.0474000000000014</v>
      </c>
      <c r="AC66">
        <v>0</v>
      </c>
      <c r="AD66">
        <v>2.3149500000000001</v>
      </c>
      <c r="AE66">
        <v>8.3430400000000002</v>
      </c>
      <c r="AF66">
        <v>0</v>
      </c>
      <c r="AG66">
        <v>0</v>
      </c>
      <c r="AH66">
        <v>9.9824099999999998</v>
      </c>
      <c r="AI66">
        <v>0</v>
      </c>
      <c r="AJ66">
        <v>0</v>
      </c>
      <c r="AK66">
        <v>6.6071499999999999</v>
      </c>
      <c r="AL66">
        <v>6.1971000000000016</v>
      </c>
      <c r="AM66">
        <v>0</v>
      </c>
      <c r="AN66">
        <v>0</v>
      </c>
      <c r="AO66">
        <v>6.7208400000000008</v>
      </c>
      <c r="AP66">
        <v>3.0907242200604044</v>
      </c>
      <c r="AQ66">
        <v>0</v>
      </c>
      <c r="AR66">
        <v>2.8040000000000003</v>
      </c>
      <c r="AS66">
        <v>2.3918999999999992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658.38935715051014</v>
      </c>
      <c r="DN66">
        <v>22.961711976571184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164.16347704179606</v>
      </c>
      <c r="L67">
        <v>45.224026209997952</v>
      </c>
      <c r="M67">
        <v>0</v>
      </c>
      <c r="N67">
        <v>14.719595662993246</v>
      </c>
      <c r="O67">
        <v>50.376925732217572</v>
      </c>
      <c r="P67">
        <v>51.112330657300561</v>
      </c>
      <c r="Q67">
        <v>5.0809306936771037</v>
      </c>
      <c r="R67">
        <v>10.770830876250914</v>
      </c>
      <c r="S67">
        <v>6.696359888579388</v>
      </c>
      <c r="T67">
        <v>0</v>
      </c>
      <c r="U67">
        <v>243.69259564056941</v>
      </c>
      <c r="V67">
        <v>2.8972090381125226</v>
      </c>
      <c r="W67">
        <v>8.4808669354838706</v>
      </c>
      <c r="X67">
        <v>24.980822898032201</v>
      </c>
      <c r="Y67">
        <v>0</v>
      </c>
      <c r="Z67">
        <v>1.6562832000000001</v>
      </c>
      <c r="AA67">
        <v>0</v>
      </c>
      <c r="AB67">
        <v>3.0474000000000014</v>
      </c>
      <c r="AC67">
        <v>0</v>
      </c>
      <c r="AD67">
        <v>2.3149500000000001</v>
      </c>
      <c r="AE67">
        <v>8.3717192000000011</v>
      </c>
      <c r="AF67">
        <v>0</v>
      </c>
      <c r="AG67">
        <v>0</v>
      </c>
      <c r="AH67">
        <v>9.9824099999999998</v>
      </c>
      <c r="AI67">
        <v>0</v>
      </c>
      <c r="AJ67">
        <v>0</v>
      </c>
      <c r="AK67">
        <v>6.6071499999999999</v>
      </c>
      <c r="AL67">
        <v>6.1971000000000016</v>
      </c>
      <c r="AM67">
        <v>0</v>
      </c>
      <c r="AN67">
        <v>0</v>
      </c>
      <c r="AO67">
        <v>6.7208400000000008</v>
      </c>
      <c r="AP67">
        <v>3.0907242200604044</v>
      </c>
      <c r="AQ67">
        <v>0</v>
      </c>
      <c r="AR67">
        <v>2.8040000000000003</v>
      </c>
      <c r="AS67">
        <v>2.3918999999999992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658.41774586500696</v>
      </c>
      <c r="DN67">
        <v>22.962702030064182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164.16347704179606</v>
      </c>
      <c r="L68">
        <v>45.224026209997952</v>
      </c>
      <c r="M68">
        <v>0</v>
      </c>
      <c r="N68">
        <v>14.719595662993246</v>
      </c>
      <c r="O68">
        <v>50.376925732217572</v>
      </c>
      <c r="P68">
        <v>51.112330657300561</v>
      </c>
      <c r="Q68">
        <v>5.0809306936771037</v>
      </c>
      <c r="R68">
        <v>10.770830876250914</v>
      </c>
      <c r="S68">
        <v>6.696359888579388</v>
      </c>
      <c r="T68">
        <v>0</v>
      </c>
      <c r="U68">
        <v>243.69259564056941</v>
      </c>
      <c r="V68">
        <v>2.8972090381125226</v>
      </c>
      <c r="W68">
        <v>8.4808669354838706</v>
      </c>
      <c r="X68">
        <v>24.980822898032201</v>
      </c>
      <c r="Y68">
        <v>0</v>
      </c>
      <c r="Z68">
        <v>0</v>
      </c>
      <c r="AA68">
        <v>0</v>
      </c>
      <c r="AB68">
        <v>3.0474000000000014</v>
      </c>
      <c r="AC68">
        <v>0</v>
      </c>
      <c r="AD68">
        <v>2.3149500000000001</v>
      </c>
      <c r="AE68">
        <v>8.3717192000000011</v>
      </c>
      <c r="AF68">
        <v>0</v>
      </c>
      <c r="AG68">
        <v>0</v>
      </c>
      <c r="AH68">
        <v>9.9824099999999998</v>
      </c>
      <c r="AI68">
        <v>0</v>
      </c>
      <c r="AJ68">
        <v>0</v>
      </c>
      <c r="AK68">
        <v>6.6071499999999999</v>
      </c>
      <c r="AL68">
        <v>6.1971000000000016</v>
      </c>
      <c r="AM68">
        <v>0</v>
      </c>
      <c r="AN68">
        <v>0</v>
      </c>
      <c r="AO68">
        <v>6.7208400000000008</v>
      </c>
      <c r="AP68">
        <v>3.0907242200604044</v>
      </c>
      <c r="AQ68">
        <v>0</v>
      </c>
      <c r="AR68">
        <v>2.8040000000000003</v>
      </c>
      <c r="AS68">
        <v>2.3918999999999992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656.81727941900704</v>
      </c>
      <c r="DN68">
        <v>22.906885276064177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164.16347704179606</v>
      </c>
      <c r="L69">
        <v>45.224026209997952</v>
      </c>
      <c r="M69">
        <v>0</v>
      </c>
      <c r="N69">
        <v>14.719595662993246</v>
      </c>
      <c r="O69">
        <v>50.376925732217572</v>
      </c>
      <c r="P69">
        <v>51.112330657300561</v>
      </c>
      <c r="Q69">
        <v>5.0809306936771037</v>
      </c>
      <c r="R69">
        <v>10.770830876250914</v>
      </c>
      <c r="S69">
        <v>6.696359888579388</v>
      </c>
      <c r="T69">
        <v>0</v>
      </c>
      <c r="U69">
        <v>243.69259564056941</v>
      </c>
      <c r="V69">
        <v>2.8972090381125226</v>
      </c>
      <c r="W69">
        <v>8.4808669354838706</v>
      </c>
      <c r="X69">
        <v>24.980822898032201</v>
      </c>
      <c r="Y69">
        <v>0</v>
      </c>
      <c r="Z69">
        <v>0</v>
      </c>
      <c r="AA69">
        <v>0</v>
      </c>
      <c r="AB69">
        <v>3.0474000000000014</v>
      </c>
      <c r="AC69">
        <v>0</v>
      </c>
      <c r="AD69">
        <v>2.3149500000000001</v>
      </c>
      <c r="AE69">
        <v>8.3717192000000011</v>
      </c>
      <c r="AF69">
        <v>0</v>
      </c>
      <c r="AG69">
        <v>0</v>
      </c>
      <c r="AH69">
        <v>5.941338</v>
      </c>
      <c r="AI69">
        <v>0</v>
      </c>
      <c r="AJ69">
        <v>0</v>
      </c>
      <c r="AK69">
        <v>6.6071499999999999</v>
      </c>
      <c r="AL69">
        <v>20.158281000000006</v>
      </c>
      <c r="AM69">
        <v>0</v>
      </c>
      <c r="AN69">
        <v>0</v>
      </c>
      <c r="AO69">
        <v>6.7208400000000008</v>
      </c>
      <c r="AP69">
        <v>3.0907242200604044</v>
      </c>
      <c r="AQ69">
        <v>0</v>
      </c>
      <c r="AR69">
        <v>2.2432000000000007</v>
      </c>
      <c r="AS69">
        <v>2.3918999999999992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665.86117972961074</v>
      </c>
      <c r="DN69">
        <v>23.222293965460501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164.16347704179606</v>
      </c>
      <c r="L70">
        <v>45.224106417992324</v>
      </c>
      <c r="M70">
        <v>0</v>
      </c>
      <c r="N70">
        <v>14.719595662993246</v>
      </c>
      <c r="O70">
        <v>50.376925732217572</v>
      </c>
      <c r="P70">
        <v>51.112330657300561</v>
      </c>
      <c r="Q70">
        <v>5.0809306936771037</v>
      </c>
      <c r="R70">
        <v>10.770830876250914</v>
      </c>
      <c r="S70">
        <v>6.696359888579388</v>
      </c>
      <c r="T70">
        <v>0</v>
      </c>
      <c r="U70">
        <v>243.69259564056941</v>
      </c>
      <c r="V70">
        <v>2.8972090381125226</v>
      </c>
      <c r="W70">
        <v>8.4808669354838706</v>
      </c>
      <c r="X70">
        <v>24.980822898032201</v>
      </c>
      <c r="Y70">
        <v>0</v>
      </c>
      <c r="Z70">
        <v>0</v>
      </c>
      <c r="AA70">
        <v>0</v>
      </c>
      <c r="AB70">
        <v>3.0474000000000014</v>
      </c>
      <c r="AC70">
        <v>0</v>
      </c>
      <c r="AD70">
        <v>2.3149500000000001</v>
      </c>
      <c r="AE70">
        <v>8.3717192000000011</v>
      </c>
      <c r="AF70">
        <v>0</v>
      </c>
      <c r="AG70">
        <v>0</v>
      </c>
      <c r="AH70">
        <v>5.941338</v>
      </c>
      <c r="AI70">
        <v>0</v>
      </c>
      <c r="AJ70">
        <v>0</v>
      </c>
      <c r="AK70">
        <v>6.6071499999999999</v>
      </c>
      <c r="AL70">
        <v>20.158281000000006</v>
      </c>
      <c r="AM70">
        <v>0</v>
      </c>
      <c r="AN70">
        <v>0</v>
      </c>
      <c r="AO70">
        <v>6.7208400000000008</v>
      </c>
      <c r="AP70">
        <v>3.0907242200604044</v>
      </c>
      <c r="AQ70">
        <v>0</v>
      </c>
      <c r="AR70">
        <v>2.2432000000000007</v>
      </c>
      <c r="AS70">
        <v>2.3918999999999992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665.86125723291218</v>
      </c>
      <c r="DN70">
        <v>23.222296670153348</v>
      </c>
    </row>
    <row r="71" spans="1:118">
      <c r="A71" t="s">
        <v>113</v>
      </c>
      <c r="B71">
        <v>0</v>
      </c>
      <c r="C71">
        <v>0</v>
      </c>
      <c r="D71">
        <v>0.14556450000000004</v>
      </c>
      <c r="E71">
        <v>0</v>
      </c>
      <c r="F71">
        <v>0</v>
      </c>
      <c r="G71">
        <v>0.27988326168224309</v>
      </c>
      <c r="H71">
        <v>0</v>
      </c>
      <c r="I71">
        <v>0</v>
      </c>
      <c r="J71">
        <v>0</v>
      </c>
      <c r="K71">
        <v>164.16347704179606</v>
      </c>
      <c r="L71">
        <v>45.223789546079772</v>
      </c>
      <c r="M71">
        <v>0</v>
      </c>
      <c r="N71">
        <v>14.719595662993246</v>
      </c>
      <c r="O71">
        <v>50.376925732217572</v>
      </c>
      <c r="P71">
        <v>51.112330657300561</v>
      </c>
      <c r="Q71">
        <v>5.0816338684619362</v>
      </c>
      <c r="R71">
        <v>10.770830876250914</v>
      </c>
      <c r="S71">
        <v>6.6958410588235289</v>
      </c>
      <c r="T71">
        <v>0</v>
      </c>
      <c r="U71">
        <v>243.69259564056941</v>
      </c>
      <c r="V71">
        <v>0.99616984711388468</v>
      </c>
      <c r="W71">
        <v>8.4808669354838706</v>
      </c>
      <c r="X71">
        <v>24.980822898032201</v>
      </c>
      <c r="Y71">
        <v>0</v>
      </c>
      <c r="Z71">
        <v>0</v>
      </c>
      <c r="AA71">
        <v>0</v>
      </c>
      <c r="AB71">
        <v>3.0474000000000014</v>
      </c>
      <c r="AC71">
        <v>0</v>
      </c>
      <c r="AD71">
        <v>2.3149500000000001</v>
      </c>
      <c r="AE71">
        <v>8.3717192000000011</v>
      </c>
      <c r="AF71">
        <v>0</v>
      </c>
      <c r="AG71">
        <v>0</v>
      </c>
      <c r="AH71">
        <v>5.941338</v>
      </c>
      <c r="AI71">
        <v>0</v>
      </c>
      <c r="AJ71">
        <v>0</v>
      </c>
      <c r="AK71">
        <v>6.6071499999999999</v>
      </c>
      <c r="AL71">
        <v>20.158281000000006</v>
      </c>
      <c r="AM71">
        <v>0</v>
      </c>
      <c r="AN71">
        <v>0</v>
      </c>
      <c r="AO71">
        <v>6.7208400000000008</v>
      </c>
      <c r="AP71">
        <v>3.0907242200604044</v>
      </c>
      <c r="AQ71">
        <v>0</v>
      </c>
      <c r="AR71">
        <v>2.2432000000000007</v>
      </c>
      <c r="AS71">
        <v>2.3918999999999992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666.27250235460031</v>
      </c>
      <c r="DN71">
        <v>21.335327592265195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164.16347704179606</v>
      </c>
      <c r="L72">
        <v>45.224342755854096</v>
      </c>
      <c r="M72">
        <v>0</v>
      </c>
      <c r="N72">
        <v>14.719595662993246</v>
      </c>
      <c r="O72">
        <v>50.376925732217572</v>
      </c>
      <c r="P72">
        <v>51.112330657300561</v>
      </c>
      <c r="Q72">
        <v>5.0816338684619362</v>
      </c>
      <c r="R72">
        <v>10.770830876250914</v>
      </c>
      <c r="S72">
        <v>6.6958410588235289</v>
      </c>
      <c r="T72">
        <v>0</v>
      </c>
      <c r="U72">
        <v>243.69259564056941</v>
      </c>
      <c r="V72">
        <v>0.83927670812182753</v>
      </c>
      <c r="W72">
        <v>8.4808669354838706</v>
      </c>
      <c r="X72">
        <v>24.980822898032201</v>
      </c>
      <c r="Y72">
        <v>0</v>
      </c>
      <c r="Z72">
        <v>0</v>
      </c>
      <c r="AA72">
        <v>0</v>
      </c>
      <c r="AB72">
        <v>3.0474000000000014</v>
      </c>
      <c r="AC72">
        <v>0</v>
      </c>
      <c r="AD72">
        <v>2.3149500000000001</v>
      </c>
      <c r="AE72">
        <v>8.3717192000000011</v>
      </c>
      <c r="AF72">
        <v>0</v>
      </c>
      <c r="AG72">
        <v>0</v>
      </c>
      <c r="AH72">
        <v>5.941338</v>
      </c>
      <c r="AI72">
        <v>0</v>
      </c>
      <c r="AJ72">
        <v>0</v>
      </c>
      <c r="AK72">
        <v>6.6071499999999999</v>
      </c>
      <c r="AL72">
        <v>20.158281000000006</v>
      </c>
      <c r="AM72">
        <v>0</v>
      </c>
      <c r="AN72">
        <v>0</v>
      </c>
      <c r="AO72">
        <v>6.7208400000000008</v>
      </c>
      <c r="AP72">
        <v>3.0907242200604044</v>
      </c>
      <c r="AQ72">
        <v>0</v>
      </c>
      <c r="AR72">
        <v>2.2432000000000007</v>
      </c>
      <c r="AS72">
        <v>2.3918999999999992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665.9609002369067</v>
      </c>
      <c r="DN72">
        <v>21.06514201905879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164.16347704179606</v>
      </c>
      <c r="L73">
        <v>48.432088510894729</v>
      </c>
      <c r="M73">
        <v>0</v>
      </c>
      <c r="N73">
        <v>14.719595662993246</v>
      </c>
      <c r="O73">
        <v>50.376925732217572</v>
      </c>
      <c r="P73">
        <v>51.112330657300561</v>
      </c>
      <c r="Q73">
        <v>5.0816338684619362</v>
      </c>
      <c r="R73">
        <v>10.771363445447889</v>
      </c>
      <c r="S73">
        <v>6.6958410588235289</v>
      </c>
      <c r="T73">
        <v>0</v>
      </c>
      <c r="U73">
        <v>243.69259564056941</v>
      </c>
      <c r="V73">
        <v>0.41077642608695664</v>
      </c>
      <c r="W73">
        <v>8.4808669354838706</v>
      </c>
      <c r="X73">
        <v>24.980822898032201</v>
      </c>
      <c r="Y73">
        <v>0</v>
      </c>
      <c r="Z73">
        <v>0</v>
      </c>
      <c r="AA73">
        <v>0</v>
      </c>
      <c r="AB73">
        <v>3.0474000000000014</v>
      </c>
      <c r="AC73">
        <v>0</v>
      </c>
      <c r="AD73">
        <v>2.3149500000000001</v>
      </c>
      <c r="AE73">
        <v>8.3717192000000011</v>
      </c>
      <c r="AF73">
        <v>0</v>
      </c>
      <c r="AG73">
        <v>0</v>
      </c>
      <c r="AH73">
        <v>5.941338</v>
      </c>
      <c r="AI73">
        <v>0</v>
      </c>
      <c r="AJ73">
        <v>0</v>
      </c>
      <c r="AK73">
        <v>6.6071499999999999</v>
      </c>
      <c r="AL73">
        <v>10.180950000000001</v>
      </c>
      <c r="AM73">
        <v>0</v>
      </c>
      <c r="AN73">
        <v>0</v>
      </c>
      <c r="AO73">
        <v>6.7208400000000008</v>
      </c>
      <c r="AP73">
        <v>3.0907242200604044</v>
      </c>
      <c r="AQ73">
        <v>0</v>
      </c>
      <c r="AR73">
        <v>2.2432000000000007</v>
      </c>
      <c r="AS73">
        <v>2.3918999999999992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659.42056627593638</v>
      </c>
      <c r="DN73">
        <v>20.407923022231969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164.16347704179606</v>
      </c>
      <c r="L74">
        <v>48.162429454170962</v>
      </c>
      <c r="M74">
        <v>0</v>
      </c>
      <c r="N74">
        <v>14.719595662993246</v>
      </c>
      <c r="O74">
        <v>50.376925732217572</v>
      </c>
      <c r="P74">
        <v>51.112330657300561</v>
      </c>
      <c r="Q74">
        <v>5.0816338684619362</v>
      </c>
      <c r="R74">
        <v>10.771363445447889</v>
      </c>
      <c r="S74">
        <v>6.6958410588235289</v>
      </c>
      <c r="T74">
        <v>0</v>
      </c>
      <c r="U74">
        <v>243.69259564056941</v>
      </c>
      <c r="V74">
        <v>0.3863928756718859</v>
      </c>
      <c r="W74">
        <v>8.4808669354838706</v>
      </c>
      <c r="X74">
        <v>24.980822898032201</v>
      </c>
      <c r="Y74">
        <v>0</v>
      </c>
      <c r="Z74">
        <v>0</v>
      </c>
      <c r="AA74">
        <v>0</v>
      </c>
      <c r="AB74">
        <v>3.0474000000000014</v>
      </c>
      <c r="AC74">
        <v>0</v>
      </c>
      <c r="AD74">
        <v>2.3149500000000001</v>
      </c>
      <c r="AE74">
        <v>8.3717192000000011</v>
      </c>
      <c r="AF74">
        <v>0</v>
      </c>
      <c r="AG74">
        <v>0</v>
      </c>
      <c r="AH74">
        <v>9.9824099999999998</v>
      </c>
      <c r="AI74">
        <v>0</v>
      </c>
      <c r="AJ74">
        <v>0</v>
      </c>
      <c r="AK74">
        <v>6.6071499999999999</v>
      </c>
      <c r="AL74">
        <v>6.7873000000000019</v>
      </c>
      <c r="AM74">
        <v>0</v>
      </c>
      <c r="AN74">
        <v>0</v>
      </c>
      <c r="AO74">
        <v>6.7208400000000008</v>
      </c>
      <c r="AP74">
        <v>3.0907242200604044</v>
      </c>
      <c r="AQ74">
        <v>0</v>
      </c>
      <c r="AR74">
        <v>3.9256000000000006</v>
      </c>
      <c r="AS74">
        <v>2.3918999999999992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661.4116549050982</v>
      </c>
      <c r="DN74">
        <v>20.452613785931277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3.0782730928794036E-4</v>
      </c>
      <c r="H75">
        <v>0</v>
      </c>
      <c r="I75">
        <v>0</v>
      </c>
      <c r="J75">
        <v>0</v>
      </c>
      <c r="K75">
        <v>164.16347704179606</v>
      </c>
      <c r="L75">
        <v>48.162429454170962</v>
      </c>
      <c r="M75">
        <v>0</v>
      </c>
      <c r="N75">
        <v>14.719595662993246</v>
      </c>
      <c r="O75">
        <v>50.376925732217572</v>
      </c>
      <c r="P75">
        <v>51.112330657300561</v>
      </c>
      <c r="Q75">
        <v>5.0816338684619362</v>
      </c>
      <c r="R75">
        <v>10.771363445447889</v>
      </c>
      <c r="S75">
        <v>6.6958410588235289</v>
      </c>
      <c r="T75">
        <v>0</v>
      </c>
      <c r="U75">
        <v>243.69259564056941</v>
      </c>
      <c r="V75">
        <v>0.31269505721040192</v>
      </c>
      <c r="W75">
        <v>8.4808669354838706</v>
      </c>
      <c r="X75">
        <v>24.980822898032201</v>
      </c>
      <c r="Y75">
        <v>0</v>
      </c>
      <c r="Z75">
        <v>0</v>
      </c>
      <c r="AA75">
        <v>1.6052228134742961</v>
      </c>
      <c r="AB75">
        <v>3.0474000000000014</v>
      </c>
      <c r="AC75">
        <v>0</v>
      </c>
      <c r="AD75">
        <v>2.3149500000000001</v>
      </c>
      <c r="AE75">
        <v>8.3717192000000011</v>
      </c>
      <c r="AF75">
        <v>0</v>
      </c>
      <c r="AG75">
        <v>0</v>
      </c>
      <c r="AH75">
        <v>11.882676</v>
      </c>
      <c r="AI75">
        <v>0</v>
      </c>
      <c r="AJ75">
        <v>0</v>
      </c>
      <c r="AK75">
        <v>6.6071499999999999</v>
      </c>
      <c r="AL75">
        <v>6.7873000000000019</v>
      </c>
      <c r="AM75">
        <v>0</v>
      </c>
      <c r="AN75">
        <v>0</v>
      </c>
      <c r="AO75">
        <v>6.7208400000000008</v>
      </c>
      <c r="AP75">
        <v>3.0907242200604044</v>
      </c>
      <c r="AQ75">
        <v>0</v>
      </c>
      <c r="AR75">
        <v>12.337600000000002</v>
      </c>
      <c r="AS75">
        <v>2.3918999999999992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672.92757320510316</v>
      </c>
      <c r="DN75">
        <v>20.780794308248243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3.0782730928794036E-4</v>
      </c>
      <c r="H76">
        <v>0</v>
      </c>
      <c r="I76">
        <v>0</v>
      </c>
      <c r="J76">
        <v>0</v>
      </c>
      <c r="K76">
        <v>164.16347704179606</v>
      </c>
      <c r="L76">
        <v>48.162429454170962</v>
      </c>
      <c r="M76">
        <v>0</v>
      </c>
      <c r="N76">
        <v>14.719595662993246</v>
      </c>
      <c r="O76">
        <v>50.376925732217572</v>
      </c>
      <c r="P76">
        <v>51.112330657300561</v>
      </c>
      <c r="Q76">
        <v>5.0816338684619362</v>
      </c>
      <c r="R76">
        <v>10.771363445447889</v>
      </c>
      <c r="S76">
        <v>6.6958410588235289</v>
      </c>
      <c r="T76">
        <v>0</v>
      </c>
      <c r="U76">
        <v>243.69259564056941</v>
      </c>
      <c r="V76">
        <v>0.35667675870995585</v>
      </c>
      <c r="W76">
        <v>8.4808669354838706</v>
      </c>
      <c r="X76">
        <v>24.980822898032201</v>
      </c>
      <c r="Y76">
        <v>0</v>
      </c>
      <c r="Z76">
        <v>0</v>
      </c>
      <c r="AA76">
        <v>3.5515554748118805</v>
      </c>
      <c r="AB76">
        <v>3.0474000000000014</v>
      </c>
      <c r="AC76">
        <v>0</v>
      </c>
      <c r="AD76">
        <v>2.3149500000000001</v>
      </c>
      <c r="AE76">
        <v>8.3717192000000011</v>
      </c>
      <c r="AF76">
        <v>0</v>
      </c>
      <c r="AG76">
        <v>0</v>
      </c>
      <c r="AH76">
        <v>14.432399999999998</v>
      </c>
      <c r="AI76">
        <v>0</v>
      </c>
      <c r="AJ76">
        <v>0</v>
      </c>
      <c r="AK76">
        <v>6.6071499999999999</v>
      </c>
      <c r="AL76">
        <v>6.7873000000000019</v>
      </c>
      <c r="AM76">
        <v>0.91422000000000014</v>
      </c>
      <c r="AN76">
        <v>0</v>
      </c>
      <c r="AO76">
        <v>6.7208400000000008</v>
      </c>
      <c r="AP76">
        <v>3.0907242200604044</v>
      </c>
      <c r="AQ76">
        <v>0</v>
      </c>
      <c r="AR76">
        <v>12.337600000000002</v>
      </c>
      <c r="AS76">
        <v>2.3918999999999992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678.15544358105353</v>
      </c>
      <c r="DN76">
        <v>21.007182295135063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3.0782730928794036E-4</v>
      </c>
      <c r="H77">
        <v>0</v>
      </c>
      <c r="I77">
        <v>0</v>
      </c>
      <c r="J77">
        <v>0</v>
      </c>
      <c r="K77">
        <v>164.16347704179606</v>
      </c>
      <c r="L77">
        <v>48.162429454170962</v>
      </c>
      <c r="M77">
        <v>0</v>
      </c>
      <c r="N77">
        <v>14.719595662993246</v>
      </c>
      <c r="O77">
        <v>50.376925732217572</v>
      </c>
      <c r="P77">
        <v>51.112330657300561</v>
      </c>
      <c r="Q77">
        <v>5.0816338684619362</v>
      </c>
      <c r="R77">
        <v>10.771363445447889</v>
      </c>
      <c r="S77">
        <v>6.6958410588235289</v>
      </c>
      <c r="T77">
        <v>0</v>
      </c>
      <c r="U77">
        <v>243.69259564056941</v>
      </c>
      <c r="V77">
        <v>0.78910636678200685</v>
      </c>
      <c r="W77">
        <v>8.4808669354838706</v>
      </c>
      <c r="X77">
        <v>24.980822898032201</v>
      </c>
      <c r="Y77">
        <v>0</v>
      </c>
      <c r="Z77">
        <v>0</v>
      </c>
      <c r="AA77">
        <v>3.5515554748118805</v>
      </c>
      <c r="AB77">
        <v>6.690736000000002</v>
      </c>
      <c r="AC77">
        <v>2.45784</v>
      </c>
      <c r="AD77">
        <v>4.6299000000000001</v>
      </c>
      <c r="AE77">
        <v>8.3717192000000011</v>
      </c>
      <c r="AF77">
        <v>0</v>
      </c>
      <c r="AG77">
        <v>0</v>
      </c>
      <c r="AH77">
        <v>21.648600000000002</v>
      </c>
      <c r="AI77">
        <v>0.80825000000000036</v>
      </c>
      <c r="AJ77">
        <v>0</v>
      </c>
      <c r="AK77">
        <v>6.6071499999999999</v>
      </c>
      <c r="AL77">
        <v>6.7873000000000019</v>
      </c>
      <c r="AM77">
        <v>1.15124</v>
      </c>
      <c r="AN77">
        <v>0</v>
      </c>
      <c r="AO77">
        <v>6.7208400000000008</v>
      </c>
      <c r="AP77">
        <v>3.0907242200604044</v>
      </c>
      <c r="AQ77">
        <v>0</v>
      </c>
      <c r="AR77">
        <v>3.9256000000000006</v>
      </c>
      <c r="AS77">
        <v>2.3918999999999992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686.0426279691103</v>
      </c>
      <c r="DN77">
        <v>21.818023515150614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3.0782730928794036E-4</v>
      </c>
      <c r="H78">
        <v>0</v>
      </c>
      <c r="I78">
        <v>0</v>
      </c>
      <c r="J78">
        <v>0</v>
      </c>
      <c r="K78">
        <v>164.16347704179606</v>
      </c>
      <c r="L78">
        <v>48.162429454170962</v>
      </c>
      <c r="M78">
        <v>0</v>
      </c>
      <c r="N78">
        <v>14.719595662993246</v>
      </c>
      <c r="O78">
        <v>50.376925732217572</v>
      </c>
      <c r="P78">
        <v>51.112330657300561</v>
      </c>
      <c r="Q78">
        <v>5.0816338684619362</v>
      </c>
      <c r="R78">
        <v>10.771363445447889</v>
      </c>
      <c r="S78">
        <v>6.6958410588235289</v>
      </c>
      <c r="T78">
        <v>0</v>
      </c>
      <c r="U78">
        <v>243.69259564056941</v>
      </c>
      <c r="V78">
        <v>0.6860172668672111</v>
      </c>
      <c r="W78">
        <v>8.4808669354838706</v>
      </c>
      <c r="X78">
        <v>24.980822898032201</v>
      </c>
      <c r="Y78">
        <v>0</v>
      </c>
      <c r="Z78">
        <v>0.83819999999999995</v>
      </c>
      <c r="AA78">
        <v>5.6182798471600375</v>
      </c>
      <c r="AB78">
        <v>6.690736000000002</v>
      </c>
      <c r="AC78">
        <v>4.91568</v>
      </c>
      <c r="AD78">
        <v>6.9448499999999997</v>
      </c>
      <c r="AE78">
        <v>8.3717192000000011</v>
      </c>
      <c r="AF78">
        <v>0</v>
      </c>
      <c r="AG78">
        <v>0</v>
      </c>
      <c r="AH78">
        <v>26.483454000000002</v>
      </c>
      <c r="AI78">
        <v>2.2631000000000001</v>
      </c>
      <c r="AJ78">
        <v>0</v>
      </c>
      <c r="AK78">
        <v>6.6071499999999999</v>
      </c>
      <c r="AL78">
        <v>6.7873000000000019</v>
      </c>
      <c r="AM78">
        <v>1.32054</v>
      </c>
      <c r="AN78">
        <v>0</v>
      </c>
      <c r="AO78">
        <v>6.7208400000000008</v>
      </c>
      <c r="AP78">
        <v>3.0907242200604044</v>
      </c>
      <c r="AQ78">
        <v>0</v>
      </c>
      <c r="AR78">
        <v>2.2432000000000007</v>
      </c>
      <c r="AS78">
        <v>2.3918999999999992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698.07724573489315</v>
      </c>
      <c r="DN78">
        <v>22.13463502180101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3.0782730928794036E-4</v>
      </c>
      <c r="H79">
        <v>0</v>
      </c>
      <c r="I79">
        <v>0</v>
      </c>
      <c r="J79">
        <v>0</v>
      </c>
      <c r="K79">
        <v>164.16347704179606</v>
      </c>
      <c r="L79">
        <v>48.162429454170962</v>
      </c>
      <c r="M79">
        <v>0</v>
      </c>
      <c r="N79">
        <v>14.719595662993246</v>
      </c>
      <c r="O79">
        <v>50.376925732217572</v>
      </c>
      <c r="P79">
        <v>51.112330657300561</v>
      </c>
      <c r="Q79">
        <v>5.0816338684619362</v>
      </c>
      <c r="R79">
        <v>10.771363445447889</v>
      </c>
      <c r="S79">
        <v>6.6958410588235289</v>
      </c>
      <c r="T79">
        <v>0</v>
      </c>
      <c r="U79">
        <v>243.69259564056941</v>
      </c>
      <c r="V79">
        <v>0.53641202284946232</v>
      </c>
      <c r="W79">
        <v>8.4808669354838706</v>
      </c>
      <c r="X79">
        <v>24.980822898032201</v>
      </c>
      <c r="Y79">
        <v>0</v>
      </c>
      <c r="Z79">
        <v>4.9688496000000004</v>
      </c>
      <c r="AA79">
        <v>10.705230943060082</v>
      </c>
      <c r="AB79">
        <v>10.036104000000002</v>
      </c>
      <c r="AC79">
        <v>7.3809581492068475</v>
      </c>
      <c r="AD79">
        <v>9.2812720000000013</v>
      </c>
      <c r="AE79">
        <v>12.557578800000002</v>
      </c>
      <c r="AF79">
        <v>0</v>
      </c>
      <c r="AG79">
        <v>0</v>
      </c>
      <c r="AH79">
        <v>35.648027999999996</v>
      </c>
      <c r="AI79">
        <v>12.457395600000007</v>
      </c>
      <c r="AJ79">
        <v>0</v>
      </c>
      <c r="AK79">
        <v>6.6071499999999999</v>
      </c>
      <c r="AL79">
        <v>6.7873000000000019</v>
      </c>
      <c r="AM79">
        <v>4.0144416000000005</v>
      </c>
      <c r="AN79">
        <v>0</v>
      </c>
      <c r="AO79">
        <v>6.7208400000000008</v>
      </c>
      <c r="AP79">
        <v>3.0907242200604044</v>
      </c>
      <c r="AQ79">
        <v>0</v>
      </c>
      <c r="AR79">
        <v>2.2432000000000007</v>
      </c>
      <c r="AS79">
        <v>2.3918999999999992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740.2112545272222</v>
      </c>
      <c r="DN79">
        <v>23.454320630561291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3.0782730928794036E-4</v>
      </c>
      <c r="H80">
        <v>0</v>
      </c>
      <c r="I80">
        <v>0</v>
      </c>
      <c r="J80">
        <v>0</v>
      </c>
      <c r="K80">
        <v>164.16347704179606</v>
      </c>
      <c r="L80">
        <v>48.162429454170962</v>
      </c>
      <c r="M80">
        <v>0</v>
      </c>
      <c r="N80">
        <v>14.719595662993246</v>
      </c>
      <c r="O80">
        <v>50.376925732217572</v>
      </c>
      <c r="P80">
        <v>51.112330657300561</v>
      </c>
      <c r="Q80">
        <v>5.0816338684619362</v>
      </c>
      <c r="R80">
        <v>10.771363445447889</v>
      </c>
      <c r="S80">
        <v>6.6958410588235289</v>
      </c>
      <c r="T80">
        <v>0</v>
      </c>
      <c r="U80">
        <v>243.69259564056941</v>
      </c>
      <c r="V80">
        <v>0.52322588659455915</v>
      </c>
      <c r="W80">
        <v>8.4808669354838706</v>
      </c>
      <c r="X80">
        <v>24.980822898032201</v>
      </c>
      <c r="Y80">
        <v>0</v>
      </c>
      <c r="Z80">
        <v>4.9688496000000004</v>
      </c>
      <c r="AA80">
        <v>10.705230943060082</v>
      </c>
      <c r="AB80">
        <v>10.036104000000002</v>
      </c>
      <c r="AC80">
        <v>7.3809581492068475</v>
      </c>
      <c r="AD80">
        <v>9.2812720000000013</v>
      </c>
      <c r="AE80">
        <v>12.557578800000002</v>
      </c>
      <c r="AF80">
        <v>0</v>
      </c>
      <c r="AG80">
        <v>0</v>
      </c>
      <c r="AH80">
        <v>35.648027999999996</v>
      </c>
      <c r="AI80">
        <v>12.457395600000007</v>
      </c>
      <c r="AJ80">
        <v>0</v>
      </c>
      <c r="AK80">
        <v>6.6071499999999999</v>
      </c>
      <c r="AL80">
        <v>6.7873000000000019</v>
      </c>
      <c r="AM80">
        <v>4.0144416000000005</v>
      </c>
      <c r="AN80">
        <v>0</v>
      </c>
      <c r="AO80">
        <v>6.7208400000000008</v>
      </c>
      <c r="AP80">
        <v>3.0907242200604044</v>
      </c>
      <c r="AQ80">
        <v>0</v>
      </c>
      <c r="AR80">
        <v>2.2432000000000007</v>
      </c>
      <c r="AS80">
        <v>2.3918999999999992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740.21120975629162</v>
      </c>
      <c r="DN80">
        <v>23.441179265236862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3.0782730928794036E-4</v>
      </c>
      <c r="H81">
        <v>0</v>
      </c>
      <c r="I81">
        <v>0</v>
      </c>
      <c r="J81">
        <v>0</v>
      </c>
      <c r="K81">
        <v>164.16347704179606</v>
      </c>
      <c r="L81">
        <v>48.43229237709452</v>
      </c>
      <c r="M81">
        <v>0</v>
      </c>
      <c r="N81">
        <v>14.719595662993246</v>
      </c>
      <c r="O81">
        <v>50.376925732217572</v>
      </c>
      <c r="P81">
        <v>51.112330657300561</v>
      </c>
      <c r="Q81">
        <v>5.0816338684619362</v>
      </c>
      <c r="R81">
        <v>10.771363445447889</v>
      </c>
      <c r="S81">
        <v>6.6958410588235289</v>
      </c>
      <c r="T81">
        <v>0</v>
      </c>
      <c r="U81">
        <v>243.69259564056941</v>
      </c>
      <c r="V81">
        <v>0.52322588659455915</v>
      </c>
      <c r="W81">
        <v>8.4808669354838706</v>
      </c>
      <c r="X81">
        <v>24.980822898032201</v>
      </c>
      <c r="Y81">
        <v>0</v>
      </c>
      <c r="Z81">
        <v>4.9688496000000004</v>
      </c>
      <c r="AA81">
        <v>10.705230943060082</v>
      </c>
      <c r="AB81">
        <v>10.036104000000002</v>
      </c>
      <c r="AC81">
        <v>7.3809581492068475</v>
      </c>
      <c r="AD81">
        <v>9.2812720000000013</v>
      </c>
      <c r="AE81">
        <v>12.557578800000002</v>
      </c>
      <c r="AF81">
        <v>0</v>
      </c>
      <c r="AG81">
        <v>0</v>
      </c>
      <c r="AH81">
        <v>35.648027999999996</v>
      </c>
      <c r="AI81">
        <v>12.457395600000007</v>
      </c>
      <c r="AJ81">
        <v>0</v>
      </c>
      <c r="AK81">
        <v>6.6071499999999999</v>
      </c>
      <c r="AL81">
        <v>6.1971000000000016</v>
      </c>
      <c r="AM81">
        <v>4.0144416000000005</v>
      </c>
      <c r="AN81">
        <v>0</v>
      </c>
      <c r="AO81">
        <v>6.7208400000000008</v>
      </c>
      <c r="AP81">
        <v>3.0907242200604044</v>
      </c>
      <c r="AQ81">
        <v>0</v>
      </c>
      <c r="AR81">
        <v>2.2432000000000007</v>
      </c>
      <c r="AS81">
        <v>2.3918999999999992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739.90166808960771</v>
      </c>
      <c r="DN81">
        <v>23.430383854844358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3.0782730928794036E-4</v>
      </c>
      <c r="H82">
        <v>0</v>
      </c>
      <c r="I82">
        <v>0</v>
      </c>
      <c r="J82">
        <v>0</v>
      </c>
      <c r="K82">
        <v>164.16347704179606</v>
      </c>
      <c r="L82">
        <v>48.432293063552009</v>
      </c>
      <c r="M82">
        <v>0</v>
      </c>
      <c r="N82">
        <v>14.719595662993246</v>
      </c>
      <c r="O82">
        <v>50.376925732217572</v>
      </c>
      <c r="P82">
        <v>51.112330657300561</v>
      </c>
      <c r="Q82">
        <v>5.0816338684619362</v>
      </c>
      <c r="R82">
        <v>10.771363445447889</v>
      </c>
      <c r="S82">
        <v>6.6958410588235289</v>
      </c>
      <c r="T82">
        <v>0</v>
      </c>
      <c r="U82">
        <v>243.69259564056941</v>
      </c>
      <c r="V82">
        <v>0.52322588659455915</v>
      </c>
      <c r="W82">
        <v>8.4808669354838706</v>
      </c>
      <c r="X82">
        <v>24.980822898032201</v>
      </c>
      <c r="Y82">
        <v>0</v>
      </c>
      <c r="Z82">
        <v>4.9688496000000004</v>
      </c>
      <c r="AA82">
        <v>10.705230943060082</v>
      </c>
      <c r="AB82">
        <v>10.036104000000002</v>
      </c>
      <c r="AC82">
        <v>7.3809581492068475</v>
      </c>
      <c r="AD82">
        <v>9.2812720000000013</v>
      </c>
      <c r="AE82">
        <v>12.557578800000002</v>
      </c>
      <c r="AF82">
        <v>0</v>
      </c>
      <c r="AG82">
        <v>0</v>
      </c>
      <c r="AH82">
        <v>35.648027999999996</v>
      </c>
      <c r="AI82">
        <v>12.457395600000007</v>
      </c>
      <c r="AJ82">
        <v>0</v>
      </c>
      <c r="AK82">
        <v>6.6071499999999999</v>
      </c>
      <c r="AL82">
        <v>6.1971000000000016</v>
      </c>
      <c r="AM82">
        <v>4.0144416000000005</v>
      </c>
      <c r="AN82">
        <v>0</v>
      </c>
      <c r="AO82">
        <v>6.7208400000000008</v>
      </c>
      <c r="AP82">
        <v>3.0907242200604044</v>
      </c>
      <c r="AQ82">
        <v>0</v>
      </c>
      <c r="AR82">
        <v>3.3648000000000002</v>
      </c>
      <c r="AS82">
        <v>2.3918999999999992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740.98547062974308</v>
      </c>
      <c r="DN82">
        <v>23.468182001166372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164.16347704179606</v>
      </c>
      <c r="L83">
        <v>48.432504119242353</v>
      </c>
      <c r="M83">
        <v>0</v>
      </c>
      <c r="N83">
        <v>14.719595662993246</v>
      </c>
      <c r="O83">
        <v>50.376925732217572</v>
      </c>
      <c r="P83">
        <v>51.112330657300561</v>
      </c>
      <c r="Q83">
        <v>5.0816338684619362</v>
      </c>
      <c r="R83">
        <v>10.771363445447889</v>
      </c>
      <c r="S83">
        <v>6.6958410588235289</v>
      </c>
      <c r="T83">
        <v>0</v>
      </c>
      <c r="U83">
        <v>243.69259564056941</v>
      </c>
      <c r="V83">
        <v>0.52322588659455915</v>
      </c>
      <c r="W83">
        <v>8.4808669354838706</v>
      </c>
      <c r="X83">
        <v>24.980822898032201</v>
      </c>
      <c r="Y83">
        <v>0</v>
      </c>
      <c r="Z83">
        <v>0.55880000000000007</v>
      </c>
      <c r="AA83">
        <v>10.705230943060082</v>
      </c>
      <c r="AB83">
        <v>10.036104000000002</v>
      </c>
      <c r="AC83">
        <v>7.3809581492068475</v>
      </c>
      <c r="AD83">
        <v>9.2812720000000013</v>
      </c>
      <c r="AE83">
        <v>12.557578800000002</v>
      </c>
      <c r="AF83">
        <v>0</v>
      </c>
      <c r="AG83">
        <v>0</v>
      </c>
      <c r="AH83">
        <v>35.648027999999996</v>
      </c>
      <c r="AI83">
        <v>8.2932915999999999</v>
      </c>
      <c r="AJ83">
        <v>0</v>
      </c>
      <c r="AK83">
        <v>6.6071499999999999</v>
      </c>
      <c r="AL83">
        <v>6.1971000000000016</v>
      </c>
      <c r="AM83">
        <v>4.0144416000000005</v>
      </c>
      <c r="AN83">
        <v>0</v>
      </c>
      <c r="AO83">
        <v>6.7208400000000008</v>
      </c>
      <c r="AP83">
        <v>3.0907242200604044</v>
      </c>
      <c r="AQ83">
        <v>0</v>
      </c>
      <c r="AR83">
        <v>3.3648000000000002</v>
      </c>
      <c r="AS83">
        <v>2.3918999999999992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732.70017272745827</v>
      </c>
      <c r="DN83">
        <v>23.179229531832338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164.16347704179606</v>
      </c>
      <c r="L84">
        <v>48.432451780084158</v>
      </c>
      <c r="M84">
        <v>0</v>
      </c>
      <c r="N84">
        <v>14.719595662993246</v>
      </c>
      <c r="O84">
        <v>50.376925732217572</v>
      </c>
      <c r="P84">
        <v>51.112330657300561</v>
      </c>
      <c r="Q84">
        <v>5.0816338684619362</v>
      </c>
      <c r="R84">
        <v>10.771363445447889</v>
      </c>
      <c r="S84">
        <v>6.6958410588235289</v>
      </c>
      <c r="T84">
        <v>0</v>
      </c>
      <c r="U84">
        <v>243.69259564056941</v>
      </c>
      <c r="V84">
        <v>0.52322588659455915</v>
      </c>
      <c r="W84">
        <v>8.4808669354838706</v>
      </c>
      <c r="X84">
        <v>24.980822898032201</v>
      </c>
      <c r="Y84">
        <v>0</v>
      </c>
      <c r="Z84">
        <v>0</v>
      </c>
      <c r="AA84">
        <v>10.705230943060082</v>
      </c>
      <c r="AB84">
        <v>10.036104000000002</v>
      </c>
      <c r="AC84">
        <v>7.3809581492068475</v>
      </c>
      <c r="AD84">
        <v>9.2812720000000013</v>
      </c>
      <c r="AE84">
        <v>12.557578800000002</v>
      </c>
      <c r="AF84">
        <v>0</v>
      </c>
      <c r="AG84">
        <v>0</v>
      </c>
      <c r="AH84">
        <v>35.648027999999996</v>
      </c>
      <c r="AI84">
        <v>8.2932915999999999</v>
      </c>
      <c r="AJ84">
        <v>0</v>
      </c>
      <c r="AK84">
        <v>6.6071499999999999</v>
      </c>
      <c r="AL84">
        <v>6.1971000000000016</v>
      </c>
      <c r="AM84">
        <v>4.0144416000000005</v>
      </c>
      <c r="AN84">
        <v>0</v>
      </c>
      <c r="AO84">
        <v>6.7208400000000008</v>
      </c>
      <c r="AP84">
        <v>3.0907242200604044</v>
      </c>
      <c r="AQ84">
        <v>0</v>
      </c>
      <c r="AR84">
        <v>3.9256000000000006</v>
      </c>
      <c r="AS84">
        <v>2.3918999999999992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732.70205487641601</v>
      </c>
      <c r="DN84">
        <v>23.179295043716493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164.16347704179606</v>
      </c>
      <c r="L85">
        <v>48.431913996627316</v>
      </c>
      <c r="M85">
        <v>0</v>
      </c>
      <c r="N85">
        <v>14.719595662993246</v>
      </c>
      <c r="O85">
        <v>50.376925732217572</v>
      </c>
      <c r="P85">
        <v>51.112330657300561</v>
      </c>
      <c r="Q85">
        <v>5.0816338684619362</v>
      </c>
      <c r="R85">
        <v>10.771363445447889</v>
      </c>
      <c r="S85">
        <v>6.6958410588235289</v>
      </c>
      <c r="T85">
        <v>0</v>
      </c>
      <c r="U85">
        <v>243.69259564056941</v>
      </c>
      <c r="V85">
        <v>0.3940662009380399</v>
      </c>
      <c r="W85">
        <v>8.4808669354838706</v>
      </c>
      <c r="X85">
        <v>24.980822898032201</v>
      </c>
      <c r="Y85">
        <v>0</v>
      </c>
      <c r="Z85">
        <v>0</v>
      </c>
      <c r="AA85">
        <v>8.9089866147823447</v>
      </c>
      <c r="AB85">
        <v>10.036104000000002</v>
      </c>
      <c r="AC85">
        <v>7.3809581492068475</v>
      </c>
      <c r="AD85">
        <v>9.2812720000000013</v>
      </c>
      <c r="AE85">
        <v>12.557578800000002</v>
      </c>
      <c r="AF85">
        <v>0</v>
      </c>
      <c r="AG85">
        <v>0</v>
      </c>
      <c r="AH85">
        <v>35.648027999999996</v>
      </c>
      <c r="AI85">
        <v>1.2932000000000003</v>
      </c>
      <c r="AJ85">
        <v>0</v>
      </c>
      <c r="AK85">
        <v>6.6071499999999999</v>
      </c>
      <c r="AL85">
        <v>6.1971000000000016</v>
      </c>
      <c r="AM85">
        <v>4.0144416000000005</v>
      </c>
      <c r="AN85">
        <v>0</v>
      </c>
      <c r="AO85">
        <v>6.7208400000000008</v>
      </c>
      <c r="AP85">
        <v>3.0907242200604044</v>
      </c>
      <c r="AQ85">
        <v>0</v>
      </c>
      <c r="AR85">
        <v>12.337600000000002</v>
      </c>
      <c r="AS85">
        <v>2.3918999999999992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732.33021113704751</v>
      </c>
      <c r="DN85">
        <v>23.037105385693611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164.16347704179606</v>
      </c>
      <c r="L86">
        <v>48.432128152179089</v>
      </c>
      <c r="M86">
        <v>0</v>
      </c>
      <c r="N86">
        <v>14.719595662993246</v>
      </c>
      <c r="O86">
        <v>50.376925732217572</v>
      </c>
      <c r="P86">
        <v>51.112330657300561</v>
      </c>
      <c r="Q86">
        <v>5.0816338684619362</v>
      </c>
      <c r="R86">
        <v>10.771363445447889</v>
      </c>
      <c r="S86">
        <v>6.6958410588235289</v>
      </c>
      <c r="T86">
        <v>0</v>
      </c>
      <c r="U86">
        <v>243.69259564056941</v>
      </c>
      <c r="V86">
        <v>0.3940662009380399</v>
      </c>
      <c r="W86">
        <v>8.4808669354838706</v>
      </c>
      <c r="X86">
        <v>24.980822898032201</v>
      </c>
      <c r="Y86">
        <v>0</v>
      </c>
      <c r="Z86">
        <v>0</v>
      </c>
      <c r="AA86">
        <v>5.6182798471600375</v>
      </c>
      <c r="AB86">
        <v>10.036104000000002</v>
      </c>
      <c r="AC86">
        <v>2.45784</v>
      </c>
      <c r="AD86">
        <v>4.6299000000000001</v>
      </c>
      <c r="AE86">
        <v>12.557578800000002</v>
      </c>
      <c r="AF86">
        <v>0</v>
      </c>
      <c r="AG86">
        <v>0</v>
      </c>
      <c r="AH86">
        <v>26.459400000000002</v>
      </c>
      <c r="AI86">
        <v>0.80825000000000036</v>
      </c>
      <c r="AJ86">
        <v>0</v>
      </c>
      <c r="AK86">
        <v>6.6071499999999999</v>
      </c>
      <c r="AL86">
        <v>6.1971000000000016</v>
      </c>
      <c r="AM86">
        <v>2.6817120000000001</v>
      </c>
      <c r="AN86">
        <v>0</v>
      </c>
      <c r="AO86">
        <v>6.7208400000000008</v>
      </c>
      <c r="AP86">
        <v>3.0907242200604044</v>
      </c>
      <c r="AQ86">
        <v>0</v>
      </c>
      <c r="AR86">
        <v>12.337600000000002</v>
      </c>
      <c r="AS86">
        <v>2.3918999999999992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709.26345784722412</v>
      </c>
      <c r="DN86">
        <v>22.232568314239611</v>
      </c>
    </row>
    <row r="87" spans="1:118">
      <c r="A87" t="s">
        <v>129</v>
      </c>
      <c r="B87">
        <v>0</v>
      </c>
      <c r="C87">
        <v>0</v>
      </c>
      <c r="D87">
        <v>0.69084867424242435</v>
      </c>
      <c r="E87">
        <v>0</v>
      </c>
      <c r="F87">
        <v>0</v>
      </c>
      <c r="G87">
        <v>1.551399915254237</v>
      </c>
      <c r="H87">
        <v>0</v>
      </c>
      <c r="I87">
        <v>0</v>
      </c>
      <c r="J87">
        <v>0</v>
      </c>
      <c r="K87">
        <v>164.16347704179606</v>
      </c>
      <c r="L87">
        <v>48.432118322153073</v>
      </c>
      <c r="M87">
        <v>0</v>
      </c>
      <c r="N87">
        <v>14.719595662993246</v>
      </c>
      <c r="O87">
        <v>50.376925732217572</v>
      </c>
      <c r="P87">
        <v>51.112330657300561</v>
      </c>
      <c r="Q87">
        <v>5.0816338684619362</v>
      </c>
      <c r="R87">
        <v>10.771363445447889</v>
      </c>
      <c r="S87">
        <v>6.6958410588235289</v>
      </c>
      <c r="T87">
        <v>0</v>
      </c>
      <c r="U87">
        <v>243.69259564056941</v>
      </c>
      <c r="V87">
        <v>0.3940662009380399</v>
      </c>
      <c r="W87">
        <v>8.4808669354838706</v>
      </c>
      <c r="X87">
        <v>24.980822898032201</v>
      </c>
      <c r="Y87">
        <v>0</v>
      </c>
      <c r="Z87">
        <v>0</v>
      </c>
      <c r="AA87">
        <v>5.6182798471600375</v>
      </c>
      <c r="AB87">
        <v>10.036104000000002</v>
      </c>
      <c r="AC87">
        <v>2.45784</v>
      </c>
      <c r="AD87">
        <v>4.6299000000000001</v>
      </c>
      <c r="AE87">
        <v>12.557578800000002</v>
      </c>
      <c r="AF87">
        <v>0</v>
      </c>
      <c r="AG87">
        <v>0</v>
      </c>
      <c r="AH87">
        <v>26.459400000000002</v>
      </c>
      <c r="AI87">
        <v>0</v>
      </c>
      <c r="AJ87">
        <v>0</v>
      </c>
      <c r="AK87">
        <v>6.6071499999999999</v>
      </c>
      <c r="AL87">
        <v>6.1971000000000016</v>
      </c>
      <c r="AM87">
        <v>2.6817120000000001</v>
      </c>
      <c r="AN87">
        <v>0</v>
      </c>
      <c r="AO87">
        <v>6.7208400000000008</v>
      </c>
      <c r="AP87">
        <v>3.0907242200604044</v>
      </c>
      <c r="AQ87">
        <v>0</v>
      </c>
      <c r="AR87">
        <v>3.9256000000000006</v>
      </c>
      <c r="AS87">
        <v>2.3918999999999992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702.52060576737472</v>
      </c>
      <c r="DN87">
        <v>21.997409153559687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164.16347704179606</v>
      </c>
      <c r="L88">
        <v>48.431829185629901</v>
      </c>
      <c r="M88">
        <v>0</v>
      </c>
      <c r="N88">
        <v>14.719595662993246</v>
      </c>
      <c r="O88">
        <v>50.376925732217572</v>
      </c>
      <c r="P88">
        <v>51.112330657300561</v>
      </c>
      <c r="Q88">
        <v>5.0816338684619362</v>
      </c>
      <c r="R88">
        <v>10.771363445447889</v>
      </c>
      <c r="S88">
        <v>6.6958410588235289</v>
      </c>
      <c r="T88">
        <v>0</v>
      </c>
      <c r="U88">
        <v>243.69259564056941</v>
      </c>
      <c r="V88">
        <v>0.3940662009380399</v>
      </c>
      <c r="W88">
        <v>8.4808669354838706</v>
      </c>
      <c r="X88">
        <v>24.980822898032201</v>
      </c>
      <c r="Y88">
        <v>0</v>
      </c>
      <c r="Z88">
        <v>0</v>
      </c>
      <c r="AA88">
        <v>5.6182798471600375</v>
      </c>
      <c r="AB88">
        <v>10.036104000000002</v>
      </c>
      <c r="AC88">
        <v>2.45784</v>
      </c>
      <c r="AD88">
        <v>4.6299000000000001</v>
      </c>
      <c r="AE88">
        <v>12.557578800000002</v>
      </c>
      <c r="AF88">
        <v>0</v>
      </c>
      <c r="AG88">
        <v>0</v>
      </c>
      <c r="AH88">
        <v>26.459400000000002</v>
      </c>
      <c r="AI88">
        <v>0</v>
      </c>
      <c r="AJ88">
        <v>0</v>
      </c>
      <c r="AK88">
        <v>6.6071499999999999</v>
      </c>
      <c r="AL88">
        <v>6.1971000000000016</v>
      </c>
      <c r="AM88">
        <v>2.6817120000000001</v>
      </c>
      <c r="AN88">
        <v>0</v>
      </c>
      <c r="AO88">
        <v>6.7208400000000008</v>
      </c>
      <c r="AP88">
        <v>3.0907242200604044</v>
      </c>
      <c r="AQ88">
        <v>0</v>
      </c>
      <c r="AR88">
        <v>2.8040000000000003</v>
      </c>
      <c r="AS88">
        <v>2.3918999999999992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699.26983925789193</v>
      </c>
      <c r="DN88">
        <v>21.884037937022608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164.16347704179606</v>
      </c>
      <c r="L89">
        <v>46.797556777824319</v>
      </c>
      <c r="M89">
        <v>0</v>
      </c>
      <c r="N89">
        <v>14.719595662993246</v>
      </c>
      <c r="O89">
        <v>50.376925732217572</v>
      </c>
      <c r="P89">
        <v>51.112330657300561</v>
      </c>
      <c r="Q89">
        <v>5.0816338684619362</v>
      </c>
      <c r="R89">
        <v>10.771363445447889</v>
      </c>
      <c r="S89">
        <v>6.6958410588235289</v>
      </c>
      <c r="T89">
        <v>0</v>
      </c>
      <c r="U89">
        <v>243.69259564056941</v>
      </c>
      <c r="V89">
        <v>0.3940662009380399</v>
      </c>
      <c r="W89">
        <v>8.4808669354838706</v>
      </c>
      <c r="X89">
        <v>24.980822898032201</v>
      </c>
      <c r="Y89">
        <v>0</v>
      </c>
      <c r="Z89">
        <v>0</v>
      </c>
      <c r="AA89">
        <v>5.6182798471600375</v>
      </c>
      <c r="AB89">
        <v>10.036104000000002</v>
      </c>
      <c r="AC89">
        <v>2.45784</v>
      </c>
      <c r="AD89">
        <v>4.6299000000000001</v>
      </c>
      <c r="AE89">
        <v>12.557578800000002</v>
      </c>
      <c r="AF89">
        <v>0</v>
      </c>
      <c r="AG89">
        <v>0</v>
      </c>
      <c r="AH89">
        <v>26.459400000000002</v>
      </c>
      <c r="AI89">
        <v>0</v>
      </c>
      <c r="AJ89">
        <v>0</v>
      </c>
      <c r="AK89">
        <v>6.6071499999999999</v>
      </c>
      <c r="AL89">
        <v>6.1971000000000016</v>
      </c>
      <c r="AM89">
        <v>2.6817120000000001</v>
      </c>
      <c r="AN89">
        <v>0</v>
      </c>
      <c r="AO89">
        <v>6.7208400000000008</v>
      </c>
      <c r="AP89">
        <v>3.0907242200604044</v>
      </c>
      <c r="AQ89">
        <v>0</v>
      </c>
      <c r="AR89">
        <v>2.8040000000000003</v>
      </c>
      <c r="AS89">
        <v>2.3918999999999992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697.69064183364299</v>
      </c>
      <c r="DN89">
        <v>21.828962953465922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3.63169388422576</v>
      </c>
      <c r="K90">
        <v>164.16347704179606</v>
      </c>
      <c r="L90">
        <v>46.797556777824319</v>
      </c>
      <c r="M90">
        <v>0</v>
      </c>
      <c r="N90">
        <v>14.719595662993246</v>
      </c>
      <c r="O90">
        <v>50.376925732217572</v>
      </c>
      <c r="P90">
        <v>51.112330657300561</v>
      </c>
      <c r="Q90">
        <v>5.0816338684619362</v>
      </c>
      <c r="R90">
        <v>10.771363445447889</v>
      </c>
      <c r="S90">
        <v>6.6958410588235289</v>
      </c>
      <c r="T90">
        <v>0</v>
      </c>
      <c r="U90">
        <v>243.69259564056941</v>
      </c>
      <c r="V90">
        <v>0.3940662009380399</v>
      </c>
      <c r="W90">
        <v>8.4808669354838706</v>
      </c>
      <c r="X90">
        <v>24.980822898032201</v>
      </c>
      <c r="Y90">
        <v>0</v>
      </c>
      <c r="Z90">
        <v>0.55880000000000007</v>
      </c>
      <c r="AA90">
        <v>7.1231762347921901</v>
      </c>
      <c r="AB90">
        <v>10.036104000000002</v>
      </c>
      <c r="AC90">
        <v>7.3809581492068475</v>
      </c>
      <c r="AD90">
        <v>9.2812720000000013</v>
      </c>
      <c r="AE90">
        <v>12.557578800000002</v>
      </c>
      <c r="AF90">
        <v>0</v>
      </c>
      <c r="AG90">
        <v>0</v>
      </c>
      <c r="AH90">
        <v>35.648027999999996</v>
      </c>
      <c r="AI90">
        <v>0</v>
      </c>
      <c r="AJ90">
        <v>0</v>
      </c>
      <c r="AK90">
        <v>6.6071499999999999</v>
      </c>
      <c r="AL90">
        <v>6.1971000000000016</v>
      </c>
      <c r="AM90">
        <v>2.6817120000000001</v>
      </c>
      <c r="AN90">
        <v>0</v>
      </c>
      <c r="AO90">
        <v>6.7208400000000008</v>
      </c>
      <c r="AP90">
        <v>3.0907242200604044</v>
      </c>
      <c r="AQ90">
        <v>0</v>
      </c>
      <c r="AR90">
        <v>2.8040000000000003</v>
      </c>
      <c r="AS90">
        <v>2.3918999999999992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721.32486432706582</v>
      </c>
      <c r="DN90">
        <v>22.653248881108023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5.052075000000001E-2</v>
      </c>
      <c r="K91">
        <v>164.16347704179606</v>
      </c>
      <c r="L91">
        <v>46.797826862421154</v>
      </c>
      <c r="M91">
        <v>0</v>
      </c>
      <c r="N91">
        <v>14.719595662993246</v>
      </c>
      <c r="O91">
        <v>50.376925732217572</v>
      </c>
      <c r="P91">
        <v>51.112330657300561</v>
      </c>
      <c r="Q91">
        <v>5.0816338684619362</v>
      </c>
      <c r="R91">
        <v>10.771363445447889</v>
      </c>
      <c r="S91">
        <v>6.6958410588235289</v>
      </c>
      <c r="T91">
        <v>0</v>
      </c>
      <c r="U91">
        <v>243.69259564056941</v>
      </c>
      <c r="V91">
        <v>0.3940662009380399</v>
      </c>
      <c r="W91">
        <v>8.4808669354838706</v>
      </c>
      <c r="X91">
        <v>24.980822898032201</v>
      </c>
      <c r="Y91">
        <v>0</v>
      </c>
      <c r="Z91">
        <v>4.9688496000000004</v>
      </c>
      <c r="AA91">
        <v>10.705230943060082</v>
      </c>
      <c r="AB91">
        <v>10.036104000000002</v>
      </c>
      <c r="AC91">
        <v>7.3809581492068475</v>
      </c>
      <c r="AD91">
        <v>9.2812720000000013</v>
      </c>
      <c r="AE91">
        <v>12.557578800000002</v>
      </c>
      <c r="AF91">
        <v>0</v>
      </c>
      <c r="AG91">
        <v>0</v>
      </c>
      <c r="AH91">
        <v>35.648027999999996</v>
      </c>
      <c r="AI91">
        <v>0</v>
      </c>
      <c r="AJ91">
        <v>0</v>
      </c>
      <c r="AK91">
        <v>6.6071499999999999</v>
      </c>
      <c r="AL91">
        <v>6.1971000000000016</v>
      </c>
      <c r="AM91">
        <v>2.6817120000000001</v>
      </c>
      <c r="AN91">
        <v>0</v>
      </c>
      <c r="AO91">
        <v>6.3474600000000008</v>
      </c>
      <c r="AP91">
        <v>2.993122402584814</v>
      </c>
      <c r="AQ91">
        <v>0</v>
      </c>
      <c r="AR91">
        <v>2.8040000000000003</v>
      </c>
      <c r="AS91">
        <v>2.3918999999999992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725.13222287301005</v>
      </c>
      <c r="DN91">
        <v>22.786109776326978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164.16347704179606</v>
      </c>
      <c r="L92">
        <v>46.797826862421154</v>
      </c>
      <c r="M92">
        <v>0</v>
      </c>
      <c r="N92">
        <v>14.719595662993246</v>
      </c>
      <c r="O92">
        <v>50.376925732217572</v>
      </c>
      <c r="P92">
        <v>51.112330657300561</v>
      </c>
      <c r="Q92">
        <v>5.0816338684619362</v>
      </c>
      <c r="R92">
        <v>10.771363445447889</v>
      </c>
      <c r="S92">
        <v>6.6958410588235289</v>
      </c>
      <c r="T92">
        <v>0</v>
      </c>
      <c r="U92">
        <v>243.69259564056941</v>
      </c>
      <c r="V92">
        <v>0.3940662009380399</v>
      </c>
      <c r="W92">
        <v>8.4808669354838706</v>
      </c>
      <c r="X92">
        <v>24.980822898032201</v>
      </c>
      <c r="Y92">
        <v>0</v>
      </c>
      <c r="Z92">
        <v>4.9688496000000004</v>
      </c>
      <c r="AA92">
        <v>10.705230943060082</v>
      </c>
      <c r="AB92">
        <v>10.036104000000002</v>
      </c>
      <c r="AC92">
        <v>7.3809581492068475</v>
      </c>
      <c r="AD92">
        <v>9.2812720000000013</v>
      </c>
      <c r="AE92">
        <v>12.557578800000002</v>
      </c>
      <c r="AF92">
        <v>0</v>
      </c>
      <c r="AG92">
        <v>0</v>
      </c>
      <c r="AH92">
        <v>35.648027999999996</v>
      </c>
      <c r="AI92">
        <v>0</v>
      </c>
      <c r="AJ92">
        <v>0</v>
      </c>
      <c r="AK92">
        <v>6.6071499999999999</v>
      </c>
      <c r="AL92">
        <v>6.1971000000000016</v>
      </c>
      <c r="AM92">
        <v>2.6817120000000001</v>
      </c>
      <c r="AN92">
        <v>0</v>
      </c>
      <c r="AO92">
        <v>6.3474600000000008</v>
      </c>
      <c r="AP92">
        <v>2.993122402584814</v>
      </c>
      <c r="AQ92">
        <v>0</v>
      </c>
      <c r="AR92">
        <v>2.8040000000000003</v>
      </c>
      <c r="AS92">
        <v>2.3918999999999992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725.08340462301021</v>
      </c>
      <c r="DN92">
        <v>22.784407276326977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164.16347704179606</v>
      </c>
      <c r="L93">
        <v>46.797826862421154</v>
      </c>
      <c r="M93">
        <v>0</v>
      </c>
      <c r="N93">
        <v>14.719595662993246</v>
      </c>
      <c r="O93">
        <v>50.376925732217572</v>
      </c>
      <c r="P93">
        <v>51.112330657300561</v>
      </c>
      <c r="Q93">
        <v>5.0816338684619362</v>
      </c>
      <c r="R93">
        <v>10.771363445447889</v>
      </c>
      <c r="S93">
        <v>6.6958410588235289</v>
      </c>
      <c r="T93">
        <v>0</v>
      </c>
      <c r="U93">
        <v>243.69259564056941</v>
      </c>
      <c r="V93">
        <v>0.3940662009380399</v>
      </c>
      <c r="W93">
        <v>8.4808669354838706</v>
      </c>
      <c r="X93">
        <v>24.980822898032201</v>
      </c>
      <c r="Y93">
        <v>0</v>
      </c>
      <c r="Z93">
        <v>4.9688496000000004</v>
      </c>
      <c r="AA93">
        <v>10.705230943060082</v>
      </c>
      <c r="AB93">
        <v>10.036104000000002</v>
      </c>
      <c r="AC93">
        <v>7.3809581492068475</v>
      </c>
      <c r="AD93">
        <v>9.2812720000000013</v>
      </c>
      <c r="AE93">
        <v>12.557578800000002</v>
      </c>
      <c r="AF93">
        <v>0</v>
      </c>
      <c r="AG93">
        <v>0</v>
      </c>
      <c r="AH93">
        <v>35.648027999999996</v>
      </c>
      <c r="AI93">
        <v>0</v>
      </c>
      <c r="AJ93">
        <v>0</v>
      </c>
      <c r="AK93">
        <v>6.6071499999999999</v>
      </c>
      <c r="AL93">
        <v>3.3936500000000009</v>
      </c>
      <c r="AM93">
        <v>2.6817120000000001</v>
      </c>
      <c r="AN93">
        <v>0</v>
      </c>
      <c r="AO93">
        <v>6.3474600000000008</v>
      </c>
      <c r="AP93">
        <v>2.993122402584814</v>
      </c>
      <c r="AQ93">
        <v>0</v>
      </c>
      <c r="AR93">
        <v>2.8040000000000003</v>
      </c>
      <c r="AS93">
        <v>2.3918999999999992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722.37443081182266</v>
      </c>
      <c r="DN93">
        <v>22.689931087514584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164.16347704179606</v>
      </c>
      <c r="L94">
        <v>46.797826862421154</v>
      </c>
      <c r="M94">
        <v>0</v>
      </c>
      <c r="N94">
        <v>14.719595662993246</v>
      </c>
      <c r="O94">
        <v>50.376925732217572</v>
      </c>
      <c r="P94">
        <v>51.112330657300561</v>
      </c>
      <c r="Q94">
        <v>5.0816338684619362</v>
      </c>
      <c r="R94">
        <v>10.771363445447889</v>
      </c>
      <c r="S94">
        <v>6.6958410588235289</v>
      </c>
      <c r="T94">
        <v>0</v>
      </c>
      <c r="U94">
        <v>243.69259564056941</v>
      </c>
      <c r="V94">
        <v>0.3940662009380399</v>
      </c>
      <c r="W94">
        <v>8.4808669354838706</v>
      </c>
      <c r="X94">
        <v>24.980822898032201</v>
      </c>
      <c r="Y94">
        <v>0</v>
      </c>
      <c r="Z94">
        <v>4.9688496000000004</v>
      </c>
      <c r="AA94">
        <v>7.1231762347921901</v>
      </c>
      <c r="AB94">
        <v>10.036104000000002</v>
      </c>
      <c r="AC94">
        <v>7.3809581492068475</v>
      </c>
      <c r="AD94">
        <v>9.2812720000000013</v>
      </c>
      <c r="AE94">
        <v>12.557578800000002</v>
      </c>
      <c r="AF94">
        <v>0</v>
      </c>
      <c r="AG94">
        <v>0</v>
      </c>
      <c r="AH94">
        <v>35.648027999999996</v>
      </c>
      <c r="AI94">
        <v>0</v>
      </c>
      <c r="AJ94">
        <v>0</v>
      </c>
      <c r="AK94">
        <v>6.6071499999999999</v>
      </c>
      <c r="AL94">
        <v>3.3936500000000009</v>
      </c>
      <c r="AM94">
        <v>2.6817120000000001</v>
      </c>
      <c r="AN94">
        <v>0</v>
      </c>
      <c r="AO94">
        <v>6.3474600000000008</v>
      </c>
      <c r="AP94">
        <v>2.993122402584814</v>
      </c>
      <c r="AQ94">
        <v>0</v>
      </c>
      <c r="AR94">
        <v>2.8040000000000003</v>
      </c>
      <c r="AS94">
        <v>2.3918999999999992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718.91317253685759</v>
      </c>
      <c r="DN94">
        <v>22.569134654211528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164.16347704179606</v>
      </c>
      <c r="L95">
        <v>46.797826862421154</v>
      </c>
      <c r="M95">
        <v>0</v>
      </c>
      <c r="N95">
        <v>14.719595662993246</v>
      </c>
      <c r="O95">
        <v>50.376925732217572</v>
      </c>
      <c r="P95">
        <v>51.112330657300561</v>
      </c>
      <c r="Q95">
        <v>5.0816338684619362</v>
      </c>
      <c r="R95">
        <v>10.771363445447889</v>
      </c>
      <c r="S95">
        <v>6.6958410588235289</v>
      </c>
      <c r="T95">
        <v>0</v>
      </c>
      <c r="U95">
        <v>243.69259564056941</v>
      </c>
      <c r="V95">
        <v>0.3940662009380399</v>
      </c>
      <c r="W95">
        <v>8.4808669354838706</v>
      </c>
      <c r="X95">
        <v>24.980822898032201</v>
      </c>
      <c r="Y95">
        <v>0</v>
      </c>
      <c r="Z95">
        <v>0.55880000000000007</v>
      </c>
      <c r="AA95">
        <v>3.5515554748118805</v>
      </c>
      <c r="AB95">
        <v>10.036104000000002</v>
      </c>
      <c r="AC95">
        <v>4.91568</v>
      </c>
      <c r="AD95">
        <v>2.3149500000000001</v>
      </c>
      <c r="AE95">
        <v>12.557578800000002</v>
      </c>
      <c r="AF95">
        <v>0</v>
      </c>
      <c r="AG95">
        <v>0</v>
      </c>
      <c r="AH95">
        <v>26.459400000000002</v>
      </c>
      <c r="AI95">
        <v>0</v>
      </c>
      <c r="AJ95">
        <v>0</v>
      </c>
      <c r="AK95">
        <v>6.6071499999999999</v>
      </c>
      <c r="AL95">
        <v>3.3936500000000009</v>
      </c>
      <c r="AM95">
        <v>2.6817120000000001</v>
      </c>
      <c r="AN95">
        <v>0</v>
      </c>
      <c r="AO95">
        <v>6.3474600000000008</v>
      </c>
      <c r="AP95">
        <v>2.9280545242677523</v>
      </c>
      <c r="AQ95">
        <v>0</v>
      </c>
      <c r="AR95">
        <v>2.8040000000000003</v>
      </c>
      <c r="AS95">
        <v>2.3918999999999992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693.1449679013482</v>
      </c>
      <c r="DN95">
        <v>21.670372902216631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164.16347704179606</v>
      </c>
      <c r="L96">
        <v>46.797826862421154</v>
      </c>
      <c r="M96">
        <v>0</v>
      </c>
      <c r="N96">
        <v>14.719595662993246</v>
      </c>
      <c r="O96">
        <v>50.376925732217572</v>
      </c>
      <c r="P96">
        <v>51.112330657300561</v>
      </c>
      <c r="Q96">
        <v>5.0816338684619362</v>
      </c>
      <c r="R96">
        <v>10.771363445447889</v>
      </c>
      <c r="S96">
        <v>6.6958410588235289</v>
      </c>
      <c r="T96">
        <v>0</v>
      </c>
      <c r="U96">
        <v>243.69259564056941</v>
      </c>
      <c r="V96">
        <v>0.3940662009380399</v>
      </c>
      <c r="W96">
        <v>8.4808669354838706</v>
      </c>
      <c r="X96">
        <v>24.980822898032201</v>
      </c>
      <c r="Y96">
        <v>0</v>
      </c>
      <c r="Z96">
        <v>0</v>
      </c>
      <c r="AA96">
        <v>0</v>
      </c>
      <c r="AB96">
        <v>10.036104000000002</v>
      </c>
      <c r="AC96">
        <v>2.45784</v>
      </c>
      <c r="AD96">
        <v>2.3149500000000001</v>
      </c>
      <c r="AE96">
        <v>12.557578800000002</v>
      </c>
      <c r="AF96">
        <v>0</v>
      </c>
      <c r="AG96">
        <v>0</v>
      </c>
      <c r="AH96">
        <v>17.824013999999998</v>
      </c>
      <c r="AI96">
        <v>0</v>
      </c>
      <c r="AJ96">
        <v>0</v>
      </c>
      <c r="AK96">
        <v>6.6071499999999999</v>
      </c>
      <c r="AL96">
        <v>3.3936500000000009</v>
      </c>
      <c r="AM96">
        <v>1.32054</v>
      </c>
      <c r="AN96">
        <v>0</v>
      </c>
      <c r="AO96">
        <v>6.3474600000000008</v>
      </c>
      <c r="AP96">
        <v>2.9280545242677523</v>
      </c>
      <c r="AQ96">
        <v>0</v>
      </c>
      <c r="AR96">
        <v>2.8040000000000003</v>
      </c>
      <c r="AS96">
        <v>2.3918999999999992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677.13852702498593</v>
      </c>
      <c r="DN96">
        <v>21.11206030376734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164.16347704179606</v>
      </c>
      <c r="L97">
        <v>46.797826862421154</v>
      </c>
      <c r="M97">
        <v>0</v>
      </c>
      <c r="N97">
        <v>14.719595662993246</v>
      </c>
      <c r="O97">
        <v>50.376925732217572</v>
      </c>
      <c r="P97">
        <v>51.112330657300561</v>
      </c>
      <c r="Q97">
        <v>5.0816338684619362</v>
      </c>
      <c r="R97">
        <v>10.771363445447889</v>
      </c>
      <c r="S97">
        <v>6.6958410588235289</v>
      </c>
      <c r="T97">
        <v>0</v>
      </c>
      <c r="U97">
        <v>243.69259564056941</v>
      </c>
      <c r="V97">
        <v>0.3940662009380399</v>
      </c>
      <c r="W97">
        <v>8.4808669354838706</v>
      </c>
      <c r="X97">
        <v>27.808838139339091</v>
      </c>
      <c r="Y97">
        <v>0</v>
      </c>
      <c r="Z97">
        <v>0</v>
      </c>
      <c r="AA97">
        <v>0</v>
      </c>
      <c r="AB97">
        <v>10.036104000000002</v>
      </c>
      <c r="AC97">
        <v>0</v>
      </c>
      <c r="AD97">
        <v>2.3149500000000001</v>
      </c>
      <c r="AE97">
        <v>12.557578800000002</v>
      </c>
      <c r="AF97">
        <v>0</v>
      </c>
      <c r="AG97">
        <v>0</v>
      </c>
      <c r="AH97">
        <v>12.026999999999999</v>
      </c>
      <c r="AI97">
        <v>0</v>
      </c>
      <c r="AJ97">
        <v>0</v>
      </c>
      <c r="AK97">
        <v>6.6071499999999999</v>
      </c>
      <c r="AL97">
        <v>3.3936500000000009</v>
      </c>
      <c r="AM97">
        <v>1.32054</v>
      </c>
      <c r="AN97">
        <v>0</v>
      </c>
      <c r="AO97">
        <v>6.3474600000000008</v>
      </c>
      <c r="AP97">
        <v>2.9280545242677523</v>
      </c>
      <c r="AQ97">
        <v>0</v>
      </c>
      <c r="AR97">
        <v>2.8040000000000003</v>
      </c>
      <c r="AS97">
        <v>2.3918999999999992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671.89457268217586</v>
      </c>
      <c r="DN97">
        <v>20.929175887884238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164.16347704179606</v>
      </c>
      <c r="L98">
        <v>46.798003392243906</v>
      </c>
      <c r="M98">
        <v>0</v>
      </c>
      <c r="N98">
        <v>14.719595662993246</v>
      </c>
      <c r="O98">
        <v>50.376925732217572</v>
      </c>
      <c r="P98">
        <v>51.112330657300561</v>
      </c>
      <c r="Q98">
        <v>5.0816338684619362</v>
      </c>
      <c r="R98">
        <v>10.771363445447889</v>
      </c>
      <c r="S98">
        <v>6.6958410588235289</v>
      </c>
      <c r="T98">
        <v>0</v>
      </c>
      <c r="U98">
        <v>243.69259564056941</v>
      </c>
      <c r="V98">
        <v>0.3940662009380399</v>
      </c>
      <c r="W98">
        <v>8.4808669354838706</v>
      </c>
      <c r="X98">
        <v>27.808838139339091</v>
      </c>
      <c r="Y98">
        <v>0</v>
      </c>
      <c r="Z98">
        <v>0</v>
      </c>
      <c r="AA98">
        <v>0</v>
      </c>
      <c r="AB98">
        <v>10.036104000000002</v>
      </c>
      <c r="AC98">
        <v>0</v>
      </c>
      <c r="AD98">
        <v>2.3149500000000001</v>
      </c>
      <c r="AE98">
        <v>12.557578800000002</v>
      </c>
      <c r="AF98">
        <v>0</v>
      </c>
      <c r="AG98">
        <v>0</v>
      </c>
      <c r="AH98">
        <v>12.026999999999999</v>
      </c>
      <c r="AI98">
        <v>0</v>
      </c>
      <c r="AJ98">
        <v>0</v>
      </c>
      <c r="AK98">
        <v>6.6071499999999999</v>
      </c>
      <c r="AL98">
        <v>3.3936500000000009</v>
      </c>
      <c r="AM98">
        <v>0</v>
      </c>
      <c r="AN98">
        <v>0</v>
      </c>
      <c r="AO98">
        <v>6.3474600000000008</v>
      </c>
      <c r="AP98">
        <v>2.9280545242677523</v>
      </c>
      <c r="AQ98">
        <v>0</v>
      </c>
      <c r="AR98">
        <v>2.8040000000000003</v>
      </c>
      <c r="AS98">
        <v>2.3918999999999992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670.61870541757685</v>
      </c>
      <c r="DN98">
        <v>20.884679682305926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2.0910329356060609E-4</v>
      </c>
      <c r="E99">
        <f t="shared" si="2"/>
        <v>0</v>
      </c>
      <c r="F99">
        <f t="shared" si="2"/>
        <v>0</v>
      </c>
      <c r="G99">
        <f t="shared" si="2"/>
        <v>4.5843644885269595E-4</v>
      </c>
      <c r="H99">
        <f t="shared" si="2"/>
        <v>0</v>
      </c>
      <c r="I99">
        <f t="shared" si="2"/>
        <v>0</v>
      </c>
      <c r="J99">
        <f t="shared" si="2"/>
        <v>9.2055365855644002E-4</v>
      </c>
      <c r="K99">
        <f t="shared" si="2"/>
        <v>3.8329998891447605</v>
      </c>
      <c r="L99">
        <f t="shared" si="2"/>
        <v>1.0124153667226174</v>
      </c>
      <c r="M99">
        <f t="shared" si="2"/>
        <v>0</v>
      </c>
      <c r="N99">
        <f t="shared" si="2"/>
        <v>0.35324820376955829</v>
      </c>
      <c r="O99">
        <f t="shared" si="2"/>
        <v>1.2090462175732195</v>
      </c>
      <c r="P99">
        <f t="shared" si="2"/>
        <v>1.2266959357752132</v>
      </c>
      <c r="Q99">
        <f t="shared" si="2"/>
        <v>9.479504027485966E-2</v>
      </c>
      <c r="R99">
        <f t="shared" si="2"/>
        <v>0.25849799972289067</v>
      </c>
      <c r="S99">
        <f t="shared" si="2"/>
        <v>0.14007083992674815</v>
      </c>
      <c r="T99">
        <f t="shared" si="2"/>
        <v>0</v>
      </c>
      <c r="U99">
        <f t="shared" si="2"/>
        <v>5.8485550255782917</v>
      </c>
      <c r="V99">
        <f t="shared" si="2"/>
        <v>5.2606968088072109E-2</v>
      </c>
      <c r="W99">
        <f t="shared" si="2"/>
        <v>0.21199562826909274</v>
      </c>
      <c r="X99">
        <f t="shared" si="2"/>
        <v>0.60095852014301432</v>
      </c>
      <c r="Y99">
        <f t="shared" si="2"/>
        <v>0</v>
      </c>
      <c r="Z99">
        <f t="shared" si="2"/>
        <v>2.4579935599999991E-2</v>
      </c>
      <c r="AA99">
        <f t="shared" si="2"/>
        <v>5.4174664731944044E-2</v>
      </c>
      <c r="AB99">
        <f t="shared" si="2"/>
        <v>8.3238038000000028E-2</v>
      </c>
      <c r="AC99">
        <f t="shared" si="2"/>
        <v>2.8287474447620541E-2</v>
      </c>
      <c r="AD99">
        <f t="shared" si="2"/>
        <v>9.671357850000005E-2</v>
      </c>
      <c r="AE99">
        <f t="shared" si="2"/>
        <v>0.26353707959999984</v>
      </c>
      <c r="AF99">
        <f t="shared" si="2"/>
        <v>0</v>
      </c>
      <c r="AG99">
        <f t="shared" si="2"/>
        <v>0</v>
      </c>
      <c r="AH99">
        <f t="shared" si="2"/>
        <v>0.34878299999999995</v>
      </c>
      <c r="AI99">
        <f t="shared" si="2"/>
        <v>3.5961952200000022E-2</v>
      </c>
      <c r="AJ99">
        <f t="shared" si="2"/>
        <v>0</v>
      </c>
      <c r="AK99">
        <f t="shared" si="2"/>
        <v>0.15857160000000006</v>
      </c>
      <c r="AL99">
        <f t="shared" si="2"/>
        <v>0.17460476799999972</v>
      </c>
      <c r="AM99">
        <f t="shared" si="2"/>
        <v>1.5236322799999997E-2</v>
      </c>
      <c r="AN99">
        <f t="shared" si="2"/>
        <v>0</v>
      </c>
      <c r="AO99">
        <f t="shared" si="2"/>
        <v>0.16159886399999987</v>
      </c>
      <c r="AP99">
        <f t="shared" si="2"/>
        <v>7.3686118800155798E-2</v>
      </c>
      <c r="AQ99">
        <f t="shared" si="2"/>
        <v>0</v>
      </c>
      <c r="AR99">
        <f t="shared" si="2"/>
        <v>9.3373199999999948E-2</v>
      </c>
      <c r="AS99">
        <f t="shared" si="2"/>
        <v>7.517775839518287E-2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15.990373301097591</v>
      </c>
      <c r="DN99">
        <f t="shared" si="3"/>
        <v>0.54062478236661504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84" activePane="bottomRight" state="frozen"/>
      <selection sqref="A1:XFD1048576"/>
      <selection pane="topRight" sqref="A1:XFD1048576"/>
      <selection pane="bottomLeft" sqref="A1:XFD1048576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419</v>
      </c>
      <c r="AZ1" s="75" t="s">
        <v>420</v>
      </c>
      <c r="BA1" s="75" t="s">
        <v>426</v>
      </c>
      <c r="BB1" s="75" t="s">
        <v>430</v>
      </c>
      <c r="BC1" s="38" t="s">
        <v>382</v>
      </c>
      <c r="BD1" s="37" t="s">
        <v>394</v>
      </c>
      <c r="BE1" s="37" t="s">
        <v>386</v>
      </c>
      <c r="BF1" s="37" t="s">
        <v>388</v>
      </c>
      <c r="BG1" s="37" t="s">
        <v>393</v>
      </c>
      <c r="BH1" s="37" t="s">
        <v>390</v>
      </c>
      <c r="BI1" s="37" t="s">
        <v>389</v>
      </c>
      <c r="BJ1" s="37" t="s">
        <v>396</v>
      </c>
      <c r="BK1" s="37" t="s">
        <v>384</v>
      </c>
      <c r="BL1" s="37" t="s">
        <v>397</v>
      </c>
      <c r="BM1" s="37" t="s">
        <v>387</v>
      </c>
      <c r="BN1" s="37" t="s">
        <v>383</v>
      </c>
      <c r="BO1" s="37" t="s">
        <v>392</v>
      </c>
      <c r="BP1" s="37" t="s">
        <v>385</v>
      </c>
      <c r="BQ1" s="37" t="s">
        <v>395</v>
      </c>
      <c r="BR1" s="37" t="s">
        <v>391</v>
      </c>
      <c r="BS1" s="149" t="s">
        <v>421</v>
      </c>
      <c r="BT1" s="149" t="s">
        <v>422</v>
      </c>
      <c r="BU1" s="149" t="s">
        <v>432</v>
      </c>
      <c r="BV1" s="149" t="s">
        <v>433</v>
      </c>
      <c r="BW1" s="149" t="s">
        <v>434</v>
      </c>
      <c r="BX1" s="149" t="s">
        <v>435</v>
      </c>
      <c r="BY1" s="149" t="s">
        <v>436</v>
      </c>
      <c r="BZ1" s="75" t="s">
        <v>413</v>
      </c>
      <c r="CA1" s="75" t="s">
        <v>414</v>
      </c>
      <c r="CB1" s="75" t="s">
        <v>415</v>
      </c>
      <c r="CC1" s="75" t="s">
        <v>416</v>
      </c>
      <c r="CD1" s="75" t="s">
        <v>417</v>
      </c>
      <c r="CE1" s="36" t="s">
        <v>408</v>
      </c>
      <c r="CF1" s="36" t="s">
        <v>409</v>
      </c>
      <c r="CG1" s="36" t="s">
        <v>410</v>
      </c>
      <c r="CH1" s="36" t="s">
        <v>411</v>
      </c>
      <c r="CI1" t="s">
        <v>427</v>
      </c>
      <c r="CJ1" t="s">
        <v>428</v>
      </c>
      <c r="CK1" t="s">
        <v>424</v>
      </c>
      <c r="CL1" t="s">
        <v>425</v>
      </c>
      <c r="CM1" t="s">
        <v>429</v>
      </c>
      <c r="CN1" t="s">
        <v>407</v>
      </c>
      <c r="CO1" t="s">
        <v>423</v>
      </c>
      <c r="CP1" t="s">
        <v>418</v>
      </c>
      <c r="CQ1" t="s">
        <v>412</v>
      </c>
      <c r="CR1" t="s">
        <v>431</v>
      </c>
      <c r="DM1" t="s">
        <v>142</v>
      </c>
      <c r="DN1" t="s">
        <v>185</v>
      </c>
    </row>
    <row r="2" spans="1:118">
      <c r="A2" s="216"/>
      <c r="AS2" s="167"/>
      <c r="AT2" s="167"/>
      <c r="AU2" s="167"/>
      <c r="AV2" s="167"/>
      <c r="AW2" s="167"/>
      <c r="AX2" s="167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9.3553415650118907</v>
      </c>
      <c r="L3">
        <v>385.67335884212275</v>
      </c>
      <c r="M3">
        <v>22.08538163001294</v>
      </c>
      <c r="N3">
        <v>17.781269321428571</v>
      </c>
      <c r="O3">
        <v>0</v>
      </c>
      <c r="P3">
        <v>31.636038635223287</v>
      </c>
      <c r="Q3">
        <v>6.126939409632314</v>
      </c>
      <c r="R3">
        <v>13.005700683426898</v>
      </c>
      <c r="S3">
        <v>8.1033130588235309</v>
      </c>
      <c r="T3">
        <v>0</v>
      </c>
      <c r="U3">
        <v>53.536407918149465</v>
      </c>
      <c r="V3">
        <v>3.4973451960072595</v>
      </c>
      <c r="W3">
        <v>9.1197145840584763</v>
      </c>
      <c r="X3">
        <v>30.166477033568349</v>
      </c>
      <c r="Y3">
        <v>0</v>
      </c>
      <c r="Z3">
        <v>0</v>
      </c>
      <c r="AA3">
        <v>0</v>
      </c>
      <c r="AB3">
        <v>3.6809999999999996</v>
      </c>
      <c r="AC3">
        <v>0</v>
      </c>
      <c r="AD3">
        <v>5.59314</v>
      </c>
      <c r="AE3">
        <v>15.166195200000001</v>
      </c>
      <c r="AF3">
        <v>2.7225000000000001</v>
      </c>
      <c r="AG3">
        <v>12.516703679999999</v>
      </c>
      <c r="AH3">
        <v>12.057410000000001</v>
      </c>
      <c r="AI3">
        <v>0</v>
      </c>
      <c r="AJ3">
        <v>0</v>
      </c>
      <c r="AK3">
        <v>7.9806499999999998</v>
      </c>
      <c r="AL3">
        <v>0</v>
      </c>
      <c r="AM3">
        <v>0</v>
      </c>
      <c r="AN3">
        <v>0.78432999999999997</v>
      </c>
      <c r="AO3">
        <v>8.7493224000000005</v>
      </c>
      <c r="AP3">
        <v>4.0206618073275031</v>
      </c>
      <c r="AQ3">
        <v>13.917599999999998</v>
      </c>
      <c r="AR3">
        <v>3.3870000000000009</v>
      </c>
      <c r="AS3">
        <v>9.7859422772821887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667.18135138065475</v>
      </c>
      <c r="DN3">
        <v>23.268391861420358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9.3553415650118907</v>
      </c>
      <c r="L4">
        <v>385.67335884212275</v>
      </c>
      <c r="M4">
        <v>22.08538163001294</v>
      </c>
      <c r="N4">
        <v>17.781269321428571</v>
      </c>
      <c r="O4">
        <v>0</v>
      </c>
      <c r="P4">
        <v>31.636038635223287</v>
      </c>
      <c r="Q4">
        <v>6.126939409632314</v>
      </c>
      <c r="R4">
        <v>13.005700683426898</v>
      </c>
      <c r="S4">
        <v>8.1033130588235309</v>
      </c>
      <c r="T4">
        <v>0</v>
      </c>
      <c r="U4">
        <v>53.536407918149465</v>
      </c>
      <c r="V4">
        <v>3.4973451960072595</v>
      </c>
      <c r="W4">
        <v>9.1197145840584763</v>
      </c>
      <c r="X4">
        <v>30.166477033568349</v>
      </c>
      <c r="Y4">
        <v>0</v>
      </c>
      <c r="Z4">
        <v>0</v>
      </c>
      <c r="AA4">
        <v>0</v>
      </c>
      <c r="AB4">
        <v>3.6809999999999996</v>
      </c>
      <c r="AC4">
        <v>0</v>
      </c>
      <c r="AD4">
        <v>5.59314</v>
      </c>
      <c r="AE4">
        <v>15.166195200000001</v>
      </c>
      <c r="AF4">
        <v>2.7225000000000001</v>
      </c>
      <c r="AG4">
        <v>12.516703679999999</v>
      </c>
      <c r="AH4">
        <v>12.057410000000001</v>
      </c>
      <c r="AI4">
        <v>0</v>
      </c>
      <c r="AJ4">
        <v>0</v>
      </c>
      <c r="AK4">
        <v>7.9806499999999998</v>
      </c>
      <c r="AL4">
        <v>0</v>
      </c>
      <c r="AM4">
        <v>0</v>
      </c>
      <c r="AN4">
        <v>0.78432999999999997</v>
      </c>
      <c r="AO4">
        <v>8.7493224000000005</v>
      </c>
      <c r="AP4">
        <v>4.0206618073275031</v>
      </c>
      <c r="AQ4">
        <v>9.2783999999999978</v>
      </c>
      <c r="AR4">
        <v>3.3870000000000009</v>
      </c>
      <c r="AS4">
        <v>9.7859422772821887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662.69849242065482</v>
      </c>
      <c r="DN4">
        <v>23.112050821420354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9.3553415650118907</v>
      </c>
      <c r="L5">
        <v>385.6681400570526</v>
      </c>
      <c r="M5">
        <v>22.08538163001294</v>
      </c>
      <c r="N5">
        <v>17.781269321428571</v>
      </c>
      <c r="O5">
        <v>0</v>
      </c>
      <c r="P5">
        <v>31.636038635223287</v>
      </c>
      <c r="Q5">
        <v>6.126939409632314</v>
      </c>
      <c r="R5">
        <v>13.005700683426898</v>
      </c>
      <c r="S5">
        <v>8.1033130588235309</v>
      </c>
      <c r="T5">
        <v>0</v>
      </c>
      <c r="U5">
        <v>53.536407918149465</v>
      </c>
      <c r="V5">
        <v>3.4973451960072595</v>
      </c>
      <c r="W5">
        <v>9.1197145840584763</v>
      </c>
      <c r="X5">
        <v>30.166477033568349</v>
      </c>
      <c r="Y5">
        <v>0</v>
      </c>
      <c r="Z5">
        <v>0</v>
      </c>
      <c r="AA5">
        <v>0</v>
      </c>
      <c r="AB5">
        <v>3.6809999999999996</v>
      </c>
      <c r="AC5">
        <v>0</v>
      </c>
      <c r="AD5">
        <v>5.59314</v>
      </c>
      <c r="AE5">
        <v>15.166195200000001</v>
      </c>
      <c r="AF5">
        <v>2.7225000000000001</v>
      </c>
      <c r="AG5">
        <v>12.516703679999999</v>
      </c>
      <c r="AH5">
        <v>12.057410000000001</v>
      </c>
      <c r="AI5">
        <v>0</v>
      </c>
      <c r="AJ5">
        <v>0</v>
      </c>
      <c r="AK5">
        <v>7.9806499999999998</v>
      </c>
      <c r="AL5">
        <v>0</v>
      </c>
      <c r="AM5">
        <v>0</v>
      </c>
      <c r="AN5">
        <v>0.78432999999999997</v>
      </c>
      <c r="AO5">
        <v>8.7493224000000005</v>
      </c>
      <c r="AP5">
        <v>4.0206618073275031</v>
      </c>
      <c r="AQ5">
        <v>4.6391999999999989</v>
      </c>
      <c r="AR5">
        <v>3.3870000000000009</v>
      </c>
      <c r="AS5">
        <v>9.7859422772821887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658.21059021476947</v>
      </c>
      <c r="DN5">
        <v>22.955534242235391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9.3553415650118907</v>
      </c>
      <c r="L6">
        <v>385.6681400570526</v>
      </c>
      <c r="M6">
        <v>22.08538163001294</v>
      </c>
      <c r="N6">
        <v>17.781269321428571</v>
      </c>
      <c r="O6">
        <v>0</v>
      </c>
      <c r="P6">
        <v>31.636038635223287</v>
      </c>
      <c r="Q6">
        <v>6.126939409632314</v>
      </c>
      <c r="R6">
        <v>13.005700683426898</v>
      </c>
      <c r="S6">
        <v>8.1033130588235309</v>
      </c>
      <c r="T6">
        <v>0</v>
      </c>
      <c r="U6">
        <v>53.536407918149465</v>
      </c>
      <c r="V6">
        <v>3.4973451960072595</v>
      </c>
      <c r="W6">
        <v>9.1197145840584763</v>
      </c>
      <c r="X6">
        <v>30.166477033568349</v>
      </c>
      <c r="Y6">
        <v>0</v>
      </c>
      <c r="Z6">
        <v>0</v>
      </c>
      <c r="AA6">
        <v>0</v>
      </c>
      <c r="AB6">
        <v>3.6809999999999996</v>
      </c>
      <c r="AC6">
        <v>0</v>
      </c>
      <c r="AD6">
        <v>5.59314</v>
      </c>
      <c r="AE6">
        <v>15.166195200000001</v>
      </c>
      <c r="AF6">
        <v>2.7225000000000001</v>
      </c>
      <c r="AG6">
        <v>12.516703679999999</v>
      </c>
      <c r="AH6">
        <v>12.057410000000001</v>
      </c>
      <c r="AI6">
        <v>0</v>
      </c>
      <c r="AJ6">
        <v>0</v>
      </c>
      <c r="AK6">
        <v>7.9806499999999998</v>
      </c>
      <c r="AL6">
        <v>0</v>
      </c>
      <c r="AM6">
        <v>0</v>
      </c>
      <c r="AN6">
        <v>0.78432999999999997</v>
      </c>
      <c r="AO6">
        <v>8.7493224000000005</v>
      </c>
      <c r="AP6">
        <v>4.0206618073275031</v>
      </c>
      <c r="AQ6">
        <v>0</v>
      </c>
      <c r="AR6">
        <v>3.3870000000000009</v>
      </c>
      <c r="AS6">
        <v>9.7859422772821887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653.72773125476954</v>
      </c>
      <c r="DN6">
        <v>22.79919320223539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9.3553415650118907</v>
      </c>
      <c r="L7">
        <v>385.6681400570526</v>
      </c>
      <c r="M7">
        <v>22.08538163001294</v>
      </c>
      <c r="N7">
        <v>17.781269321428571</v>
      </c>
      <c r="O7">
        <v>0</v>
      </c>
      <c r="P7">
        <v>31.636038635223287</v>
      </c>
      <c r="Q7">
        <v>6.126939409632314</v>
      </c>
      <c r="R7">
        <v>13.005700683426898</v>
      </c>
      <c r="S7">
        <v>8.1033130588235309</v>
      </c>
      <c r="T7">
        <v>0</v>
      </c>
      <c r="U7">
        <v>53.536407918149465</v>
      </c>
      <c r="V7">
        <v>3.4973451960072595</v>
      </c>
      <c r="W7">
        <v>9.1197145840584763</v>
      </c>
      <c r="X7">
        <v>30.166477033568349</v>
      </c>
      <c r="Y7">
        <v>0</v>
      </c>
      <c r="Z7">
        <v>0</v>
      </c>
      <c r="AA7">
        <v>0</v>
      </c>
      <c r="AB7">
        <v>0</v>
      </c>
      <c r="AC7">
        <v>0</v>
      </c>
      <c r="AD7">
        <v>5.59314</v>
      </c>
      <c r="AE7">
        <v>15.166195200000001</v>
      </c>
      <c r="AF7">
        <v>2.7225000000000001</v>
      </c>
      <c r="AG7">
        <v>12.516703679999999</v>
      </c>
      <c r="AH7">
        <v>12.057410000000001</v>
      </c>
      <c r="AI7">
        <v>0</v>
      </c>
      <c r="AJ7">
        <v>0</v>
      </c>
      <c r="AK7">
        <v>7.9806499999999998</v>
      </c>
      <c r="AL7">
        <v>0</v>
      </c>
      <c r="AM7">
        <v>0</v>
      </c>
      <c r="AN7">
        <v>0.78432999999999997</v>
      </c>
      <c r="AO7">
        <v>8.7493224000000005</v>
      </c>
      <c r="AP7">
        <v>4.0206618073275031</v>
      </c>
      <c r="AQ7">
        <v>0</v>
      </c>
      <c r="AR7">
        <v>3.3870000000000009</v>
      </c>
      <c r="AS7">
        <v>3.3015999999999996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643.90496108789057</v>
      </c>
      <c r="DN7">
        <v>22.456621091832233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9.3553415650118907</v>
      </c>
      <c r="L8">
        <v>385.6681400570526</v>
      </c>
      <c r="M8">
        <v>22.08538163001294</v>
      </c>
      <c r="N8">
        <v>17.781269321428571</v>
      </c>
      <c r="O8">
        <v>0</v>
      </c>
      <c r="P8">
        <v>31.636038635223287</v>
      </c>
      <c r="Q8">
        <v>6.126939409632314</v>
      </c>
      <c r="R8">
        <v>13.005700683426898</v>
      </c>
      <c r="S8">
        <v>8.1033130588235309</v>
      </c>
      <c r="T8">
        <v>0</v>
      </c>
      <c r="U8">
        <v>53.536407918149465</v>
      </c>
      <c r="V8">
        <v>3.4973451960072595</v>
      </c>
      <c r="W8">
        <v>9.1197145840584763</v>
      </c>
      <c r="X8">
        <v>30.166477033568349</v>
      </c>
      <c r="Y8">
        <v>0</v>
      </c>
      <c r="Z8">
        <v>0</v>
      </c>
      <c r="AA8">
        <v>0</v>
      </c>
      <c r="AB8">
        <v>0</v>
      </c>
      <c r="AC8">
        <v>0</v>
      </c>
      <c r="AD8">
        <v>5.59314</v>
      </c>
      <c r="AE8">
        <v>15.166195200000001</v>
      </c>
      <c r="AF8">
        <v>2.7225000000000001</v>
      </c>
      <c r="AG8">
        <v>12.516703679999999</v>
      </c>
      <c r="AH8">
        <v>12.057410000000001</v>
      </c>
      <c r="AI8">
        <v>0</v>
      </c>
      <c r="AJ8">
        <v>0</v>
      </c>
      <c r="AK8">
        <v>7.9806499999999998</v>
      </c>
      <c r="AL8">
        <v>0</v>
      </c>
      <c r="AM8">
        <v>0</v>
      </c>
      <c r="AN8">
        <v>0.78432999999999997</v>
      </c>
      <c r="AO8">
        <v>8.7493224000000005</v>
      </c>
      <c r="AP8">
        <v>4.0206618073275031</v>
      </c>
      <c r="AQ8">
        <v>0</v>
      </c>
      <c r="AR8">
        <v>14.902800000000003</v>
      </c>
      <c r="AS8">
        <v>2.8889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654.6338866056185</v>
      </c>
      <c r="DN8">
        <v>22.830795574104226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9.3553415650118907</v>
      </c>
      <c r="L9">
        <v>385.6681400570526</v>
      </c>
      <c r="M9">
        <v>22.094689646860314</v>
      </c>
      <c r="N9">
        <v>17.781269321428571</v>
      </c>
      <c r="O9">
        <v>0</v>
      </c>
      <c r="P9">
        <v>31.636038635223287</v>
      </c>
      <c r="Q9">
        <v>6.126939409632314</v>
      </c>
      <c r="R9">
        <v>13.005700683426898</v>
      </c>
      <c r="S9">
        <v>8.1033130588235309</v>
      </c>
      <c r="T9">
        <v>0</v>
      </c>
      <c r="U9">
        <v>53.536407918149465</v>
      </c>
      <c r="V9">
        <v>3.4973451960072595</v>
      </c>
      <c r="W9">
        <v>9.1197145840584763</v>
      </c>
      <c r="X9">
        <v>30.166477033568349</v>
      </c>
      <c r="Y9">
        <v>0</v>
      </c>
      <c r="Z9">
        <v>0</v>
      </c>
      <c r="AA9">
        <v>0</v>
      </c>
      <c r="AB9">
        <v>0</v>
      </c>
      <c r="AC9">
        <v>0</v>
      </c>
      <c r="AD9">
        <v>5.59314</v>
      </c>
      <c r="AE9">
        <v>15.166195200000001</v>
      </c>
      <c r="AF9">
        <v>0</v>
      </c>
      <c r="AG9">
        <v>12.516703679999999</v>
      </c>
      <c r="AH9">
        <v>12.057410000000001</v>
      </c>
      <c r="AI9">
        <v>0</v>
      </c>
      <c r="AJ9">
        <v>0</v>
      </c>
      <c r="AK9">
        <v>7.9806499999999998</v>
      </c>
      <c r="AL9">
        <v>0</v>
      </c>
      <c r="AM9">
        <v>0</v>
      </c>
      <c r="AN9">
        <v>0.78432999999999997</v>
      </c>
      <c r="AO9">
        <v>8.7493224000000005</v>
      </c>
      <c r="AP9">
        <v>4.0206618073275031</v>
      </c>
      <c r="AQ9">
        <v>0</v>
      </c>
      <c r="AR9">
        <v>14.902800000000003</v>
      </c>
      <c r="AS9">
        <v>2.8889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652.0121292021928</v>
      </c>
      <c r="DN9">
        <v>22.739360994377339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9.3553415650118907</v>
      </c>
      <c r="L10">
        <v>385.6681400570526</v>
      </c>
      <c r="M10">
        <v>22.094689646860314</v>
      </c>
      <c r="N10">
        <v>17.781269321428571</v>
      </c>
      <c r="O10">
        <v>0</v>
      </c>
      <c r="P10">
        <v>31.636038635223287</v>
      </c>
      <c r="Q10">
        <v>6.126939409632314</v>
      </c>
      <c r="R10">
        <v>13.005700683426898</v>
      </c>
      <c r="S10">
        <v>8.1033130588235309</v>
      </c>
      <c r="T10">
        <v>0</v>
      </c>
      <c r="U10">
        <v>53.536407918149465</v>
      </c>
      <c r="V10">
        <v>3.4973451960072595</v>
      </c>
      <c r="W10">
        <v>9.1197145840584763</v>
      </c>
      <c r="X10">
        <v>30.166477033568349</v>
      </c>
      <c r="Y10">
        <v>0</v>
      </c>
      <c r="Z10">
        <v>0</v>
      </c>
      <c r="AA10">
        <v>0</v>
      </c>
      <c r="AB10">
        <v>0</v>
      </c>
      <c r="AC10">
        <v>0</v>
      </c>
      <c r="AD10">
        <v>5.59314</v>
      </c>
      <c r="AE10">
        <v>15.166195200000001</v>
      </c>
      <c r="AF10">
        <v>0</v>
      </c>
      <c r="AG10">
        <v>12.516703679999999</v>
      </c>
      <c r="AH10">
        <v>7.1763380000000003</v>
      </c>
      <c r="AI10">
        <v>0</v>
      </c>
      <c r="AJ10">
        <v>0</v>
      </c>
      <c r="AK10">
        <v>7.9806499999999998</v>
      </c>
      <c r="AL10">
        <v>0</v>
      </c>
      <c r="AM10">
        <v>0</v>
      </c>
      <c r="AN10">
        <v>0.78432999999999997</v>
      </c>
      <c r="AO10">
        <v>8.7493224000000005</v>
      </c>
      <c r="AP10">
        <v>4.0206618073275031</v>
      </c>
      <c r="AQ10">
        <v>0</v>
      </c>
      <c r="AR10">
        <v>4.7418000000000005</v>
      </c>
      <c r="AS10">
        <v>2.8889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637.47697517585698</v>
      </c>
      <c r="DN10">
        <v>22.232443020713138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9.3553415650118907</v>
      </c>
      <c r="L11">
        <v>383.81218408147868</v>
      </c>
      <c r="M11">
        <v>22.094689646860314</v>
      </c>
      <c r="N11">
        <v>17.781269321428571</v>
      </c>
      <c r="O11">
        <v>0</v>
      </c>
      <c r="P11">
        <v>31.636038635223287</v>
      </c>
      <c r="Q11">
        <v>0</v>
      </c>
      <c r="R11">
        <v>13.005700683426898</v>
      </c>
      <c r="S11">
        <v>0</v>
      </c>
      <c r="T11">
        <v>0</v>
      </c>
      <c r="U11">
        <v>53.536407918149465</v>
      </c>
      <c r="V11">
        <v>3.4973451960072595</v>
      </c>
      <c r="W11">
        <v>9.1197145840584763</v>
      </c>
      <c r="X11">
        <v>30.166477033568349</v>
      </c>
      <c r="Y11">
        <v>0</v>
      </c>
      <c r="Z11">
        <v>0</v>
      </c>
      <c r="AA11">
        <v>0</v>
      </c>
      <c r="AB11">
        <v>0</v>
      </c>
      <c r="AC11">
        <v>0</v>
      </c>
      <c r="AD11">
        <v>5.59314</v>
      </c>
      <c r="AE11">
        <v>15.166195200000001</v>
      </c>
      <c r="AF11">
        <v>0</v>
      </c>
      <c r="AG11">
        <v>12.516703679999999</v>
      </c>
      <c r="AH11">
        <v>7.1763380000000003</v>
      </c>
      <c r="AI11">
        <v>0</v>
      </c>
      <c r="AJ11">
        <v>0</v>
      </c>
      <c r="AK11">
        <v>7.9806499999999998</v>
      </c>
      <c r="AL11">
        <v>0</v>
      </c>
      <c r="AM11">
        <v>0</v>
      </c>
      <c r="AN11">
        <v>0.78432999999999997</v>
      </c>
      <c r="AO11">
        <v>8.1179280000000009</v>
      </c>
      <c r="AP11">
        <v>4.0206618073275031</v>
      </c>
      <c r="AQ11">
        <v>0</v>
      </c>
      <c r="AR11">
        <v>3.3870000000000009</v>
      </c>
      <c r="AS11">
        <v>2.8889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620.01361243600411</v>
      </c>
      <c r="DN11">
        <v>21.623402916536421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9.3553415650118907</v>
      </c>
      <c r="L12">
        <v>383.81218408147868</v>
      </c>
      <c r="M12">
        <v>22.094689646860314</v>
      </c>
      <c r="N12">
        <v>17.781269321428571</v>
      </c>
      <c r="O12">
        <v>0</v>
      </c>
      <c r="P12">
        <v>31.636038635223287</v>
      </c>
      <c r="Q12">
        <v>0</v>
      </c>
      <c r="R12">
        <v>13.005700683426898</v>
      </c>
      <c r="S12">
        <v>0</v>
      </c>
      <c r="T12">
        <v>0</v>
      </c>
      <c r="U12">
        <v>53.536407918149465</v>
      </c>
      <c r="V12">
        <v>3.4973451960072595</v>
      </c>
      <c r="W12">
        <v>9.1197145840584763</v>
      </c>
      <c r="X12">
        <v>30.166477033568349</v>
      </c>
      <c r="Y12">
        <v>0</v>
      </c>
      <c r="Z12">
        <v>0</v>
      </c>
      <c r="AA12">
        <v>0</v>
      </c>
      <c r="AB12">
        <v>0</v>
      </c>
      <c r="AC12">
        <v>0</v>
      </c>
      <c r="AD12">
        <v>5.59314</v>
      </c>
      <c r="AE12">
        <v>15.166195200000001</v>
      </c>
      <c r="AF12">
        <v>0</v>
      </c>
      <c r="AG12">
        <v>12.516703679999999</v>
      </c>
      <c r="AH12">
        <v>7.1763380000000003</v>
      </c>
      <c r="AI12">
        <v>0</v>
      </c>
      <c r="AJ12">
        <v>0</v>
      </c>
      <c r="AK12">
        <v>7.9806499999999998</v>
      </c>
      <c r="AL12">
        <v>0</v>
      </c>
      <c r="AM12">
        <v>0</v>
      </c>
      <c r="AN12">
        <v>0.78432999999999997</v>
      </c>
      <c r="AO12">
        <v>8.1179280000000009</v>
      </c>
      <c r="AP12">
        <v>4.0206618073275031</v>
      </c>
      <c r="AQ12">
        <v>0</v>
      </c>
      <c r="AR12">
        <v>3.3870000000000009</v>
      </c>
      <c r="AS12">
        <v>2.8889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620.01361243600411</v>
      </c>
      <c r="DN12">
        <v>21.623402916536421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9.3553415650118907</v>
      </c>
      <c r="L13">
        <v>384.99852026350578</v>
      </c>
      <c r="M13">
        <v>22.094689646860314</v>
      </c>
      <c r="N13">
        <v>17.781269321428571</v>
      </c>
      <c r="O13">
        <v>0</v>
      </c>
      <c r="P13">
        <v>31.636038635223287</v>
      </c>
      <c r="Q13">
        <v>6.126939409632314</v>
      </c>
      <c r="R13">
        <v>13.005700683426898</v>
      </c>
      <c r="S13">
        <v>7.971359784774811</v>
      </c>
      <c r="T13">
        <v>0</v>
      </c>
      <c r="U13">
        <v>53.536407918149465</v>
      </c>
      <c r="V13">
        <v>3.4973451960072595</v>
      </c>
      <c r="W13">
        <v>9.1197145840584763</v>
      </c>
      <c r="X13">
        <v>30.166477033568349</v>
      </c>
      <c r="Y13">
        <v>0</v>
      </c>
      <c r="Z13">
        <v>0</v>
      </c>
      <c r="AA13">
        <v>0</v>
      </c>
      <c r="AB13">
        <v>0</v>
      </c>
      <c r="AC13">
        <v>0</v>
      </c>
      <c r="AD13">
        <v>5.59314</v>
      </c>
      <c r="AE13">
        <v>15.166195200000001</v>
      </c>
      <c r="AF13">
        <v>0</v>
      </c>
      <c r="AG13">
        <v>12.516703679999999</v>
      </c>
      <c r="AH13">
        <v>7.1763380000000003</v>
      </c>
      <c r="AI13">
        <v>0</v>
      </c>
      <c r="AJ13">
        <v>0</v>
      </c>
      <c r="AK13">
        <v>7.9806499999999998</v>
      </c>
      <c r="AL13">
        <v>0</v>
      </c>
      <c r="AM13">
        <v>0</v>
      </c>
      <c r="AN13">
        <v>0.78432999999999997</v>
      </c>
      <c r="AO13">
        <v>8.1179280000000009</v>
      </c>
      <c r="AP13">
        <v>4.0206618073275031</v>
      </c>
      <c r="AQ13">
        <v>0</v>
      </c>
      <c r="AR13">
        <v>2.7096000000000009</v>
      </c>
      <c r="AS13">
        <v>2.8889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634.12858384957235</v>
      </c>
      <c r="DN13">
        <v>22.115666879402436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9.3553415650118907</v>
      </c>
      <c r="L14">
        <v>384.99852026350578</v>
      </c>
      <c r="M14">
        <v>22.094689646860314</v>
      </c>
      <c r="N14">
        <v>17.781269321428571</v>
      </c>
      <c r="O14">
        <v>0</v>
      </c>
      <c r="P14">
        <v>31.636038635223287</v>
      </c>
      <c r="Q14">
        <v>6.126939409632314</v>
      </c>
      <c r="R14">
        <v>13.005700683426898</v>
      </c>
      <c r="S14">
        <v>8.1033130588235309</v>
      </c>
      <c r="T14">
        <v>0</v>
      </c>
      <c r="U14">
        <v>53.536407918149465</v>
      </c>
      <c r="V14">
        <v>3.4973451960072595</v>
      </c>
      <c r="W14">
        <v>9.1197145840584763</v>
      </c>
      <c r="X14">
        <v>30.166477033568349</v>
      </c>
      <c r="Y14">
        <v>0</v>
      </c>
      <c r="Z14">
        <v>0</v>
      </c>
      <c r="AA14">
        <v>0</v>
      </c>
      <c r="AB14">
        <v>0</v>
      </c>
      <c r="AC14">
        <v>0</v>
      </c>
      <c r="AD14">
        <v>5.59314</v>
      </c>
      <c r="AE14">
        <v>15.166195200000001</v>
      </c>
      <c r="AF14">
        <v>0</v>
      </c>
      <c r="AG14">
        <v>12.516703679999999</v>
      </c>
      <c r="AH14">
        <v>0</v>
      </c>
      <c r="AI14">
        <v>0</v>
      </c>
      <c r="AJ14">
        <v>0</v>
      </c>
      <c r="AK14">
        <v>7.9806499999999998</v>
      </c>
      <c r="AL14">
        <v>0</v>
      </c>
      <c r="AM14">
        <v>0</v>
      </c>
      <c r="AN14">
        <v>0.78432999999999997</v>
      </c>
      <c r="AO14">
        <v>8.1179280000000009</v>
      </c>
      <c r="AP14">
        <v>4.0206618073275031</v>
      </c>
      <c r="AQ14">
        <v>0</v>
      </c>
      <c r="AR14">
        <v>2.7096000000000009</v>
      </c>
      <c r="AS14">
        <v>2.8889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627.32159493900133</v>
      </c>
      <c r="DN14">
        <v>21.878271064022147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9.3553415650118907</v>
      </c>
      <c r="L15">
        <v>396.01067213339735</v>
      </c>
      <c r="M15">
        <v>22.094689646860314</v>
      </c>
      <c r="N15">
        <v>17.781269321428571</v>
      </c>
      <c r="O15">
        <v>0</v>
      </c>
      <c r="P15">
        <v>31.636038635223287</v>
      </c>
      <c r="Q15">
        <v>3.0009570288520564</v>
      </c>
      <c r="R15">
        <v>13.005700683426898</v>
      </c>
      <c r="S15">
        <v>4.0053961002785528</v>
      </c>
      <c r="T15">
        <v>0</v>
      </c>
      <c r="U15">
        <v>53.536407918149465</v>
      </c>
      <c r="V15">
        <v>3.4973451960072595</v>
      </c>
      <c r="W15">
        <v>9.1197145840584763</v>
      </c>
      <c r="X15">
        <v>30.166477033568349</v>
      </c>
      <c r="Y15">
        <v>0</v>
      </c>
      <c r="Z15">
        <v>0</v>
      </c>
      <c r="AA15">
        <v>0</v>
      </c>
      <c r="AB15">
        <v>0</v>
      </c>
      <c r="AC15">
        <v>0</v>
      </c>
      <c r="AD15">
        <v>5.59314</v>
      </c>
      <c r="AE15">
        <v>15.166195200000001</v>
      </c>
      <c r="AF15">
        <v>0</v>
      </c>
      <c r="AG15">
        <v>12.516703679999999</v>
      </c>
      <c r="AH15">
        <v>0</v>
      </c>
      <c r="AI15">
        <v>0</v>
      </c>
      <c r="AJ15">
        <v>0</v>
      </c>
      <c r="AK15">
        <v>7.9806499999999998</v>
      </c>
      <c r="AL15">
        <v>0</v>
      </c>
      <c r="AM15">
        <v>0</v>
      </c>
      <c r="AN15">
        <v>0.78432999999999997</v>
      </c>
      <c r="AO15">
        <v>8.1179280000000009</v>
      </c>
      <c r="AP15">
        <v>3.7337524114967038</v>
      </c>
      <c r="AQ15">
        <v>0</v>
      </c>
      <c r="AR15">
        <v>2.7096000000000009</v>
      </c>
      <c r="AS15">
        <v>2.8889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630.70495943017158</v>
      </c>
      <c r="DN15">
        <v>21.996249707587403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9.3553415650118907</v>
      </c>
      <c r="L16">
        <v>396.01067213339735</v>
      </c>
      <c r="M16">
        <v>22.094689646860314</v>
      </c>
      <c r="N16">
        <v>17.781269321428571</v>
      </c>
      <c r="O16">
        <v>0</v>
      </c>
      <c r="P16">
        <v>31.636038635223287</v>
      </c>
      <c r="Q16">
        <v>3.0009570288520564</v>
      </c>
      <c r="R16">
        <v>13.005700683426898</v>
      </c>
      <c r="S16">
        <v>4.0053961002785528</v>
      </c>
      <c r="T16">
        <v>0</v>
      </c>
      <c r="U16">
        <v>53.536407918149465</v>
      </c>
      <c r="V16">
        <v>3.4973451960072595</v>
      </c>
      <c r="W16">
        <v>9.1197145840584763</v>
      </c>
      <c r="X16">
        <v>30.166477033568349</v>
      </c>
      <c r="Y16">
        <v>0</v>
      </c>
      <c r="Z16">
        <v>0</v>
      </c>
      <c r="AA16">
        <v>0</v>
      </c>
      <c r="AB16">
        <v>0</v>
      </c>
      <c r="AC16">
        <v>0</v>
      </c>
      <c r="AD16">
        <v>5.59314</v>
      </c>
      <c r="AE16">
        <v>15.166195200000001</v>
      </c>
      <c r="AF16">
        <v>0</v>
      </c>
      <c r="AG16">
        <v>12.516703679999999</v>
      </c>
      <c r="AH16">
        <v>0</v>
      </c>
      <c r="AI16">
        <v>0</v>
      </c>
      <c r="AJ16">
        <v>0</v>
      </c>
      <c r="AK16">
        <v>7.9806499999999998</v>
      </c>
      <c r="AL16">
        <v>0</v>
      </c>
      <c r="AM16">
        <v>0</v>
      </c>
      <c r="AN16">
        <v>0.78432999999999997</v>
      </c>
      <c r="AO16">
        <v>8.1179280000000009</v>
      </c>
      <c r="AP16">
        <v>3.7337524114967038</v>
      </c>
      <c r="AQ16">
        <v>0</v>
      </c>
      <c r="AR16">
        <v>2.7096000000000009</v>
      </c>
      <c r="AS16">
        <v>2.8889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630.70495943017158</v>
      </c>
      <c r="DN16">
        <v>21.996249707587403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9.3553415650118907</v>
      </c>
      <c r="L17">
        <v>281.53477487899175</v>
      </c>
      <c r="M17">
        <v>22.094689646860314</v>
      </c>
      <c r="N17">
        <v>17.781269321428571</v>
      </c>
      <c r="O17">
        <v>0</v>
      </c>
      <c r="P17">
        <v>31.636038635223287</v>
      </c>
      <c r="Q17">
        <v>3.0009570288520564</v>
      </c>
      <c r="R17">
        <v>13.005700683426898</v>
      </c>
      <c r="S17">
        <v>4.0053961002785528</v>
      </c>
      <c r="T17">
        <v>0</v>
      </c>
      <c r="U17">
        <v>53.536407918149465</v>
      </c>
      <c r="V17">
        <v>3.4973451960072595</v>
      </c>
      <c r="W17">
        <v>9.1197145840584763</v>
      </c>
      <c r="X17">
        <v>30.166477033568349</v>
      </c>
      <c r="Y17">
        <v>0</v>
      </c>
      <c r="Z17">
        <v>0</v>
      </c>
      <c r="AA17">
        <v>0</v>
      </c>
      <c r="AB17">
        <v>0</v>
      </c>
      <c r="AC17">
        <v>0</v>
      </c>
      <c r="AD17">
        <v>5.59314</v>
      </c>
      <c r="AE17">
        <v>15.166195200000001</v>
      </c>
      <c r="AF17">
        <v>2.7225000000000001</v>
      </c>
      <c r="AG17">
        <v>12.516703679999999</v>
      </c>
      <c r="AH17">
        <v>0</v>
      </c>
      <c r="AI17">
        <v>0</v>
      </c>
      <c r="AJ17">
        <v>0</v>
      </c>
      <c r="AK17">
        <v>7.9806499999999998</v>
      </c>
      <c r="AL17">
        <v>0</v>
      </c>
      <c r="AM17">
        <v>0</v>
      </c>
      <c r="AN17">
        <v>0.78432999999999997</v>
      </c>
      <c r="AO17">
        <v>8.1179280000000009</v>
      </c>
      <c r="AP17">
        <v>3.7337524114967038</v>
      </c>
      <c r="AQ17">
        <v>0</v>
      </c>
      <c r="AR17">
        <v>2.7096000000000009</v>
      </c>
      <c r="AS17">
        <v>2.8889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522.7176516254284</v>
      </c>
      <c r="DN17">
        <v>18.230160257925121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9.3553415650118907</v>
      </c>
      <c r="L18">
        <v>240.00808022622539</v>
      </c>
      <c r="M18">
        <v>22.094689646860314</v>
      </c>
      <c r="N18">
        <v>17.781269321428571</v>
      </c>
      <c r="O18">
        <v>0</v>
      </c>
      <c r="P18">
        <v>31.636038635223287</v>
      </c>
      <c r="Q18">
        <v>3.0009570288520564</v>
      </c>
      <c r="R18">
        <v>13.005700683426898</v>
      </c>
      <c r="S18">
        <v>4.0053961002785528</v>
      </c>
      <c r="T18">
        <v>0</v>
      </c>
      <c r="U18">
        <v>53.536407918149465</v>
      </c>
      <c r="V18">
        <v>3.4973451960072595</v>
      </c>
      <c r="W18">
        <v>9.1197145840584763</v>
      </c>
      <c r="X18">
        <v>30.166477033568349</v>
      </c>
      <c r="Y18">
        <v>0</v>
      </c>
      <c r="Z18">
        <v>0</v>
      </c>
      <c r="AA18">
        <v>0</v>
      </c>
      <c r="AB18">
        <v>0</v>
      </c>
      <c r="AC18">
        <v>0</v>
      </c>
      <c r="AD18">
        <v>5.59314</v>
      </c>
      <c r="AE18">
        <v>15.166195200000001</v>
      </c>
      <c r="AF18">
        <v>2.7225000000000001</v>
      </c>
      <c r="AG18">
        <v>12.516703679999999</v>
      </c>
      <c r="AH18">
        <v>0</v>
      </c>
      <c r="AI18">
        <v>0</v>
      </c>
      <c r="AJ18">
        <v>0</v>
      </c>
      <c r="AK18">
        <v>7.9806499999999998</v>
      </c>
      <c r="AL18">
        <v>0</v>
      </c>
      <c r="AM18">
        <v>0</v>
      </c>
      <c r="AN18">
        <v>0.78432999999999997</v>
      </c>
      <c r="AO18">
        <v>8.1179280000000009</v>
      </c>
      <c r="AP18">
        <v>3.7337524114967038</v>
      </c>
      <c r="AQ18">
        <v>0</v>
      </c>
      <c r="AR18">
        <v>2.7096000000000009</v>
      </c>
      <c r="AS18">
        <v>2.8889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482.59040659174008</v>
      </c>
      <c r="DN18">
        <v>16.830710638847165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9.3553415650118907</v>
      </c>
      <c r="L19">
        <v>240.00808022622539</v>
      </c>
      <c r="M19">
        <v>22.094689646860314</v>
      </c>
      <c r="N19">
        <v>17.781269321428571</v>
      </c>
      <c r="O19">
        <v>0</v>
      </c>
      <c r="P19">
        <v>31.636038635223287</v>
      </c>
      <c r="Q19">
        <v>3.0009570288520564</v>
      </c>
      <c r="R19">
        <v>13.005700683426898</v>
      </c>
      <c r="S19">
        <v>4.0053961002785528</v>
      </c>
      <c r="T19">
        <v>0</v>
      </c>
      <c r="U19">
        <v>53.536407918149465</v>
      </c>
      <c r="V19">
        <v>3.4973451960072595</v>
      </c>
      <c r="W19">
        <v>9.1197145840584763</v>
      </c>
      <c r="X19">
        <v>30.166477033568349</v>
      </c>
      <c r="Y19">
        <v>0</v>
      </c>
      <c r="Z19">
        <v>0</v>
      </c>
      <c r="AA19">
        <v>0</v>
      </c>
      <c r="AB19">
        <v>0</v>
      </c>
      <c r="AC19">
        <v>0</v>
      </c>
      <c r="AD19">
        <v>2.79657</v>
      </c>
      <c r="AE19">
        <v>15.166195200000001</v>
      </c>
      <c r="AF19">
        <v>2.7225000000000001</v>
      </c>
      <c r="AG19">
        <v>12.516703679999999</v>
      </c>
      <c r="AH19">
        <v>0</v>
      </c>
      <c r="AI19">
        <v>0</v>
      </c>
      <c r="AJ19">
        <v>0</v>
      </c>
      <c r="AK19">
        <v>7.9806499999999998</v>
      </c>
      <c r="AL19">
        <v>0</v>
      </c>
      <c r="AM19">
        <v>0</v>
      </c>
      <c r="AN19">
        <v>0.78432999999999997</v>
      </c>
      <c r="AO19">
        <v>8.1179280000000009</v>
      </c>
      <c r="AP19">
        <v>3.7337524114967038</v>
      </c>
      <c r="AQ19">
        <v>0</v>
      </c>
      <c r="AR19">
        <v>2.7096000000000009</v>
      </c>
      <c r="AS19">
        <v>2.8889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479.88808096085438</v>
      </c>
      <c r="DN19">
        <v>16.736466269732858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9.3553415650118907</v>
      </c>
      <c r="L20">
        <v>240.00808022622539</v>
      </c>
      <c r="M20">
        <v>22.094689646860314</v>
      </c>
      <c r="N20">
        <v>17.781269321428571</v>
      </c>
      <c r="O20">
        <v>0</v>
      </c>
      <c r="P20">
        <v>31.636038635223287</v>
      </c>
      <c r="Q20">
        <v>3.0009570288520564</v>
      </c>
      <c r="R20">
        <v>13.005700683426898</v>
      </c>
      <c r="S20">
        <v>4.0053961002785528</v>
      </c>
      <c r="T20">
        <v>0</v>
      </c>
      <c r="U20">
        <v>53.536407918149465</v>
      </c>
      <c r="V20">
        <v>3.4973451960072595</v>
      </c>
      <c r="W20">
        <v>9.1197145840584763</v>
      </c>
      <c r="X20">
        <v>30.166477033568349</v>
      </c>
      <c r="Y20">
        <v>0</v>
      </c>
      <c r="Z20">
        <v>0</v>
      </c>
      <c r="AA20">
        <v>0</v>
      </c>
      <c r="AB20">
        <v>0</v>
      </c>
      <c r="AC20">
        <v>0</v>
      </c>
      <c r="AD20">
        <v>2.79657</v>
      </c>
      <c r="AE20">
        <v>15.166195200000001</v>
      </c>
      <c r="AF20">
        <v>2.7225000000000001</v>
      </c>
      <c r="AG20">
        <v>12.516703679999999</v>
      </c>
      <c r="AH20">
        <v>0</v>
      </c>
      <c r="AI20">
        <v>0</v>
      </c>
      <c r="AJ20">
        <v>0</v>
      </c>
      <c r="AK20">
        <v>7.9806499999999998</v>
      </c>
      <c r="AL20">
        <v>0</v>
      </c>
      <c r="AM20">
        <v>0</v>
      </c>
      <c r="AN20">
        <v>0.78432999999999997</v>
      </c>
      <c r="AO20">
        <v>8.1179280000000009</v>
      </c>
      <c r="AP20">
        <v>3.7337524114967038</v>
      </c>
      <c r="AQ20">
        <v>0</v>
      </c>
      <c r="AR20">
        <v>2.7096000000000009</v>
      </c>
      <c r="AS20">
        <v>2.8889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479.88808096085438</v>
      </c>
      <c r="DN20">
        <v>16.736466269732858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9.3553415650118907</v>
      </c>
      <c r="L21">
        <v>240.00808022622539</v>
      </c>
      <c r="M21">
        <v>22.094689646860314</v>
      </c>
      <c r="N21">
        <v>17.781269321428571</v>
      </c>
      <c r="O21">
        <v>0</v>
      </c>
      <c r="P21">
        <v>31.636038635223287</v>
      </c>
      <c r="Q21">
        <v>3.0009570288520564</v>
      </c>
      <c r="R21">
        <v>13.005700683426898</v>
      </c>
      <c r="S21">
        <v>4.0053961002785528</v>
      </c>
      <c r="T21">
        <v>0</v>
      </c>
      <c r="U21">
        <v>53.536407918149465</v>
      </c>
      <c r="V21">
        <v>3.4973451960072595</v>
      </c>
      <c r="W21">
        <v>9.1197145840584763</v>
      </c>
      <c r="X21">
        <v>30.166477033568349</v>
      </c>
      <c r="Y21">
        <v>0</v>
      </c>
      <c r="Z21">
        <v>0</v>
      </c>
      <c r="AA21">
        <v>0</v>
      </c>
      <c r="AB21">
        <v>0</v>
      </c>
      <c r="AC21">
        <v>0</v>
      </c>
      <c r="AD21">
        <v>2.79657</v>
      </c>
      <c r="AE21">
        <v>15.166195200000001</v>
      </c>
      <c r="AF21">
        <v>2.7225000000000001</v>
      </c>
      <c r="AG21">
        <v>12.516703679999999</v>
      </c>
      <c r="AH21">
        <v>0</v>
      </c>
      <c r="AI21">
        <v>0</v>
      </c>
      <c r="AJ21">
        <v>0</v>
      </c>
      <c r="AK21">
        <v>7.9806499999999998</v>
      </c>
      <c r="AL21">
        <v>0</v>
      </c>
      <c r="AM21">
        <v>0</v>
      </c>
      <c r="AN21">
        <v>0.78432999999999997</v>
      </c>
      <c r="AO21">
        <v>8.1179280000000009</v>
      </c>
      <c r="AP21">
        <v>3.7337524114967038</v>
      </c>
      <c r="AQ21">
        <v>0</v>
      </c>
      <c r="AR21">
        <v>2.7096000000000009</v>
      </c>
      <c r="AS21">
        <v>2.8889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479.88808096085438</v>
      </c>
      <c r="DN21">
        <v>16.736466269732858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9.3553415650118907</v>
      </c>
      <c r="L22">
        <v>240.00808022622539</v>
      </c>
      <c r="M22">
        <v>22.094689646860314</v>
      </c>
      <c r="N22">
        <v>17.781269321428571</v>
      </c>
      <c r="O22">
        <v>0</v>
      </c>
      <c r="P22">
        <v>31.636038635223287</v>
      </c>
      <c r="Q22">
        <v>3.0009570288520564</v>
      </c>
      <c r="R22">
        <v>13.005700683426898</v>
      </c>
      <c r="S22">
        <v>4.0053961002785528</v>
      </c>
      <c r="T22">
        <v>0</v>
      </c>
      <c r="U22">
        <v>53.536407918149465</v>
      </c>
      <c r="V22">
        <v>3.4973451960072595</v>
      </c>
      <c r="W22">
        <v>9.1197145840584763</v>
      </c>
      <c r="X22">
        <v>30.166477033568349</v>
      </c>
      <c r="Y22">
        <v>0</v>
      </c>
      <c r="Z22">
        <v>2.0007000000000006</v>
      </c>
      <c r="AA22">
        <v>0</v>
      </c>
      <c r="AB22">
        <v>0</v>
      </c>
      <c r="AC22">
        <v>0</v>
      </c>
      <c r="AD22">
        <v>2.79657</v>
      </c>
      <c r="AE22">
        <v>15.166195200000001</v>
      </c>
      <c r="AF22">
        <v>2.7225000000000001</v>
      </c>
      <c r="AG22">
        <v>12.516703679999999</v>
      </c>
      <c r="AH22">
        <v>7.1763380000000003</v>
      </c>
      <c r="AI22">
        <v>0</v>
      </c>
      <c r="AJ22">
        <v>0</v>
      </c>
      <c r="AK22">
        <v>7.9806499999999998</v>
      </c>
      <c r="AL22">
        <v>0</v>
      </c>
      <c r="AM22">
        <v>0</v>
      </c>
      <c r="AN22">
        <v>0.78432999999999997</v>
      </c>
      <c r="AO22">
        <v>8.1179280000000009</v>
      </c>
      <c r="AP22">
        <v>3.7337524114967038</v>
      </c>
      <c r="AQ22">
        <v>0</v>
      </c>
      <c r="AR22">
        <v>2.7096000000000009</v>
      </c>
      <c r="AS22">
        <v>2.8889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488.75585286922575</v>
      </c>
      <c r="DN22">
        <v>17.045732361361445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9.3553415650118907</v>
      </c>
      <c r="L23">
        <v>359.46560810810814</v>
      </c>
      <c r="M23">
        <v>22.094689646860314</v>
      </c>
      <c r="N23">
        <v>17.781269321428571</v>
      </c>
      <c r="O23">
        <v>0</v>
      </c>
      <c r="P23">
        <v>31.636038635223287</v>
      </c>
      <c r="Q23">
        <v>3.0009570288520564</v>
      </c>
      <c r="R23">
        <v>13.005700683426898</v>
      </c>
      <c r="S23">
        <v>4.0053961002785528</v>
      </c>
      <c r="T23">
        <v>0</v>
      </c>
      <c r="U23">
        <v>53.536407918149465</v>
      </c>
      <c r="V23">
        <v>3.4965517241379311</v>
      </c>
      <c r="W23">
        <v>9.1211677274188343</v>
      </c>
      <c r="X23">
        <v>30.165326738924545</v>
      </c>
      <c r="Y23">
        <v>0</v>
      </c>
      <c r="Z23">
        <v>2.0007000000000006</v>
      </c>
      <c r="AA23">
        <v>0</v>
      </c>
      <c r="AB23">
        <v>0</v>
      </c>
      <c r="AC23">
        <v>0</v>
      </c>
      <c r="AD23">
        <v>2.79657</v>
      </c>
      <c r="AE23">
        <v>15.166195200000001</v>
      </c>
      <c r="AF23">
        <v>2.7225000000000001</v>
      </c>
      <c r="AG23">
        <v>12.516703679999999</v>
      </c>
      <c r="AH23">
        <v>12.057410000000001</v>
      </c>
      <c r="AI23">
        <v>0</v>
      </c>
      <c r="AJ23">
        <v>0</v>
      </c>
      <c r="AK23">
        <v>7.9806499999999998</v>
      </c>
      <c r="AL23">
        <v>0</v>
      </c>
      <c r="AM23">
        <v>0</v>
      </c>
      <c r="AN23">
        <v>0.78432999999999997</v>
      </c>
      <c r="AO23">
        <v>8.1179280000000009</v>
      </c>
      <c r="AP23">
        <v>3.7337524114967038</v>
      </c>
      <c r="AQ23">
        <v>0</v>
      </c>
      <c r="AR23">
        <v>2.7096000000000009</v>
      </c>
      <c r="AS23">
        <v>2.8889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608.90376736855239</v>
      </c>
      <c r="DN23">
        <v>21.235927120764856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9.3553415650118907</v>
      </c>
      <c r="L24">
        <v>410.0018678588068</v>
      </c>
      <c r="M24">
        <v>22.094689646860314</v>
      </c>
      <c r="N24">
        <v>17.781269321428571</v>
      </c>
      <c r="O24">
        <v>0</v>
      </c>
      <c r="P24">
        <v>31.636038635223287</v>
      </c>
      <c r="Q24">
        <v>3.0009570288520564</v>
      </c>
      <c r="R24">
        <v>13.005700683426898</v>
      </c>
      <c r="S24">
        <v>4.0053961002785528</v>
      </c>
      <c r="T24">
        <v>0</v>
      </c>
      <c r="U24">
        <v>53.536407918149465</v>
      </c>
      <c r="V24">
        <v>3.4965517241379311</v>
      </c>
      <c r="W24">
        <v>9.1211677274188343</v>
      </c>
      <c r="X24">
        <v>30.165326738924545</v>
      </c>
      <c r="Y24">
        <v>0</v>
      </c>
      <c r="Z24">
        <v>2.0007000000000006</v>
      </c>
      <c r="AA24">
        <v>0</v>
      </c>
      <c r="AB24">
        <v>3.6809999999999996</v>
      </c>
      <c r="AC24">
        <v>0</v>
      </c>
      <c r="AD24">
        <v>2.79657</v>
      </c>
      <c r="AE24">
        <v>15.166195200000001</v>
      </c>
      <c r="AF24">
        <v>2.7225000000000001</v>
      </c>
      <c r="AG24">
        <v>12.516703679999999</v>
      </c>
      <c r="AH24">
        <v>12.057410000000001</v>
      </c>
      <c r="AI24">
        <v>0</v>
      </c>
      <c r="AJ24">
        <v>0</v>
      </c>
      <c r="AK24">
        <v>7.9806499999999998</v>
      </c>
      <c r="AL24">
        <v>0</v>
      </c>
      <c r="AM24">
        <v>0</v>
      </c>
      <c r="AN24">
        <v>0.78432999999999997</v>
      </c>
      <c r="AO24">
        <v>8.1179280000000009</v>
      </c>
      <c r="AP24">
        <v>3.7337524114967038</v>
      </c>
      <c r="AQ24">
        <v>0</v>
      </c>
      <c r="AR24">
        <v>2.7096000000000009</v>
      </c>
      <c r="AS24">
        <v>2.8889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661.2939054349755</v>
      </c>
      <c r="DN24">
        <v>23.063048805040303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9.3553415650118907</v>
      </c>
      <c r="L25">
        <v>410.0018678588068</v>
      </c>
      <c r="M25">
        <v>22.094689646860314</v>
      </c>
      <c r="N25">
        <v>17.781269321428571</v>
      </c>
      <c r="O25">
        <v>0</v>
      </c>
      <c r="P25">
        <v>31.636038635223287</v>
      </c>
      <c r="Q25">
        <v>3.0009570288520564</v>
      </c>
      <c r="R25">
        <v>13.005700683426898</v>
      </c>
      <c r="S25">
        <v>4.0053961002785528</v>
      </c>
      <c r="T25">
        <v>0</v>
      </c>
      <c r="U25">
        <v>53.536407918149465</v>
      </c>
      <c r="V25">
        <v>3.4965517241379311</v>
      </c>
      <c r="W25">
        <v>9.1211677274188343</v>
      </c>
      <c r="X25">
        <v>30.165326738924545</v>
      </c>
      <c r="Y25">
        <v>0</v>
      </c>
      <c r="Z25">
        <v>0.33750000000000002</v>
      </c>
      <c r="AA25">
        <v>0</v>
      </c>
      <c r="AB25">
        <v>3.6809999999999996</v>
      </c>
      <c r="AC25">
        <v>0</v>
      </c>
      <c r="AD25">
        <v>2.79657</v>
      </c>
      <c r="AE25">
        <v>15.166195200000001</v>
      </c>
      <c r="AF25">
        <v>2.7225000000000001</v>
      </c>
      <c r="AG25">
        <v>12.516703679999999</v>
      </c>
      <c r="AH25">
        <v>12.057410000000001</v>
      </c>
      <c r="AI25">
        <v>0</v>
      </c>
      <c r="AJ25">
        <v>0</v>
      </c>
      <c r="AK25">
        <v>7.9806499999999998</v>
      </c>
      <c r="AL25">
        <v>0</v>
      </c>
      <c r="AM25">
        <v>0</v>
      </c>
      <c r="AN25">
        <v>0.78432999999999997</v>
      </c>
      <c r="AO25">
        <v>8.1179280000000009</v>
      </c>
      <c r="AP25">
        <v>3.7337524114967038</v>
      </c>
      <c r="AQ25">
        <v>0</v>
      </c>
      <c r="AR25">
        <v>14.902800000000003</v>
      </c>
      <c r="AS25">
        <v>3.3015999999999996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671.86783646952006</v>
      </c>
      <c r="DN25">
        <v>23.431817770495588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9.3553415650118907</v>
      </c>
      <c r="L26">
        <v>410.0018678588068</v>
      </c>
      <c r="M26">
        <v>22.094689646860314</v>
      </c>
      <c r="N26">
        <v>17.781269321428571</v>
      </c>
      <c r="O26">
        <v>0</v>
      </c>
      <c r="P26">
        <v>31.636038635223287</v>
      </c>
      <c r="Q26">
        <v>3.0009570288520564</v>
      </c>
      <c r="R26">
        <v>13.005700683426898</v>
      </c>
      <c r="S26">
        <v>4.0053961002785528</v>
      </c>
      <c r="T26">
        <v>0</v>
      </c>
      <c r="U26">
        <v>53.536407918149465</v>
      </c>
      <c r="V26">
        <v>3.4965517241379311</v>
      </c>
      <c r="W26">
        <v>9.1211677274188343</v>
      </c>
      <c r="X26">
        <v>30.165326738924545</v>
      </c>
      <c r="Y26">
        <v>0</v>
      </c>
      <c r="Z26">
        <v>0.33750000000000002</v>
      </c>
      <c r="AA26">
        <v>4.1197632387069536</v>
      </c>
      <c r="AB26">
        <v>3.6809999999999996</v>
      </c>
      <c r="AC26">
        <v>0</v>
      </c>
      <c r="AD26">
        <v>2.79657</v>
      </c>
      <c r="AE26">
        <v>15.166195200000001</v>
      </c>
      <c r="AF26">
        <v>2.7225000000000001</v>
      </c>
      <c r="AG26">
        <v>12.516703679999999</v>
      </c>
      <c r="AH26">
        <v>21.529014000000004</v>
      </c>
      <c r="AI26">
        <v>0</v>
      </c>
      <c r="AJ26">
        <v>0</v>
      </c>
      <c r="AK26">
        <v>7.9806499999999998</v>
      </c>
      <c r="AL26">
        <v>0</v>
      </c>
      <c r="AM26">
        <v>0</v>
      </c>
      <c r="AN26">
        <v>0.78432999999999997</v>
      </c>
      <c r="AO26">
        <v>8.1179280000000009</v>
      </c>
      <c r="AP26">
        <v>3.7337524114967038</v>
      </c>
      <c r="AQ26">
        <v>4.6391999999999989</v>
      </c>
      <c r="AR26">
        <v>14.902800000000003</v>
      </c>
      <c r="AS26">
        <v>9.7859422772821887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695.74976021523366</v>
      </c>
      <c r="DN26">
        <v>24.264803540770977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9.3553415650118907</v>
      </c>
      <c r="L27">
        <v>410.0018678588068</v>
      </c>
      <c r="M27">
        <v>22.64446797247221</v>
      </c>
      <c r="N27">
        <v>17.781269321428571</v>
      </c>
      <c r="O27">
        <v>0</v>
      </c>
      <c r="P27">
        <v>31.636038635223287</v>
      </c>
      <c r="Q27">
        <v>3.0009570288520564</v>
      </c>
      <c r="R27">
        <v>13.005700683426898</v>
      </c>
      <c r="S27">
        <v>4.0053961002785528</v>
      </c>
      <c r="T27">
        <v>0</v>
      </c>
      <c r="U27">
        <v>53.536407918149465</v>
      </c>
      <c r="V27">
        <v>3.4965517241379311</v>
      </c>
      <c r="W27">
        <v>9.1211677274188343</v>
      </c>
      <c r="X27">
        <v>30.165326738924545</v>
      </c>
      <c r="Y27">
        <v>0</v>
      </c>
      <c r="Z27">
        <v>1.0125</v>
      </c>
      <c r="AA27">
        <v>8.6030349984762857</v>
      </c>
      <c r="AB27">
        <v>3.6809999999999996</v>
      </c>
      <c r="AC27">
        <v>0</v>
      </c>
      <c r="AD27">
        <v>2.79657</v>
      </c>
      <c r="AE27">
        <v>15.166195200000001</v>
      </c>
      <c r="AF27">
        <v>2.7225000000000001</v>
      </c>
      <c r="AG27">
        <v>12.516703679999999</v>
      </c>
      <c r="AH27">
        <v>28.705351999999998</v>
      </c>
      <c r="AI27">
        <v>0</v>
      </c>
      <c r="AJ27">
        <v>0</v>
      </c>
      <c r="AK27">
        <v>7.9806499999999998</v>
      </c>
      <c r="AL27">
        <v>0</v>
      </c>
      <c r="AM27">
        <v>0</v>
      </c>
      <c r="AN27">
        <v>0.78432999999999997</v>
      </c>
      <c r="AO27">
        <v>8.1179280000000009</v>
      </c>
      <c r="AP27">
        <v>3.7337524114967038</v>
      </c>
      <c r="AQ27">
        <v>9.5490199999999987</v>
      </c>
      <c r="AR27">
        <v>2.7096000000000009</v>
      </c>
      <c r="AS27">
        <v>9.7859422772821887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701.16191326684554</v>
      </c>
      <c r="DN27">
        <v>24.453658574540516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9.3553415650118907</v>
      </c>
      <c r="L28">
        <v>410.0018678588068</v>
      </c>
      <c r="M28">
        <v>22.08538163001294</v>
      </c>
      <c r="N28">
        <v>17.781269321428571</v>
      </c>
      <c r="O28">
        <v>0</v>
      </c>
      <c r="P28">
        <v>31.636038635223287</v>
      </c>
      <c r="Q28">
        <v>3.0009570288520564</v>
      </c>
      <c r="R28">
        <v>13.005700683426898</v>
      </c>
      <c r="S28">
        <v>4.0053961002785528</v>
      </c>
      <c r="T28">
        <v>0</v>
      </c>
      <c r="U28">
        <v>53.536407918149465</v>
      </c>
      <c r="V28">
        <v>3.4965517241379311</v>
      </c>
      <c r="W28">
        <v>9.1211677274188343</v>
      </c>
      <c r="X28">
        <v>30.165326738924545</v>
      </c>
      <c r="Y28">
        <v>0</v>
      </c>
      <c r="Z28">
        <v>6.0021000000000013</v>
      </c>
      <c r="AA28">
        <v>12.916669448416508</v>
      </c>
      <c r="AB28">
        <v>3.6809999999999996</v>
      </c>
      <c r="AC28">
        <v>0</v>
      </c>
      <c r="AD28">
        <v>2.79657</v>
      </c>
      <c r="AE28">
        <v>15.166195200000001</v>
      </c>
      <c r="AF28">
        <v>2.7225000000000001</v>
      </c>
      <c r="AG28">
        <v>12.516703679999999</v>
      </c>
      <c r="AH28">
        <v>28.705351999999998</v>
      </c>
      <c r="AI28">
        <v>0</v>
      </c>
      <c r="AJ28">
        <v>0</v>
      </c>
      <c r="AK28">
        <v>7.9806499999999998</v>
      </c>
      <c r="AL28">
        <v>0</v>
      </c>
      <c r="AM28">
        <v>0</v>
      </c>
      <c r="AN28">
        <v>0.78432999999999997</v>
      </c>
      <c r="AO28">
        <v>8.1179280000000009</v>
      </c>
      <c r="AP28">
        <v>3.7337524114967038</v>
      </c>
      <c r="AQ28">
        <v>9.5490199999999987</v>
      </c>
      <c r="AR28">
        <v>2.7096000000000009</v>
      </c>
      <c r="AS28">
        <v>9.7859422772821887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709.61128565325839</v>
      </c>
      <c r="DN28">
        <v>24.748434295608678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9.3553415650118907</v>
      </c>
      <c r="L29">
        <v>410.0018678588068</v>
      </c>
      <c r="M29">
        <v>22.08538163001294</v>
      </c>
      <c r="N29">
        <v>17.781269321428571</v>
      </c>
      <c r="O29">
        <v>0</v>
      </c>
      <c r="P29">
        <v>31.636038635223287</v>
      </c>
      <c r="Q29">
        <v>2.9988958554729011</v>
      </c>
      <c r="R29">
        <v>13.005700683426898</v>
      </c>
      <c r="S29">
        <v>4.0053961002785528</v>
      </c>
      <c r="T29">
        <v>0</v>
      </c>
      <c r="U29">
        <v>53.526058718861215</v>
      </c>
      <c r="V29">
        <v>3.4965517241379311</v>
      </c>
      <c r="W29">
        <v>9.1211677274188343</v>
      </c>
      <c r="X29">
        <v>30.165326738924545</v>
      </c>
      <c r="Y29">
        <v>0</v>
      </c>
      <c r="Z29">
        <v>6.0021000000000013</v>
      </c>
      <c r="AA29">
        <v>12.916669448416508</v>
      </c>
      <c r="AB29">
        <v>3.6809999999999996</v>
      </c>
      <c r="AC29">
        <v>0</v>
      </c>
      <c r="AD29">
        <v>2.79657</v>
      </c>
      <c r="AE29">
        <v>15.166195200000001</v>
      </c>
      <c r="AF29">
        <v>2.7225000000000001</v>
      </c>
      <c r="AG29">
        <v>12.516703679999999</v>
      </c>
      <c r="AH29">
        <v>28.705351999999998</v>
      </c>
      <c r="AI29">
        <v>0</v>
      </c>
      <c r="AJ29">
        <v>0</v>
      </c>
      <c r="AK29">
        <v>7.9806499999999998</v>
      </c>
      <c r="AL29">
        <v>0</v>
      </c>
      <c r="AM29">
        <v>0</v>
      </c>
      <c r="AN29">
        <v>0.78432999999999997</v>
      </c>
      <c r="AO29">
        <v>8.1179280000000009</v>
      </c>
      <c r="AP29">
        <v>3.7337524114967038</v>
      </c>
      <c r="AQ29">
        <v>9.5490199999999987</v>
      </c>
      <c r="AR29">
        <v>2.7096000000000009</v>
      </c>
      <c r="AS29">
        <v>9.7859422772821887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709.59929356379871</v>
      </c>
      <c r="DN29">
        <v>24.748016012400942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9.3553415650118907</v>
      </c>
      <c r="L30">
        <v>410.0018678588068</v>
      </c>
      <c r="M30">
        <v>22.08538163001294</v>
      </c>
      <c r="N30">
        <v>17.781269321428571</v>
      </c>
      <c r="O30">
        <v>0</v>
      </c>
      <c r="P30">
        <v>31.636038635223287</v>
      </c>
      <c r="Q30">
        <v>2.9988958554729011</v>
      </c>
      <c r="R30">
        <v>13.005700683426898</v>
      </c>
      <c r="S30">
        <v>4.0053961002785528</v>
      </c>
      <c r="T30">
        <v>0</v>
      </c>
      <c r="U30">
        <v>53.526058718861215</v>
      </c>
      <c r="V30">
        <v>3.4965517241379311</v>
      </c>
      <c r="W30">
        <v>9.1211677274188343</v>
      </c>
      <c r="X30">
        <v>30.165326738924545</v>
      </c>
      <c r="Y30">
        <v>0</v>
      </c>
      <c r="Z30">
        <v>6.0021000000000013</v>
      </c>
      <c r="AA30">
        <v>12.916669448416508</v>
      </c>
      <c r="AB30">
        <v>3.6809999999999996</v>
      </c>
      <c r="AC30">
        <v>0</v>
      </c>
      <c r="AD30">
        <v>2.79657</v>
      </c>
      <c r="AE30">
        <v>15.166195200000001</v>
      </c>
      <c r="AF30">
        <v>2.7225000000000001</v>
      </c>
      <c r="AG30">
        <v>12.516703679999999</v>
      </c>
      <c r="AH30">
        <v>28.705351999999998</v>
      </c>
      <c r="AI30">
        <v>0</v>
      </c>
      <c r="AJ30">
        <v>0</v>
      </c>
      <c r="AK30">
        <v>7.9806499999999998</v>
      </c>
      <c r="AL30">
        <v>0</v>
      </c>
      <c r="AM30">
        <v>0</v>
      </c>
      <c r="AN30">
        <v>0.78432999999999997</v>
      </c>
      <c r="AO30">
        <v>8.1179280000000009</v>
      </c>
      <c r="AP30">
        <v>3.7337524114967038</v>
      </c>
      <c r="AQ30">
        <v>9.5490199999999987</v>
      </c>
      <c r="AR30">
        <v>2.7096000000000009</v>
      </c>
      <c r="AS30">
        <v>3.5079500000000001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703.53286955465524</v>
      </c>
      <c r="DN30">
        <v>24.536447744262375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9.3553415650118907</v>
      </c>
      <c r="L31">
        <v>410.0018678588068</v>
      </c>
      <c r="M31">
        <v>22.08538163001294</v>
      </c>
      <c r="N31">
        <v>17.781269321428571</v>
      </c>
      <c r="O31">
        <v>0</v>
      </c>
      <c r="P31">
        <v>31.636038635223287</v>
      </c>
      <c r="Q31">
        <v>2.9988958554729011</v>
      </c>
      <c r="R31">
        <v>13.005700683426898</v>
      </c>
      <c r="S31">
        <v>4.0053961002785528</v>
      </c>
      <c r="T31">
        <v>0</v>
      </c>
      <c r="U31">
        <v>53.526058718861215</v>
      </c>
      <c r="V31">
        <v>3.4965517241379311</v>
      </c>
      <c r="W31">
        <v>9.1211677274188343</v>
      </c>
      <c r="X31">
        <v>30.165326738924545</v>
      </c>
      <c r="Y31">
        <v>0</v>
      </c>
      <c r="Z31">
        <v>6.0021000000000013</v>
      </c>
      <c r="AA31">
        <v>8.6030349984762857</v>
      </c>
      <c r="AB31">
        <v>3.6809999999999996</v>
      </c>
      <c r="AC31">
        <v>0</v>
      </c>
      <c r="AD31">
        <v>2.79657</v>
      </c>
      <c r="AE31">
        <v>15.166195200000001</v>
      </c>
      <c r="AF31">
        <v>2.7225000000000001</v>
      </c>
      <c r="AG31">
        <v>12.516703679999999</v>
      </c>
      <c r="AH31">
        <v>28.705351999999998</v>
      </c>
      <c r="AI31">
        <v>0</v>
      </c>
      <c r="AJ31">
        <v>0</v>
      </c>
      <c r="AK31">
        <v>7.9806499999999998</v>
      </c>
      <c r="AL31">
        <v>0</v>
      </c>
      <c r="AM31">
        <v>0</v>
      </c>
      <c r="AN31">
        <v>0.78432999999999997</v>
      </c>
      <c r="AO31">
        <v>8.1179280000000009</v>
      </c>
      <c r="AP31">
        <v>3.5372391266810879</v>
      </c>
      <c r="AQ31">
        <v>4.7745099999999994</v>
      </c>
      <c r="AR31">
        <v>2.7096000000000009</v>
      </c>
      <c r="AS31">
        <v>2.8889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693.96302605394135</v>
      </c>
      <c r="DN31">
        <v>24.202583510220311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9.3553415650118907</v>
      </c>
      <c r="L32">
        <v>410.0018678588068</v>
      </c>
      <c r="M32">
        <v>22.08538163001294</v>
      </c>
      <c r="N32">
        <v>17.781269321428571</v>
      </c>
      <c r="O32">
        <v>0</v>
      </c>
      <c r="P32">
        <v>31.636038635223287</v>
      </c>
      <c r="Q32">
        <v>2.9988958554729011</v>
      </c>
      <c r="R32">
        <v>13.005700683426898</v>
      </c>
      <c r="S32">
        <v>4.0053961002785528</v>
      </c>
      <c r="T32">
        <v>0</v>
      </c>
      <c r="U32">
        <v>53.526058718861215</v>
      </c>
      <c r="V32">
        <v>3.4965517241379311</v>
      </c>
      <c r="W32">
        <v>9.1211677274188343</v>
      </c>
      <c r="X32">
        <v>30.165326738924545</v>
      </c>
      <c r="Y32">
        <v>0</v>
      </c>
      <c r="Z32">
        <v>2.0007000000000006</v>
      </c>
      <c r="AA32">
        <v>4.2894005485360642</v>
      </c>
      <c r="AB32">
        <v>3.6809999999999996</v>
      </c>
      <c r="AC32">
        <v>0</v>
      </c>
      <c r="AD32">
        <v>2.79657</v>
      </c>
      <c r="AE32">
        <v>15.166195200000001</v>
      </c>
      <c r="AF32">
        <v>2.7225000000000001</v>
      </c>
      <c r="AG32">
        <v>12.516703679999999</v>
      </c>
      <c r="AH32">
        <v>21.529014000000004</v>
      </c>
      <c r="AI32">
        <v>0</v>
      </c>
      <c r="AJ32">
        <v>0</v>
      </c>
      <c r="AK32">
        <v>7.9806499999999998</v>
      </c>
      <c r="AL32">
        <v>0</v>
      </c>
      <c r="AM32">
        <v>0</v>
      </c>
      <c r="AN32">
        <v>0.78432999999999997</v>
      </c>
      <c r="AO32">
        <v>8.1179280000000009</v>
      </c>
      <c r="AP32">
        <v>3.5372391266810879</v>
      </c>
      <c r="AQ32">
        <v>0</v>
      </c>
      <c r="AR32">
        <v>2.7096000000000009</v>
      </c>
      <c r="AS32">
        <v>2.8889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674.38020144418988</v>
      </c>
      <c r="DN32">
        <v>23.519525670031577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9.3553415650118907</v>
      </c>
      <c r="L33">
        <v>410.0018678588068</v>
      </c>
      <c r="M33">
        <v>22.08538163001294</v>
      </c>
      <c r="N33">
        <v>17.781269321428571</v>
      </c>
      <c r="O33">
        <v>0</v>
      </c>
      <c r="P33">
        <v>31.636038635223287</v>
      </c>
      <c r="Q33">
        <v>3.0000297821350763</v>
      </c>
      <c r="R33">
        <v>13.005700683426898</v>
      </c>
      <c r="S33">
        <v>4.0053961002785528</v>
      </c>
      <c r="T33">
        <v>0</v>
      </c>
      <c r="U33">
        <v>53.526058718861215</v>
      </c>
      <c r="V33">
        <v>3.4965517241379311</v>
      </c>
      <c r="W33">
        <v>10.242380729321079</v>
      </c>
      <c r="X33">
        <v>30.165326738924545</v>
      </c>
      <c r="Y33">
        <v>0</v>
      </c>
      <c r="Z33">
        <v>2.0007000000000006</v>
      </c>
      <c r="AA33">
        <v>4.2894005485360642</v>
      </c>
      <c r="AB33">
        <v>3.6809999999999996</v>
      </c>
      <c r="AC33">
        <v>0</v>
      </c>
      <c r="AD33">
        <v>2.79657</v>
      </c>
      <c r="AE33">
        <v>15.166195200000001</v>
      </c>
      <c r="AF33">
        <v>2.7225000000000001</v>
      </c>
      <c r="AG33">
        <v>12.516703679999999</v>
      </c>
      <c r="AH33">
        <v>21.529014000000004</v>
      </c>
      <c r="AI33">
        <v>0</v>
      </c>
      <c r="AJ33">
        <v>0</v>
      </c>
      <c r="AK33">
        <v>7.9806499999999998</v>
      </c>
      <c r="AL33">
        <v>0</v>
      </c>
      <c r="AM33">
        <v>0</v>
      </c>
      <c r="AN33">
        <v>0.78432999999999997</v>
      </c>
      <c r="AO33">
        <v>8.1179280000000009</v>
      </c>
      <c r="AP33">
        <v>3.5372391266810879</v>
      </c>
      <c r="AQ33">
        <v>0</v>
      </c>
      <c r="AR33">
        <v>2.7096000000000009</v>
      </c>
      <c r="AS33">
        <v>2.8889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675.46472530036021</v>
      </c>
      <c r="DN33">
        <v>23.557348742425738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9.3553415650118907</v>
      </c>
      <c r="L34">
        <v>400.01002618750704</v>
      </c>
      <c r="M34">
        <v>22.08538163001294</v>
      </c>
      <c r="N34">
        <v>17.781269321428571</v>
      </c>
      <c r="O34">
        <v>0</v>
      </c>
      <c r="P34">
        <v>31.636038635223287</v>
      </c>
      <c r="Q34">
        <v>3.0002258533042849</v>
      </c>
      <c r="R34">
        <v>13.005700683426898</v>
      </c>
      <c r="S34">
        <v>4.0053961002785528</v>
      </c>
      <c r="T34">
        <v>0</v>
      </c>
      <c r="U34">
        <v>53.526058718861215</v>
      </c>
      <c r="V34">
        <v>3.4965517241379311</v>
      </c>
      <c r="W34">
        <v>10.806084883057615</v>
      </c>
      <c r="X34">
        <v>30.165326738924545</v>
      </c>
      <c r="Y34">
        <v>0</v>
      </c>
      <c r="Z34">
        <v>2.0007000000000006</v>
      </c>
      <c r="AA34">
        <v>0</v>
      </c>
      <c r="AB34">
        <v>3.6809999999999996</v>
      </c>
      <c r="AC34">
        <v>0</v>
      </c>
      <c r="AD34">
        <v>2.79657</v>
      </c>
      <c r="AE34">
        <v>15.166195200000001</v>
      </c>
      <c r="AF34">
        <v>2.7225000000000001</v>
      </c>
      <c r="AG34">
        <v>12.516703679999999</v>
      </c>
      <c r="AH34">
        <v>21.529014000000004</v>
      </c>
      <c r="AI34">
        <v>0</v>
      </c>
      <c r="AJ34">
        <v>0</v>
      </c>
      <c r="AK34">
        <v>7.9806499999999998</v>
      </c>
      <c r="AL34">
        <v>0</v>
      </c>
      <c r="AM34">
        <v>0</v>
      </c>
      <c r="AN34">
        <v>0.78432999999999997</v>
      </c>
      <c r="AO34">
        <v>8.1179280000000009</v>
      </c>
      <c r="AP34">
        <v>3.5372391266810879</v>
      </c>
      <c r="AQ34">
        <v>0</v>
      </c>
      <c r="AR34">
        <v>2.7096000000000009</v>
      </c>
      <c r="AS34">
        <v>2.8889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662.20975476384251</v>
      </c>
      <c r="DN34">
        <v>23.094977284013233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4.9984170800872079</v>
      </c>
      <c r="L35">
        <v>319.99700129206224</v>
      </c>
      <c r="M35">
        <v>22.08538163001294</v>
      </c>
      <c r="N35">
        <v>17.781269321428571</v>
      </c>
      <c r="O35">
        <v>0</v>
      </c>
      <c r="P35">
        <v>31.636038635223287</v>
      </c>
      <c r="Q35">
        <v>3.0010956175298809</v>
      </c>
      <c r="R35">
        <v>7.0018503695281398</v>
      </c>
      <c r="S35">
        <v>4.0046086956521734</v>
      </c>
      <c r="T35">
        <v>0</v>
      </c>
      <c r="U35">
        <v>53.526058718861215</v>
      </c>
      <c r="V35">
        <v>3.4965517241379311</v>
      </c>
      <c r="W35">
        <v>10.806084883057615</v>
      </c>
      <c r="X35">
        <v>30.165326738924545</v>
      </c>
      <c r="Y35">
        <v>0</v>
      </c>
      <c r="Z35">
        <v>2.0007000000000006</v>
      </c>
      <c r="AA35">
        <v>0</v>
      </c>
      <c r="AB35">
        <v>3.6809999999999996</v>
      </c>
      <c r="AC35">
        <v>0</v>
      </c>
      <c r="AD35">
        <v>2.79657</v>
      </c>
      <c r="AE35">
        <v>15.166195200000001</v>
      </c>
      <c r="AF35">
        <v>2.7225000000000001</v>
      </c>
      <c r="AG35">
        <v>12.516703679999999</v>
      </c>
      <c r="AH35">
        <v>21.529014000000004</v>
      </c>
      <c r="AI35">
        <v>0.97650000000000026</v>
      </c>
      <c r="AJ35">
        <v>0</v>
      </c>
      <c r="AK35">
        <v>7.9806499999999998</v>
      </c>
      <c r="AL35">
        <v>0</v>
      </c>
      <c r="AM35">
        <v>0</v>
      </c>
      <c r="AN35">
        <v>0.78432999999999997</v>
      </c>
      <c r="AO35">
        <v>8.1179280000000009</v>
      </c>
      <c r="AP35">
        <v>3.5372391266810879</v>
      </c>
      <c r="AQ35">
        <v>0</v>
      </c>
      <c r="AR35">
        <v>3.3870000000000009</v>
      </c>
      <c r="AS35">
        <v>2.8889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576.47979548463866</v>
      </c>
      <c r="DN35">
        <v>20.10511922854803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4.9984136374103567</v>
      </c>
      <c r="L36">
        <v>250.00291707181555</v>
      </c>
      <c r="M36">
        <v>22.08538163001294</v>
      </c>
      <c r="N36">
        <v>17.781269321428571</v>
      </c>
      <c r="O36">
        <v>0</v>
      </c>
      <c r="P36">
        <v>31.636038635223287</v>
      </c>
      <c r="Q36">
        <v>3.0003757911392408</v>
      </c>
      <c r="R36">
        <v>7.0018503695281398</v>
      </c>
      <c r="S36">
        <v>3.9971122414248024</v>
      </c>
      <c r="T36">
        <v>0</v>
      </c>
      <c r="U36">
        <v>53.526058718861215</v>
      </c>
      <c r="V36">
        <v>3.4965517241379311</v>
      </c>
      <c r="W36">
        <v>11.169046423601447</v>
      </c>
      <c r="X36">
        <v>30.165326738924545</v>
      </c>
      <c r="Y36">
        <v>0</v>
      </c>
      <c r="Z36">
        <v>2.0007000000000006</v>
      </c>
      <c r="AA36">
        <v>0</v>
      </c>
      <c r="AB36">
        <v>3.6809999999999996</v>
      </c>
      <c r="AC36">
        <v>0</v>
      </c>
      <c r="AD36">
        <v>2.79657</v>
      </c>
      <c r="AE36">
        <v>15.166195200000001</v>
      </c>
      <c r="AF36">
        <v>2.7225000000000001</v>
      </c>
      <c r="AG36">
        <v>12.516703679999999</v>
      </c>
      <c r="AH36">
        <v>14.323622000000002</v>
      </c>
      <c r="AI36">
        <v>3.515400000000001</v>
      </c>
      <c r="AJ36">
        <v>0</v>
      </c>
      <c r="AK36">
        <v>7.9806499999999998</v>
      </c>
      <c r="AL36">
        <v>0</v>
      </c>
      <c r="AM36">
        <v>0</v>
      </c>
      <c r="AN36">
        <v>0.78432999999999997</v>
      </c>
      <c r="AO36">
        <v>8.1179280000000009</v>
      </c>
      <c r="AP36">
        <v>3.5372391266810879</v>
      </c>
      <c r="AQ36">
        <v>0</v>
      </c>
      <c r="AR36">
        <v>3.3870000000000009</v>
      </c>
      <c r="AS36">
        <v>2.8889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504.67806761657738</v>
      </c>
      <c r="DN36">
        <v>17.601012693611811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4.9984928864239215</v>
      </c>
      <c r="L37">
        <v>209.99493670886076</v>
      </c>
      <c r="M37">
        <v>22.08538163001294</v>
      </c>
      <c r="N37">
        <v>17.781269321428571</v>
      </c>
      <c r="O37">
        <v>0</v>
      </c>
      <c r="P37">
        <v>31.636038635223287</v>
      </c>
      <c r="Q37">
        <v>3.002070393374741</v>
      </c>
      <c r="R37">
        <v>7.0018503695281398</v>
      </c>
      <c r="S37">
        <v>4.0034482758620689</v>
      </c>
      <c r="T37">
        <v>0</v>
      </c>
      <c r="U37">
        <v>53.526058718861215</v>
      </c>
      <c r="V37">
        <v>3.4965517241379311</v>
      </c>
      <c r="W37">
        <v>11.169046423601447</v>
      </c>
      <c r="X37">
        <v>30.165326738924545</v>
      </c>
      <c r="Y37">
        <v>0</v>
      </c>
      <c r="Z37">
        <v>2.0007000000000006</v>
      </c>
      <c r="AA37">
        <v>0</v>
      </c>
      <c r="AB37">
        <v>3.6809999999999996</v>
      </c>
      <c r="AC37">
        <v>0</v>
      </c>
      <c r="AD37">
        <v>2.79657</v>
      </c>
      <c r="AE37">
        <v>15.166195200000001</v>
      </c>
      <c r="AF37">
        <v>2.7225000000000001</v>
      </c>
      <c r="AG37">
        <v>12.516703679999999</v>
      </c>
      <c r="AH37">
        <v>12.057410000000001</v>
      </c>
      <c r="AI37">
        <v>15.050599200000004</v>
      </c>
      <c r="AJ37">
        <v>0</v>
      </c>
      <c r="AK37">
        <v>7.9806499999999998</v>
      </c>
      <c r="AL37">
        <v>0</v>
      </c>
      <c r="AM37">
        <v>0</v>
      </c>
      <c r="AN37">
        <v>0.78432999999999997</v>
      </c>
      <c r="AO37">
        <v>8.1179280000000009</v>
      </c>
      <c r="AP37">
        <v>3.5372391266810879</v>
      </c>
      <c r="AQ37">
        <v>0</v>
      </c>
      <c r="AR37">
        <v>14.902800000000003</v>
      </c>
      <c r="AS37">
        <v>2.8889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486.1105326706089</v>
      </c>
      <c r="DN37">
        <v>16.953464362311738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4.9984749123074588</v>
      </c>
      <c r="L38">
        <v>209.99493670886076</v>
      </c>
      <c r="M38">
        <v>22.08538163001294</v>
      </c>
      <c r="N38">
        <v>17.781269321428571</v>
      </c>
      <c r="O38">
        <v>0</v>
      </c>
      <c r="P38">
        <v>31.636038635223287</v>
      </c>
      <c r="Q38">
        <v>3.002070393374741</v>
      </c>
      <c r="R38">
        <v>7.0018503695281398</v>
      </c>
      <c r="S38">
        <v>4.0034482758620689</v>
      </c>
      <c r="T38">
        <v>0</v>
      </c>
      <c r="U38">
        <v>53.526058718861215</v>
      </c>
      <c r="V38">
        <v>3.4965517241379311</v>
      </c>
      <c r="W38">
        <v>11.542310326086955</v>
      </c>
      <c r="X38">
        <v>30.165326738924545</v>
      </c>
      <c r="Y38">
        <v>0</v>
      </c>
      <c r="Z38">
        <v>2.0007000000000006</v>
      </c>
      <c r="AA38">
        <v>0</v>
      </c>
      <c r="AB38">
        <v>3.6809999999999996</v>
      </c>
      <c r="AC38">
        <v>0</v>
      </c>
      <c r="AD38">
        <v>2.79657</v>
      </c>
      <c r="AE38">
        <v>15.166195200000001</v>
      </c>
      <c r="AF38">
        <v>2.7225000000000001</v>
      </c>
      <c r="AG38">
        <v>12.516703679999999</v>
      </c>
      <c r="AH38">
        <v>12.057410000000001</v>
      </c>
      <c r="AI38">
        <v>15.050599200000004</v>
      </c>
      <c r="AJ38">
        <v>0</v>
      </c>
      <c r="AK38">
        <v>7.9806499999999998</v>
      </c>
      <c r="AL38">
        <v>0</v>
      </c>
      <c r="AM38">
        <v>0</v>
      </c>
      <c r="AN38">
        <v>0.78432999999999997</v>
      </c>
      <c r="AO38">
        <v>8.1179280000000009</v>
      </c>
      <c r="AP38">
        <v>3.5372391266810879</v>
      </c>
      <c r="AQ38">
        <v>0</v>
      </c>
      <c r="AR38">
        <v>14.902800000000003</v>
      </c>
      <c r="AS38">
        <v>2.8889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486.47120009643174</v>
      </c>
      <c r="DN38">
        <v>16.966042864858021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4.998407896831714</v>
      </c>
      <c r="L39">
        <v>209.99493670886076</v>
      </c>
      <c r="M39">
        <v>22.08538163001294</v>
      </c>
      <c r="N39">
        <v>17.781269321428571</v>
      </c>
      <c r="O39">
        <v>0</v>
      </c>
      <c r="P39">
        <v>31.636038635223287</v>
      </c>
      <c r="Q39">
        <v>3.002070393374741</v>
      </c>
      <c r="R39">
        <v>7.0018503695281398</v>
      </c>
      <c r="S39">
        <v>4.0034482758620689</v>
      </c>
      <c r="T39">
        <v>0</v>
      </c>
      <c r="U39">
        <v>53.526058718861215</v>
      </c>
      <c r="V39">
        <v>3.4965517241379311</v>
      </c>
      <c r="W39">
        <v>11.542310326086955</v>
      </c>
      <c r="X39">
        <v>30.165326738924545</v>
      </c>
      <c r="Y39">
        <v>0</v>
      </c>
      <c r="Z39">
        <v>2.0007000000000006</v>
      </c>
      <c r="AA39">
        <v>0</v>
      </c>
      <c r="AB39">
        <v>3.6809999999999996</v>
      </c>
      <c r="AC39">
        <v>0</v>
      </c>
      <c r="AD39">
        <v>2.79657</v>
      </c>
      <c r="AE39">
        <v>15.166195200000001</v>
      </c>
      <c r="AF39">
        <v>2.7225000000000001</v>
      </c>
      <c r="AG39">
        <v>12.516703679999999</v>
      </c>
      <c r="AH39">
        <v>12.057410000000001</v>
      </c>
      <c r="AI39">
        <v>15.050599200000004</v>
      </c>
      <c r="AJ39">
        <v>0</v>
      </c>
      <c r="AK39">
        <v>7.9806499999999998</v>
      </c>
      <c r="AL39">
        <v>0</v>
      </c>
      <c r="AM39">
        <v>0</v>
      </c>
      <c r="AN39">
        <v>0.78432999999999997</v>
      </c>
      <c r="AO39">
        <v>8.1179280000000009</v>
      </c>
      <c r="AP39">
        <v>3.7337524114967038</v>
      </c>
      <c r="AQ39">
        <v>0</v>
      </c>
      <c r="AR39">
        <v>3.3870000000000009</v>
      </c>
      <c r="AS39">
        <v>2.8889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475.53329696295668</v>
      </c>
      <c r="DN39">
        <v>16.584592267672939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9.2311579850346259</v>
      </c>
      <c r="L40">
        <v>232.93723931691193</v>
      </c>
      <c r="M40">
        <v>22.08538163001294</v>
      </c>
      <c r="N40">
        <v>17.781269321428571</v>
      </c>
      <c r="O40">
        <v>0</v>
      </c>
      <c r="P40">
        <v>31.636038635223287</v>
      </c>
      <c r="Q40">
        <v>3.002070393374741</v>
      </c>
      <c r="R40">
        <v>13.005700683426898</v>
      </c>
      <c r="S40">
        <v>4.0034482758620689</v>
      </c>
      <c r="T40">
        <v>0</v>
      </c>
      <c r="U40">
        <v>53.526058718861215</v>
      </c>
      <c r="V40">
        <v>3.4965517241379311</v>
      </c>
      <c r="W40">
        <v>11.542310326086955</v>
      </c>
      <c r="X40">
        <v>30.165326738924545</v>
      </c>
      <c r="Y40">
        <v>0</v>
      </c>
      <c r="Z40">
        <v>2.0007000000000006</v>
      </c>
      <c r="AA40">
        <v>0</v>
      </c>
      <c r="AB40">
        <v>3.6809999999999996</v>
      </c>
      <c r="AC40">
        <v>0</v>
      </c>
      <c r="AD40">
        <v>2.79657</v>
      </c>
      <c r="AE40">
        <v>15.166195200000001</v>
      </c>
      <c r="AF40">
        <v>2.7225000000000001</v>
      </c>
      <c r="AG40">
        <v>12.516703679999999</v>
      </c>
      <c r="AH40">
        <v>12.057410000000001</v>
      </c>
      <c r="AI40">
        <v>15.050599200000004</v>
      </c>
      <c r="AJ40">
        <v>0</v>
      </c>
      <c r="AK40">
        <v>7.9806499999999998</v>
      </c>
      <c r="AL40">
        <v>0</v>
      </c>
      <c r="AM40">
        <v>0</v>
      </c>
      <c r="AN40">
        <v>0.78432999999999997</v>
      </c>
      <c r="AO40">
        <v>8.1179280000000009</v>
      </c>
      <c r="AP40">
        <v>3.7337524114967038</v>
      </c>
      <c r="AQ40">
        <v>0</v>
      </c>
      <c r="AR40">
        <v>3.3870000000000009</v>
      </c>
      <c r="AS40">
        <v>2.8889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507.59407110998819</v>
      </c>
      <c r="DN40">
        <v>17.702721130794362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9.3552093412505481</v>
      </c>
      <c r="L41">
        <v>303.7988172821627</v>
      </c>
      <c r="M41">
        <v>22.08538163001294</v>
      </c>
      <c r="N41">
        <v>17.781269321428571</v>
      </c>
      <c r="O41">
        <v>0</v>
      </c>
      <c r="P41">
        <v>31.636038635223287</v>
      </c>
      <c r="Q41">
        <v>3.0017003188097768</v>
      </c>
      <c r="R41">
        <v>13.005700683426898</v>
      </c>
      <c r="S41">
        <v>3.5379310344827588</v>
      </c>
      <c r="T41">
        <v>0</v>
      </c>
      <c r="U41">
        <v>53.526058718861215</v>
      </c>
      <c r="V41">
        <v>3.4965517241379311</v>
      </c>
      <c r="W41">
        <v>11.542310326086955</v>
      </c>
      <c r="X41">
        <v>30.165326738924545</v>
      </c>
      <c r="Y41">
        <v>0</v>
      </c>
      <c r="Z41">
        <v>2.0007000000000006</v>
      </c>
      <c r="AA41">
        <v>0</v>
      </c>
      <c r="AB41">
        <v>3.6809999999999996</v>
      </c>
      <c r="AC41">
        <v>0</v>
      </c>
      <c r="AD41">
        <v>2.79657</v>
      </c>
      <c r="AE41">
        <v>15.166195200000001</v>
      </c>
      <c r="AF41">
        <v>2.7225000000000001</v>
      </c>
      <c r="AG41">
        <v>12.516703679999999</v>
      </c>
      <c r="AH41">
        <v>12.057410000000001</v>
      </c>
      <c r="AI41">
        <v>10.033732800000001</v>
      </c>
      <c r="AJ41">
        <v>0</v>
      </c>
      <c r="AK41">
        <v>7.9806499999999998</v>
      </c>
      <c r="AL41">
        <v>0</v>
      </c>
      <c r="AM41">
        <v>0</v>
      </c>
      <c r="AN41">
        <v>0.78432999999999997</v>
      </c>
      <c r="AO41">
        <v>8.1179280000000009</v>
      </c>
      <c r="AP41">
        <v>3.7337524114967038</v>
      </c>
      <c r="AQ41">
        <v>0</v>
      </c>
      <c r="AR41">
        <v>3.3870000000000009</v>
      </c>
      <c r="AS41">
        <v>2.8889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570.88949983986242</v>
      </c>
      <c r="DN41">
        <v>19.910168006442305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9.3554988967131649</v>
      </c>
      <c r="L42">
        <v>374.65004648431767</v>
      </c>
      <c r="M42">
        <v>22.08538163001294</v>
      </c>
      <c r="N42">
        <v>17.781269321428571</v>
      </c>
      <c r="O42">
        <v>0</v>
      </c>
      <c r="P42">
        <v>31.636038635223287</v>
      </c>
      <c r="Q42">
        <v>3.0017003188097768</v>
      </c>
      <c r="R42">
        <v>13.005700683426898</v>
      </c>
      <c r="S42">
        <v>3.9955419847328244</v>
      </c>
      <c r="T42">
        <v>0</v>
      </c>
      <c r="U42">
        <v>53.526058718861215</v>
      </c>
      <c r="V42">
        <v>3.4965517241379311</v>
      </c>
      <c r="W42">
        <v>11.921900981692758</v>
      </c>
      <c r="X42">
        <v>30.165326738924545</v>
      </c>
      <c r="Y42">
        <v>0</v>
      </c>
      <c r="Z42">
        <v>2.0007000000000006</v>
      </c>
      <c r="AA42">
        <v>0</v>
      </c>
      <c r="AB42">
        <v>3.6809999999999996</v>
      </c>
      <c r="AC42">
        <v>0</v>
      </c>
      <c r="AD42">
        <v>2.79657</v>
      </c>
      <c r="AE42">
        <v>15.166195200000001</v>
      </c>
      <c r="AF42">
        <v>2.7225000000000001</v>
      </c>
      <c r="AG42">
        <v>12.516703679999999</v>
      </c>
      <c r="AH42">
        <v>12.057410000000001</v>
      </c>
      <c r="AI42">
        <v>10.033732800000001</v>
      </c>
      <c r="AJ42">
        <v>0</v>
      </c>
      <c r="AK42">
        <v>7.9806499999999998</v>
      </c>
      <c r="AL42">
        <v>0</v>
      </c>
      <c r="AM42">
        <v>0</v>
      </c>
      <c r="AN42">
        <v>0.78432999999999997</v>
      </c>
      <c r="AO42">
        <v>8.1179280000000009</v>
      </c>
      <c r="AP42">
        <v>3.7337524114967038</v>
      </c>
      <c r="AQ42">
        <v>0</v>
      </c>
      <c r="AR42">
        <v>3.3870000000000009</v>
      </c>
      <c r="AS42">
        <v>2.8889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640.16231043933874</v>
      </c>
      <c r="DN42">
        <v>22.326077770439539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9.3553495882678668</v>
      </c>
      <c r="L43">
        <v>374.65004648431767</v>
      </c>
      <c r="M43">
        <v>22.08538163001294</v>
      </c>
      <c r="N43">
        <v>17.781269321428571</v>
      </c>
      <c r="O43">
        <v>0</v>
      </c>
      <c r="P43">
        <v>31.636038635223287</v>
      </c>
      <c r="Q43">
        <v>3.0017003188097768</v>
      </c>
      <c r="R43">
        <v>13.005700683426898</v>
      </c>
      <c r="S43">
        <v>3.9955419847328244</v>
      </c>
      <c r="T43">
        <v>0</v>
      </c>
      <c r="U43">
        <v>53.526058718861215</v>
      </c>
      <c r="V43">
        <v>3.4965517241379311</v>
      </c>
      <c r="W43">
        <v>11.921900981692758</v>
      </c>
      <c r="X43">
        <v>30.165326738924545</v>
      </c>
      <c r="Y43">
        <v>0</v>
      </c>
      <c r="Z43">
        <v>0</v>
      </c>
      <c r="AA43">
        <v>0</v>
      </c>
      <c r="AB43">
        <v>3.6809999999999996</v>
      </c>
      <c r="AC43">
        <v>0</v>
      </c>
      <c r="AD43">
        <v>2.79657</v>
      </c>
      <c r="AE43">
        <v>10.07616</v>
      </c>
      <c r="AF43">
        <v>2.7225000000000001</v>
      </c>
      <c r="AG43">
        <v>12.516703679999999</v>
      </c>
      <c r="AH43">
        <v>12.057410000000001</v>
      </c>
      <c r="AI43">
        <v>1.5624</v>
      </c>
      <c r="AJ43">
        <v>0</v>
      </c>
      <c r="AK43">
        <v>7.9806499999999998</v>
      </c>
      <c r="AL43">
        <v>0</v>
      </c>
      <c r="AM43">
        <v>0</v>
      </c>
      <c r="AN43">
        <v>0.78432999999999997</v>
      </c>
      <c r="AO43">
        <v>8.1179280000000009</v>
      </c>
      <c r="AP43">
        <v>3.6158444406073338</v>
      </c>
      <c r="AQ43">
        <v>0</v>
      </c>
      <c r="AR43">
        <v>3.3870000000000009</v>
      </c>
      <c r="AS43">
        <v>2.8889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625.01061247045084</v>
      </c>
      <c r="DN43">
        <v>21.797650459992713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9.3552332923617225</v>
      </c>
      <c r="L44">
        <v>392.36344523092015</v>
      </c>
      <c r="M44">
        <v>22.08538163001294</v>
      </c>
      <c r="N44">
        <v>17.781269321428571</v>
      </c>
      <c r="O44">
        <v>0</v>
      </c>
      <c r="P44">
        <v>31.636038635223287</v>
      </c>
      <c r="Q44">
        <v>3.0017003188097768</v>
      </c>
      <c r="R44">
        <v>13.005700683426898</v>
      </c>
      <c r="S44">
        <v>3.9955419847328244</v>
      </c>
      <c r="T44">
        <v>0</v>
      </c>
      <c r="U44">
        <v>53.526058718861215</v>
      </c>
      <c r="V44">
        <v>3.4965517241379311</v>
      </c>
      <c r="W44">
        <v>12.10656963021243</v>
      </c>
      <c r="X44">
        <v>30.165326738924545</v>
      </c>
      <c r="Y44">
        <v>0</v>
      </c>
      <c r="Z44">
        <v>0</v>
      </c>
      <c r="AA44">
        <v>0</v>
      </c>
      <c r="AB44">
        <v>3.6809999999999996</v>
      </c>
      <c r="AC44">
        <v>0</v>
      </c>
      <c r="AD44">
        <v>2.79657</v>
      </c>
      <c r="AE44">
        <v>10.07616</v>
      </c>
      <c r="AF44">
        <v>2.7225000000000001</v>
      </c>
      <c r="AG44">
        <v>12.516703679999999</v>
      </c>
      <c r="AH44">
        <v>12.057410000000001</v>
      </c>
      <c r="AI44">
        <v>0.97650000000000026</v>
      </c>
      <c r="AJ44">
        <v>0</v>
      </c>
      <c r="AK44">
        <v>7.9806499999999998</v>
      </c>
      <c r="AL44">
        <v>0</v>
      </c>
      <c r="AM44">
        <v>0</v>
      </c>
      <c r="AN44">
        <v>0.78432999999999997</v>
      </c>
      <c r="AO44">
        <v>8.1179280000000009</v>
      </c>
      <c r="AP44">
        <v>3.6158444406073338</v>
      </c>
      <c r="AQ44">
        <v>0</v>
      </c>
      <c r="AR44">
        <v>3.3870000000000009</v>
      </c>
      <c r="AS44">
        <v>2.8889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641.73924720835873</v>
      </c>
      <c r="DN44">
        <v>22.381066821300774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9.3554439437106112</v>
      </c>
      <c r="L45">
        <v>393.25343985796712</v>
      </c>
      <c r="M45">
        <v>22.08538163001294</v>
      </c>
      <c r="N45">
        <v>17.781269321428571</v>
      </c>
      <c r="O45">
        <v>0</v>
      </c>
      <c r="P45">
        <v>31.636038635223287</v>
      </c>
      <c r="Q45">
        <v>3.0017003188097768</v>
      </c>
      <c r="R45">
        <v>13.005700683426898</v>
      </c>
      <c r="S45">
        <v>3.9955419847328244</v>
      </c>
      <c r="T45">
        <v>0</v>
      </c>
      <c r="U45">
        <v>53.526058718861215</v>
      </c>
      <c r="V45">
        <v>3.4965517241379311</v>
      </c>
      <c r="W45">
        <v>12.10656963021243</v>
      </c>
      <c r="X45">
        <v>30.165326738924545</v>
      </c>
      <c r="Y45">
        <v>0</v>
      </c>
      <c r="Z45">
        <v>0</v>
      </c>
      <c r="AA45">
        <v>0</v>
      </c>
      <c r="AB45">
        <v>0</v>
      </c>
      <c r="AC45">
        <v>0</v>
      </c>
      <c r="AD45">
        <v>2.79657</v>
      </c>
      <c r="AE45">
        <v>10.07616</v>
      </c>
      <c r="AF45">
        <v>2.7225000000000001</v>
      </c>
      <c r="AG45">
        <v>12.516703679999999</v>
      </c>
      <c r="AH45">
        <v>7.1763380000000003</v>
      </c>
      <c r="AI45">
        <v>0</v>
      </c>
      <c r="AJ45">
        <v>0</v>
      </c>
      <c r="AK45">
        <v>7.9806499999999998</v>
      </c>
      <c r="AL45">
        <v>0</v>
      </c>
      <c r="AM45">
        <v>0</v>
      </c>
      <c r="AN45">
        <v>0.78432999999999997</v>
      </c>
      <c r="AO45">
        <v>8.1179280000000009</v>
      </c>
      <c r="AP45">
        <v>3.6158444406073338</v>
      </c>
      <c r="AQ45">
        <v>0</v>
      </c>
      <c r="AR45">
        <v>3.3870000000000009</v>
      </c>
      <c r="AS45">
        <v>2.8889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633.38233054643172</v>
      </c>
      <c r="DN45">
        <v>22.089616761623741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9.355219569249277</v>
      </c>
      <c r="L46">
        <v>393.25343985796712</v>
      </c>
      <c r="M46">
        <v>22.08538163001294</v>
      </c>
      <c r="N46">
        <v>17.781269321428571</v>
      </c>
      <c r="O46">
        <v>0</v>
      </c>
      <c r="P46">
        <v>31.636038635223287</v>
      </c>
      <c r="Q46">
        <v>3.0017003188097768</v>
      </c>
      <c r="R46">
        <v>13.005700683426898</v>
      </c>
      <c r="S46">
        <v>3.9955419847328244</v>
      </c>
      <c r="T46">
        <v>0</v>
      </c>
      <c r="U46">
        <v>53.526058718861215</v>
      </c>
      <c r="V46">
        <v>3.4965517241379311</v>
      </c>
      <c r="W46">
        <v>12.10656963021243</v>
      </c>
      <c r="X46">
        <v>30.165326738924545</v>
      </c>
      <c r="Y46">
        <v>0</v>
      </c>
      <c r="Z46">
        <v>0</v>
      </c>
      <c r="AA46">
        <v>0</v>
      </c>
      <c r="AB46">
        <v>0</v>
      </c>
      <c r="AC46">
        <v>0</v>
      </c>
      <c r="AD46">
        <v>2.79657</v>
      </c>
      <c r="AE46">
        <v>10.07616</v>
      </c>
      <c r="AF46">
        <v>2.7225000000000001</v>
      </c>
      <c r="AG46">
        <v>12.516703679999999</v>
      </c>
      <c r="AH46">
        <v>7.1763380000000003</v>
      </c>
      <c r="AI46">
        <v>0</v>
      </c>
      <c r="AJ46">
        <v>0</v>
      </c>
      <c r="AK46">
        <v>7.9806499999999998</v>
      </c>
      <c r="AL46">
        <v>0</v>
      </c>
      <c r="AM46">
        <v>0</v>
      </c>
      <c r="AN46">
        <v>0.78432999999999997</v>
      </c>
      <c r="AO46">
        <v>8.1179280000000009</v>
      </c>
      <c r="AP46">
        <v>3.6158444406073338</v>
      </c>
      <c r="AQ46">
        <v>0</v>
      </c>
      <c r="AR46">
        <v>3.3870000000000009</v>
      </c>
      <c r="AS46">
        <v>2.8889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633.38211373323827</v>
      </c>
      <c r="DN46">
        <v>22.089609200355714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9.3554439437106112</v>
      </c>
      <c r="L47">
        <v>393.25343985796712</v>
      </c>
      <c r="M47">
        <v>22.08538163001294</v>
      </c>
      <c r="N47">
        <v>17.781269321428571</v>
      </c>
      <c r="O47">
        <v>0</v>
      </c>
      <c r="P47">
        <v>31.636038635223287</v>
      </c>
      <c r="Q47">
        <v>3.0017003188097768</v>
      </c>
      <c r="R47">
        <v>13.005700683426898</v>
      </c>
      <c r="S47">
        <v>3.9955419847328244</v>
      </c>
      <c r="T47">
        <v>0</v>
      </c>
      <c r="U47">
        <v>53.526058718861215</v>
      </c>
      <c r="V47">
        <v>3.4965517241379311</v>
      </c>
      <c r="W47">
        <v>12.10656963021243</v>
      </c>
      <c r="X47">
        <v>30.165326738924545</v>
      </c>
      <c r="Y47">
        <v>0</v>
      </c>
      <c r="Z47">
        <v>0</v>
      </c>
      <c r="AA47">
        <v>0</v>
      </c>
      <c r="AB47">
        <v>0</v>
      </c>
      <c r="AC47">
        <v>0</v>
      </c>
      <c r="AD47">
        <v>2.79657</v>
      </c>
      <c r="AE47">
        <v>10.07616</v>
      </c>
      <c r="AF47">
        <v>2.7225000000000001</v>
      </c>
      <c r="AG47">
        <v>12.516703679999999</v>
      </c>
      <c r="AH47">
        <v>7.1763380000000003</v>
      </c>
      <c r="AI47">
        <v>0</v>
      </c>
      <c r="AJ47">
        <v>0</v>
      </c>
      <c r="AK47">
        <v>7.9806499999999998</v>
      </c>
      <c r="AL47">
        <v>0</v>
      </c>
      <c r="AM47">
        <v>0</v>
      </c>
      <c r="AN47">
        <v>0.78432999999999997</v>
      </c>
      <c r="AO47">
        <v>8.1179280000000009</v>
      </c>
      <c r="AP47">
        <v>3.6158444406073338</v>
      </c>
      <c r="AQ47">
        <v>0</v>
      </c>
      <c r="AR47">
        <v>2.7096000000000009</v>
      </c>
      <c r="AS47">
        <v>2.8889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632.72775904914897</v>
      </c>
      <c r="DN47">
        <v>22.06678825890635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9.3553497095435674</v>
      </c>
      <c r="L48">
        <v>419.73595439998132</v>
      </c>
      <c r="M48">
        <v>22.08538163001294</v>
      </c>
      <c r="N48">
        <v>17.781269321428571</v>
      </c>
      <c r="O48">
        <v>0</v>
      </c>
      <c r="P48">
        <v>31.636038635223287</v>
      </c>
      <c r="Q48">
        <v>3.0017003188097768</v>
      </c>
      <c r="R48">
        <v>13.005700683426898</v>
      </c>
      <c r="S48">
        <v>3.9955419847328244</v>
      </c>
      <c r="T48">
        <v>0</v>
      </c>
      <c r="U48">
        <v>53.526058718861215</v>
      </c>
      <c r="V48">
        <v>3.4965517241379311</v>
      </c>
      <c r="W48">
        <v>12.10656963021243</v>
      </c>
      <c r="X48">
        <v>30.165326738924545</v>
      </c>
      <c r="Y48">
        <v>0</v>
      </c>
      <c r="Z48">
        <v>0</v>
      </c>
      <c r="AA48">
        <v>0</v>
      </c>
      <c r="AB48">
        <v>0</v>
      </c>
      <c r="AC48">
        <v>0</v>
      </c>
      <c r="AD48">
        <v>2.79657</v>
      </c>
      <c r="AE48">
        <v>10.07616</v>
      </c>
      <c r="AF48">
        <v>2.7225000000000001</v>
      </c>
      <c r="AG48">
        <v>12.516703679999999</v>
      </c>
      <c r="AH48">
        <v>7.1763380000000003</v>
      </c>
      <c r="AI48">
        <v>0</v>
      </c>
      <c r="AJ48">
        <v>0</v>
      </c>
      <c r="AK48">
        <v>7.9806499999999998</v>
      </c>
      <c r="AL48">
        <v>0</v>
      </c>
      <c r="AM48">
        <v>0</v>
      </c>
      <c r="AN48">
        <v>0.78432999999999997</v>
      </c>
      <c r="AO48">
        <v>8.1179280000000009</v>
      </c>
      <c r="AP48">
        <v>3.6158444406073338</v>
      </c>
      <c r="AQ48">
        <v>0</v>
      </c>
      <c r="AR48">
        <v>14.902800000000003</v>
      </c>
      <c r="AS48">
        <v>3.7143000000000006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670.89759505009044</v>
      </c>
      <c r="DN48">
        <v>23.397972565811994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9.3552415178790209</v>
      </c>
      <c r="L49">
        <v>414.99475474907854</v>
      </c>
      <c r="M49">
        <v>22.08538163001294</v>
      </c>
      <c r="N49">
        <v>17.78359025950942</v>
      </c>
      <c r="O49">
        <v>0</v>
      </c>
      <c r="P49">
        <v>31.636038635223287</v>
      </c>
      <c r="Q49">
        <v>6.1272693675762442</v>
      </c>
      <c r="R49">
        <v>13.005700683426898</v>
      </c>
      <c r="S49">
        <v>8.0933072166476627</v>
      </c>
      <c r="T49">
        <v>0</v>
      </c>
      <c r="U49">
        <v>53.526058718861215</v>
      </c>
      <c r="V49">
        <v>3.4965517241379311</v>
      </c>
      <c r="W49">
        <v>12.10656963021243</v>
      </c>
      <c r="X49">
        <v>30.165326738924545</v>
      </c>
      <c r="Y49">
        <v>0</v>
      </c>
      <c r="Z49">
        <v>0</v>
      </c>
      <c r="AA49">
        <v>0</v>
      </c>
      <c r="AB49">
        <v>0</v>
      </c>
      <c r="AC49">
        <v>0</v>
      </c>
      <c r="AD49">
        <v>2.79657</v>
      </c>
      <c r="AE49">
        <v>10.07616</v>
      </c>
      <c r="AF49">
        <v>2.7225000000000001</v>
      </c>
      <c r="AG49">
        <v>12.516703679999999</v>
      </c>
      <c r="AH49">
        <v>7.1763380000000003</v>
      </c>
      <c r="AI49">
        <v>0</v>
      </c>
      <c r="AJ49">
        <v>0</v>
      </c>
      <c r="AK49">
        <v>7.9806499999999998</v>
      </c>
      <c r="AL49">
        <v>0</v>
      </c>
      <c r="AM49">
        <v>0</v>
      </c>
      <c r="AN49">
        <v>0.78432999999999997</v>
      </c>
      <c r="AO49">
        <v>8.1179280000000009</v>
      </c>
      <c r="AP49">
        <v>3.6158444406073338</v>
      </c>
      <c r="AQ49">
        <v>0</v>
      </c>
      <c r="AR49">
        <v>14.902800000000003</v>
      </c>
      <c r="AS49">
        <v>9.7859422772821887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679.16524809258294</v>
      </c>
      <c r="DN49">
        <v>23.686309176796506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9.3552871363555958</v>
      </c>
      <c r="L50">
        <v>414.99475474907854</v>
      </c>
      <c r="M50">
        <v>22.08538163001294</v>
      </c>
      <c r="N50">
        <v>17.78359025950942</v>
      </c>
      <c r="O50">
        <v>0</v>
      </c>
      <c r="P50">
        <v>31.636038635223287</v>
      </c>
      <c r="Q50">
        <v>6.1358618283881317</v>
      </c>
      <c r="R50">
        <v>13.005700683426898</v>
      </c>
      <c r="S50">
        <v>8.0947025641025636</v>
      </c>
      <c r="T50">
        <v>0</v>
      </c>
      <c r="U50">
        <v>53.526058718861215</v>
      </c>
      <c r="V50">
        <v>3.4965517241379311</v>
      </c>
      <c r="W50">
        <v>12.10656963021243</v>
      </c>
      <c r="X50">
        <v>30.165326738924545</v>
      </c>
      <c r="Y50">
        <v>0</v>
      </c>
      <c r="Z50">
        <v>0</v>
      </c>
      <c r="AA50">
        <v>0</v>
      </c>
      <c r="AB50">
        <v>0</v>
      </c>
      <c r="AC50">
        <v>0</v>
      </c>
      <c r="AD50">
        <v>2.79657</v>
      </c>
      <c r="AE50">
        <v>10.07616</v>
      </c>
      <c r="AF50">
        <v>2.7225000000000001</v>
      </c>
      <c r="AG50">
        <v>12.516703679999999</v>
      </c>
      <c r="AH50">
        <v>7.1763380000000003</v>
      </c>
      <c r="AI50">
        <v>0</v>
      </c>
      <c r="AJ50">
        <v>0</v>
      </c>
      <c r="AK50">
        <v>7.9806499999999998</v>
      </c>
      <c r="AL50">
        <v>0</v>
      </c>
      <c r="AM50">
        <v>0</v>
      </c>
      <c r="AN50">
        <v>0.78432999999999997</v>
      </c>
      <c r="AO50">
        <v>8.1179280000000009</v>
      </c>
      <c r="AP50">
        <v>3.6158444406073338</v>
      </c>
      <c r="AQ50">
        <v>0</v>
      </c>
      <c r="AR50">
        <v>3.3870000000000009</v>
      </c>
      <c r="AS50">
        <v>9.7859422772821887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668.04722556830711</v>
      </c>
      <c r="DN50">
        <v>23.298565127815912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9.3552283361407458</v>
      </c>
      <c r="L51">
        <v>364.99506574560587</v>
      </c>
      <c r="M51">
        <v>22.08538163001294</v>
      </c>
      <c r="N51">
        <v>17.78359025950942</v>
      </c>
      <c r="O51">
        <v>0</v>
      </c>
      <c r="P51">
        <v>31.636038635223287</v>
      </c>
      <c r="Q51">
        <v>3.0011248593925761</v>
      </c>
      <c r="R51">
        <v>13.005700683426898</v>
      </c>
      <c r="S51">
        <v>4.0006039076376556</v>
      </c>
      <c r="T51">
        <v>0</v>
      </c>
      <c r="U51">
        <v>53.526058718861215</v>
      </c>
      <c r="V51">
        <v>3.4965517241379311</v>
      </c>
      <c r="W51">
        <v>12.10656963021243</v>
      </c>
      <c r="X51">
        <v>30.165326738924545</v>
      </c>
      <c r="Y51">
        <v>0</v>
      </c>
      <c r="Z51">
        <v>0</v>
      </c>
      <c r="AA51">
        <v>0</v>
      </c>
      <c r="AB51">
        <v>0</v>
      </c>
      <c r="AC51">
        <v>0</v>
      </c>
      <c r="AD51">
        <v>5.59314</v>
      </c>
      <c r="AE51">
        <v>10.07616</v>
      </c>
      <c r="AF51">
        <v>2.7225000000000001</v>
      </c>
      <c r="AG51">
        <v>12.516703679999999</v>
      </c>
      <c r="AH51">
        <v>7.1763380000000003</v>
      </c>
      <c r="AI51">
        <v>0</v>
      </c>
      <c r="AJ51">
        <v>0</v>
      </c>
      <c r="AK51">
        <v>7.9806499999999998</v>
      </c>
      <c r="AL51">
        <v>0</v>
      </c>
      <c r="AM51">
        <v>0</v>
      </c>
      <c r="AN51">
        <v>0.78432999999999997</v>
      </c>
      <c r="AO51">
        <v>8.1179280000000009</v>
      </c>
      <c r="AP51">
        <v>3.4586338127548411</v>
      </c>
      <c r="AQ51">
        <v>0</v>
      </c>
      <c r="AR51">
        <v>3.3870000000000009</v>
      </c>
      <c r="AS51">
        <v>9.7859422772821887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615.29766775788312</v>
      </c>
      <c r="DN51">
        <v>21.458898881239239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9.3553313591664153</v>
      </c>
      <c r="L52">
        <v>343.99523460410558</v>
      </c>
      <c r="M52">
        <v>22.08538163001294</v>
      </c>
      <c r="N52">
        <v>17.78359025950942</v>
      </c>
      <c r="O52">
        <v>0</v>
      </c>
      <c r="P52">
        <v>31.636038635223287</v>
      </c>
      <c r="Q52">
        <v>3.0011248593925761</v>
      </c>
      <c r="R52">
        <v>13.005700683426898</v>
      </c>
      <c r="S52">
        <v>4.0006039076376556</v>
      </c>
      <c r="T52">
        <v>0</v>
      </c>
      <c r="U52">
        <v>53.526058718861215</v>
      </c>
      <c r="V52">
        <v>3.4965517241379311</v>
      </c>
      <c r="W52">
        <v>12.10656963021243</v>
      </c>
      <c r="X52">
        <v>30.165326738924545</v>
      </c>
      <c r="Y52">
        <v>0</v>
      </c>
      <c r="Z52">
        <v>0</v>
      </c>
      <c r="AA52">
        <v>0</v>
      </c>
      <c r="AB52">
        <v>0</v>
      </c>
      <c r="AC52">
        <v>0</v>
      </c>
      <c r="AD52">
        <v>5.59314</v>
      </c>
      <c r="AE52">
        <v>10.07616</v>
      </c>
      <c r="AF52">
        <v>2.7225000000000001</v>
      </c>
      <c r="AG52">
        <v>12.516703679999999</v>
      </c>
      <c r="AH52">
        <v>7.1763380000000003</v>
      </c>
      <c r="AI52">
        <v>0</v>
      </c>
      <c r="AJ52">
        <v>0</v>
      </c>
      <c r="AK52">
        <v>7.9806499999999998</v>
      </c>
      <c r="AL52">
        <v>0</v>
      </c>
      <c r="AM52">
        <v>0</v>
      </c>
      <c r="AN52">
        <v>0.78432999999999997</v>
      </c>
      <c r="AO52">
        <v>8.1179280000000009</v>
      </c>
      <c r="AP52">
        <v>3.4586338127548411</v>
      </c>
      <c r="AQ52">
        <v>0</v>
      </c>
      <c r="AR52">
        <v>3.3870000000000009</v>
      </c>
      <c r="AS52">
        <v>9.7859422772821887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595.00563047694709</v>
      </c>
      <c r="DN52">
        <v>20.75120804370064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9.3553497095435674</v>
      </c>
      <c r="L53">
        <v>338.99484712179014</v>
      </c>
      <c r="M53">
        <v>22.08538163001294</v>
      </c>
      <c r="N53">
        <v>17.78359025950942</v>
      </c>
      <c r="O53">
        <v>0</v>
      </c>
      <c r="P53">
        <v>31.636038635223287</v>
      </c>
      <c r="Q53">
        <v>3.0011248593925761</v>
      </c>
      <c r="R53">
        <v>13.005700683426898</v>
      </c>
      <c r="S53">
        <v>4.0006039076376556</v>
      </c>
      <c r="T53">
        <v>0</v>
      </c>
      <c r="U53">
        <v>53.526058718861215</v>
      </c>
      <c r="V53">
        <v>3.4965517241379311</v>
      </c>
      <c r="W53">
        <v>12.10656963021243</v>
      </c>
      <c r="X53">
        <v>30.165326738924545</v>
      </c>
      <c r="Y53">
        <v>0</v>
      </c>
      <c r="Z53">
        <v>0</v>
      </c>
      <c r="AA53">
        <v>0</v>
      </c>
      <c r="AB53">
        <v>0</v>
      </c>
      <c r="AC53">
        <v>0</v>
      </c>
      <c r="AD53">
        <v>5.59314</v>
      </c>
      <c r="AE53">
        <v>10.07616</v>
      </c>
      <c r="AF53">
        <v>2.7225000000000001</v>
      </c>
      <c r="AG53">
        <v>12.516703679999999</v>
      </c>
      <c r="AH53">
        <v>7.1763380000000003</v>
      </c>
      <c r="AI53">
        <v>0</v>
      </c>
      <c r="AJ53">
        <v>0</v>
      </c>
      <c r="AK53">
        <v>7.9806499999999998</v>
      </c>
      <c r="AL53">
        <v>0</v>
      </c>
      <c r="AM53">
        <v>0</v>
      </c>
      <c r="AN53">
        <v>0.78432999999999997</v>
      </c>
      <c r="AO53">
        <v>8.1179280000000009</v>
      </c>
      <c r="AP53">
        <v>3.4586338127548411</v>
      </c>
      <c r="AQ53">
        <v>0</v>
      </c>
      <c r="AR53">
        <v>3.3870000000000009</v>
      </c>
      <c r="AS53">
        <v>3.7143000000000006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584.30674597065206</v>
      </c>
      <c r="DN53">
        <v>20.378081140775301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9.3553036232372975</v>
      </c>
      <c r="L54">
        <v>327.99481842468367</v>
      </c>
      <c r="M54">
        <v>22.08538163001294</v>
      </c>
      <c r="N54">
        <v>17.78359025950942</v>
      </c>
      <c r="O54">
        <v>0</v>
      </c>
      <c r="P54">
        <v>31.636038635223287</v>
      </c>
      <c r="Q54">
        <v>3.0011248593925761</v>
      </c>
      <c r="R54">
        <v>13.005700683426898</v>
      </c>
      <c r="S54">
        <v>4.0006039076376556</v>
      </c>
      <c r="T54">
        <v>0</v>
      </c>
      <c r="U54">
        <v>53.526058718861215</v>
      </c>
      <c r="V54">
        <v>3.4965517241379311</v>
      </c>
      <c r="W54">
        <v>12.10656963021243</v>
      </c>
      <c r="X54">
        <v>30.165326738924545</v>
      </c>
      <c r="Y54">
        <v>0</v>
      </c>
      <c r="Z54">
        <v>0</v>
      </c>
      <c r="AA54">
        <v>0</v>
      </c>
      <c r="AB54">
        <v>0</v>
      </c>
      <c r="AC54">
        <v>0</v>
      </c>
      <c r="AD54">
        <v>5.59314</v>
      </c>
      <c r="AE54">
        <v>10.07616</v>
      </c>
      <c r="AF54">
        <v>2.7225000000000001</v>
      </c>
      <c r="AG54">
        <v>12.516703679999999</v>
      </c>
      <c r="AH54">
        <v>7.1763380000000003</v>
      </c>
      <c r="AI54">
        <v>0</v>
      </c>
      <c r="AJ54">
        <v>0</v>
      </c>
      <c r="AK54">
        <v>7.9806499999999998</v>
      </c>
      <c r="AL54">
        <v>0</v>
      </c>
      <c r="AM54">
        <v>0</v>
      </c>
      <c r="AN54">
        <v>0.78432999999999997</v>
      </c>
      <c r="AO54">
        <v>8.1179280000000009</v>
      </c>
      <c r="AP54">
        <v>3.4586338127548411</v>
      </c>
      <c r="AQ54">
        <v>0</v>
      </c>
      <c r="AR54">
        <v>3.3870000000000009</v>
      </c>
      <c r="AS54">
        <v>2.8889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572.87978954011783</v>
      </c>
      <c r="DN54">
        <v>19.979562787896789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9.3552720186217719</v>
      </c>
      <c r="L55">
        <v>269.06388640746064</v>
      </c>
      <c r="M55">
        <v>22.08538163001294</v>
      </c>
      <c r="N55">
        <v>17.78359025950942</v>
      </c>
      <c r="O55">
        <v>0</v>
      </c>
      <c r="P55">
        <v>31.636038635223287</v>
      </c>
      <c r="Q55">
        <v>3.0011248593925761</v>
      </c>
      <c r="R55">
        <v>13.005700683426898</v>
      </c>
      <c r="S55">
        <v>4.0006039076376556</v>
      </c>
      <c r="T55">
        <v>0</v>
      </c>
      <c r="U55">
        <v>53.526058718861215</v>
      </c>
      <c r="V55">
        <v>3.4965517241379311</v>
      </c>
      <c r="W55">
        <v>12.10656963021243</v>
      </c>
      <c r="X55">
        <v>30.165326738924545</v>
      </c>
      <c r="Y55">
        <v>0</v>
      </c>
      <c r="Z55">
        <v>0</v>
      </c>
      <c r="AA55">
        <v>0</v>
      </c>
      <c r="AB55">
        <v>0</v>
      </c>
      <c r="AC55">
        <v>0</v>
      </c>
      <c r="AD55">
        <v>5.59314</v>
      </c>
      <c r="AE55">
        <v>10.07616</v>
      </c>
      <c r="AF55">
        <v>2.7225000000000001</v>
      </c>
      <c r="AG55">
        <v>12.516703679999999</v>
      </c>
      <c r="AH55">
        <v>7.1763380000000003</v>
      </c>
      <c r="AI55">
        <v>0</v>
      </c>
      <c r="AJ55">
        <v>0</v>
      </c>
      <c r="AK55">
        <v>7.9806499999999998</v>
      </c>
      <c r="AL55">
        <v>0</v>
      </c>
      <c r="AM55">
        <v>0</v>
      </c>
      <c r="AN55">
        <v>0.78432999999999997</v>
      </c>
      <c r="AO55">
        <v>8.1179280000000009</v>
      </c>
      <c r="AP55">
        <v>3.4586338127548411</v>
      </c>
      <c r="AQ55">
        <v>0</v>
      </c>
      <c r="AR55">
        <v>3.3870000000000009</v>
      </c>
      <c r="AS55">
        <v>2.8889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515.93479908068582</v>
      </c>
      <c r="DN55">
        <v>17.993589625490479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9.3553419586433826</v>
      </c>
      <c r="L56">
        <v>233.99527622097676</v>
      </c>
      <c r="M56">
        <v>22.08538163001294</v>
      </c>
      <c r="N56">
        <v>17.78359025950942</v>
      </c>
      <c r="O56">
        <v>0</v>
      </c>
      <c r="P56">
        <v>31.636038635223287</v>
      </c>
      <c r="Q56">
        <v>3.0011248593925761</v>
      </c>
      <c r="R56">
        <v>13.005700683426898</v>
      </c>
      <c r="S56">
        <v>4.0006039076376556</v>
      </c>
      <c r="T56">
        <v>0</v>
      </c>
      <c r="U56">
        <v>53.526058718861215</v>
      </c>
      <c r="V56">
        <v>3.4965517241379311</v>
      </c>
      <c r="W56">
        <v>12.10656963021243</v>
      </c>
      <c r="X56">
        <v>30.165326738924545</v>
      </c>
      <c r="Y56">
        <v>0</v>
      </c>
      <c r="Z56">
        <v>0</v>
      </c>
      <c r="AA56">
        <v>0</v>
      </c>
      <c r="AB56">
        <v>0</v>
      </c>
      <c r="AC56">
        <v>0</v>
      </c>
      <c r="AD56">
        <v>5.59314</v>
      </c>
      <c r="AE56">
        <v>10.07616</v>
      </c>
      <c r="AF56">
        <v>2.7225000000000001</v>
      </c>
      <c r="AG56">
        <v>12.516703679999999</v>
      </c>
      <c r="AH56">
        <v>12.057410000000001</v>
      </c>
      <c r="AI56">
        <v>0</v>
      </c>
      <c r="AJ56">
        <v>0</v>
      </c>
      <c r="AK56">
        <v>7.9806499999999998</v>
      </c>
      <c r="AL56">
        <v>0</v>
      </c>
      <c r="AM56">
        <v>0</v>
      </c>
      <c r="AN56">
        <v>0.78432999999999997</v>
      </c>
      <c r="AO56">
        <v>8.1179280000000009</v>
      </c>
      <c r="AP56">
        <v>3.4586338127548411</v>
      </c>
      <c r="AQ56">
        <v>0</v>
      </c>
      <c r="AR56">
        <v>3.3870000000000009</v>
      </c>
      <c r="AS56">
        <v>2.8889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486.76464867810148</v>
      </c>
      <c r="DN56">
        <v>16.976271781612486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9.3552720186217719</v>
      </c>
      <c r="L57">
        <v>242.1483216642755</v>
      </c>
      <c r="M57">
        <v>22.08538163001294</v>
      </c>
      <c r="N57">
        <v>17.78359025950942</v>
      </c>
      <c r="O57">
        <v>0</v>
      </c>
      <c r="P57">
        <v>31.636038635223287</v>
      </c>
      <c r="Q57">
        <v>3.0011248593925761</v>
      </c>
      <c r="R57">
        <v>13.005700683426898</v>
      </c>
      <c r="S57">
        <v>4.0006039076376556</v>
      </c>
      <c r="T57">
        <v>0</v>
      </c>
      <c r="U57">
        <v>53.526058718861215</v>
      </c>
      <c r="V57">
        <v>3.4965517241379311</v>
      </c>
      <c r="W57">
        <v>10.241242245657569</v>
      </c>
      <c r="X57">
        <v>30.165326738924545</v>
      </c>
      <c r="Y57">
        <v>0</v>
      </c>
      <c r="Z57">
        <v>0</v>
      </c>
      <c r="AA57">
        <v>0</v>
      </c>
      <c r="AB57">
        <v>0</v>
      </c>
      <c r="AC57">
        <v>0</v>
      </c>
      <c r="AD57">
        <v>5.59314</v>
      </c>
      <c r="AE57">
        <v>10.07616</v>
      </c>
      <c r="AF57">
        <v>2.7225000000000001</v>
      </c>
      <c r="AG57">
        <v>12.516703679999999</v>
      </c>
      <c r="AH57">
        <v>12.057410000000001</v>
      </c>
      <c r="AI57">
        <v>0</v>
      </c>
      <c r="AJ57">
        <v>0</v>
      </c>
      <c r="AK57">
        <v>7.9806499999999998</v>
      </c>
      <c r="AL57">
        <v>0</v>
      </c>
      <c r="AM57">
        <v>0</v>
      </c>
      <c r="AN57">
        <v>0.78432999999999997</v>
      </c>
      <c r="AO57">
        <v>8.1179280000000009</v>
      </c>
      <c r="AP57">
        <v>3.5372391266810879</v>
      </c>
      <c r="AQ57">
        <v>0</v>
      </c>
      <c r="AR57">
        <v>3.3870000000000009</v>
      </c>
      <c r="AS57">
        <v>2.8889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492.91635507042702</v>
      </c>
      <c r="DN57">
        <v>17.190818821935473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9.3550839156936689</v>
      </c>
      <c r="L58">
        <v>294.577216856554</v>
      </c>
      <c r="M58">
        <v>22.08538163001294</v>
      </c>
      <c r="N58">
        <v>17.78359025950942</v>
      </c>
      <c r="O58">
        <v>0</v>
      </c>
      <c r="P58">
        <v>31.636038635223287</v>
      </c>
      <c r="Q58">
        <v>3.0011248593925761</v>
      </c>
      <c r="R58">
        <v>13.005700683426898</v>
      </c>
      <c r="S58">
        <v>4.0006039076376556</v>
      </c>
      <c r="T58">
        <v>0</v>
      </c>
      <c r="U58">
        <v>53.526058718861215</v>
      </c>
      <c r="V58">
        <v>3.4965517241379311</v>
      </c>
      <c r="W58">
        <v>10.241242245657569</v>
      </c>
      <c r="X58">
        <v>30.165326738924545</v>
      </c>
      <c r="Y58">
        <v>0</v>
      </c>
      <c r="Z58">
        <v>0</v>
      </c>
      <c r="AA58">
        <v>0</v>
      </c>
      <c r="AB58">
        <v>0</v>
      </c>
      <c r="AC58">
        <v>0</v>
      </c>
      <c r="AD58">
        <v>5.59314</v>
      </c>
      <c r="AE58">
        <v>10.07616</v>
      </c>
      <c r="AF58">
        <v>2.7225000000000001</v>
      </c>
      <c r="AG58">
        <v>12.516703679999999</v>
      </c>
      <c r="AH58">
        <v>21.499960000000005</v>
      </c>
      <c r="AI58">
        <v>0</v>
      </c>
      <c r="AJ58">
        <v>0</v>
      </c>
      <c r="AK58">
        <v>7.9806499999999998</v>
      </c>
      <c r="AL58">
        <v>0</v>
      </c>
      <c r="AM58">
        <v>0</v>
      </c>
      <c r="AN58">
        <v>0.78432999999999997</v>
      </c>
      <c r="AO58">
        <v>8.1179280000000009</v>
      </c>
      <c r="AP58">
        <v>3.5372391266810879</v>
      </c>
      <c r="AQ58">
        <v>0</v>
      </c>
      <c r="AR58">
        <v>3.3870000000000009</v>
      </c>
      <c r="AS58">
        <v>2.8889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552.7025503899531</v>
      </c>
      <c r="DN58">
        <v>19.275880591759829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9.3553415650118907</v>
      </c>
      <c r="L59">
        <v>368.93937685492898</v>
      </c>
      <c r="M59">
        <v>22.08538163001294</v>
      </c>
      <c r="N59">
        <v>17.78359025950942</v>
      </c>
      <c r="O59">
        <v>0</v>
      </c>
      <c r="P59">
        <v>31.636038635223287</v>
      </c>
      <c r="Q59">
        <v>3.0011248593925761</v>
      </c>
      <c r="R59">
        <v>13.005700683426898</v>
      </c>
      <c r="S59">
        <v>4.0006039076376556</v>
      </c>
      <c r="T59">
        <v>0</v>
      </c>
      <c r="U59">
        <v>53.526058718861215</v>
      </c>
      <c r="V59">
        <v>3.4965517241379311</v>
      </c>
      <c r="W59">
        <v>10.241242245657569</v>
      </c>
      <c r="X59">
        <v>30.165326738924545</v>
      </c>
      <c r="Y59">
        <v>0</v>
      </c>
      <c r="Z59">
        <v>0</v>
      </c>
      <c r="AA59">
        <v>0</v>
      </c>
      <c r="AB59">
        <v>0</v>
      </c>
      <c r="AC59">
        <v>0</v>
      </c>
      <c r="AD59">
        <v>5.59314</v>
      </c>
      <c r="AE59">
        <v>10.07616</v>
      </c>
      <c r="AF59">
        <v>2.7225000000000001</v>
      </c>
      <c r="AG59">
        <v>12.516703679999999</v>
      </c>
      <c r="AH59">
        <v>21.499960000000005</v>
      </c>
      <c r="AI59">
        <v>0</v>
      </c>
      <c r="AJ59">
        <v>0</v>
      </c>
      <c r="AK59">
        <v>7.9806499999999998</v>
      </c>
      <c r="AL59">
        <v>0</v>
      </c>
      <c r="AM59">
        <v>0</v>
      </c>
      <c r="AN59">
        <v>0.78432999999999997</v>
      </c>
      <c r="AO59">
        <v>8.1179280000000009</v>
      </c>
      <c r="AP59">
        <v>3.7337524114967038</v>
      </c>
      <c r="AQ59">
        <v>0</v>
      </c>
      <c r="AR59">
        <v>3.3870000000000009</v>
      </c>
      <c r="AS59">
        <v>2.8889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624.74883442127225</v>
      </c>
      <c r="DN59">
        <v>21.788527492949179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9.3553415650118907</v>
      </c>
      <c r="L60">
        <v>370.00917882588328</v>
      </c>
      <c r="M60">
        <v>22.08538163001294</v>
      </c>
      <c r="N60">
        <v>17.78359025950942</v>
      </c>
      <c r="O60">
        <v>0</v>
      </c>
      <c r="P60">
        <v>31.636038635223287</v>
      </c>
      <c r="Q60">
        <v>3.0003021243115651</v>
      </c>
      <c r="R60">
        <v>13.005700683426898</v>
      </c>
      <c r="S60">
        <v>4.0028069139966282</v>
      </c>
      <c r="T60">
        <v>0</v>
      </c>
      <c r="U60">
        <v>53.526058718861215</v>
      </c>
      <c r="V60">
        <v>3.4965517241379311</v>
      </c>
      <c r="W60">
        <v>10.241242245657569</v>
      </c>
      <c r="X60">
        <v>30.165326738924545</v>
      </c>
      <c r="Y60">
        <v>0</v>
      </c>
      <c r="Z60">
        <v>0</v>
      </c>
      <c r="AA60">
        <v>0</v>
      </c>
      <c r="AB60">
        <v>0</v>
      </c>
      <c r="AC60">
        <v>0</v>
      </c>
      <c r="AD60">
        <v>5.59314</v>
      </c>
      <c r="AE60">
        <v>10.07616</v>
      </c>
      <c r="AF60">
        <v>2.7225000000000001</v>
      </c>
      <c r="AG60">
        <v>12.516703679999999</v>
      </c>
      <c r="AH60">
        <v>21.499960000000005</v>
      </c>
      <c r="AI60">
        <v>0</v>
      </c>
      <c r="AJ60">
        <v>0</v>
      </c>
      <c r="AK60">
        <v>7.9806499999999998</v>
      </c>
      <c r="AL60">
        <v>0</v>
      </c>
      <c r="AM60">
        <v>0</v>
      </c>
      <c r="AN60">
        <v>0.78432999999999997</v>
      </c>
      <c r="AO60">
        <v>8.1179280000000009</v>
      </c>
      <c r="AP60">
        <v>3.7337524114967038</v>
      </c>
      <c r="AQ60">
        <v>0</v>
      </c>
      <c r="AR60">
        <v>3.3870000000000009</v>
      </c>
      <c r="AS60">
        <v>2.8889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625.78391779947913</v>
      </c>
      <c r="DN60">
        <v>21.824626356974505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9.3553415650118907</v>
      </c>
      <c r="L61">
        <v>370.00917882588328</v>
      </c>
      <c r="M61">
        <v>22.08538163001294</v>
      </c>
      <c r="N61">
        <v>17.78359025950942</v>
      </c>
      <c r="O61">
        <v>0</v>
      </c>
      <c r="P61">
        <v>31.636038635223287</v>
      </c>
      <c r="Q61">
        <v>3.0003021243115651</v>
      </c>
      <c r="R61">
        <v>13.005700683426898</v>
      </c>
      <c r="S61">
        <v>4.0028069139966282</v>
      </c>
      <c r="T61">
        <v>0</v>
      </c>
      <c r="U61">
        <v>53.526058718861215</v>
      </c>
      <c r="V61">
        <v>3.4965517241379311</v>
      </c>
      <c r="W61">
        <v>10.241242245657569</v>
      </c>
      <c r="X61">
        <v>30.165326738924545</v>
      </c>
      <c r="Y61">
        <v>0</v>
      </c>
      <c r="Z61">
        <v>2.0007000000000006</v>
      </c>
      <c r="AA61">
        <v>0</v>
      </c>
      <c r="AB61">
        <v>0</v>
      </c>
      <c r="AC61">
        <v>0</v>
      </c>
      <c r="AD61">
        <v>5.59314</v>
      </c>
      <c r="AE61">
        <v>10.07616</v>
      </c>
      <c r="AF61">
        <v>2.7225000000000001</v>
      </c>
      <c r="AG61">
        <v>12.516703679999999</v>
      </c>
      <c r="AH61">
        <v>21.499960000000005</v>
      </c>
      <c r="AI61">
        <v>0</v>
      </c>
      <c r="AJ61">
        <v>0</v>
      </c>
      <c r="AK61">
        <v>7.9806499999999998</v>
      </c>
      <c r="AL61">
        <v>0</v>
      </c>
      <c r="AM61">
        <v>0</v>
      </c>
      <c r="AN61">
        <v>0.78432999999999997</v>
      </c>
      <c r="AO61">
        <v>8.1179280000000009</v>
      </c>
      <c r="AP61">
        <v>3.7337524114967038</v>
      </c>
      <c r="AQ61">
        <v>0</v>
      </c>
      <c r="AR61">
        <v>3.3870000000000009</v>
      </c>
      <c r="AS61">
        <v>2.8889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627.71719419720648</v>
      </c>
      <c r="DN61">
        <v>21.892049959247231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9.3553415650118907</v>
      </c>
      <c r="L62">
        <v>370.00917882588328</v>
      </c>
      <c r="M62">
        <v>22.08538163001294</v>
      </c>
      <c r="N62">
        <v>17.78359025950942</v>
      </c>
      <c r="O62">
        <v>0</v>
      </c>
      <c r="P62">
        <v>31.636038635223287</v>
      </c>
      <c r="Q62">
        <v>3.0003021243115651</v>
      </c>
      <c r="R62">
        <v>13.005700683426898</v>
      </c>
      <c r="S62">
        <v>4.0028069139966282</v>
      </c>
      <c r="T62">
        <v>0</v>
      </c>
      <c r="U62">
        <v>53.526058718861215</v>
      </c>
      <c r="V62">
        <v>3.4965517241379311</v>
      </c>
      <c r="W62">
        <v>10.241242245657569</v>
      </c>
      <c r="X62">
        <v>30.165326738924545</v>
      </c>
      <c r="Y62">
        <v>0</v>
      </c>
      <c r="Z62">
        <v>2.0007000000000006</v>
      </c>
      <c r="AA62">
        <v>0</v>
      </c>
      <c r="AB62">
        <v>0</v>
      </c>
      <c r="AC62">
        <v>0</v>
      </c>
      <c r="AD62">
        <v>5.59314</v>
      </c>
      <c r="AE62">
        <v>10.07616</v>
      </c>
      <c r="AF62">
        <v>2.7225000000000001</v>
      </c>
      <c r="AG62">
        <v>12.516703679999999</v>
      </c>
      <c r="AH62">
        <v>21.499960000000005</v>
      </c>
      <c r="AI62">
        <v>0</v>
      </c>
      <c r="AJ62">
        <v>0</v>
      </c>
      <c r="AK62">
        <v>7.9806499999999998</v>
      </c>
      <c r="AL62">
        <v>0</v>
      </c>
      <c r="AM62">
        <v>0</v>
      </c>
      <c r="AN62">
        <v>0.78432999999999997</v>
      </c>
      <c r="AO62">
        <v>8.1179280000000009</v>
      </c>
      <c r="AP62">
        <v>3.7337524114967038</v>
      </c>
      <c r="AQ62">
        <v>0</v>
      </c>
      <c r="AR62">
        <v>3.3870000000000009</v>
      </c>
      <c r="AS62">
        <v>2.8889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627.71719419720648</v>
      </c>
      <c r="DN62">
        <v>21.892049959247231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12.100000000000001</v>
      </c>
      <c r="H63">
        <v>0</v>
      </c>
      <c r="I63">
        <v>0</v>
      </c>
      <c r="J63">
        <v>0</v>
      </c>
      <c r="K63">
        <v>9.3553415650118907</v>
      </c>
      <c r="L63">
        <v>370.00298991055973</v>
      </c>
      <c r="M63">
        <v>22.08538163001294</v>
      </c>
      <c r="N63">
        <v>17.78359025950942</v>
      </c>
      <c r="O63">
        <v>0</v>
      </c>
      <c r="P63">
        <v>31.636038635223287</v>
      </c>
      <c r="Q63">
        <v>3.0009570288520564</v>
      </c>
      <c r="R63">
        <v>13.005700683426898</v>
      </c>
      <c r="S63">
        <v>4.0053961002785528</v>
      </c>
      <c r="T63">
        <v>0</v>
      </c>
      <c r="U63">
        <v>53.526058718861215</v>
      </c>
      <c r="V63">
        <v>3.4965517241379311</v>
      </c>
      <c r="W63">
        <v>10.241242245657569</v>
      </c>
      <c r="X63">
        <v>30.165326738924545</v>
      </c>
      <c r="Y63">
        <v>0</v>
      </c>
      <c r="Z63">
        <v>2.0007000000000006</v>
      </c>
      <c r="AA63">
        <v>0</v>
      </c>
      <c r="AB63">
        <v>3.6809999999999996</v>
      </c>
      <c r="AC63">
        <v>0</v>
      </c>
      <c r="AD63">
        <v>2.79657</v>
      </c>
      <c r="AE63">
        <v>10.07616</v>
      </c>
      <c r="AF63">
        <v>2.7225000000000001</v>
      </c>
      <c r="AG63">
        <v>12.516703679999999</v>
      </c>
      <c r="AH63">
        <v>21.499960000000005</v>
      </c>
      <c r="AI63">
        <v>0</v>
      </c>
      <c r="AJ63">
        <v>0</v>
      </c>
      <c r="AK63">
        <v>7.9806499999999998</v>
      </c>
      <c r="AL63">
        <v>0</v>
      </c>
      <c r="AM63">
        <v>0</v>
      </c>
      <c r="AN63">
        <v>0.78432999999999997</v>
      </c>
      <c r="AO63">
        <v>8.1179280000000009</v>
      </c>
      <c r="AP63">
        <v>3.7337524114967038</v>
      </c>
      <c r="AQ63">
        <v>0</v>
      </c>
      <c r="AR63">
        <v>3.3870000000000009</v>
      </c>
      <c r="AS63">
        <v>2.8889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640.2612034989121</v>
      </c>
      <c r="DN63">
        <v>22.329525833040606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12.100000000000001</v>
      </c>
      <c r="H64">
        <v>0</v>
      </c>
      <c r="I64">
        <v>0</v>
      </c>
      <c r="J64">
        <v>0</v>
      </c>
      <c r="K64">
        <v>9.3553415650118907</v>
      </c>
      <c r="L64">
        <v>378.00557189229039</v>
      </c>
      <c r="M64">
        <v>22.08538163001294</v>
      </c>
      <c r="N64">
        <v>17.78359025950942</v>
      </c>
      <c r="O64">
        <v>0</v>
      </c>
      <c r="P64">
        <v>31.636038635223287</v>
      </c>
      <c r="Q64">
        <v>3.0009570288520564</v>
      </c>
      <c r="R64">
        <v>13.005700683426898</v>
      </c>
      <c r="S64">
        <v>4.0053961002785528</v>
      </c>
      <c r="T64">
        <v>0</v>
      </c>
      <c r="U64">
        <v>53.526058718861215</v>
      </c>
      <c r="V64">
        <v>3.4965517241379311</v>
      </c>
      <c r="W64">
        <v>10.241242245657569</v>
      </c>
      <c r="X64">
        <v>30.165326738924545</v>
      </c>
      <c r="Y64">
        <v>0</v>
      </c>
      <c r="Z64">
        <v>2.0007000000000006</v>
      </c>
      <c r="AA64">
        <v>0</v>
      </c>
      <c r="AB64">
        <v>3.6809999999999996</v>
      </c>
      <c r="AC64">
        <v>0</v>
      </c>
      <c r="AD64">
        <v>2.79657</v>
      </c>
      <c r="AE64">
        <v>10.07616</v>
      </c>
      <c r="AF64">
        <v>2.7225000000000001</v>
      </c>
      <c r="AG64">
        <v>12.516703679999999</v>
      </c>
      <c r="AH64">
        <v>21.499960000000005</v>
      </c>
      <c r="AI64">
        <v>0</v>
      </c>
      <c r="AJ64">
        <v>0</v>
      </c>
      <c r="AK64">
        <v>7.9806499999999998</v>
      </c>
      <c r="AL64">
        <v>0</v>
      </c>
      <c r="AM64">
        <v>0</v>
      </c>
      <c r="AN64">
        <v>0.78432999999999997</v>
      </c>
      <c r="AO64">
        <v>8.1179280000000009</v>
      </c>
      <c r="AP64">
        <v>3.7337524114967038</v>
      </c>
      <c r="AQ64">
        <v>0</v>
      </c>
      <c r="AR64">
        <v>3.3870000000000009</v>
      </c>
      <c r="AS64">
        <v>2.8889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647.99409827070338</v>
      </c>
      <c r="DN64">
        <v>22.599213042979983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12.100000000000001</v>
      </c>
      <c r="H65">
        <v>0</v>
      </c>
      <c r="I65">
        <v>0</v>
      </c>
      <c r="J65">
        <v>0</v>
      </c>
      <c r="K65">
        <v>9.3553415650118907</v>
      </c>
      <c r="L65">
        <v>393.00414718003339</v>
      </c>
      <c r="M65">
        <v>22.08538163001294</v>
      </c>
      <c r="N65">
        <v>17.78359025950942</v>
      </c>
      <c r="O65">
        <v>0</v>
      </c>
      <c r="P65">
        <v>31.636038635223287</v>
      </c>
      <c r="Q65">
        <v>3.0009570288520564</v>
      </c>
      <c r="R65">
        <v>13.005700683426898</v>
      </c>
      <c r="S65">
        <v>4.0053961002785528</v>
      </c>
      <c r="T65">
        <v>0</v>
      </c>
      <c r="U65">
        <v>53.526058718861215</v>
      </c>
      <c r="V65">
        <v>3.4965517241379311</v>
      </c>
      <c r="W65">
        <v>10.241242245657569</v>
      </c>
      <c r="X65">
        <v>30.165326738924545</v>
      </c>
      <c r="Y65">
        <v>0</v>
      </c>
      <c r="Z65">
        <v>2.0007000000000006</v>
      </c>
      <c r="AA65">
        <v>0</v>
      </c>
      <c r="AB65">
        <v>3.6809999999999996</v>
      </c>
      <c r="AC65">
        <v>0</v>
      </c>
      <c r="AD65">
        <v>2.79657</v>
      </c>
      <c r="AE65">
        <v>10.07616</v>
      </c>
      <c r="AF65">
        <v>2.7225000000000001</v>
      </c>
      <c r="AG65">
        <v>12.516703679999999</v>
      </c>
      <c r="AH65">
        <v>12.057410000000001</v>
      </c>
      <c r="AI65">
        <v>0</v>
      </c>
      <c r="AJ65">
        <v>0</v>
      </c>
      <c r="AK65">
        <v>7.9806499999999998</v>
      </c>
      <c r="AL65">
        <v>0</v>
      </c>
      <c r="AM65">
        <v>0</v>
      </c>
      <c r="AN65">
        <v>0.78432999999999997</v>
      </c>
      <c r="AO65">
        <v>8.1179280000000009</v>
      </c>
      <c r="AP65">
        <v>3.7337524114967038</v>
      </c>
      <c r="AQ65">
        <v>0</v>
      </c>
      <c r="AR65">
        <v>3.3870000000000009</v>
      </c>
      <c r="AS65">
        <v>2.8889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653.36288490483605</v>
      </c>
      <c r="DN65">
        <v>22.786451696590301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12.100000000000001</v>
      </c>
      <c r="H66">
        <v>0</v>
      </c>
      <c r="I66">
        <v>0</v>
      </c>
      <c r="J66">
        <v>0</v>
      </c>
      <c r="K66">
        <v>9.3553415650118907</v>
      </c>
      <c r="L66">
        <v>393.00366469391525</v>
      </c>
      <c r="M66">
        <v>22.08538163001294</v>
      </c>
      <c r="N66">
        <v>17.78359025950942</v>
      </c>
      <c r="O66">
        <v>0</v>
      </c>
      <c r="P66">
        <v>31.636038635223287</v>
      </c>
      <c r="Q66">
        <v>3.0009570288520564</v>
      </c>
      <c r="R66">
        <v>13.005700683426898</v>
      </c>
      <c r="S66">
        <v>4.0053961002785528</v>
      </c>
      <c r="T66">
        <v>0</v>
      </c>
      <c r="U66">
        <v>53.526058718861215</v>
      </c>
      <c r="V66">
        <v>3.4965517241379311</v>
      </c>
      <c r="W66">
        <v>10.241242245657569</v>
      </c>
      <c r="X66">
        <v>30.165326738924545</v>
      </c>
      <c r="Y66">
        <v>0</v>
      </c>
      <c r="Z66">
        <v>2.0007000000000006</v>
      </c>
      <c r="AA66">
        <v>0</v>
      </c>
      <c r="AB66">
        <v>3.6809999999999996</v>
      </c>
      <c r="AC66">
        <v>0</v>
      </c>
      <c r="AD66">
        <v>2.79657</v>
      </c>
      <c r="AE66">
        <v>10.07616</v>
      </c>
      <c r="AF66">
        <v>2.7225000000000001</v>
      </c>
      <c r="AG66">
        <v>12.516703679999999</v>
      </c>
      <c r="AH66">
        <v>12.057410000000001</v>
      </c>
      <c r="AI66">
        <v>0</v>
      </c>
      <c r="AJ66">
        <v>0</v>
      </c>
      <c r="AK66">
        <v>7.9806499999999998</v>
      </c>
      <c r="AL66">
        <v>0</v>
      </c>
      <c r="AM66">
        <v>0</v>
      </c>
      <c r="AN66">
        <v>0.78432999999999997</v>
      </c>
      <c r="AO66">
        <v>8.1179280000000009</v>
      </c>
      <c r="AP66">
        <v>3.7337524114967038</v>
      </c>
      <c r="AQ66">
        <v>0</v>
      </c>
      <c r="AR66">
        <v>3.3870000000000009</v>
      </c>
      <c r="AS66">
        <v>2.8889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653.3624195570751</v>
      </c>
      <c r="DN66">
        <v>22.786434558233122</v>
      </c>
    </row>
    <row r="67" spans="1:118">
      <c r="A67" t="s">
        <v>109</v>
      </c>
      <c r="B67">
        <v>0</v>
      </c>
      <c r="C67">
        <v>0</v>
      </c>
      <c r="D67">
        <v>6.8250000000000002</v>
      </c>
      <c r="E67">
        <v>0</v>
      </c>
      <c r="F67">
        <v>0</v>
      </c>
      <c r="G67">
        <v>12.100000000000001</v>
      </c>
      <c r="H67">
        <v>0</v>
      </c>
      <c r="I67">
        <v>0</v>
      </c>
      <c r="J67">
        <v>0</v>
      </c>
      <c r="K67">
        <v>9.3553415650118907</v>
      </c>
      <c r="L67">
        <v>401.00361364100934</v>
      </c>
      <c r="M67">
        <v>22.08538163001294</v>
      </c>
      <c r="N67">
        <v>17.78359025950942</v>
      </c>
      <c r="O67">
        <v>0</v>
      </c>
      <c r="P67">
        <v>31.636038635223287</v>
      </c>
      <c r="Q67">
        <v>3.0009570288520564</v>
      </c>
      <c r="R67">
        <v>13.005700683426898</v>
      </c>
      <c r="S67">
        <v>4.0053961002785528</v>
      </c>
      <c r="T67">
        <v>0</v>
      </c>
      <c r="U67">
        <v>53.526058718861215</v>
      </c>
      <c r="V67">
        <v>3.4973451960072595</v>
      </c>
      <c r="W67">
        <v>10.241242245657569</v>
      </c>
      <c r="X67">
        <v>30.165326738924545</v>
      </c>
      <c r="Y67">
        <v>0</v>
      </c>
      <c r="Z67">
        <v>2.0007000000000006</v>
      </c>
      <c r="AA67">
        <v>0</v>
      </c>
      <c r="AB67">
        <v>3.6809999999999996</v>
      </c>
      <c r="AC67">
        <v>0</v>
      </c>
      <c r="AD67">
        <v>2.79657</v>
      </c>
      <c r="AE67">
        <v>10.110796800000001</v>
      </c>
      <c r="AF67">
        <v>2.7225000000000001</v>
      </c>
      <c r="AG67">
        <v>12.516703679999999</v>
      </c>
      <c r="AH67">
        <v>12.057410000000001</v>
      </c>
      <c r="AI67">
        <v>0</v>
      </c>
      <c r="AJ67">
        <v>0</v>
      </c>
      <c r="AK67">
        <v>7.9806499999999998</v>
      </c>
      <c r="AL67">
        <v>0</v>
      </c>
      <c r="AM67">
        <v>0</v>
      </c>
      <c r="AN67">
        <v>0.78432999999999997</v>
      </c>
      <c r="AO67">
        <v>8.1179280000000009</v>
      </c>
      <c r="AP67">
        <v>3.7337524114967038</v>
      </c>
      <c r="AQ67">
        <v>0</v>
      </c>
      <c r="AR67">
        <v>3.3870000000000009</v>
      </c>
      <c r="AS67">
        <v>2.8889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667.72200451174558</v>
      </c>
      <c r="DN67">
        <v>23.287228822526085</v>
      </c>
    </row>
    <row r="68" spans="1:118">
      <c r="A68" t="s">
        <v>110</v>
      </c>
      <c r="B68">
        <v>0</v>
      </c>
      <c r="C68">
        <v>0</v>
      </c>
      <c r="D68">
        <v>6.8250000000000002</v>
      </c>
      <c r="E68">
        <v>0</v>
      </c>
      <c r="F68">
        <v>0</v>
      </c>
      <c r="G68">
        <v>12.100000000000001</v>
      </c>
      <c r="H68">
        <v>0</v>
      </c>
      <c r="I68">
        <v>0</v>
      </c>
      <c r="J68">
        <v>0</v>
      </c>
      <c r="K68">
        <v>9.3553415650118907</v>
      </c>
      <c r="L68">
        <v>401.00361364100934</v>
      </c>
      <c r="M68">
        <v>22.08538163001294</v>
      </c>
      <c r="N68">
        <v>17.78359025950942</v>
      </c>
      <c r="O68">
        <v>0</v>
      </c>
      <c r="P68">
        <v>31.636038635223287</v>
      </c>
      <c r="Q68">
        <v>3.0009570288520564</v>
      </c>
      <c r="R68">
        <v>13.005700683426898</v>
      </c>
      <c r="S68">
        <v>4.0053961002785528</v>
      </c>
      <c r="T68">
        <v>0</v>
      </c>
      <c r="U68">
        <v>53.526058718861215</v>
      </c>
      <c r="V68">
        <v>3.4973451960072595</v>
      </c>
      <c r="W68">
        <v>10.241242245657569</v>
      </c>
      <c r="X68">
        <v>30.165326738924545</v>
      </c>
      <c r="Y68">
        <v>0</v>
      </c>
      <c r="Z68">
        <v>0</v>
      </c>
      <c r="AA68">
        <v>0</v>
      </c>
      <c r="AB68">
        <v>3.6809999999999996</v>
      </c>
      <c r="AC68">
        <v>0</v>
      </c>
      <c r="AD68">
        <v>2.79657</v>
      </c>
      <c r="AE68">
        <v>10.110796800000001</v>
      </c>
      <c r="AF68">
        <v>2.7225000000000001</v>
      </c>
      <c r="AG68">
        <v>12.516703679999999</v>
      </c>
      <c r="AH68">
        <v>12.057410000000001</v>
      </c>
      <c r="AI68">
        <v>0</v>
      </c>
      <c r="AJ68">
        <v>0</v>
      </c>
      <c r="AK68">
        <v>7.9806499999999998</v>
      </c>
      <c r="AL68">
        <v>0</v>
      </c>
      <c r="AM68">
        <v>0</v>
      </c>
      <c r="AN68">
        <v>0.78432999999999997</v>
      </c>
      <c r="AO68">
        <v>8.1179280000000009</v>
      </c>
      <c r="AP68">
        <v>3.7337524114967038</v>
      </c>
      <c r="AQ68">
        <v>0</v>
      </c>
      <c r="AR68">
        <v>3.3870000000000009</v>
      </c>
      <c r="AS68">
        <v>2.8889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665.78872811401834</v>
      </c>
      <c r="DN68">
        <v>23.219805220253352</v>
      </c>
    </row>
    <row r="69" spans="1:118">
      <c r="A69" t="s">
        <v>111</v>
      </c>
      <c r="B69">
        <v>0</v>
      </c>
      <c r="C69">
        <v>0</v>
      </c>
      <c r="D69">
        <v>6.8250000000000002</v>
      </c>
      <c r="E69">
        <v>0</v>
      </c>
      <c r="F69">
        <v>0</v>
      </c>
      <c r="G69">
        <v>12.100000000000001</v>
      </c>
      <c r="H69">
        <v>0</v>
      </c>
      <c r="I69">
        <v>0</v>
      </c>
      <c r="J69">
        <v>0</v>
      </c>
      <c r="K69">
        <v>9.3553415650118907</v>
      </c>
      <c r="L69">
        <v>401.00361364100934</v>
      </c>
      <c r="M69">
        <v>22.08538163001294</v>
      </c>
      <c r="N69">
        <v>17.78359025950942</v>
      </c>
      <c r="O69">
        <v>0</v>
      </c>
      <c r="P69">
        <v>31.636038635223287</v>
      </c>
      <c r="Q69">
        <v>3.0009570288520564</v>
      </c>
      <c r="R69">
        <v>13.005700683426898</v>
      </c>
      <c r="S69">
        <v>4.0053961002785528</v>
      </c>
      <c r="T69">
        <v>0</v>
      </c>
      <c r="U69">
        <v>53.526058718861215</v>
      </c>
      <c r="V69">
        <v>3.4973451960072595</v>
      </c>
      <c r="W69">
        <v>10.241242245657569</v>
      </c>
      <c r="X69">
        <v>30.165326738924545</v>
      </c>
      <c r="Y69">
        <v>0</v>
      </c>
      <c r="Z69">
        <v>0</v>
      </c>
      <c r="AA69">
        <v>0</v>
      </c>
      <c r="AB69">
        <v>3.6809999999999996</v>
      </c>
      <c r="AC69">
        <v>0</v>
      </c>
      <c r="AD69">
        <v>2.79657</v>
      </c>
      <c r="AE69">
        <v>10.110796800000001</v>
      </c>
      <c r="AF69">
        <v>2.7225000000000001</v>
      </c>
      <c r="AG69">
        <v>12.516703679999999</v>
      </c>
      <c r="AH69">
        <v>7.1763380000000003</v>
      </c>
      <c r="AI69">
        <v>0</v>
      </c>
      <c r="AJ69">
        <v>0</v>
      </c>
      <c r="AK69">
        <v>7.9806499999999998</v>
      </c>
      <c r="AL69">
        <v>0</v>
      </c>
      <c r="AM69">
        <v>0</v>
      </c>
      <c r="AN69">
        <v>0.78432999999999997</v>
      </c>
      <c r="AO69">
        <v>8.1179280000000009</v>
      </c>
      <c r="AP69">
        <v>3.7337524114967038</v>
      </c>
      <c r="AQ69">
        <v>0</v>
      </c>
      <c r="AR69">
        <v>2.7096000000000009</v>
      </c>
      <c r="AS69">
        <v>2.8889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660.4175768903998</v>
      </c>
      <c r="DN69">
        <v>23.032484443871759</v>
      </c>
    </row>
    <row r="70" spans="1:118">
      <c r="A70" t="s">
        <v>112</v>
      </c>
      <c r="B70">
        <v>0</v>
      </c>
      <c r="C70">
        <v>0</v>
      </c>
      <c r="D70">
        <v>6.8250000000000002</v>
      </c>
      <c r="E70">
        <v>0</v>
      </c>
      <c r="F70">
        <v>0</v>
      </c>
      <c r="G70">
        <v>12.100000000000001</v>
      </c>
      <c r="H70">
        <v>0</v>
      </c>
      <c r="I70">
        <v>0</v>
      </c>
      <c r="J70">
        <v>0</v>
      </c>
      <c r="K70">
        <v>9.3553415650118907</v>
      </c>
      <c r="L70">
        <v>417.00351673066376</v>
      </c>
      <c r="M70">
        <v>22.08538163001294</v>
      </c>
      <c r="N70">
        <v>17.78359025950942</v>
      </c>
      <c r="O70">
        <v>0</v>
      </c>
      <c r="P70">
        <v>31.636038635223287</v>
      </c>
      <c r="Q70">
        <v>3.0009570288520564</v>
      </c>
      <c r="R70">
        <v>13.005700683426898</v>
      </c>
      <c r="S70">
        <v>4.0053961002785528</v>
      </c>
      <c r="T70">
        <v>0</v>
      </c>
      <c r="U70">
        <v>53.526058718861215</v>
      </c>
      <c r="V70">
        <v>3.4973451960072595</v>
      </c>
      <c r="W70">
        <v>10.241242245657569</v>
      </c>
      <c r="X70">
        <v>30.165326738924545</v>
      </c>
      <c r="Y70">
        <v>0</v>
      </c>
      <c r="Z70">
        <v>0</v>
      </c>
      <c r="AA70">
        <v>0</v>
      </c>
      <c r="AB70">
        <v>3.6809999999999996</v>
      </c>
      <c r="AC70">
        <v>0</v>
      </c>
      <c r="AD70">
        <v>2.79657</v>
      </c>
      <c r="AE70">
        <v>10.110796800000001</v>
      </c>
      <c r="AF70">
        <v>2.7225000000000001</v>
      </c>
      <c r="AG70">
        <v>12.516703679999999</v>
      </c>
      <c r="AH70">
        <v>7.1763380000000003</v>
      </c>
      <c r="AI70">
        <v>0</v>
      </c>
      <c r="AJ70">
        <v>0</v>
      </c>
      <c r="AK70">
        <v>7.9806499999999998</v>
      </c>
      <c r="AL70">
        <v>0</v>
      </c>
      <c r="AM70">
        <v>0</v>
      </c>
      <c r="AN70">
        <v>0.78432999999999997</v>
      </c>
      <c r="AO70">
        <v>8.1179280000000009</v>
      </c>
      <c r="AP70">
        <v>3.7337524114967038</v>
      </c>
      <c r="AQ70">
        <v>0</v>
      </c>
      <c r="AR70">
        <v>2.7096000000000009</v>
      </c>
      <c r="AS70">
        <v>2.8889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675.87828324796681</v>
      </c>
      <c r="DN70">
        <v>23.571681175959121</v>
      </c>
    </row>
    <row r="71" spans="1:118">
      <c r="A71" t="s">
        <v>113</v>
      </c>
      <c r="B71">
        <v>0</v>
      </c>
      <c r="C71">
        <v>0</v>
      </c>
      <c r="D71">
        <v>0.17675689285714291</v>
      </c>
      <c r="E71">
        <v>0</v>
      </c>
      <c r="F71">
        <v>0</v>
      </c>
      <c r="G71">
        <v>0.34207954205607483</v>
      </c>
      <c r="H71">
        <v>0</v>
      </c>
      <c r="I71">
        <v>0</v>
      </c>
      <c r="J71">
        <v>0</v>
      </c>
      <c r="K71">
        <v>9.3553415650118907</v>
      </c>
      <c r="L71">
        <v>472.00389958734524</v>
      </c>
      <c r="M71">
        <v>22.08538163001294</v>
      </c>
      <c r="N71">
        <v>17.78359025950942</v>
      </c>
      <c r="O71">
        <v>0</v>
      </c>
      <c r="P71">
        <v>31.636038635223287</v>
      </c>
      <c r="Q71">
        <v>6.126939409632314</v>
      </c>
      <c r="R71">
        <v>13.005700683426898</v>
      </c>
      <c r="S71">
        <v>8.1033130588235309</v>
      </c>
      <c r="T71">
        <v>0</v>
      </c>
      <c r="U71">
        <v>53.526058718861215</v>
      </c>
      <c r="V71">
        <v>1.2025193154446181</v>
      </c>
      <c r="W71">
        <v>10.241242245657569</v>
      </c>
      <c r="X71">
        <v>30.165326738924545</v>
      </c>
      <c r="Y71">
        <v>0</v>
      </c>
      <c r="Z71">
        <v>0</v>
      </c>
      <c r="AA71">
        <v>0</v>
      </c>
      <c r="AB71">
        <v>3.6809999999999996</v>
      </c>
      <c r="AC71">
        <v>0</v>
      </c>
      <c r="AD71">
        <v>2.79657</v>
      </c>
      <c r="AE71">
        <v>10.110796800000001</v>
      </c>
      <c r="AF71">
        <v>2.7225000000000001</v>
      </c>
      <c r="AG71">
        <v>12.516703679999999</v>
      </c>
      <c r="AH71">
        <v>7.1763380000000003</v>
      </c>
      <c r="AI71">
        <v>0</v>
      </c>
      <c r="AJ71">
        <v>0</v>
      </c>
      <c r="AK71">
        <v>7.9806499999999998</v>
      </c>
      <c r="AL71">
        <v>0</v>
      </c>
      <c r="AM71">
        <v>0</v>
      </c>
      <c r="AN71">
        <v>0.78432999999999997</v>
      </c>
      <c r="AO71">
        <v>8.1179280000000009</v>
      </c>
      <c r="AP71">
        <v>3.7337524114967038</v>
      </c>
      <c r="AQ71">
        <v>0</v>
      </c>
      <c r="AR71">
        <v>2.7096000000000009</v>
      </c>
      <c r="AS71">
        <v>2.8889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718.22004839283397</v>
      </c>
      <c r="DN71">
        <v>22.753208781449295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9.3553415650118907</v>
      </c>
      <c r="L72">
        <v>500.00323117828151</v>
      </c>
      <c r="M72">
        <v>22.08538163001294</v>
      </c>
      <c r="N72">
        <v>17.78359025950942</v>
      </c>
      <c r="O72">
        <v>0</v>
      </c>
      <c r="P72">
        <v>31.636038635223287</v>
      </c>
      <c r="Q72">
        <v>6.126939409632314</v>
      </c>
      <c r="R72">
        <v>13.005700683426898</v>
      </c>
      <c r="S72">
        <v>8.1033130588235309</v>
      </c>
      <c r="T72">
        <v>0</v>
      </c>
      <c r="U72">
        <v>53.526058718861215</v>
      </c>
      <c r="V72">
        <v>1.0129201649746193</v>
      </c>
      <c r="W72">
        <v>10.241242245657569</v>
      </c>
      <c r="X72">
        <v>30.165326738924545</v>
      </c>
      <c r="Y72">
        <v>0</v>
      </c>
      <c r="Z72">
        <v>0</v>
      </c>
      <c r="AA72">
        <v>0</v>
      </c>
      <c r="AB72">
        <v>3.6809999999999996</v>
      </c>
      <c r="AC72">
        <v>0</v>
      </c>
      <c r="AD72">
        <v>2.79657</v>
      </c>
      <c r="AE72">
        <v>10.110796800000001</v>
      </c>
      <c r="AF72">
        <v>2.7225000000000001</v>
      </c>
      <c r="AG72">
        <v>12.516703679999999</v>
      </c>
      <c r="AH72">
        <v>7.1763380000000003</v>
      </c>
      <c r="AI72">
        <v>0</v>
      </c>
      <c r="AJ72">
        <v>0</v>
      </c>
      <c r="AK72">
        <v>7.9806499999999998</v>
      </c>
      <c r="AL72">
        <v>0</v>
      </c>
      <c r="AM72">
        <v>0</v>
      </c>
      <c r="AN72">
        <v>0.78432999999999997</v>
      </c>
      <c r="AO72">
        <v>8.1179280000000009</v>
      </c>
      <c r="AP72">
        <v>3.7337524114967038</v>
      </c>
      <c r="AQ72">
        <v>4.7358499999999992</v>
      </c>
      <c r="AR72">
        <v>2.7096000000000009</v>
      </c>
      <c r="AS72">
        <v>2.8889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749.46946371537592</v>
      </c>
      <c r="DN72">
        <v>23.530539464460499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9.3553415650118907</v>
      </c>
      <c r="L73">
        <v>569.18052737162611</v>
      </c>
      <c r="M73">
        <v>22.08538163001294</v>
      </c>
      <c r="N73">
        <v>17.78359025950942</v>
      </c>
      <c r="O73">
        <v>0</v>
      </c>
      <c r="P73">
        <v>31.636038635223287</v>
      </c>
      <c r="Q73">
        <v>6.126939409632314</v>
      </c>
      <c r="R73">
        <v>13.006343756895291</v>
      </c>
      <c r="S73">
        <v>8.1033130588235309</v>
      </c>
      <c r="T73">
        <v>0</v>
      </c>
      <c r="U73">
        <v>53.526058718861215</v>
      </c>
      <c r="V73">
        <v>0.49576465217391319</v>
      </c>
      <c r="W73">
        <v>10.241242245657569</v>
      </c>
      <c r="X73">
        <v>30.165326738924545</v>
      </c>
      <c r="Y73">
        <v>0</v>
      </c>
      <c r="Z73">
        <v>0</v>
      </c>
      <c r="AA73">
        <v>0</v>
      </c>
      <c r="AB73">
        <v>3.6809999999999996</v>
      </c>
      <c r="AC73">
        <v>0</v>
      </c>
      <c r="AD73">
        <v>2.79657</v>
      </c>
      <c r="AE73">
        <v>10.110796800000001</v>
      </c>
      <c r="AF73">
        <v>2.7225000000000001</v>
      </c>
      <c r="AG73">
        <v>12.516703679999999</v>
      </c>
      <c r="AH73">
        <v>7.1763380000000003</v>
      </c>
      <c r="AI73">
        <v>0</v>
      </c>
      <c r="AJ73">
        <v>0</v>
      </c>
      <c r="AK73">
        <v>7.9806499999999998</v>
      </c>
      <c r="AL73">
        <v>0</v>
      </c>
      <c r="AM73">
        <v>0</v>
      </c>
      <c r="AN73">
        <v>0.78432999999999997</v>
      </c>
      <c r="AO73">
        <v>8.1179280000000009</v>
      </c>
      <c r="AP73">
        <v>3.7337524114967038</v>
      </c>
      <c r="AQ73">
        <v>4.7358499999999992</v>
      </c>
      <c r="AR73">
        <v>2.7096000000000009</v>
      </c>
      <c r="AS73">
        <v>2.8889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816.31683183309906</v>
      </c>
      <c r="DN73">
        <v>25.343955100749678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9.3553415650118907</v>
      </c>
      <c r="L74">
        <v>595.29342327497432</v>
      </c>
      <c r="M74">
        <v>22.08538163001294</v>
      </c>
      <c r="N74">
        <v>17.78359025950942</v>
      </c>
      <c r="O74">
        <v>0</v>
      </c>
      <c r="P74">
        <v>31.636038635223287</v>
      </c>
      <c r="Q74">
        <v>6.126939409632314</v>
      </c>
      <c r="R74">
        <v>13.006343756895291</v>
      </c>
      <c r="S74">
        <v>8.1033130588235309</v>
      </c>
      <c r="T74">
        <v>0</v>
      </c>
      <c r="U74">
        <v>53.526058718861215</v>
      </c>
      <c r="V74">
        <v>0.46633622925917267</v>
      </c>
      <c r="W74">
        <v>10.241242245657569</v>
      </c>
      <c r="X74">
        <v>30.165326738924545</v>
      </c>
      <c r="Y74">
        <v>0</v>
      </c>
      <c r="Z74">
        <v>0</v>
      </c>
      <c r="AA74">
        <v>0</v>
      </c>
      <c r="AB74">
        <v>3.6809999999999996</v>
      </c>
      <c r="AC74">
        <v>0</v>
      </c>
      <c r="AD74">
        <v>2.79657</v>
      </c>
      <c r="AE74">
        <v>10.110796800000001</v>
      </c>
      <c r="AF74">
        <v>2.7225000000000001</v>
      </c>
      <c r="AG74">
        <v>12.516703679999999</v>
      </c>
      <c r="AH74">
        <v>12.057410000000001</v>
      </c>
      <c r="AI74">
        <v>0</v>
      </c>
      <c r="AJ74">
        <v>0</v>
      </c>
      <c r="AK74">
        <v>7.9806499999999998</v>
      </c>
      <c r="AL74">
        <v>0</v>
      </c>
      <c r="AM74">
        <v>0</v>
      </c>
      <c r="AN74">
        <v>0.78432999999999997</v>
      </c>
      <c r="AO74">
        <v>8.1179280000000009</v>
      </c>
      <c r="AP74">
        <v>3.7337524114967038</v>
      </c>
      <c r="AQ74">
        <v>9.5490199999999987</v>
      </c>
      <c r="AR74">
        <v>4.7418000000000005</v>
      </c>
      <c r="AS74">
        <v>2.8889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852.88141091025136</v>
      </c>
      <c r="DN74">
        <v>26.589285504030858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3.7208576016571745E-4</v>
      </c>
      <c r="H75">
        <v>0</v>
      </c>
      <c r="I75">
        <v>0</v>
      </c>
      <c r="J75">
        <v>0</v>
      </c>
      <c r="K75">
        <v>9.3553415650118907</v>
      </c>
      <c r="L75">
        <v>595.29342327497432</v>
      </c>
      <c r="M75">
        <v>22.08538163001294</v>
      </c>
      <c r="N75">
        <v>17.78359025950942</v>
      </c>
      <c r="O75">
        <v>0</v>
      </c>
      <c r="P75">
        <v>31.636038635223287</v>
      </c>
      <c r="Q75">
        <v>6.126939409632314</v>
      </c>
      <c r="R75">
        <v>13.006343756895291</v>
      </c>
      <c r="S75">
        <v>8.1033130588235309</v>
      </c>
      <c r="T75">
        <v>0</v>
      </c>
      <c r="U75">
        <v>53.526058718861215</v>
      </c>
      <c r="V75">
        <v>0.3773905862884161</v>
      </c>
      <c r="W75">
        <v>10.241242245657569</v>
      </c>
      <c r="X75">
        <v>30.165326738924545</v>
      </c>
      <c r="Y75">
        <v>0</v>
      </c>
      <c r="Z75">
        <v>0</v>
      </c>
      <c r="AA75">
        <v>1.9387121123326845</v>
      </c>
      <c r="AB75">
        <v>3.6809999999999996</v>
      </c>
      <c r="AC75">
        <v>0</v>
      </c>
      <c r="AD75">
        <v>2.79657</v>
      </c>
      <c r="AE75">
        <v>10.110796800000001</v>
      </c>
      <c r="AF75">
        <v>2.7225000000000001</v>
      </c>
      <c r="AG75">
        <v>12.516703679999999</v>
      </c>
      <c r="AH75">
        <v>14.352676000000001</v>
      </c>
      <c r="AI75">
        <v>0</v>
      </c>
      <c r="AJ75">
        <v>0</v>
      </c>
      <c r="AK75">
        <v>7.9806499999999998</v>
      </c>
      <c r="AL75">
        <v>0</v>
      </c>
      <c r="AM75">
        <v>0</v>
      </c>
      <c r="AN75">
        <v>0.78432999999999997</v>
      </c>
      <c r="AO75">
        <v>8.1179280000000009</v>
      </c>
      <c r="AP75">
        <v>3.7337524114967038</v>
      </c>
      <c r="AQ75">
        <v>9.5490199999999987</v>
      </c>
      <c r="AR75">
        <v>14.902800000000003</v>
      </c>
      <c r="AS75">
        <v>2.8889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866.79133774827153</v>
      </c>
      <c r="DN75">
        <v>26.985763221132753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3.7208576016571745E-4</v>
      </c>
      <c r="H76">
        <v>0</v>
      </c>
      <c r="I76">
        <v>0</v>
      </c>
      <c r="J76">
        <v>0</v>
      </c>
      <c r="K76">
        <v>9.3553415650118907</v>
      </c>
      <c r="L76">
        <v>595.29342327497432</v>
      </c>
      <c r="M76">
        <v>22.08538163001294</v>
      </c>
      <c r="N76">
        <v>17.78359025950942</v>
      </c>
      <c r="O76">
        <v>0</v>
      </c>
      <c r="P76">
        <v>31.636038635223287</v>
      </c>
      <c r="Q76">
        <v>6.126939409632314</v>
      </c>
      <c r="R76">
        <v>13.006343756895291</v>
      </c>
      <c r="S76">
        <v>8.1033130588235309</v>
      </c>
      <c r="T76">
        <v>0</v>
      </c>
      <c r="U76">
        <v>53.526058718861215</v>
      </c>
      <c r="V76">
        <v>0.43047195016718803</v>
      </c>
      <c r="W76">
        <v>10.241242245657569</v>
      </c>
      <c r="X76">
        <v>30.165326738924545</v>
      </c>
      <c r="Y76">
        <v>0</v>
      </c>
      <c r="Z76">
        <v>0</v>
      </c>
      <c r="AA76">
        <v>4.2894005485360642</v>
      </c>
      <c r="AB76">
        <v>3.6809999999999996</v>
      </c>
      <c r="AC76">
        <v>0</v>
      </c>
      <c r="AD76">
        <v>2.79657</v>
      </c>
      <c r="AE76">
        <v>10.110796800000001</v>
      </c>
      <c r="AF76">
        <v>2.7225000000000001</v>
      </c>
      <c r="AG76">
        <v>12.516703679999999</v>
      </c>
      <c r="AH76">
        <v>17.432400000000001</v>
      </c>
      <c r="AI76">
        <v>0</v>
      </c>
      <c r="AJ76">
        <v>0</v>
      </c>
      <c r="AK76">
        <v>7.9806499999999998</v>
      </c>
      <c r="AL76">
        <v>0</v>
      </c>
      <c r="AM76">
        <v>1.1042999999999998</v>
      </c>
      <c r="AN76">
        <v>0.78432999999999997</v>
      </c>
      <c r="AO76">
        <v>8.1179280000000009</v>
      </c>
      <c r="AP76">
        <v>3.7337524114967038</v>
      </c>
      <c r="AQ76">
        <v>13.917599999999998</v>
      </c>
      <c r="AR76">
        <v>14.902800000000003</v>
      </c>
      <c r="AS76">
        <v>2.8889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877.32709256318026</v>
      </c>
      <c r="DN76">
        <v>27.406382206306038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3.7208576016571745E-4</v>
      </c>
      <c r="H77">
        <v>0</v>
      </c>
      <c r="I77">
        <v>0</v>
      </c>
      <c r="J77">
        <v>0</v>
      </c>
      <c r="K77">
        <v>9.3553415650118907</v>
      </c>
      <c r="L77">
        <v>595.29342327497432</v>
      </c>
      <c r="M77">
        <v>22.08538163001294</v>
      </c>
      <c r="N77">
        <v>17.78359025950942</v>
      </c>
      <c r="O77">
        <v>0</v>
      </c>
      <c r="P77">
        <v>31.636038635223287</v>
      </c>
      <c r="Q77">
        <v>6.126939409632314</v>
      </c>
      <c r="R77">
        <v>13.006343756895291</v>
      </c>
      <c r="S77">
        <v>8.1033130588235309</v>
      </c>
      <c r="T77">
        <v>0</v>
      </c>
      <c r="U77">
        <v>53.526058718861215</v>
      </c>
      <c r="V77">
        <v>0.95256411418685116</v>
      </c>
      <c r="W77">
        <v>10.241242245657569</v>
      </c>
      <c r="X77">
        <v>30.165326738924545</v>
      </c>
      <c r="Y77">
        <v>0</v>
      </c>
      <c r="Z77">
        <v>0</v>
      </c>
      <c r="AA77">
        <v>4.2894005485360642</v>
      </c>
      <c r="AB77">
        <v>8.0818399999999997</v>
      </c>
      <c r="AC77">
        <v>2.9693200000000006</v>
      </c>
      <c r="AD77">
        <v>5.59314</v>
      </c>
      <c r="AE77">
        <v>10.110796800000001</v>
      </c>
      <c r="AF77">
        <v>2.7225000000000001</v>
      </c>
      <c r="AG77">
        <v>12.516703679999999</v>
      </c>
      <c r="AH77">
        <v>26.148600000000005</v>
      </c>
      <c r="AI77">
        <v>0.97650000000000026</v>
      </c>
      <c r="AJ77">
        <v>0</v>
      </c>
      <c r="AK77">
        <v>7.9806499999999998</v>
      </c>
      <c r="AL77">
        <v>0</v>
      </c>
      <c r="AM77">
        <v>1.3905999999999996</v>
      </c>
      <c r="AN77">
        <v>0.78432999999999997</v>
      </c>
      <c r="AO77">
        <v>8.1179280000000009</v>
      </c>
      <c r="AP77">
        <v>3.7337524114967038</v>
      </c>
      <c r="AQ77">
        <v>16.121219999999997</v>
      </c>
      <c r="AR77">
        <v>4.7418000000000005</v>
      </c>
      <c r="AS77">
        <v>2.8889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888.98486293258554</v>
      </c>
      <c r="DN77">
        <v>28.45905400092041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3.7208576016571745E-4</v>
      </c>
      <c r="H78">
        <v>0</v>
      </c>
      <c r="I78">
        <v>0</v>
      </c>
      <c r="J78">
        <v>0</v>
      </c>
      <c r="K78">
        <v>9.3553415650118907</v>
      </c>
      <c r="L78">
        <v>595.29342327497432</v>
      </c>
      <c r="M78">
        <v>22.08538163001294</v>
      </c>
      <c r="N78">
        <v>17.78359025950942</v>
      </c>
      <c r="O78">
        <v>0</v>
      </c>
      <c r="P78">
        <v>31.636038635223287</v>
      </c>
      <c r="Q78">
        <v>6.126939409632314</v>
      </c>
      <c r="R78">
        <v>13.006343756895291</v>
      </c>
      <c r="S78">
        <v>8.1033130588235309</v>
      </c>
      <c r="T78">
        <v>0</v>
      </c>
      <c r="U78">
        <v>53.526058718861215</v>
      </c>
      <c r="V78">
        <v>0.82812084357541904</v>
      </c>
      <c r="W78">
        <v>10.241242245657569</v>
      </c>
      <c r="X78">
        <v>30.165326738924545</v>
      </c>
      <c r="Y78">
        <v>0</v>
      </c>
      <c r="Z78">
        <v>1.0125</v>
      </c>
      <c r="AA78">
        <v>6.7854923931643967</v>
      </c>
      <c r="AB78">
        <v>8.0818399999999997</v>
      </c>
      <c r="AC78">
        <v>5.9386400000000013</v>
      </c>
      <c r="AD78">
        <v>8.3897100000000009</v>
      </c>
      <c r="AE78">
        <v>10.110796800000001</v>
      </c>
      <c r="AF78">
        <v>2.7225000000000001</v>
      </c>
      <c r="AG78">
        <v>12.516703679999999</v>
      </c>
      <c r="AH78">
        <v>31.988454000000008</v>
      </c>
      <c r="AI78">
        <v>2.7341999999999995</v>
      </c>
      <c r="AJ78">
        <v>0</v>
      </c>
      <c r="AK78">
        <v>7.9806499999999998</v>
      </c>
      <c r="AL78">
        <v>0</v>
      </c>
      <c r="AM78">
        <v>1.5950999999999997</v>
      </c>
      <c r="AN78">
        <v>0.78432999999999997</v>
      </c>
      <c r="AO78">
        <v>8.1179280000000009</v>
      </c>
      <c r="AP78">
        <v>3.7337524114967038</v>
      </c>
      <c r="AQ78">
        <v>19.098039999999994</v>
      </c>
      <c r="AR78">
        <v>2.7096000000000009</v>
      </c>
      <c r="AS78">
        <v>2.8889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906.39871759062601</v>
      </c>
      <c r="DN78">
        <v>28.941911916897066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3.7208576016571745E-4</v>
      </c>
      <c r="H79">
        <v>0</v>
      </c>
      <c r="I79">
        <v>0</v>
      </c>
      <c r="J79">
        <v>0</v>
      </c>
      <c r="K79">
        <v>9.3553415650118907</v>
      </c>
      <c r="L79">
        <v>595.29342327497432</v>
      </c>
      <c r="M79">
        <v>22.08538163001294</v>
      </c>
      <c r="N79">
        <v>17.78359025950942</v>
      </c>
      <c r="O79">
        <v>0</v>
      </c>
      <c r="P79">
        <v>31.636038635223287</v>
      </c>
      <c r="Q79">
        <v>6.126939409632314</v>
      </c>
      <c r="R79">
        <v>13.006343756895291</v>
      </c>
      <c r="S79">
        <v>8.1033130588235309</v>
      </c>
      <c r="T79">
        <v>0</v>
      </c>
      <c r="U79">
        <v>53.526058718861215</v>
      </c>
      <c r="V79">
        <v>0.6475259418682795</v>
      </c>
      <c r="W79">
        <v>10.241242245657569</v>
      </c>
      <c r="X79">
        <v>30.165326738924545</v>
      </c>
      <c r="Y79">
        <v>0</v>
      </c>
      <c r="Z79">
        <v>6.0021000000000013</v>
      </c>
      <c r="AA79">
        <v>12.929271077146673</v>
      </c>
      <c r="AB79">
        <v>12.12276</v>
      </c>
      <c r="AC79">
        <v>8.9169460386367216</v>
      </c>
      <c r="AD79">
        <v>11.2122192</v>
      </c>
      <c r="AE79">
        <v>15.166195200000001</v>
      </c>
      <c r="AF79">
        <v>3.0249999999999995</v>
      </c>
      <c r="AG79">
        <v>12.516703679999999</v>
      </c>
      <c r="AH79">
        <v>43.058028000000007</v>
      </c>
      <c r="AI79">
        <v>15.050599200000004</v>
      </c>
      <c r="AJ79">
        <v>0</v>
      </c>
      <c r="AK79">
        <v>7.9806499999999998</v>
      </c>
      <c r="AL79">
        <v>0</v>
      </c>
      <c r="AM79">
        <v>4.8491039999999996</v>
      </c>
      <c r="AN79">
        <v>0.78432999999999997</v>
      </c>
      <c r="AO79">
        <v>8.1179280000000009</v>
      </c>
      <c r="AP79">
        <v>3.7337524114967038</v>
      </c>
      <c r="AQ79">
        <v>19.098039999999994</v>
      </c>
      <c r="AR79">
        <v>2.7096000000000009</v>
      </c>
      <c r="AS79">
        <v>2.8889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957.58668677394098</v>
      </c>
      <c r="DN79">
        <v>30.546337354493826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3.7208576016571745E-4</v>
      </c>
      <c r="H80">
        <v>0</v>
      </c>
      <c r="I80">
        <v>0</v>
      </c>
      <c r="J80">
        <v>0</v>
      </c>
      <c r="K80">
        <v>9.3553415650118907</v>
      </c>
      <c r="L80">
        <v>595.29342327497432</v>
      </c>
      <c r="M80">
        <v>22.08538163001294</v>
      </c>
      <c r="N80">
        <v>17.78359025950942</v>
      </c>
      <c r="O80">
        <v>0</v>
      </c>
      <c r="P80">
        <v>31.636038635223287</v>
      </c>
      <c r="Q80">
        <v>6.126939409632314</v>
      </c>
      <c r="R80">
        <v>13.006343756895291</v>
      </c>
      <c r="S80">
        <v>8.1033130588235309</v>
      </c>
      <c r="T80">
        <v>0</v>
      </c>
      <c r="U80">
        <v>53.526058718861215</v>
      </c>
      <c r="V80">
        <v>0.63160839167486071</v>
      </c>
      <c r="W80">
        <v>10.241242245657569</v>
      </c>
      <c r="X80">
        <v>30.165326738924545</v>
      </c>
      <c r="Y80">
        <v>0</v>
      </c>
      <c r="Z80">
        <v>6.0021000000000013</v>
      </c>
      <c r="AA80">
        <v>12.929271077146673</v>
      </c>
      <c r="AB80">
        <v>12.12276</v>
      </c>
      <c r="AC80">
        <v>8.9169460386367216</v>
      </c>
      <c r="AD80">
        <v>11.2122192</v>
      </c>
      <c r="AE80">
        <v>15.166195200000001</v>
      </c>
      <c r="AF80">
        <v>3.0249999999999995</v>
      </c>
      <c r="AG80">
        <v>12.516703679999999</v>
      </c>
      <c r="AH80">
        <v>43.058028000000007</v>
      </c>
      <c r="AI80">
        <v>15.050599200000004</v>
      </c>
      <c r="AJ80">
        <v>0</v>
      </c>
      <c r="AK80">
        <v>7.9806499999999998</v>
      </c>
      <c r="AL80">
        <v>0</v>
      </c>
      <c r="AM80">
        <v>4.8491039999999996</v>
      </c>
      <c r="AN80">
        <v>0.78432999999999997</v>
      </c>
      <c r="AO80">
        <v>8.1179280000000009</v>
      </c>
      <c r="AP80">
        <v>3.7337524114967038</v>
      </c>
      <c r="AQ80">
        <v>19.098039999999994</v>
      </c>
      <c r="AR80">
        <v>2.7096000000000009</v>
      </c>
      <c r="AS80">
        <v>2.8889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957.58663272903209</v>
      </c>
      <c r="DN80">
        <v>30.530473849209333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3.7208576016571745E-4</v>
      </c>
      <c r="H81">
        <v>0</v>
      </c>
      <c r="I81">
        <v>0</v>
      </c>
      <c r="J81">
        <v>0</v>
      </c>
      <c r="K81">
        <v>9.3553415650118907</v>
      </c>
      <c r="L81">
        <v>540.20608160064887</v>
      </c>
      <c r="M81">
        <v>19.021198464363213</v>
      </c>
      <c r="N81">
        <v>17.78359025950942</v>
      </c>
      <c r="O81">
        <v>0</v>
      </c>
      <c r="P81">
        <v>31.636038635223287</v>
      </c>
      <c r="Q81">
        <v>6.126939409632314</v>
      </c>
      <c r="R81">
        <v>13.006343756895291</v>
      </c>
      <c r="S81">
        <v>8.1033130588235309</v>
      </c>
      <c r="T81">
        <v>0</v>
      </c>
      <c r="U81">
        <v>53.526058718861215</v>
      </c>
      <c r="V81">
        <v>0.63160839167486071</v>
      </c>
      <c r="W81">
        <v>10.241242245657569</v>
      </c>
      <c r="X81">
        <v>30.165326738924545</v>
      </c>
      <c r="Y81">
        <v>0</v>
      </c>
      <c r="Z81">
        <v>6.0021000000000013</v>
      </c>
      <c r="AA81">
        <v>12.929271077146673</v>
      </c>
      <c r="AB81">
        <v>12.12276</v>
      </c>
      <c r="AC81">
        <v>8.9169460386367216</v>
      </c>
      <c r="AD81">
        <v>11.2122192</v>
      </c>
      <c r="AE81">
        <v>15.166195200000001</v>
      </c>
      <c r="AF81">
        <v>3.0249999999999995</v>
      </c>
      <c r="AG81">
        <v>12.516703679999999</v>
      </c>
      <c r="AH81">
        <v>43.058028000000007</v>
      </c>
      <c r="AI81">
        <v>15.050599200000004</v>
      </c>
      <c r="AJ81">
        <v>0</v>
      </c>
      <c r="AK81">
        <v>7.9806499999999998</v>
      </c>
      <c r="AL81">
        <v>0</v>
      </c>
      <c r="AM81">
        <v>4.8491039999999996</v>
      </c>
      <c r="AN81">
        <v>0.78432999999999997</v>
      </c>
      <c r="AO81">
        <v>8.1179280000000009</v>
      </c>
      <c r="AP81">
        <v>3.7337524114967038</v>
      </c>
      <c r="AQ81">
        <v>19.098039999999994</v>
      </c>
      <c r="AR81">
        <v>2.7096000000000009</v>
      </c>
      <c r="AS81">
        <v>2.8889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901.39481425507881</v>
      </c>
      <c r="DN81">
        <v>28.570767483187407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3.7208576016571745E-4</v>
      </c>
      <c r="H82">
        <v>0</v>
      </c>
      <c r="I82">
        <v>0</v>
      </c>
      <c r="J82">
        <v>0</v>
      </c>
      <c r="K82">
        <v>9.3553415650118907</v>
      </c>
      <c r="L82">
        <v>530.8922032401407</v>
      </c>
      <c r="M82">
        <v>19.021198464363213</v>
      </c>
      <c r="N82">
        <v>17.78359025950942</v>
      </c>
      <c r="O82">
        <v>0</v>
      </c>
      <c r="P82">
        <v>31.636038635223287</v>
      </c>
      <c r="Q82">
        <v>6.126939409632314</v>
      </c>
      <c r="R82">
        <v>13.006343756895291</v>
      </c>
      <c r="S82">
        <v>8.1033130588235309</v>
      </c>
      <c r="T82">
        <v>0</v>
      </c>
      <c r="U82">
        <v>53.526058718861215</v>
      </c>
      <c r="V82">
        <v>0.63160839167486071</v>
      </c>
      <c r="W82">
        <v>10.241242245657569</v>
      </c>
      <c r="X82">
        <v>30.165326738924545</v>
      </c>
      <c r="Y82">
        <v>0</v>
      </c>
      <c r="Z82">
        <v>6.0021000000000013</v>
      </c>
      <c r="AA82">
        <v>12.929271077146673</v>
      </c>
      <c r="AB82">
        <v>12.12276</v>
      </c>
      <c r="AC82">
        <v>8.9169460386367216</v>
      </c>
      <c r="AD82">
        <v>11.2122192</v>
      </c>
      <c r="AE82">
        <v>15.166195200000001</v>
      </c>
      <c r="AF82">
        <v>3.0249999999999995</v>
      </c>
      <c r="AG82">
        <v>12.516703679999999</v>
      </c>
      <c r="AH82">
        <v>43.058028000000007</v>
      </c>
      <c r="AI82">
        <v>15.050599200000004</v>
      </c>
      <c r="AJ82">
        <v>0</v>
      </c>
      <c r="AK82">
        <v>7.9806499999999998</v>
      </c>
      <c r="AL82">
        <v>0</v>
      </c>
      <c r="AM82">
        <v>4.8491039999999996</v>
      </c>
      <c r="AN82">
        <v>0.78432999999999997</v>
      </c>
      <c r="AO82">
        <v>8.1179280000000009</v>
      </c>
      <c r="AP82">
        <v>3.7337524114967038</v>
      </c>
      <c r="AQ82">
        <v>19.098039999999994</v>
      </c>
      <c r="AR82">
        <v>4.0644000000000009</v>
      </c>
      <c r="AS82">
        <v>2.8889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893.70395658632015</v>
      </c>
      <c r="DN82">
        <v>28.302546791437837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9.3553415650118907</v>
      </c>
      <c r="L83">
        <v>506.05721703670616</v>
      </c>
      <c r="M83">
        <v>19.021198464363213</v>
      </c>
      <c r="N83">
        <v>17.78359025950942</v>
      </c>
      <c r="O83">
        <v>0</v>
      </c>
      <c r="P83">
        <v>31.636038635223287</v>
      </c>
      <c r="Q83">
        <v>6.126939409632314</v>
      </c>
      <c r="R83">
        <v>13.006343756895291</v>
      </c>
      <c r="S83">
        <v>8.1033130588235309</v>
      </c>
      <c r="T83">
        <v>0</v>
      </c>
      <c r="U83">
        <v>53.526058718861215</v>
      </c>
      <c r="V83">
        <v>0.63160839167486071</v>
      </c>
      <c r="W83">
        <v>10.241242245657569</v>
      </c>
      <c r="X83">
        <v>30.165326738924545</v>
      </c>
      <c r="Y83">
        <v>0</v>
      </c>
      <c r="Z83">
        <v>0.67500000000000004</v>
      </c>
      <c r="AA83">
        <v>12.929271077146673</v>
      </c>
      <c r="AB83">
        <v>12.12276</v>
      </c>
      <c r="AC83">
        <v>8.9169460386367216</v>
      </c>
      <c r="AD83">
        <v>11.2122192</v>
      </c>
      <c r="AE83">
        <v>15.166195200000001</v>
      </c>
      <c r="AF83">
        <v>3.0249999999999995</v>
      </c>
      <c r="AG83">
        <v>12.516703679999999</v>
      </c>
      <c r="AH83">
        <v>43.058028000000007</v>
      </c>
      <c r="AI83">
        <v>10.019671199999998</v>
      </c>
      <c r="AJ83">
        <v>0</v>
      </c>
      <c r="AK83">
        <v>7.9806499999999998</v>
      </c>
      <c r="AL83">
        <v>0</v>
      </c>
      <c r="AM83">
        <v>4.8491039999999996</v>
      </c>
      <c r="AN83">
        <v>0.78432999999999997</v>
      </c>
      <c r="AO83">
        <v>8.1179280000000009</v>
      </c>
      <c r="AP83">
        <v>3.7337524114967038</v>
      </c>
      <c r="AQ83">
        <v>19.098039999999994</v>
      </c>
      <c r="AR83">
        <v>4.0644000000000009</v>
      </c>
      <c r="AS83">
        <v>2.8889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859.69658787511366</v>
      </c>
      <c r="DN83">
        <v>27.116529213449578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9.3553415650118907</v>
      </c>
      <c r="L84">
        <v>536.06806655581738</v>
      </c>
      <c r="M84">
        <v>19.021198464363213</v>
      </c>
      <c r="N84">
        <v>17.78359025950942</v>
      </c>
      <c r="O84">
        <v>0</v>
      </c>
      <c r="P84">
        <v>31.636038635223287</v>
      </c>
      <c r="Q84">
        <v>6.126939409632314</v>
      </c>
      <c r="R84">
        <v>13.006343756895291</v>
      </c>
      <c r="S84">
        <v>8.1033130588235309</v>
      </c>
      <c r="T84">
        <v>0</v>
      </c>
      <c r="U84">
        <v>53.526058718861215</v>
      </c>
      <c r="V84">
        <v>0.63160839167486071</v>
      </c>
      <c r="W84">
        <v>10.241242245657569</v>
      </c>
      <c r="X84">
        <v>30.165326738924545</v>
      </c>
      <c r="Y84">
        <v>0</v>
      </c>
      <c r="Z84">
        <v>0</v>
      </c>
      <c r="AA84">
        <v>12.929271077146673</v>
      </c>
      <c r="AB84">
        <v>12.12276</v>
      </c>
      <c r="AC84">
        <v>8.9169460386367216</v>
      </c>
      <c r="AD84">
        <v>11.2122192</v>
      </c>
      <c r="AE84">
        <v>15.166195200000001</v>
      </c>
      <c r="AF84">
        <v>3.0249999999999995</v>
      </c>
      <c r="AG84">
        <v>12.516703679999999</v>
      </c>
      <c r="AH84">
        <v>43.058028000000007</v>
      </c>
      <c r="AI84">
        <v>10.019671199999998</v>
      </c>
      <c r="AJ84">
        <v>0</v>
      </c>
      <c r="AK84">
        <v>7.9806499999999998</v>
      </c>
      <c r="AL84">
        <v>0</v>
      </c>
      <c r="AM84">
        <v>4.8491039999999996</v>
      </c>
      <c r="AN84">
        <v>0.78432999999999997</v>
      </c>
      <c r="AO84">
        <v>8.1179280000000009</v>
      </c>
      <c r="AP84">
        <v>3.7337524114967038</v>
      </c>
      <c r="AQ84">
        <v>19.098039999999994</v>
      </c>
      <c r="AR84">
        <v>4.7418000000000005</v>
      </c>
      <c r="AS84">
        <v>2.8889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888.69839078262351</v>
      </c>
      <c r="DN84">
        <v>28.127975825051063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9.3553415650118907</v>
      </c>
      <c r="L85">
        <v>520.53958846802436</v>
      </c>
      <c r="M85">
        <v>19.021198464363213</v>
      </c>
      <c r="N85">
        <v>17.78359025950942</v>
      </c>
      <c r="O85">
        <v>0</v>
      </c>
      <c r="P85">
        <v>31.636038635223287</v>
      </c>
      <c r="Q85">
        <v>6.126939409632314</v>
      </c>
      <c r="R85">
        <v>13.006343756895291</v>
      </c>
      <c r="S85">
        <v>8.1033130588235309</v>
      </c>
      <c r="T85">
        <v>0</v>
      </c>
      <c r="U85">
        <v>53.526058718861215</v>
      </c>
      <c r="V85">
        <v>0.47569419970377674</v>
      </c>
      <c r="W85">
        <v>10.241242245657569</v>
      </c>
      <c r="X85">
        <v>30.165326738924545</v>
      </c>
      <c r="Y85">
        <v>0</v>
      </c>
      <c r="Z85">
        <v>0</v>
      </c>
      <c r="AA85">
        <v>10.7598522234464</v>
      </c>
      <c r="AB85">
        <v>12.12276</v>
      </c>
      <c r="AC85">
        <v>8.9169460386367216</v>
      </c>
      <c r="AD85">
        <v>11.2122192</v>
      </c>
      <c r="AE85">
        <v>15.166195200000001</v>
      </c>
      <c r="AF85">
        <v>3.0249999999999995</v>
      </c>
      <c r="AG85">
        <v>12.516703679999999</v>
      </c>
      <c r="AH85">
        <v>43.058028000000007</v>
      </c>
      <c r="AI85">
        <v>1.5624</v>
      </c>
      <c r="AJ85">
        <v>0</v>
      </c>
      <c r="AK85">
        <v>7.9806499999999998</v>
      </c>
      <c r="AL85">
        <v>0</v>
      </c>
      <c r="AM85">
        <v>4.8491039999999996</v>
      </c>
      <c r="AN85">
        <v>0.78432999999999997</v>
      </c>
      <c r="AO85">
        <v>8.1179280000000009</v>
      </c>
      <c r="AP85">
        <v>3.7337524114967038</v>
      </c>
      <c r="AQ85">
        <v>19.098039999999994</v>
      </c>
      <c r="AR85">
        <v>14.902800000000003</v>
      </c>
      <c r="AS85">
        <v>2.8889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873.24329848699756</v>
      </c>
      <c r="DN85">
        <v>27.432985787212576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9.3553415650118907</v>
      </c>
      <c r="L86">
        <v>520.54189018260865</v>
      </c>
      <c r="M86">
        <v>19.021198464363213</v>
      </c>
      <c r="N86">
        <v>17.78359025950942</v>
      </c>
      <c r="O86">
        <v>0</v>
      </c>
      <c r="P86">
        <v>31.636038635223287</v>
      </c>
      <c r="Q86">
        <v>6.126939409632314</v>
      </c>
      <c r="R86">
        <v>13.006343756895291</v>
      </c>
      <c r="S86">
        <v>8.1033130588235309</v>
      </c>
      <c r="T86">
        <v>0</v>
      </c>
      <c r="U86">
        <v>53.526058718861215</v>
      </c>
      <c r="V86">
        <v>0.47569419970377674</v>
      </c>
      <c r="W86">
        <v>10.241242245657569</v>
      </c>
      <c r="X86">
        <v>30.165326738924545</v>
      </c>
      <c r="Y86">
        <v>0</v>
      </c>
      <c r="Z86">
        <v>0</v>
      </c>
      <c r="AA86">
        <v>6.7854923931643967</v>
      </c>
      <c r="AB86">
        <v>12.12276</v>
      </c>
      <c r="AC86">
        <v>2.9693200000000006</v>
      </c>
      <c r="AD86">
        <v>5.59314</v>
      </c>
      <c r="AE86">
        <v>15.166195200000001</v>
      </c>
      <c r="AF86">
        <v>2.7225000000000001</v>
      </c>
      <c r="AG86">
        <v>12.516703679999999</v>
      </c>
      <c r="AH86">
        <v>31.959400000000009</v>
      </c>
      <c r="AI86">
        <v>0.97650000000000026</v>
      </c>
      <c r="AJ86">
        <v>0</v>
      </c>
      <c r="AK86">
        <v>7.9806499999999998</v>
      </c>
      <c r="AL86">
        <v>0</v>
      </c>
      <c r="AM86">
        <v>3.2392799999999999</v>
      </c>
      <c r="AN86">
        <v>0.78432999999999997</v>
      </c>
      <c r="AO86">
        <v>8.1179280000000009</v>
      </c>
      <c r="AP86">
        <v>3.7337524114967038</v>
      </c>
      <c r="AQ86">
        <v>14.304199999999998</v>
      </c>
      <c r="AR86">
        <v>14.902800000000003</v>
      </c>
      <c r="AS86">
        <v>2.8889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840.45735517773187</v>
      </c>
      <c r="DN86">
        <v>26.289473742143688</v>
      </c>
    </row>
    <row r="87" spans="1:118">
      <c r="A87" t="s">
        <v>129</v>
      </c>
      <c r="B87">
        <v>0</v>
      </c>
      <c r="C87">
        <v>0</v>
      </c>
      <c r="D87">
        <v>0.83520511363636363</v>
      </c>
      <c r="E87">
        <v>0</v>
      </c>
      <c r="F87">
        <v>0</v>
      </c>
      <c r="G87">
        <v>1.8720225644067794</v>
      </c>
      <c r="H87">
        <v>0</v>
      </c>
      <c r="I87">
        <v>0</v>
      </c>
      <c r="J87">
        <v>0</v>
      </c>
      <c r="K87">
        <v>9.3553415650118907</v>
      </c>
      <c r="L87">
        <v>515.36741291521867</v>
      </c>
      <c r="M87">
        <v>19.021198464363213</v>
      </c>
      <c r="N87">
        <v>17.78359025950942</v>
      </c>
      <c r="O87">
        <v>0</v>
      </c>
      <c r="P87">
        <v>31.636038635223287</v>
      </c>
      <c r="Q87">
        <v>6.126939409632314</v>
      </c>
      <c r="R87">
        <v>13.006343756895291</v>
      </c>
      <c r="S87">
        <v>8.1033130588235309</v>
      </c>
      <c r="T87">
        <v>0</v>
      </c>
      <c r="U87">
        <v>53.526058718861215</v>
      </c>
      <c r="V87">
        <v>0.47569419970377674</v>
      </c>
      <c r="W87">
        <v>10.241242245657569</v>
      </c>
      <c r="X87">
        <v>30.165326738924545</v>
      </c>
      <c r="Y87">
        <v>0</v>
      </c>
      <c r="Z87">
        <v>0</v>
      </c>
      <c r="AA87">
        <v>6.7854923931643967</v>
      </c>
      <c r="AB87">
        <v>12.12276</v>
      </c>
      <c r="AC87">
        <v>2.9693200000000006</v>
      </c>
      <c r="AD87">
        <v>5.59314</v>
      </c>
      <c r="AE87">
        <v>15.166195200000001</v>
      </c>
      <c r="AF87">
        <v>2.7225000000000001</v>
      </c>
      <c r="AG87">
        <v>12.516703679999999</v>
      </c>
      <c r="AH87">
        <v>31.959400000000009</v>
      </c>
      <c r="AI87">
        <v>0</v>
      </c>
      <c r="AJ87">
        <v>0</v>
      </c>
      <c r="AK87">
        <v>7.9806499999999998</v>
      </c>
      <c r="AL87">
        <v>0</v>
      </c>
      <c r="AM87">
        <v>3.2392799999999999</v>
      </c>
      <c r="AN87">
        <v>0.78432999999999997</v>
      </c>
      <c r="AO87">
        <v>8.1179280000000009</v>
      </c>
      <c r="AP87">
        <v>3.7337524114967038</v>
      </c>
      <c r="AQ87">
        <v>14.304199999999998</v>
      </c>
      <c r="AR87">
        <v>4.7418000000000005</v>
      </c>
      <c r="AS87">
        <v>2.8889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827.31108654630395</v>
      </c>
      <c r="DN87">
        <v>25.830992784224811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9.3553415650118907</v>
      </c>
      <c r="L88">
        <v>529.852490235951</v>
      </c>
      <c r="M88">
        <v>19.021198464363213</v>
      </c>
      <c r="N88">
        <v>17.78359025950942</v>
      </c>
      <c r="O88">
        <v>0</v>
      </c>
      <c r="P88">
        <v>31.636038635223287</v>
      </c>
      <c r="Q88">
        <v>6.126939409632314</v>
      </c>
      <c r="R88">
        <v>13.006343756895291</v>
      </c>
      <c r="S88">
        <v>8.1033130588235309</v>
      </c>
      <c r="T88">
        <v>0</v>
      </c>
      <c r="U88">
        <v>53.526058718861215</v>
      </c>
      <c r="V88">
        <v>0.47569419970377674</v>
      </c>
      <c r="W88">
        <v>10.241242245657569</v>
      </c>
      <c r="X88">
        <v>30.165326738924545</v>
      </c>
      <c r="Y88">
        <v>0</v>
      </c>
      <c r="Z88">
        <v>0</v>
      </c>
      <c r="AA88">
        <v>6.7854923931643967</v>
      </c>
      <c r="AB88">
        <v>12.12276</v>
      </c>
      <c r="AC88">
        <v>2.9693200000000006</v>
      </c>
      <c r="AD88">
        <v>5.59314</v>
      </c>
      <c r="AE88">
        <v>15.166195200000001</v>
      </c>
      <c r="AF88">
        <v>2.7225000000000001</v>
      </c>
      <c r="AG88">
        <v>12.516703679999999</v>
      </c>
      <c r="AH88">
        <v>31.959400000000009</v>
      </c>
      <c r="AI88">
        <v>0</v>
      </c>
      <c r="AJ88">
        <v>0</v>
      </c>
      <c r="AK88">
        <v>7.9806499999999998</v>
      </c>
      <c r="AL88">
        <v>0</v>
      </c>
      <c r="AM88">
        <v>3.2392799999999999</v>
      </c>
      <c r="AN88">
        <v>0.78432999999999997</v>
      </c>
      <c r="AO88">
        <v>8.1179280000000009</v>
      </c>
      <c r="AP88">
        <v>3.7337524114967038</v>
      </c>
      <c r="AQ88">
        <v>14.304199999999998</v>
      </c>
      <c r="AR88">
        <v>3.3870000000000009</v>
      </c>
      <c r="AS88">
        <v>2.8889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837.38287915515093</v>
      </c>
      <c r="DN88">
        <v>26.182249818067152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9.3553415650118907</v>
      </c>
      <c r="L89">
        <v>512.00997823592616</v>
      </c>
      <c r="M89">
        <v>19.021198464363213</v>
      </c>
      <c r="N89">
        <v>17.78359025950942</v>
      </c>
      <c r="O89">
        <v>0</v>
      </c>
      <c r="P89">
        <v>31.636038635223287</v>
      </c>
      <c r="Q89">
        <v>6.126939409632314</v>
      </c>
      <c r="R89">
        <v>13.006343756895291</v>
      </c>
      <c r="S89">
        <v>8.1033130588235309</v>
      </c>
      <c r="T89">
        <v>0</v>
      </c>
      <c r="U89">
        <v>53.526058718861215</v>
      </c>
      <c r="V89">
        <v>0.47569419970377674</v>
      </c>
      <c r="W89">
        <v>10.241242245657569</v>
      </c>
      <c r="X89">
        <v>30.165326738924545</v>
      </c>
      <c r="Y89">
        <v>0</v>
      </c>
      <c r="Z89">
        <v>0</v>
      </c>
      <c r="AA89">
        <v>6.7854923931643967</v>
      </c>
      <c r="AB89">
        <v>12.12276</v>
      </c>
      <c r="AC89">
        <v>2.9693200000000006</v>
      </c>
      <c r="AD89">
        <v>5.59314</v>
      </c>
      <c r="AE89">
        <v>15.166195200000001</v>
      </c>
      <c r="AF89">
        <v>2.7225000000000001</v>
      </c>
      <c r="AG89">
        <v>12.516703679999999</v>
      </c>
      <c r="AH89">
        <v>31.959400000000009</v>
      </c>
      <c r="AI89">
        <v>0</v>
      </c>
      <c r="AJ89">
        <v>0</v>
      </c>
      <c r="AK89">
        <v>7.9806499999999998</v>
      </c>
      <c r="AL89">
        <v>0</v>
      </c>
      <c r="AM89">
        <v>3.2392799999999999</v>
      </c>
      <c r="AN89">
        <v>0.78432999999999997</v>
      </c>
      <c r="AO89">
        <v>8.1179280000000009</v>
      </c>
      <c r="AP89">
        <v>3.7337524114967038</v>
      </c>
      <c r="AQ89">
        <v>14.304199999999998</v>
      </c>
      <c r="AR89">
        <v>3.3870000000000009</v>
      </c>
      <c r="AS89">
        <v>2.8889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820.14165984690499</v>
      </c>
      <c r="DN89">
        <v>25.580957126288258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4.3870034384949355</v>
      </c>
      <c r="K90">
        <v>9.3553415650118907</v>
      </c>
      <c r="L90">
        <v>512.00997823592616</v>
      </c>
      <c r="M90">
        <v>19.021198464363213</v>
      </c>
      <c r="N90">
        <v>17.78359025950942</v>
      </c>
      <c r="O90">
        <v>0</v>
      </c>
      <c r="P90">
        <v>31.636038635223287</v>
      </c>
      <c r="Q90">
        <v>6.126939409632314</v>
      </c>
      <c r="R90">
        <v>13.006343756895291</v>
      </c>
      <c r="S90">
        <v>8.1033130588235309</v>
      </c>
      <c r="T90">
        <v>0</v>
      </c>
      <c r="U90">
        <v>53.526058718861215</v>
      </c>
      <c r="V90">
        <v>0.47569419970377674</v>
      </c>
      <c r="W90">
        <v>10.241242245657569</v>
      </c>
      <c r="X90">
        <v>30.165326738924545</v>
      </c>
      <c r="Y90">
        <v>0</v>
      </c>
      <c r="Z90">
        <v>0.67500000000000004</v>
      </c>
      <c r="AA90">
        <v>8.6030349984762857</v>
      </c>
      <c r="AB90">
        <v>12.12276</v>
      </c>
      <c r="AC90">
        <v>8.9169460386367216</v>
      </c>
      <c r="AD90">
        <v>11.2122192</v>
      </c>
      <c r="AE90">
        <v>15.166195200000001</v>
      </c>
      <c r="AF90">
        <v>5.4450000000000003</v>
      </c>
      <c r="AG90">
        <v>12.516703679999999</v>
      </c>
      <c r="AH90">
        <v>43.058028000000007</v>
      </c>
      <c r="AI90">
        <v>0</v>
      </c>
      <c r="AJ90">
        <v>0</v>
      </c>
      <c r="AK90">
        <v>7.9806499999999998</v>
      </c>
      <c r="AL90">
        <v>0</v>
      </c>
      <c r="AM90">
        <v>3.2392799999999999</v>
      </c>
      <c r="AN90">
        <v>0.78432999999999997</v>
      </c>
      <c r="AO90">
        <v>8.1179280000000009</v>
      </c>
      <c r="AP90">
        <v>3.7337524114967038</v>
      </c>
      <c r="AQ90">
        <v>19.098039999999994</v>
      </c>
      <c r="AR90">
        <v>3.3870000000000009</v>
      </c>
      <c r="AS90">
        <v>2.8889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855.95387461900941</v>
      </c>
      <c r="DN90">
        <v>26.829961636627353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6.0624900000000002E-2</v>
      </c>
      <c r="K91">
        <v>9.3553415650118907</v>
      </c>
      <c r="L91">
        <v>495.00965379993988</v>
      </c>
      <c r="M91">
        <v>19.021198464363213</v>
      </c>
      <c r="N91">
        <v>17.78359025950942</v>
      </c>
      <c r="O91">
        <v>0</v>
      </c>
      <c r="P91">
        <v>31.636038635223287</v>
      </c>
      <c r="Q91">
        <v>6.126939409632314</v>
      </c>
      <c r="R91">
        <v>13.006343756895291</v>
      </c>
      <c r="S91">
        <v>8.1033130588235309</v>
      </c>
      <c r="T91">
        <v>0</v>
      </c>
      <c r="U91">
        <v>53.526058718861215</v>
      </c>
      <c r="V91">
        <v>0.47569419970377674</v>
      </c>
      <c r="W91">
        <v>10.241242245657569</v>
      </c>
      <c r="X91">
        <v>30.165326738924545</v>
      </c>
      <c r="Y91">
        <v>0</v>
      </c>
      <c r="Z91">
        <v>6.0021000000000013</v>
      </c>
      <c r="AA91">
        <v>12.929271077146673</v>
      </c>
      <c r="AB91">
        <v>12.12276</v>
      </c>
      <c r="AC91">
        <v>8.9169460386367216</v>
      </c>
      <c r="AD91">
        <v>11.2122192</v>
      </c>
      <c r="AE91">
        <v>15.166195200000001</v>
      </c>
      <c r="AF91">
        <v>5.4450000000000003</v>
      </c>
      <c r="AG91">
        <v>12.516703679999999</v>
      </c>
      <c r="AH91">
        <v>43.058028000000007</v>
      </c>
      <c r="AI91">
        <v>0</v>
      </c>
      <c r="AJ91">
        <v>0</v>
      </c>
      <c r="AK91">
        <v>7.9806499999999998</v>
      </c>
      <c r="AL91">
        <v>0</v>
      </c>
      <c r="AM91">
        <v>3.2392799999999999</v>
      </c>
      <c r="AN91">
        <v>0.78432999999999997</v>
      </c>
      <c r="AO91">
        <v>7.6669320000000001</v>
      </c>
      <c r="AP91">
        <v>3.6158444406073338</v>
      </c>
      <c r="AQ91">
        <v>19.098039999999994</v>
      </c>
      <c r="AR91">
        <v>3.3870000000000009</v>
      </c>
      <c r="AS91">
        <v>2.8889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844.12407709337833</v>
      </c>
      <c r="DN91">
        <v>26.417488295558446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9.3553415650118907</v>
      </c>
      <c r="L92">
        <v>495.00965379993988</v>
      </c>
      <c r="M92">
        <v>19.021198464363213</v>
      </c>
      <c r="N92">
        <v>17.78359025950942</v>
      </c>
      <c r="O92">
        <v>0</v>
      </c>
      <c r="P92">
        <v>31.636038635223287</v>
      </c>
      <c r="Q92">
        <v>6.126939409632314</v>
      </c>
      <c r="R92">
        <v>13.006343756895291</v>
      </c>
      <c r="S92">
        <v>8.1033130588235309</v>
      </c>
      <c r="T92">
        <v>0</v>
      </c>
      <c r="U92">
        <v>53.526058718861215</v>
      </c>
      <c r="V92">
        <v>0.47569419970377674</v>
      </c>
      <c r="W92">
        <v>10.241242245657569</v>
      </c>
      <c r="X92">
        <v>30.165326738924545</v>
      </c>
      <c r="Y92">
        <v>0</v>
      </c>
      <c r="Z92">
        <v>6.0021000000000013</v>
      </c>
      <c r="AA92">
        <v>12.929271077146673</v>
      </c>
      <c r="AB92">
        <v>12.12276</v>
      </c>
      <c r="AC92">
        <v>8.9169460386367216</v>
      </c>
      <c r="AD92">
        <v>11.2122192</v>
      </c>
      <c r="AE92">
        <v>15.166195200000001</v>
      </c>
      <c r="AF92">
        <v>5.4450000000000003</v>
      </c>
      <c r="AG92">
        <v>12.516703679999999</v>
      </c>
      <c r="AH92">
        <v>43.058028000000007</v>
      </c>
      <c r="AI92">
        <v>0</v>
      </c>
      <c r="AJ92">
        <v>0</v>
      </c>
      <c r="AK92">
        <v>7.9806499999999998</v>
      </c>
      <c r="AL92">
        <v>0</v>
      </c>
      <c r="AM92">
        <v>3.2392799999999999</v>
      </c>
      <c r="AN92">
        <v>0.78432999999999997</v>
      </c>
      <c r="AO92">
        <v>7.6669320000000001</v>
      </c>
      <c r="AP92">
        <v>3.6158444406073338</v>
      </c>
      <c r="AQ92">
        <v>19.098039999999994</v>
      </c>
      <c r="AR92">
        <v>3.3870000000000009</v>
      </c>
      <c r="AS92">
        <v>2.8889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844.0654951933783</v>
      </c>
      <c r="DN92">
        <v>26.415445295558452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9.3553415650118907</v>
      </c>
      <c r="L93">
        <v>495.00965379993988</v>
      </c>
      <c r="M93">
        <v>19.021198464363213</v>
      </c>
      <c r="N93">
        <v>17.78359025950942</v>
      </c>
      <c r="O93">
        <v>0</v>
      </c>
      <c r="P93">
        <v>31.636038635223287</v>
      </c>
      <c r="Q93">
        <v>6.126939409632314</v>
      </c>
      <c r="R93">
        <v>13.006343756895291</v>
      </c>
      <c r="S93">
        <v>8.1033130588235309</v>
      </c>
      <c r="T93">
        <v>0</v>
      </c>
      <c r="U93">
        <v>53.526058718861215</v>
      </c>
      <c r="V93">
        <v>0.47569419970377674</v>
      </c>
      <c r="W93">
        <v>10.241242245657569</v>
      </c>
      <c r="X93">
        <v>30.165326738924545</v>
      </c>
      <c r="Y93">
        <v>0</v>
      </c>
      <c r="Z93">
        <v>6.0021000000000013</v>
      </c>
      <c r="AA93">
        <v>12.929271077146673</v>
      </c>
      <c r="AB93">
        <v>12.12276</v>
      </c>
      <c r="AC93">
        <v>8.9169460386367216</v>
      </c>
      <c r="AD93">
        <v>11.2122192</v>
      </c>
      <c r="AE93">
        <v>15.166195200000001</v>
      </c>
      <c r="AF93">
        <v>5.4450000000000003</v>
      </c>
      <c r="AG93">
        <v>12.516703679999999</v>
      </c>
      <c r="AH93">
        <v>43.058028000000007</v>
      </c>
      <c r="AI93">
        <v>0</v>
      </c>
      <c r="AJ93">
        <v>0</v>
      </c>
      <c r="AK93">
        <v>7.9806499999999998</v>
      </c>
      <c r="AL93">
        <v>0</v>
      </c>
      <c r="AM93">
        <v>3.2392799999999999</v>
      </c>
      <c r="AN93">
        <v>0.78432999999999997</v>
      </c>
      <c r="AO93">
        <v>7.6669320000000001</v>
      </c>
      <c r="AP93">
        <v>3.6158444406073338</v>
      </c>
      <c r="AQ93">
        <v>19.098039999999994</v>
      </c>
      <c r="AR93">
        <v>3.3870000000000009</v>
      </c>
      <c r="AS93">
        <v>2.8889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844.0654951933783</v>
      </c>
      <c r="DN93">
        <v>26.415445295558452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9.3553415650118907</v>
      </c>
      <c r="L94">
        <v>495.00965379993988</v>
      </c>
      <c r="M94">
        <v>19.021198464363213</v>
      </c>
      <c r="N94">
        <v>17.78359025950942</v>
      </c>
      <c r="O94">
        <v>0</v>
      </c>
      <c r="P94">
        <v>31.636038635223287</v>
      </c>
      <c r="Q94">
        <v>6.126939409632314</v>
      </c>
      <c r="R94">
        <v>13.006343756895291</v>
      </c>
      <c r="S94">
        <v>8.1033130588235309</v>
      </c>
      <c r="T94">
        <v>0</v>
      </c>
      <c r="U94">
        <v>53.526058718861215</v>
      </c>
      <c r="V94">
        <v>0.47569419970377674</v>
      </c>
      <c r="W94">
        <v>10.241242245657569</v>
      </c>
      <c r="X94">
        <v>30.165326738924545</v>
      </c>
      <c r="Y94">
        <v>0</v>
      </c>
      <c r="Z94">
        <v>6.0021000000000013</v>
      </c>
      <c r="AA94">
        <v>8.6030349984762857</v>
      </c>
      <c r="AB94">
        <v>12.12276</v>
      </c>
      <c r="AC94">
        <v>8.9169460386367216</v>
      </c>
      <c r="AD94">
        <v>11.2122192</v>
      </c>
      <c r="AE94">
        <v>15.166195200000001</v>
      </c>
      <c r="AF94">
        <v>5.4450000000000003</v>
      </c>
      <c r="AG94">
        <v>12.516703679999999</v>
      </c>
      <c r="AH94">
        <v>43.058028000000007</v>
      </c>
      <c r="AI94">
        <v>0</v>
      </c>
      <c r="AJ94">
        <v>0</v>
      </c>
      <c r="AK94">
        <v>7.9806499999999998</v>
      </c>
      <c r="AL94">
        <v>0</v>
      </c>
      <c r="AM94">
        <v>3.2392799999999999</v>
      </c>
      <c r="AN94">
        <v>0.78432999999999997</v>
      </c>
      <c r="AO94">
        <v>7.6669320000000001</v>
      </c>
      <c r="AP94">
        <v>3.6158444406073338</v>
      </c>
      <c r="AQ94">
        <v>18.556799999999996</v>
      </c>
      <c r="AR94">
        <v>3.3870000000000009</v>
      </c>
      <c r="AS94">
        <v>2.8889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839.36215117692052</v>
      </c>
      <c r="DN94">
        <v>26.251313233345776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9.3553415650118907</v>
      </c>
      <c r="L95">
        <v>495.00965379993988</v>
      </c>
      <c r="M95">
        <v>19.021198464363213</v>
      </c>
      <c r="N95">
        <v>17.78359025950942</v>
      </c>
      <c r="O95">
        <v>0</v>
      </c>
      <c r="P95">
        <v>31.636038635223287</v>
      </c>
      <c r="Q95">
        <v>6.126939409632314</v>
      </c>
      <c r="R95">
        <v>13.006343756895291</v>
      </c>
      <c r="S95">
        <v>8.1033130588235309</v>
      </c>
      <c r="T95">
        <v>0</v>
      </c>
      <c r="U95">
        <v>53.526058718861215</v>
      </c>
      <c r="V95">
        <v>0.47569419970377674</v>
      </c>
      <c r="W95">
        <v>10.241242245657569</v>
      </c>
      <c r="X95">
        <v>30.165326738924545</v>
      </c>
      <c r="Y95">
        <v>0</v>
      </c>
      <c r="Z95">
        <v>0.67500000000000004</v>
      </c>
      <c r="AA95">
        <v>4.2894005485360642</v>
      </c>
      <c r="AB95">
        <v>12.12276</v>
      </c>
      <c r="AC95">
        <v>5.9386400000000013</v>
      </c>
      <c r="AD95">
        <v>2.79657</v>
      </c>
      <c r="AE95">
        <v>15.166195200000001</v>
      </c>
      <c r="AF95">
        <v>2.7225000000000001</v>
      </c>
      <c r="AG95">
        <v>12.516703679999999</v>
      </c>
      <c r="AH95">
        <v>31.959400000000009</v>
      </c>
      <c r="AI95">
        <v>0</v>
      </c>
      <c r="AJ95">
        <v>0</v>
      </c>
      <c r="AK95">
        <v>7.9806499999999998</v>
      </c>
      <c r="AL95">
        <v>0</v>
      </c>
      <c r="AM95">
        <v>3.2392799999999999</v>
      </c>
      <c r="AN95">
        <v>0.78432999999999997</v>
      </c>
      <c r="AO95">
        <v>7.6669320000000001</v>
      </c>
      <c r="AP95">
        <v>3.5372391266810879</v>
      </c>
      <c r="AQ95">
        <v>14.323529999999998</v>
      </c>
      <c r="AR95">
        <v>3.3870000000000009</v>
      </c>
      <c r="AS95">
        <v>2.8889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801.51451216243731</v>
      </c>
      <c r="DN95">
        <v>24.931259245325482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9.3553415650118907</v>
      </c>
      <c r="L96">
        <v>495.00965379993988</v>
      </c>
      <c r="M96">
        <v>19.021198464363213</v>
      </c>
      <c r="N96">
        <v>17.78359025950942</v>
      </c>
      <c r="O96">
        <v>0</v>
      </c>
      <c r="P96">
        <v>31.636038635223287</v>
      </c>
      <c r="Q96">
        <v>6.126939409632314</v>
      </c>
      <c r="R96">
        <v>13.006343756895291</v>
      </c>
      <c r="S96">
        <v>8.1033130588235309</v>
      </c>
      <c r="T96">
        <v>0</v>
      </c>
      <c r="U96">
        <v>53.526058718861215</v>
      </c>
      <c r="V96">
        <v>0.47569419970377674</v>
      </c>
      <c r="W96">
        <v>10.241242245657569</v>
      </c>
      <c r="X96">
        <v>30.165326738924545</v>
      </c>
      <c r="Y96">
        <v>0</v>
      </c>
      <c r="Z96">
        <v>0</v>
      </c>
      <c r="AA96">
        <v>0</v>
      </c>
      <c r="AB96">
        <v>12.12276</v>
      </c>
      <c r="AC96">
        <v>2.9693200000000006</v>
      </c>
      <c r="AD96">
        <v>2.79657</v>
      </c>
      <c r="AE96">
        <v>15.166195200000001</v>
      </c>
      <c r="AF96">
        <v>2.7225000000000001</v>
      </c>
      <c r="AG96">
        <v>12.516703679999999</v>
      </c>
      <c r="AH96">
        <v>21.529014000000004</v>
      </c>
      <c r="AI96">
        <v>0</v>
      </c>
      <c r="AJ96">
        <v>0</v>
      </c>
      <c r="AK96">
        <v>7.9806499999999998</v>
      </c>
      <c r="AL96">
        <v>0</v>
      </c>
      <c r="AM96">
        <v>1.5950999999999997</v>
      </c>
      <c r="AN96">
        <v>0.78432999999999997</v>
      </c>
      <c r="AO96">
        <v>7.6669320000000001</v>
      </c>
      <c r="AP96">
        <v>3.5372391266810879</v>
      </c>
      <c r="AQ96">
        <v>9.5490199999999987</v>
      </c>
      <c r="AR96">
        <v>3.3870000000000009</v>
      </c>
      <c r="AS96">
        <v>2.8889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777.56699306060284</v>
      </c>
      <c r="DN96">
        <v>24.095981798624091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9.3553415650118907</v>
      </c>
      <c r="L97">
        <v>495.00965379993988</v>
      </c>
      <c r="M97">
        <v>19.021198464363213</v>
      </c>
      <c r="N97">
        <v>17.78359025950942</v>
      </c>
      <c r="O97">
        <v>0</v>
      </c>
      <c r="P97">
        <v>31.636038635223287</v>
      </c>
      <c r="Q97">
        <v>6.126939409632314</v>
      </c>
      <c r="R97">
        <v>13.006343756895291</v>
      </c>
      <c r="S97">
        <v>8.1033130588235309</v>
      </c>
      <c r="T97">
        <v>0</v>
      </c>
      <c r="U97">
        <v>53.526058718861215</v>
      </c>
      <c r="V97">
        <v>0.47569419970377674</v>
      </c>
      <c r="W97">
        <v>10.241242245657569</v>
      </c>
      <c r="X97">
        <v>33.583803409808461</v>
      </c>
      <c r="Y97">
        <v>0</v>
      </c>
      <c r="Z97">
        <v>0</v>
      </c>
      <c r="AA97">
        <v>0</v>
      </c>
      <c r="AB97">
        <v>12.12276</v>
      </c>
      <c r="AC97">
        <v>0</v>
      </c>
      <c r="AD97">
        <v>2.79657</v>
      </c>
      <c r="AE97">
        <v>15.166195200000001</v>
      </c>
      <c r="AF97">
        <v>2.7225000000000001</v>
      </c>
      <c r="AG97">
        <v>12.516703679999999</v>
      </c>
      <c r="AH97">
        <v>14.527000000000001</v>
      </c>
      <c r="AI97">
        <v>0</v>
      </c>
      <c r="AJ97">
        <v>0</v>
      </c>
      <c r="AK97">
        <v>7.9806499999999998</v>
      </c>
      <c r="AL97">
        <v>0</v>
      </c>
      <c r="AM97">
        <v>1.5950999999999997</v>
      </c>
      <c r="AN97">
        <v>0.78432999999999997</v>
      </c>
      <c r="AO97">
        <v>7.6669320000000001</v>
      </c>
      <c r="AP97">
        <v>3.5372391266810879</v>
      </c>
      <c r="AQ97">
        <v>4.6391999999999989</v>
      </c>
      <c r="AR97">
        <v>3.3870000000000009</v>
      </c>
      <c r="AS97">
        <v>2.8889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766.49060777399779</v>
      </c>
      <c r="DN97">
        <v>23.709689756112848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9.3553415650118907</v>
      </c>
      <c r="L98">
        <v>438.00944174553985</v>
      </c>
      <c r="M98">
        <v>19.021198464363213</v>
      </c>
      <c r="N98">
        <v>17.78359025950942</v>
      </c>
      <c r="O98">
        <v>0</v>
      </c>
      <c r="P98">
        <v>31.636038635223287</v>
      </c>
      <c r="Q98">
        <v>6.126939409632314</v>
      </c>
      <c r="R98">
        <v>13.006343756895291</v>
      </c>
      <c r="S98">
        <v>8.1033130588235309</v>
      </c>
      <c r="T98">
        <v>0</v>
      </c>
      <c r="U98">
        <v>53.526058718861215</v>
      </c>
      <c r="V98">
        <v>0.47569419970377674</v>
      </c>
      <c r="W98">
        <v>10.241242245657569</v>
      </c>
      <c r="X98">
        <v>33.583803409808461</v>
      </c>
      <c r="Y98">
        <v>0</v>
      </c>
      <c r="Z98">
        <v>0</v>
      </c>
      <c r="AA98">
        <v>0</v>
      </c>
      <c r="AB98">
        <v>12.12276</v>
      </c>
      <c r="AC98">
        <v>0</v>
      </c>
      <c r="AD98">
        <v>2.79657</v>
      </c>
      <c r="AE98">
        <v>15.166195200000001</v>
      </c>
      <c r="AF98">
        <v>2.7225000000000001</v>
      </c>
      <c r="AG98">
        <v>12.516703679999999</v>
      </c>
      <c r="AH98">
        <v>14.527000000000001</v>
      </c>
      <c r="AI98">
        <v>0</v>
      </c>
      <c r="AJ98">
        <v>0</v>
      </c>
      <c r="AK98">
        <v>7.9806499999999998</v>
      </c>
      <c r="AL98">
        <v>0</v>
      </c>
      <c r="AM98">
        <v>0</v>
      </c>
      <c r="AN98">
        <v>0.78432999999999997</v>
      </c>
      <c r="AO98">
        <v>7.6669320000000001</v>
      </c>
      <c r="AP98">
        <v>3.5372391266810879</v>
      </c>
      <c r="AQ98">
        <v>4.6391999999999989</v>
      </c>
      <c r="AR98">
        <v>3.3870000000000009</v>
      </c>
      <c r="AS98">
        <v>2.8889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709.86995767165286</v>
      </c>
      <c r="DN98">
        <v>21.735027804057829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7.0779905016233767E-3</v>
      </c>
      <c r="E99">
        <f t="shared" si="2"/>
        <v>0</v>
      </c>
      <c r="F99">
        <f t="shared" si="2"/>
        <v>0</v>
      </c>
      <c r="G99">
        <f t="shared" si="2"/>
        <v>2.4754269698136037E-2</v>
      </c>
      <c r="H99">
        <f t="shared" si="2"/>
        <v>0</v>
      </c>
      <c r="I99">
        <f t="shared" si="2"/>
        <v>0</v>
      </c>
      <c r="J99">
        <f t="shared" si="2"/>
        <v>1.1119070846237337E-3</v>
      </c>
      <c r="K99">
        <f t="shared" si="2"/>
        <v>0.21905085423941598</v>
      </c>
      <c r="L99">
        <f t="shared" si="2"/>
        <v>9.7368909411152398</v>
      </c>
      <c r="M99">
        <f t="shared" si="2"/>
        <v>0.51644199253631506</v>
      </c>
      <c r="N99">
        <f t="shared" si="2"/>
        <v>0.42677947544029526</v>
      </c>
      <c r="O99">
        <f t="shared" si="2"/>
        <v>0</v>
      </c>
      <c r="P99">
        <f t="shared" si="2"/>
        <v>0.75926492724535999</v>
      </c>
      <c r="Q99">
        <f t="shared" si="2"/>
        <v>0.10178452702354565</v>
      </c>
      <c r="R99">
        <f t="shared" si="2"/>
        <v>0.30463618348741672</v>
      </c>
      <c r="S99">
        <f t="shared" si="2"/>
        <v>0.13491728460716537</v>
      </c>
      <c r="T99">
        <f t="shared" si="2"/>
        <v>0</v>
      </c>
      <c r="U99">
        <f t="shared" si="2"/>
        <v>1.2846926790480444</v>
      </c>
      <c r="V99">
        <f t="shared" si="2"/>
        <v>6.3503983779602202E-2</v>
      </c>
      <c r="W99">
        <f t="shared" si="2"/>
        <v>0.24633230876902712</v>
      </c>
      <c r="X99">
        <f t="shared" si="2"/>
        <v>0.72568283154285063</v>
      </c>
      <c r="Y99">
        <f t="shared" si="2"/>
        <v>0</v>
      </c>
      <c r="Z99">
        <f t="shared" si="2"/>
        <v>2.9691225000000002E-2</v>
      </c>
      <c r="AA99">
        <f t="shared" si="2"/>
        <v>6.5429595079115735E-2</v>
      </c>
      <c r="AB99">
        <f t="shared" si="2"/>
        <v>0.1005444699999999</v>
      </c>
      <c r="AC99">
        <f t="shared" si="2"/>
        <v>3.417413811591017E-2</v>
      </c>
      <c r="AD99">
        <f t="shared" si="2"/>
        <v>0.11683461509999993</v>
      </c>
      <c r="AE99">
        <f t="shared" si="2"/>
        <v>0.31828227839999945</v>
      </c>
      <c r="AF99">
        <f t="shared" si="2"/>
        <v>6.3827499999999954E-2</v>
      </c>
      <c r="AG99">
        <f t="shared" si="2"/>
        <v>0.30040088832000006</v>
      </c>
      <c r="AH99">
        <f t="shared" si="2"/>
        <v>0.42128299999999974</v>
      </c>
      <c r="AI99">
        <f t="shared" si="2"/>
        <v>4.3448000400000006E-2</v>
      </c>
      <c r="AJ99">
        <f t="shared" si="2"/>
        <v>0</v>
      </c>
      <c r="AK99">
        <f t="shared" si="2"/>
        <v>0.19153559999999994</v>
      </c>
      <c r="AL99">
        <f t="shared" si="2"/>
        <v>0</v>
      </c>
      <c r="AM99">
        <f t="shared" si="2"/>
        <v>1.8404181999999998E-2</v>
      </c>
      <c r="AN99">
        <f t="shared" si="2"/>
        <v>1.8823919999999966E-2</v>
      </c>
      <c r="AO99">
        <f t="shared" si="2"/>
        <v>0.19519106880000006</v>
      </c>
      <c r="AP99">
        <f t="shared" si="2"/>
        <v>8.901658775577781E-2</v>
      </c>
      <c r="AQ99">
        <f t="shared" si="2"/>
        <v>0.11803864499999993</v>
      </c>
      <c r="AR99">
        <f t="shared" si="2"/>
        <v>0.11278710000000007</v>
      </c>
      <c r="AS99">
        <f t="shared" si="2"/>
        <v>9.0798539331846395E-2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16.332409910820559</v>
      </c>
      <c r="DN99">
        <f t="shared" si="3"/>
        <v>0.54902359860074101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42" activePane="bottomRight" state="frozen"/>
      <selection pane="topRight" activeCell="B1" sqref="B1"/>
      <selection pane="bottomLeft" activeCell="A3" sqref="A3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419</v>
      </c>
      <c r="AZ1" s="75" t="s">
        <v>420</v>
      </c>
      <c r="BA1" s="75" t="s">
        <v>426</v>
      </c>
      <c r="BB1" s="75" t="s">
        <v>430</v>
      </c>
      <c r="BC1" s="38" t="s">
        <v>382</v>
      </c>
      <c r="BD1" s="37" t="s">
        <v>394</v>
      </c>
      <c r="BE1" s="37" t="s">
        <v>386</v>
      </c>
      <c r="BF1" s="37" t="s">
        <v>388</v>
      </c>
      <c r="BG1" s="37" t="s">
        <v>393</v>
      </c>
      <c r="BH1" s="37" t="s">
        <v>390</v>
      </c>
      <c r="BI1" s="37" t="s">
        <v>389</v>
      </c>
      <c r="BJ1" s="37" t="s">
        <v>396</v>
      </c>
      <c r="BK1" s="37" t="s">
        <v>384</v>
      </c>
      <c r="BL1" s="37" t="s">
        <v>397</v>
      </c>
      <c r="BM1" s="37" t="s">
        <v>387</v>
      </c>
      <c r="BN1" s="37" t="s">
        <v>383</v>
      </c>
      <c r="BO1" s="37" t="s">
        <v>392</v>
      </c>
      <c r="BP1" s="37" t="s">
        <v>385</v>
      </c>
      <c r="BQ1" s="37" t="s">
        <v>395</v>
      </c>
      <c r="BR1" s="37" t="s">
        <v>391</v>
      </c>
      <c r="BS1" s="149" t="s">
        <v>421</v>
      </c>
      <c r="BT1" s="149" t="s">
        <v>422</v>
      </c>
      <c r="BU1" s="149" t="s">
        <v>432</v>
      </c>
      <c r="BV1" s="149" t="s">
        <v>433</v>
      </c>
      <c r="BW1" s="149" t="s">
        <v>434</v>
      </c>
      <c r="BX1" s="149" t="s">
        <v>435</v>
      </c>
      <c r="BY1" s="149" t="s">
        <v>436</v>
      </c>
      <c r="BZ1" s="75" t="s">
        <v>413</v>
      </c>
      <c r="CA1" s="75" t="s">
        <v>414</v>
      </c>
      <c r="CB1" s="75" t="s">
        <v>415</v>
      </c>
      <c r="CC1" s="75" t="s">
        <v>416</v>
      </c>
      <c r="CD1" s="75" t="s">
        <v>417</v>
      </c>
      <c r="CE1" s="36" t="s">
        <v>408</v>
      </c>
      <c r="CF1" s="36" t="s">
        <v>409</v>
      </c>
      <c r="CG1" s="36" t="s">
        <v>410</v>
      </c>
      <c r="CH1" s="36" t="s">
        <v>411</v>
      </c>
      <c r="CI1" t="s">
        <v>427</v>
      </c>
      <c r="CJ1" t="s">
        <v>428</v>
      </c>
      <c r="CK1" t="s">
        <v>424</v>
      </c>
      <c r="CL1" t="s">
        <v>425</v>
      </c>
      <c r="CM1" t="s">
        <v>429</v>
      </c>
      <c r="CN1" t="s">
        <v>407</v>
      </c>
      <c r="CO1" t="s">
        <v>423</v>
      </c>
      <c r="CP1" t="s">
        <v>418</v>
      </c>
      <c r="CQ1" t="s">
        <v>412</v>
      </c>
      <c r="CR1" t="s">
        <v>431</v>
      </c>
      <c r="DM1" t="s">
        <v>142</v>
      </c>
      <c r="DN1" t="s">
        <v>185</v>
      </c>
    </row>
    <row r="2" spans="1:118">
      <c r="A2" s="216"/>
      <c r="AS2" s="167"/>
      <c r="AT2" s="167"/>
      <c r="AU2" s="167"/>
      <c r="AV2" s="167"/>
      <c r="AW2" s="167"/>
      <c r="AX2" s="167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10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9.66</v>
      </c>
      <c r="DN3">
        <v>0.33999999999999986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10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9.66</v>
      </c>
      <c r="DN4">
        <v>0.33999999999999986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10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9.66</v>
      </c>
      <c r="DN5">
        <v>0.33999999999999986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10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9.66</v>
      </c>
      <c r="DN6">
        <v>0.33999999999999986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  <c r="DN7">
        <v>0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  <c r="DN8">
        <v>0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  <c r="DN9">
        <v>0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  <c r="DN10">
        <v>0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  <c r="DN11">
        <v>0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  <c r="DN12">
        <v>0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  <c r="DN13">
        <v>0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  <c r="DN14">
        <v>0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  <c r="DN15">
        <v>0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  <c r="DN16">
        <v>0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  <c r="DN17">
        <v>0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  <c r="DN18">
        <v>0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  <c r="DN19">
        <v>0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  <c r="DN20">
        <v>0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  <c r="DN21">
        <v>0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  <c r="DN22">
        <v>0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  <c r="DN23">
        <v>0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  <c r="DN24">
        <v>0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  <c r="DN25">
        <v>0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  <c r="DN26">
        <v>0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5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4.83</v>
      </c>
      <c r="DN27">
        <v>0.16999999999999993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5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4.83</v>
      </c>
      <c r="DN28">
        <v>0.16999999999999993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5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4.83</v>
      </c>
      <c r="DN29">
        <v>0.16999999999999993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10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9.66</v>
      </c>
      <c r="DN30">
        <v>0.33999999999999986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15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14.49</v>
      </c>
      <c r="DN31">
        <v>0.50999999999999979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15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14.49</v>
      </c>
      <c r="DN32">
        <v>0.50999999999999979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20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19.329999999999998</v>
      </c>
      <c r="DN33">
        <v>0.67000000000000171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30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28.99</v>
      </c>
      <c r="DN34">
        <v>1.0100000000000016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38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36.72</v>
      </c>
      <c r="DN35">
        <v>1.2800000000000011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49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47.35</v>
      </c>
      <c r="DN36">
        <v>1.6499999999999986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61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58.94</v>
      </c>
      <c r="DN37">
        <v>2.0600000000000023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72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69.569999999999993</v>
      </c>
      <c r="DN38">
        <v>2.4300000000000068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32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30.92</v>
      </c>
      <c r="DN39">
        <v>1.0799999999999983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41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39.619999999999997</v>
      </c>
      <c r="DN40">
        <v>1.3800000000000026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50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48.32</v>
      </c>
      <c r="DN41">
        <v>1.6799999999999997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58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56.05</v>
      </c>
      <c r="DN42">
        <v>1.9500000000000028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62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59.91</v>
      </c>
      <c r="DN43">
        <v>2.0900000000000034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67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64.739999999999995</v>
      </c>
      <c r="DN44">
        <v>2.2600000000000051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70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67.64</v>
      </c>
      <c r="DN45">
        <v>2.3599999999999994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72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69.569999999999993</v>
      </c>
      <c r="DN46">
        <v>2.4300000000000068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72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69.569999999999993</v>
      </c>
      <c r="DN47">
        <v>2.4300000000000068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74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71.510000000000005</v>
      </c>
      <c r="DN48">
        <v>2.4899999999999949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74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71.510000000000005</v>
      </c>
      <c r="DN49">
        <v>2.4899999999999949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74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71.510000000000005</v>
      </c>
      <c r="DN50">
        <v>2.4899999999999949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72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69.569999999999993</v>
      </c>
      <c r="DN51">
        <v>2.4300000000000068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72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69.569999999999993</v>
      </c>
      <c r="DN52">
        <v>2.4300000000000068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73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70.540000000000006</v>
      </c>
      <c r="DN53">
        <v>2.4599999999999937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74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71.510000000000005</v>
      </c>
      <c r="DN54">
        <v>2.4899999999999949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73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70.540000000000006</v>
      </c>
      <c r="DN55">
        <v>2.4599999999999937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71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68.61</v>
      </c>
      <c r="DN56">
        <v>2.3900000000000006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70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67.64</v>
      </c>
      <c r="DN57">
        <v>2.3599999999999994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69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66.67</v>
      </c>
      <c r="DN58">
        <v>2.3299999999999983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68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65.709999999999994</v>
      </c>
      <c r="DN59">
        <v>2.2900000000000063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68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65.709999999999994</v>
      </c>
      <c r="DN60">
        <v>2.2900000000000063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70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67.64</v>
      </c>
      <c r="DN61">
        <v>2.3599999999999994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71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68.61</v>
      </c>
      <c r="DN62">
        <v>2.3900000000000006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71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68.61</v>
      </c>
      <c r="DN63">
        <v>2.3900000000000006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72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69.569999999999993</v>
      </c>
      <c r="DN64">
        <v>2.4300000000000068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72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69.569999999999993</v>
      </c>
      <c r="DN65">
        <v>2.4300000000000068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69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66.67</v>
      </c>
      <c r="DN66">
        <v>2.3299999999999983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66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63.78</v>
      </c>
      <c r="DN67">
        <v>2.2199999999999989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65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62.81</v>
      </c>
      <c r="DN68">
        <v>2.1899999999999977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62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59.91</v>
      </c>
      <c r="DN69">
        <v>2.0900000000000034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57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55.08</v>
      </c>
      <c r="DN70">
        <v>1.9200000000000017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93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89.87</v>
      </c>
      <c r="DN71">
        <v>3.1299999999999955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93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89.87</v>
      </c>
      <c r="DN72">
        <v>3.1299999999999955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93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89.87</v>
      </c>
      <c r="DN73">
        <v>3.1299999999999955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93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89.87</v>
      </c>
      <c r="DN74">
        <v>3.1299999999999955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75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72.47</v>
      </c>
      <c r="DN75">
        <v>2.5300000000000011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70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67.64</v>
      </c>
      <c r="DN76">
        <v>2.3599999999999994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66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63.78</v>
      </c>
      <c r="DN77">
        <v>2.2199999999999989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62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59.91</v>
      </c>
      <c r="DN78">
        <v>2.0900000000000034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60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57.98</v>
      </c>
      <c r="DN79">
        <v>2.0200000000000031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56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54.11</v>
      </c>
      <c r="DN80">
        <v>1.8900000000000006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51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49.28</v>
      </c>
      <c r="DN81">
        <v>1.7199999999999989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47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45.42</v>
      </c>
      <c r="DN82">
        <v>1.5799999999999983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42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40.58</v>
      </c>
      <c r="DN83">
        <v>1.4200000000000017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39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37.69</v>
      </c>
      <c r="DN84">
        <v>1.3100000000000023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35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33.82</v>
      </c>
      <c r="DN85">
        <v>1.1799999999999997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33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31.89</v>
      </c>
      <c r="DN86">
        <v>1.1099999999999994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29.000000000000004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28.02</v>
      </c>
      <c r="DN87">
        <v>0.98000000000000398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28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27.06</v>
      </c>
      <c r="DN88">
        <v>0.94000000000000128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26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25.12</v>
      </c>
      <c r="DN89">
        <v>0.87999999999999901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24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23.19</v>
      </c>
      <c r="DN90">
        <v>0.80999999999999872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22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21.26</v>
      </c>
      <c r="DN91">
        <v>0.73999999999999844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20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19.329999999999998</v>
      </c>
      <c r="DN92">
        <v>0.67000000000000171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19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18.36</v>
      </c>
      <c r="DN93">
        <v>0.64000000000000057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19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18.36</v>
      </c>
      <c r="DN94">
        <v>0.64000000000000057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18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17.39</v>
      </c>
      <c r="DN95">
        <v>0.60999999999999943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16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15.46</v>
      </c>
      <c r="DN96">
        <v>0.53999999999999915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16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15.46</v>
      </c>
      <c r="DN97">
        <v>0.53999999999999915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14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13.53</v>
      </c>
      <c r="DN98">
        <v>0.47000000000000064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0.93874999999999997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0.90711249999999999</v>
      </c>
      <c r="DN99">
        <f t="shared" si="3"/>
        <v>3.1637500000000006E-2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419</v>
      </c>
      <c r="AZ1" s="75" t="s">
        <v>420</v>
      </c>
      <c r="BA1" s="75" t="s">
        <v>426</v>
      </c>
      <c r="BB1" s="75" t="s">
        <v>430</v>
      </c>
      <c r="BC1" s="38" t="s">
        <v>382</v>
      </c>
      <c r="BD1" s="37" t="s">
        <v>394</v>
      </c>
      <c r="BE1" s="37" t="s">
        <v>386</v>
      </c>
      <c r="BF1" s="37" t="s">
        <v>388</v>
      </c>
      <c r="BG1" s="37" t="s">
        <v>393</v>
      </c>
      <c r="BH1" s="37" t="s">
        <v>390</v>
      </c>
      <c r="BI1" s="37" t="s">
        <v>389</v>
      </c>
      <c r="BJ1" s="37" t="s">
        <v>396</v>
      </c>
      <c r="BK1" s="37" t="s">
        <v>384</v>
      </c>
      <c r="BL1" s="37" t="s">
        <v>397</v>
      </c>
      <c r="BM1" s="37" t="s">
        <v>387</v>
      </c>
      <c r="BN1" s="37" t="s">
        <v>383</v>
      </c>
      <c r="BO1" s="37" t="s">
        <v>392</v>
      </c>
      <c r="BP1" s="37" t="s">
        <v>385</v>
      </c>
      <c r="BQ1" s="37" t="s">
        <v>395</v>
      </c>
      <c r="BR1" s="37" t="s">
        <v>391</v>
      </c>
      <c r="BS1" s="149" t="s">
        <v>421</v>
      </c>
      <c r="BT1" s="149" t="s">
        <v>422</v>
      </c>
      <c r="BU1" s="149" t="s">
        <v>432</v>
      </c>
      <c r="BV1" s="149" t="s">
        <v>433</v>
      </c>
      <c r="BW1" s="149" t="s">
        <v>434</v>
      </c>
      <c r="BX1" s="149" t="s">
        <v>435</v>
      </c>
      <c r="BY1" s="149" t="s">
        <v>436</v>
      </c>
      <c r="BZ1" s="75" t="s">
        <v>413</v>
      </c>
      <c r="CA1" s="75" t="s">
        <v>414</v>
      </c>
      <c r="CB1" s="75" t="s">
        <v>415</v>
      </c>
      <c r="CC1" s="75" t="s">
        <v>416</v>
      </c>
      <c r="CD1" s="75" t="s">
        <v>417</v>
      </c>
      <c r="CE1" s="36" t="s">
        <v>408</v>
      </c>
      <c r="CF1" s="36" t="s">
        <v>409</v>
      </c>
      <c r="CG1" s="36" t="s">
        <v>410</v>
      </c>
      <c r="CH1" s="36" t="s">
        <v>411</v>
      </c>
      <c r="CI1" t="s">
        <v>427</v>
      </c>
      <c r="CJ1" t="s">
        <v>428</v>
      </c>
      <c r="CK1" t="s">
        <v>424</v>
      </c>
      <c r="CL1" t="s">
        <v>425</v>
      </c>
      <c r="CM1" t="s">
        <v>429</v>
      </c>
      <c r="CN1" t="s">
        <v>407</v>
      </c>
      <c r="CO1" t="s">
        <v>423</v>
      </c>
      <c r="CP1" t="s">
        <v>418</v>
      </c>
      <c r="CQ1" t="s">
        <v>412</v>
      </c>
      <c r="CR1" t="s">
        <v>431</v>
      </c>
      <c r="DM1" t="s">
        <v>142</v>
      </c>
      <c r="DN1" t="s">
        <v>185</v>
      </c>
    </row>
    <row r="2" spans="1:118">
      <c r="A2" s="216"/>
      <c r="AS2" s="167"/>
      <c r="AT2" s="167"/>
      <c r="AU2" s="167"/>
      <c r="AV2" s="167"/>
      <c r="AW2" s="167"/>
      <c r="AX2" s="167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15.292695999999999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14.777331999999999</v>
      </c>
      <c r="DN3">
        <v>0.51536399999999993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17.151859999999999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16.573841999999999</v>
      </c>
      <c r="DN4">
        <v>0.57801800000000014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17.580038999999999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16.987591999999999</v>
      </c>
      <c r="DN5">
        <v>0.59244699999999995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17.580038999999999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16.987591999999999</v>
      </c>
      <c r="DN6">
        <v>0.59244699999999995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17.55686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16.965194</v>
      </c>
      <c r="DN7">
        <v>0.59166600000000003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17.580038999999999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16.987591999999999</v>
      </c>
      <c r="DN8">
        <v>0.59244699999999995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17.580038999999999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16.987591999999999</v>
      </c>
      <c r="DN9">
        <v>0.59244699999999995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17.580038999999999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16.987591999999999</v>
      </c>
      <c r="DN10">
        <v>0.59244699999999995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17.580038999999999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16.987591999999999</v>
      </c>
      <c r="DN11">
        <v>0.59244699999999995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16.846167000000001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16.278451</v>
      </c>
      <c r="DN12">
        <v>0.56771600000000078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17.580038999999999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16.987591999999999</v>
      </c>
      <c r="DN13">
        <v>0.59244699999999995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17.580038999999999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16.987591999999999</v>
      </c>
      <c r="DN14">
        <v>0.59244699999999995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17.580038999999999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16.987591999999999</v>
      </c>
      <c r="DN15">
        <v>0.59244699999999995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17.580038999999999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16.987591999999999</v>
      </c>
      <c r="DN16">
        <v>0.59244699999999995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17.580038999999999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16.987591999999999</v>
      </c>
      <c r="DN17">
        <v>0.59244699999999995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17.580038999999999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16.987591999999999</v>
      </c>
      <c r="DN18">
        <v>0.59244699999999995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17.580038999999999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16.987591999999999</v>
      </c>
      <c r="DN19">
        <v>0.59244699999999995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17.580038999999999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16.987591999999999</v>
      </c>
      <c r="DN20">
        <v>0.59244699999999995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17.580038999999999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16.987591999999999</v>
      </c>
      <c r="DN21">
        <v>0.59244699999999995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17.580038999999999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16.987591999999999</v>
      </c>
      <c r="DN22">
        <v>0.59244699999999995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17.580038999999999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16.987591999999999</v>
      </c>
      <c r="DN23">
        <v>0.59244699999999995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17.580038999999999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16.987591999999999</v>
      </c>
      <c r="DN24">
        <v>0.59244699999999995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17.580038999999999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16.987591999999999</v>
      </c>
      <c r="DN25">
        <v>0.59244699999999995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17.580038999999999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16.987591999999999</v>
      </c>
      <c r="DN26">
        <v>0.59244699999999995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17.580038999999999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16.987591999999999</v>
      </c>
      <c r="DN27">
        <v>0.59244699999999995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17.580038999999999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16.987591999999999</v>
      </c>
      <c r="DN28">
        <v>0.59244699999999995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17.580038999999999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16.987591999999999</v>
      </c>
      <c r="DN29">
        <v>0.59244699999999995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17.580038999999999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16.987591999999999</v>
      </c>
      <c r="DN30">
        <v>0.59244699999999995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17.580038999999999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16.987591999999999</v>
      </c>
      <c r="DN31">
        <v>0.59244699999999995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17.580038999999999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16.987591999999999</v>
      </c>
      <c r="DN32">
        <v>0.59244699999999995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17.580038999999999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16.987591999999999</v>
      </c>
      <c r="DN33">
        <v>0.59244699999999995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17.580038999999999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16.987591999999999</v>
      </c>
      <c r="DN34">
        <v>0.59244699999999995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17.580038999999999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16.987591999999999</v>
      </c>
      <c r="DN35">
        <v>0.59244699999999995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17.580038999999999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16.987591999999999</v>
      </c>
      <c r="DN36">
        <v>0.59244699999999995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17.580038999999999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16.987591999999999</v>
      </c>
      <c r="DN37">
        <v>0.59244699999999995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17.580038999999999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16.987591999999999</v>
      </c>
      <c r="DN38">
        <v>0.59244699999999995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17.580038999999999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16.987591999999999</v>
      </c>
      <c r="DN39">
        <v>0.59244699999999995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17.580038999999999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16.987591999999999</v>
      </c>
      <c r="DN40">
        <v>0.59244699999999995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17.580038999999999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16.987591999999999</v>
      </c>
      <c r="DN41">
        <v>0.59244699999999995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17.580038999999999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16.987591999999999</v>
      </c>
      <c r="DN42">
        <v>0.59244699999999995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17.580038999999999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16.987591999999999</v>
      </c>
      <c r="DN43">
        <v>0.59244699999999995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17.580038999999999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16.987591999999999</v>
      </c>
      <c r="DN44">
        <v>0.59244699999999995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17.580038999999999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16.987591999999999</v>
      </c>
      <c r="DN45">
        <v>0.59244699999999995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17.580038999999999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16.987591999999999</v>
      </c>
      <c r="DN46">
        <v>0.59244699999999995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17.580038999999999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16.987591999999999</v>
      </c>
      <c r="DN47">
        <v>0.59244699999999995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17.580038999999999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16.987591999999999</v>
      </c>
      <c r="DN48">
        <v>0.59244699999999995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17.580038999999999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16.987591999999999</v>
      </c>
      <c r="DN49">
        <v>0.59244699999999995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17.580038999999999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16.987591999999999</v>
      </c>
      <c r="DN50">
        <v>0.59244699999999995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17.580038999999999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16.987591999999999</v>
      </c>
      <c r="DN51">
        <v>0.59244699999999995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17.580038999999999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16.987591999999999</v>
      </c>
      <c r="DN52">
        <v>0.59244699999999995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17.580038999999999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16.987591999999999</v>
      </c>
      <c r="DN53">
        <v>0.59244699999999995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17.580038999999999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16.987591999999999</v>
      </c>
      <c r="DN54">
        <v>0.59244699999999995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17.580038999999999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16.987591999999999</v>
      </c>
      <c r="DN55">
        <v>0.59244699999999995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17.580038999999999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16.987591999999999</v>
      </c>
      <c r="DN56">
        <v>0.59244699999999995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17.580038999999999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16.987591999999999</v>
      </c>
      <c r="DN57">
        <v>0.59244699999999995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17.580038999999999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16.987591999999999</v>
      </c>
      <c r="DN58">
        <v>0.59244699999999995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17.580038999999999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16.987591999999999</v>
      </c>
      <c r="DN59">
        <v>0.59244699999999995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17.580038999999999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16.987591999999999</v>
      </c>
      <c r="DN60">
        <v>0.59244699999999995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17.580038999999999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16.987591999999999</v>
      </c>
      <c r="DN61">
        <v>0.59244699999999995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17.580038999999999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16.987591999999999</v>
      </c>
      <c r="DN62">
        <v>0.59244699999999995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17.580038999999999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16.987591999999999</v>
      </c>
      <c r="DN63">
        <v>0.59244699999999995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17.580038999999999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16.987591999999999</v>
      </c>
      <c r="DN64">
        <v>0.59244699999999995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17.580038999999999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16.987591999999999</v>
      </c>
      <c r="DN65">
        <v>0.59244699999999995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17.580038999999999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16.987591999999999</v>
      </c>
      <c r="DN66">
        <v>0.59244699999999995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17.580038999999999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16.987591999999999</v>
      </c>
      <c r="DN67">
        <v>0.59244699999999995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17.580038999999999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16.987591999999999</v>
      </c>
      <c r="DN68">
        <v>0.59244699999999995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17.580038999999999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16.987591999999999</v>
      </c>
      <c r="DN69">
        <v>0.59244699999999995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17.580038999999999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16.987591999999999</v>
      </c>
      <c r="DN70">
        <v>0.59244699999999995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17.580038999999999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16.987591999999999</v>
      </c>
      <c r="DN71">
        <v>0.59244699999999995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17.580038999999999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16.987591999999999</v>
      </c>
      <c r="DN72">
        <v>0.59244699999999995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17.580038999999999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16.987591999999999</v>
      </c>
      <c r="DN73">
        <v>0.59244699999999995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17.580038999999999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16.987591999999999</v>
      </c>
      <c r="DN74">
        <v>0.59244699999999995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17.580038999999999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16.987591999999999</v>
      </c>
      <c r="DN75">
        <v>0.59244699999999995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17.580038999999999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16.987591999999999</v>
      </c>
      <c r="DN76">
        <v>0.59244699999999995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17.580038999999999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16.987591999999999</v>
      </c>
      <c r="DN77">
        <v>0.59244699999999995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17.580038999999999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16.987591999999999</v>
      </c>
      <c r="DN78">
        <v>0.59244699999999995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17.580038999999999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16.987591999999999</v>
      </c>
      <c r="DN79">
        <v>0.59244699999999995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17.580038999999999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16.987591999999999</v>
      </c>
      <c r="DN80">
        <v>0.59244699999999995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17.580038999999999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16.987591999999999</v>
      </c>
      <c r="DN81">
        <v>0.59244699999999995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17.580038999999999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16.987591999999999</v>
      </c>
      <c r="DN82">
        <v>0.59244699999999995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17.580038999999999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16.987591999999999</v>
      </c>
      <c r="DN83">
        <v>0.59244699999999995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17.580038999999999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16.987591999999999</v>
      </c>
      <c r="DN84">
        <v>0.59244699999999995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17.580038999999999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16.987591999999999</v>
      </c>
      <c r="DN85">
        <v>0.59244699999999995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17.580038999999999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16.987591999999999</v>
      </c>
      <c r="DN86">
        <v>0.59244699999999995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17.580038999999999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16.987591999999999</v>
      </c>
      <c r="DN87">
        <v>0.59244699999999995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17.580038999999999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16.987591999999999</v>
      </c>
      <c r="DN88">
        <v>0.59244699999999995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17.580038999999999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16.987591999999999</v>
      </c>
      <c r="DN89">
        <v>0.59244699999999995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17.580038999999999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16.987591999999999</v>
      </c>
      <c r="DN90">
        <v>0.59244699999999995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17.580038999999999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16.987591999999999</v>
      </c>
      <c r="DN91">
        <v>0.59244699999999995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17.580038999999999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16.987591999999999</v>
      </c>
      <c r="DN92">
        <v>0.59244699999999995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17.580038999999999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16.987591999999999</v>
      </c>
      <c r="DN93">
        <v>0.59244699999999995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17.580038999999999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16.987591999999999</v>
      </c>
      <c r="DN94">
        <v>0.59244699999999995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17.580038999999999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16.987591999999999</v>
      </c>
      <c r="DN95">
        <v>0.59244699999999995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17.580038999999999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16.987591999999999</v>
      </c>
      <c r="DN96">
        <v>0.59244699999999995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17.580038999999999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16.987591999999999</v>
      </c>
      <c r="DN97">
        <v>0.59244699999999995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17.580038999999999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16.987591999999999</v>
      </c>
      <c r="DN98">
        <v>0.59244699999999995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0.42105279274999907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0.4068633207499992</v>
      </c>
      <c r="DN99">
        <f t="shared" si="3"/>
        <v>1.4189471999999998E-2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45204</v>
      </c>
      <c r="B1" s="8" t="s">
        <v>266</v>
      </c>
      <c r="C1" s="8" t="s">
        <v>267</v>
      </c>
      <c r="D1" s="8" t="s">
        <v>268</v>
      </c>
      <c r="G1" s="26"/>
    </row>
    <row r="2" spans="1:9">
      <c r="A2" s="9" t="s">
        <v>160</v>
      </c>
      <c r="F2" s="26" t="s">
        <v>269</v>
      </c>
      <c r="G2" s="26"/>
      <c r="H2" s="8" t="s">
        <v>439</v>
      </c>
      <c r="I2" s="8" t="s">
        <v>440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171</v>
      </c>
      <c r="B99" s="27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456</v>
      </c>
      <c r="L1" t="s">
        <v>18</v>
      </c>
      <c r="M1" t="s">
        <v>27</v>
      </c>
      <c r="N1" t="s">
        <v>28</v>
      </c>
      <c r="O1" t="s">
        <v>29</v>
      </c>
      <c r="P1" t="s">
        <v>457</v>
      </c>
      <c r="Q1" t="s">
        <v>458</v>
      </c>
      <c r="R1" t="s">
        <v>459</v>
      </c>
      <c r="S1" t="s">
        <v>460</v>
      </c>
      <c r="T1" t="s">
        <v>41</v>
      </c>
      <c r="U1" t="s">
        <v>31</v>
      </c>
      <c r="V1" t="s">
        <v>461</v>
      </c>
      <c r="W1" t="s">
        <v>462</v>
      </c>
      <c r="X1" t="s">
        <v>463</v>
      </c>
      <c r="Y1" t="s">
        <v>464</v>
      </c>
      <c r="AA1" t="s">
        <v>201</v>
      </c>
      <c r="AB1" t="s">
        <v>202</v>
      </c>
      <c r="AC1" t="s">
        <v>465</v>
      </c>
      <c r="AD1" t="s">
        <v>466</v>
      </c>
      <c r="AE1" t="s">
        <v>467</v>
      </c>
      <c r="AF1" t="s">
        <v>468</v>
      </c>
      <c r="AG1" t="s">
        <v>469</v>
      </c>
      <c r="AH1" t="s">
        <v>470</v>
      </c>
      <c r="AI1" t="s">
        <v>209</v>
      </c>
      <c r="AJ1" t="s">
        <v>210</v>
      </c>
      <c r="AK1" t="s">
        <v>471</v>
      </c>
      <c r="AL1" t="s">
        <v>472</v>
      </c>
      <c r="AM1" t="s">
        <v>473</v>
      </c>
      <c r="AN1" t="s">
        <v>474</v>
      </c>
      <c r="AP1" t="s">
        <v>475</v>
      </c>
      <c r="AQ1" t="s">
        <v>476</v>
      </c>
      <c r="AR1" t="s">
        <v>477</v>
      </c>
      <c r="AS1" t="s">
        <v>454</v>
      </c>
      <c r="AV1" t="s">
        <v>347</v>
      </c>
      <c r="AW1" t="s">
        <v>348</v>
      </c>
      <c r="AX1" t="s">
        <v>350</v>
      </c>
      <c r="AY1" t="s">
        <v>453</v>
      </c>
      <c r="AZ1" t="s">
        <v>420</v>
      </c>
      <c r="BA1" t="s">
        <v>426</v>
      </c>
      <c r="BB1" t="s">
        <v>430</v>
      </c>
    </row>
    <row r="2" spans="1:96">
      <c r="A2" s="216"/>
    </row>
    <row r="3" spans="1:96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0</v>
      </c>
      <c r="H3" s="197">
        <v>0</v>
      </c>
      <c r="I3" s="197">
        <v>0</v>
      </c>
      <c r="J3" s="197">
        <v>0</v>
      </c>
      <c r="K3" s="197">
        <v>492.44</v>
      </c>
      <c r="L3" s="197">
        <v>6.07</v>
      </c>
      <c r="M3" s="197">
        <v>48.23</v>
      </c>
      <c r="N3" s="197">
        <v>24.6</v>
      </c>
      <c r="O3" s="197">
        <v>70.819999999999993</v>
      </c>
      <c r="P3" s="197">
        <v>19.690000000000001</v>
      </c>
      <c r="Q3" s="197">
        <v>8.48</v>
      </c>
      <c r="R3" s="197">
        <v>17.989999999999998</v>
      </c>
      <c r="S3" s="197">
        <v>11.2</v>
      </c>
      <c r="T3" s="197">
        <v>0</v>
      </c>
      <c r="U3" s="197">
        <v>50.01</v>
      </c>
      <c r="V3" s="197">
        <v>4.84</v>
      </c>
      <c r="W3" s="197">
        <v>12.62</v>
      </c>
      <c r="X3" s="197">
        <v>41.74</v>
      </c>
      <c r="Y3" s="197">
        <v>0</v>
      </c>
      <c r="Z3">
        <v>0</v>
      </c>
      <c r="AA3" s="197">
        <v>15.16</v>
      </c>
      <c r="AB3" s="197">
        <v>0</v>
      </c>
      <c r="AC3" s="197">
        <v>0</v>
      </c>
      <c r="AD3" s="197">
        <v>0</v>
      </c>
      <c r="AE3" s="197">
        <v>44.54</v>
      </c>
      <c r="AF3" s="197">
        <v>0</v>
      </c>
      <c r="AG3" s="197">
        <v>0</v>
      </c>
      <c r="AH3" s="197">
        <v>0</v>
      </c>
      <c r="AI3" s="197">
        <v>99.61</v>
      </c>
      <c r="AJ3" s="197">
        <v>0</v>
      </c>
      <c r="AK3" s="197">
        <v>0</v>
      </c>
      <c r="AL3" s="197">
        <v>0</v>
      </c>
      <c r="AM3" s="197">
        <v>0</v>
      </c>
      <c r="AN3" s="197">
        <v>0</v>
      </c>
      <c r="AO3">
        <v>0</v>
      </c>
      <c r="AP3" s="197">
        <v>78.569999999999993</v>
      </c>
      <c r="AQ3" s="197">
        <v>31.41</v>
      </c>
      <c r="AR3" s="197">
        <v>0</v>
      </c>
      <c r="AS3" s="197">
        <v>0</v>
      </c>
      <c r="AT3">
        <v>0</v>
      </c>
      <c r="AU3">
        <v>0</v>
      </c>
      <c r="AV3" s="197">
        <v>0</v>
      </c>
      <c r="AW3" s="197">
        <v>0</v>
      </c>
      <c r="AX3" s="197">
        <v>0</v>
      </c>
      <c r="AY3" s="197">
        <v>0</v>
      </c>
      <c r="AZ3" s="197">
        <v>0</v>
      </c>
      <c r="BA3" s="197">
        <v>0</v>
      </c>
      <c r="BB3" s="197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0</v>
      </c>
      <c r="H4" s="197">
        <v>0</v>
      </c>
      <c r="I4" s="197">
        <v>0</v>
      </c>
      <c r="J4" s="197">
        <v>0</v>
      </c>
      <c r="K4" s="197">
        <v>492.44</v>
      </c>
      <c r="L4" s="197">
        <v>6.07</v>
      </c>
      <c r="M4" s="197">
        <v>48.23</v>
      </c>
      <c r="N4" s="197">
        <v>24.6</v>
      </c>
      <c r="O4" s="197">
        <v>70.819999999999993</v>
      </c>
      <c r="P4" s="197">
        <v>19.690000000000001</v>
      </c>
      <c r="Q4" s="197">
        <v>8.48</v>
      </c>
      <c r="R4" s="197">
        <v>17.989999999999998</v>
      </c>
      <c r="S4" s="197">
        <v>11.2</v>
      </c>
      <c r="T4" s="197">
        <v>0</v>
      </c>
      <c r="U4" s="197">
        <v>50.01</v>
      </c>
      <c r="V4" s="197">
        <v>4.84</v>
      </c>
      <c r="W4" s="197">
        <v>12.62</v>
      </c>
      <c r="X4" s="197">
        <v>41.74</v>
      </c>
      <c r="Y4" s="197">
        <v>0</v>
      </c>
      <c r="Z4">
        <v>0</v>
      </c>
      <c r="AA4" s="197">
        <v>15.16</v>
      </c>
      <c r="AB4" s="197">
        <v>0</v>
      </c>
      <c r="AC4" s="197">
        <v>0</v>
      </c>
      <c r="AD4" s="197">
        <v>0</v>
      </c>
      <c r="AE4" s="197">
        <v>44.54</v>
      </c>
      <c r="AF4" s="197">
        <v>0</v>
      </c>
      <c r="AG4" s="197">
        <v>0</v>
      </c>
      <c r="AH4" s="197">
        <v>0</v>
      </c>
      <c r="AI4" s="197">
        <v>99.61</v>
      </c>
      <c r="AJ4" s="197">
        <v>0</v>
      </c>
      <c r="AK4" s="197">
        <v>0</v>
      </c>
      <c r="AL4" s="197">
        <v>0</v>
      </c>
      <c r="AM4" s="197">
        <v>0</v>
      </c>
      <c r="AN4" s="197">
        <v>0</v>
      </c>
      <c r="AO4">
        <v>0</v>
      </c>
      <c r="AP4" s="197">
        <v>78.569999999999993</v>
      </c>
      <c r="AQ4" s="197">
        <v>31.41</v>
      </c>
      <c r="AR4" s="197">
        <v>0</v>
      </c>
      <c r="AS4" s="197">
        <v>0</v>
      </c>
      <c r="AT4">
        <v>0</v>
      </c>
      <c r="AU4">
        <v>0</v>
      </c>
      <c r="AV4" s="197">
        <v>0</v>
      </c>
      <c r="AW4" s="197">
        <v>0</v>
      </c>
      <c r="AX4" s="197">
        <v>0</v>
      </c>
      <c r="AY4" s="197">
        <v>0</v>
      </c>
      <c r="AZ4" s="197">
        <v>0</v>
      </c>
      <c r="BA4" s="197">
        <v>0</v>
      </c>
      <c r="BB4" s="197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0</v>
      </c>
      <c r="H5" s="197">
        <v>0</v>
      </c>
      <c r="I5" s="197">
        <v>0</v>
      </c>
      <c r="J5" s="197">
        <v>0</v>
      </c>
      <c r="K5" s="197">
        <v>492.44</v>
      </c>
      <c r="L5" s="197">
        <v>6.07</v>
      </c>
      <c r="M5" s="197">
        <v>48.23</v>
      </c>
      <c r="N5" s="197">
        <v>24.6</v>
      </c>
      <c r="O5" s="197">
        <v>70.819999999999993</v>
      </c>
      <c r="P5" s="197">
        <v>19.690000000000001</v>
      </c>
      <c r="Q5" s="197">
        <v>8.48</v>
      </c>
      <c r="R5" s="197">
        <v>17.989999999999998</v>
      </c>
      <c r="S5" s="197">
        <v>11.2</v>
      </c>
      <c r="T5" s="197">
        <v>0</v>
      </c>
      <c r="U5" s="197">
        <v>50.01</v>
      </c>
      <c r="V5" s="197">
        <v>4.84</v>
      </c>
      <c r="W5" s="197">
        <v>12.62</v>
      </c>
      <c r="X5" s="197">
        <v>41.74</v>
      </c>
      <c r="Y5" s="197">
        <v>0</v>
      </c>
      <c r="Z5">
        <v>0</v>
      </c>
      <c r="AA5" s="197">
        <v>15.16</v>
      </c>
      <c r="AB5" s="197">
        <v>0</v>
      </c>
      <c r="AC5" s="197">
        <v>0</v>
      </c>
      <c r="AD5" s="197">
        <v>0</v>
      </c>
      <c r="AE5" s="197">
        <v>44.54</v>
      </c>
      <c r="AF5" s="197">
        <v>0</v>
      </c>
      <c r="AG5" s="197">
        <v>0</v>
      </c>
      <c r="AH5" s="197">
        <v>0</v>
      </c>
      <c r="AI5" s="197">
        <v>99.61</v>
      </c>
      <c r="AJ5" s="197">
        <v>0</v>
      </c>
      <c r="AK5" s="197">
        <v>0</v>
      </c>
      <c r="AL5" s="197">
        <v>0</v>
      </c>
      <c r="AM5" s="197">
        <v>0</v>
      </c>
      <c r="AN5" s="197">
        <v>0</v>
      </c>
      <c r="AO5">
        <v>0</v>
      </c>
      <c r="AP5" s="197">
        <v>78.569999999999993</v>
      </c>
      <c r="AQ5" s="197">
        <v>31.41</v>
      </c>
      <c r="AR5" s="197">
        <v>0</v>
      </c>
      <c r="AS5" s="197">
        <v>0</v>
      </c>
      <c r="AT5">
        <v>0</v>
      </c>
      <c r="AU5">
        <v>0</v>
      </c>
      <c r="AV5" s="197">
        <v>0</v>
      </c>
      <c r="AW5" s="197">
        <v>0</v>
      </c>
      <c r="AX5" s="197">
        <v>0</v>
      </c>
      <c r="AY5" s="197">
        <v>0</v>
      </c>
      <c r="AZ5" s="197">
        <v>0</v>
      </c>
      <c r="BA5" s="197">
        <v>0</v>
      </c>
      <c r="BB5" s="197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0</v>
      </c>
      <c r="H6" s="197">
        <v>0</v>
      </c>
      <c r="I6" s="197">
        <v>0</v>
      </c>
      <c r="J6" s="197">
        <v>0</v>
      </c>
      <c r="K6" s="197">
        <v>492.44</v>
      </c>
      <c r="L6" s="197">
        <v>6.07</v>
      </c>
      <c r="M6" s="197">
        <v>48.23</v>
      </c>
      <c r="N6" s="197">
        <v>24.6</v>
      </c>
      <c r="O6" s="197">
        <v>70.819999999999993</v>
      </c>
      <c r="P6" s="197">
        <v>19.690000000000001</v>
      </c>
      <c r="Q6" s="197">
        <v>8.48</v>
      </c>
      <c r="R6" s="197">
        <v>17.989999999999998</v>
      </c>
      <c r="S6" s="197">
        <v>11.2</v>
      </c>
      <c r="T6" s="197">
        <v>0</v>
      </c>
      <c r="U6" s="197">
        <v>50.01</v>
      </c>
      <c r="V6" s="197">
        <v>4.84</v>
      </c>
      <c r="W6" s="197">
        <v>12.62</v>
      </c>
      <c r="X6" s="197">
        <v>41.74</v>
      </c>
      <c r="Y6" s="197">
        <v>0</v>
      </c>
      <c r="Z6">
        <v>0</v>
      </c>
      <c r="AA6" s="197">
        <v>15.16</v>
      </c>
      <c r="AB6" s="197">
        <v>0</v>
      </c>
      <c r="AC6" s="197">
        <v>0</v>
      </c>
      <c r="AD6" s="197">
        <v>0</v>
      </c>
      <c r="AE6" s="197">
        <v>44.54</v>
      </c>
      <c r="AF6" s="197">
        <v>0</v>
      </c>
      <c r="AG6" s="197">
        <v>0</v>
      </c>
      <c r="AH6" s="197">
        <v>0</v>
      </c>
      <c r="AI6" s="197">
        <v>99.61</v>
      </c>
      <c r="AJ6" s="197">
        <v>0</v>
      </c>
      <c r="AK6" s="197">
        <v>0</v>
      </c>
      <c r="AL6" s="197">
        <v>0</v>
      </c>
      <c r="AM6" s="197">
        <v>0</v>
      </c>
      <c r="AN6" s="197">
        <v>0</v>
      </c>
      <c r="AO6">
        <v>0</v>
      </c>
      <c r="AP6" s="197">
        <v>78.569999999999993</v>
      </c>
      <c r="AQ6" s="197">
        <v>31.41</v>
      </c>
      <c r="AR6" s="197">
        <v>0</v>
      </c>
      <c r="AS6" s="197">
        <v>0</v>
      </c>
      <c r="AT6">
        <v>0</v>
      </c>
      <c r="AU6">
        <v>0</v>
      </c>
      <c r="AV6" s="197">
        <v>0</v>
      </c>
      <c r="AW6" s="197">
        <v>0</v>
      </c>
      <c r="AX6" s="197">
        <v>0</v>
      </c>
      <c r="AY6" s="197">
        <v>0</v>
      </c>
      <c r="AZ6" s="197">
        <v>0</v>
      </c>
      <c r="BA6" s="197">
        <v>0</v>
      </c>
      <c r="BB6" s="197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0</v>
      </c>
      <c r="H7" s="197">
        <v>0</v>
      </c>
      <c r="I7" s="197">
        <v>0</v>
      </c>
      <c r="J7" s="197">
        <v>0</v>
      </c>
      <c r="K7" s="197">
        <v>492.44</v>
      </c>
      <c r="L7" s="197">
        <v>6.07</v>
      </c>
      <c r="M7" s="197">
        <v>48.23</v>
      </c>
      <c r="N7" s="197">
        <v>24.6</v>
      </c>
      <c r="O7" s="197">
        <v>70.819999999999993</v>
      </c>
      <c r="P7" s="197">
        <v>19.690000000000001</v>
      </c>
      <c r="Q7" s="197">
        <v>8.48</v>
      </c>
      <c r="R7" s="197">
        <v>17.989999999999998</v>
      </c>
      <c r="S7" s="197">
        <v>11.2</v>
      </c>
      <c r="T7" s="197">
        <v>0</v>
      </c>
      <c r="U7" s="197">
        <v>50.01</v>
      </c>
      <c r="V7" s="197">
        <v>4.84</v>
      </c>
      <c r="W7" s="197">
        <v>12.62</v>
      </c>
      <c r="X7" s="197">
        <v>41.74</v>
      </c>
      <c r="Y7" s="197">
        <v>0</v>
      </c>
      <c r="Z7">
        <v>0</v>
      </c>
      <c r="AA7" s="197">
        <v>15.16</v>
      </c>
      <c r="AB7" s="197">
        <v>0</v>
      </c>
      <c r="AC7" s="197">
        <v>0</v>
      </c>
      <c r="AD7" s="197">
        <v>0</v>
      </c>
      <c r="AE7" s="197">
        <v>44.54</v>
      </c>
      <c r="AF7" s="197">
        <v>0</v>
      </c>
      <c r="AG7" s="197">
        <v>0</v>
      </c>
      <c r="AH7" s="197">
        <v>0</v>
      </c>
      <c r="AI7" s="197">
        <v>99.61</v>
      </c>
      <c r="AJ7" s="197">
        <v>0</v>
      </c>
      <c r="AK7" s="197">
        <v>0</v>
      </c>
      <c r="AL7" s="197">
        <v>0</v>
      </c>
      <c r="AM7" s="197">
        <v>0</v>
      </c>
      <c r="AN7" s="197">
        <v>0</v>
      </c>
      <c r="AO7">
        <v>0</v>
      </c>
      <c r="AP7" s="197">
        <v>78.569999999999993</v>
      </c>
      <c r="AQ7" s="197">
        <v>31.41</v>
      </c>
      <c r="AR7" s="197">
        <v>0</v>
      </c>
      <c r="AS7" s="197">
        <v>0</v>
      </c>
      <c r="AT7">
        <v>0</v>
      </c>
      <c r="AU7">
        <v>0</v>
      </c>
      <c r="AV7" s="197">
        <v>0</v>
      </c>
      <c r="AW7" s="197">
        <v>0</v>
      </c>
      <c r="AX7" s="197">
        <v>0</v>
      </c>
      <c r="AY7" s="197">
        <v>0</v>
      </c>
      <c r="AZ7" s="197">
        <v>0</v>
      </c>
      <c r="BA7" s="197">
        <v>0</v>
      </c>
      <c r="BB7" s="19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0</v>
      </c>
      <c r="H8" s="197">
        <v>0</v>
      </c>
      <c r="I8" s="197">
        <v>0</v>
      </c>
      <c r="J8" s="197">
        <v>0</v>
      </c>
      <c r="K8" s="197">
        <v>492.44</v>
      </c>
      <c r="L8" s="197">
        <v>6.07</v>
      </c>
      <c r="M8" s="197">
        <v>48.23</v>
      </c>
      <c r="N8" s="197">
        <v>24.6</v>
      </c>
      <c r="O8" s="197">
        <v>70.819999999999993</v>
      </c>
      <c r="P8" s="197">
        <v>19.690000000000001</v>
      </c>
      <c r="Q8" s="197">
        <v>8.48</v>
      </c>
      <c r="R8" s="197">
        <v>17.989999999999998</v>
      </c>
      <c r="S8" s="197">
        <v>11.2</v>
      </c>
      <c r="T8" s="197">
        <v>0</v>
      </c>
      <c r="U8" s="197">
        <v>50.01</v>
      </c>
      <c r="V8" s="197">
        <v>4.84</v>
      </c>
      <c r="W8" s="197">
        <v>12.62</v>
      </c>
      <c r="X8" s="197">
        <v>41.74</v>
      </c>
      <c r="Y8" s="197">
        <v>0</v>
      </c>
      <c r="Z8">
        <v>0</v>
      </c>
      <c r="AA8" s="197">
        <v>15.16</v>
      </c>
      <c r="AB8" s="197">
        <v>0</v>
      </c>
      <c r="AC8" s="197">
        <v>0</v>
      </c>
      <c r="AD8" s="197">
        <v>0</v>
      </c>
      <c r="AE8" s="197">
        <v>44.82</v>
      </c>
      <c r="AF8" s="197">
        <v>0</v>
      </c>
      <c r="AG8" s="197">
        <v>0</v>
      </c>
      <c r="AH8" s="197">
        <v>0</v>
      </c>
      <c r="AI8" s="197">
        <v>99.61</v>
      </c>
      <c r="AJ8" s="197">
        <v>0</v>
      </c>
      <c r="AK8" s="197">
        <v>0</v>
      </c>
      <c r="AL8" s="197">
        <v>0</v>
      </c>
      <c r="AM8" s="197">
        <v>0</v>
      </c>
      <c r="AN8" s="197">
        <v>0</v>
      </c>
      <c r="AO8">
        <v>0</v>
      </c>
      <c r="AP8" s="197">
        <v>78.569999999999993</v>
      </c>
      <c r="AQ8" s="197">
        <v>31.41</v>
      </c>
      <c r="AR8" s="197">
        <v>0</v>
      </c>
      <c r="AS8" s="197">
        <v>0</v>
      </c>
      <c r="AT8">
        <v>0</v>
      </c>
      <c r="AU8">
        <v>0</v>
      </c>
      <c r="AV8" s="197">
        <v>0</v>
      </c>
      <c r="AW8" s="197">
        <v>0</v>
      </c>
      <c r="AX8" s="197">
        <v>0</v>
      </c>
      <c r="AY8" s="197">
        <v>0</v>
      </c>
      <c r="AZ8" s="197">
        <v>0</v>
      </c>
      <c r="BA8" s="197">
        <v>0</v>
      </c>
      <c r="BB8" s="197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0</v>
      </c>
      <c r="H9" s="197">
        <v>0</v>
      </c>
      <c r="I9" s="197">
        <v>0</v>
      </c>
      <c r="J9" s="197">
        <v>0</v>
      </c>
      <c r="K9" s="197">
        <v>492.44</v>
      </c>
      <c r="L9" s="197">
        <v>6.07</v>
      </c>
      <c r="M9" s="197">
        <v>61.62</v>
      </c>
      <c r="N9" s="197">
        <v>24.6</v>
      </c>
      <c r="O9" s="197">
        <v>70.819999999999993</v>
      </c>
      <c r="P9" s="197">
        <v>19.690000000000001</v>
      </c>
      <c r="Q9" s="197">
        <v>8.48</v>
      </c>
      <c r="R9" s="197">
        <v>17.989999999999998</v>
      </c>
      <c r="S9" s="197">
        <v>11.2</v>
      </c>
      <c r="T9" s="197">
        <v>0</v>
      </c>
      <c r="U9" s="197">
        <v>50.01</v>
      </c>
      <c r="V9" s="197">
        <v>4.84</v>
      </c>
      <c r="W9" s="197">
        <v>12.62</v>
      </c>
      <c r="X9" s="197">
        <v>41.74</v>
      </c>
      <c r="Y9" s="197">
        <v>0</v>
      </c>
      <c r="Z9">
        <v>0</v>
      </c>
      <c r="AA9" s="197">
        <v>15.16</v>
      </c>
      <c r="AB9" s="197">
        <v>0</v>
      </c>
      <c r="AC9" s="197">
        <v>0</v>
      </c>
      <c r="AD9" s="197">
        <v>0</v>
      </c>
      <c r="AE9" s="197">
        <v>45.1</v>
      </c>
      <c r="AF9" s="197">
        <v>0</v>
      </c>
      <c r="AG9" s="197">
        <v>0</v>
      </c>
      <c r="AH9" s="197">
        <v>0</v>
      </c>
      <c r="AI9" s="197">
        <v>99.61</v>
      </c>
      <c r="AJ9" s="197">
        <v>0</v>
      </c>
      <c r="AK9" s="197">
        <v>0</v>
      </c>
      <c r="AL9" s="197">
        <v>0</v>
      </c>
      <c r="AM9" s="197">
        <v>0</v>
      </c>
      <c r="AN9" s="197">
        <v>0</v>
      </c>
      <c r="AO9">
        <v>0</v>
      </c>
      <c r="AP9" s="197">
        <v>75.95</v>
      </c>
      <c r="AQ9" s="197">
        <v>31.41</v>
      </c>
      <c r="AR9" s="197">
        <v>0</v>
      </c>
      <c r="AS9" s="197">
        <v>0</v>
      </c>
      <c r="AT9">
        <v>0</v>
      </c>
      <c r="AU9">
        <v>0</v>
      </c>
      <c r="AV9" s="197">
        <v>0</v>
      </c>
      <c r="AW9" s="197">
        <v>0</v>
      </c>
      <c r="AX9" s="197">
        <v>0</v>
      </c>
      <c r="AY9" s="197">
        <v>0</v>
      </c>
      <c r="AZ9" s="197">
        <v>0</v>
      </c>
      <c r="BA9" s="197">
        <v>0</v>
      </c>
      <c r="BB9" s="197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0</v>
      </c>
      <c r="H10" s="197">
        <v>0</v>
      </c>
      <c r="I10" s="197">
        <v>0</v>
      </c>
      <c r="J10" s="197">
        <v>0</v>
      </c>
      <c r="K10" s="197">
        <v>492.44</v>
      </c>
      <c r="L10" s="197">
        <v>6.07</v>
      </c>
      <c r="M10" s="197">
        <v>61.62</v>
      </c>
      <c r="N10" s="197">
        <v>24.6</v>
      </c>
      <c r="O10" s="197">
        <v>70.819999999999993</v>
      </c>
      <c r="P10" s="197">
        <v>19.690000000000001</v>
      </c>
      <c r="Q10" s="197">
        <v>8.48</v>
      </c>
      <c r="R10" s="197">
        <v>17.989999999999998</v>
      </c>
      <c r="S10" s="197">
        <v>11.2</v>
      </c>
      <c r="T10" s="197">
        <v>0</v>
      </c>
      <c r="U10" s="197">
        <v>50.01</v>
      </c>
      <c r="V10" s="197">
        <v>4.84</v>
      </c>
      <c r="W10" s="197">
        <v>12.62</v>
      </c>
      <c r="X10" s="197">
        <v>41.74</v>
      </c>
      <c r="Y10" s="197">
        <v>0</v>
      </c>
      <c r="Z10">
        <v>0</v>
      </c>
      <c r="AA10" s="197">
        <v>15.16</v>
      </c>
      <c r="AB10" s="197">
        <v>0</v>
      </c>
      <c r="AC10" s="197">
        <v>0</v>
      </c>
      <c r="AD10" s="197">
        <v>0</v>
      </c>
      <c r="AE10" s="197">
        <v>45.1</v>
      </c>
      <c r="AF10" s="197">
        <v>0</v>
      </c>
      <c r="AG10" s="197">
        <v>0</v>
      </c>
      <c r="AH10" s="197">
        <v>0</v>
      </c>
      <c r="AI10" s="197">
        <v>99.61</v>
      </c>
      <c r="AJ10" s="197">
        <v>0</v>
      </c>
      <c r="AK10" s="197">
        <v>0</v>
      </c>
      <c r="AL10" s="197">
        <v>0</v>
      </c>
      <c r="AM10" s="197">
        <v>0</v>
      </c>
      <c r="AN10" s="197">
        <v>0</v>
      </c>
      <c r="AO10">
        <v>0</v>
      </c>
      <c r="AP10" s="197">
        <v>75.95</v>
      </c>
      <c r="AQ10" s="197">
        <v>31.41</v>
      </c>
      <c r="AR10" s="197">
        <v>0</v>
      </c>
      <c r="AS10" s="197">
        <v>0</v>
      </c>
      <c r="AT10">
        <v>0</v>
      </c>
      <c r="AU10">
        <v>0</v>
      </c>
      <c r="AV10" s="197">
        <v>0</v>
      </c>
      <c r="AW10" s="197">
        <v>0</v>
      </c>
      <c r="AX10" s="197">
        <v>0</v>
      </c>
      <c r="AY10" s="197">
        <v>0</v>
      </c>
      <c r="AZ10" s="197">
        <v>0</v>
      </c>
      <c r="BA10" s="197">
        <v>0</v>
      </c>
      <c r="BB10" s="197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0</v>
      </c>
      <c r="H11" s="197">
        <v>0</v>
      </c>
      <c r="I11" s="197">
        <v>0</v>
      </c>
      <c r="J11" s="197">
        <v>0</v>
      </c>
      <c r="K11" s="197">
        <v>492.44</v>
      </c>
      <c r="L11" s="197">
        <v>6.28</v>
      </c>
      <c r="M11" s="197">
        <v>61.62</v>
      </c>
      <c r="N11" s="197">
        <v>24.6</v>
      </c>
      <c r="O11" s="197">
        <v>70.819999999999993</v>
      </c>
      <c r="P11" s="197">
        <v>19.690000000000001</v>
      </c>
      <c r="Q11" s="197">
        <v>8.48</v>
      </c>
      <c r="R11" s="197">
        <v>17.989999999999998</v>
      </c>
      <c r="S11" s="197">
        <v>11.2</v>
      </c>
      <c r="T11" s="197">
        <v>0</v>
      </c>
      <c r="U11" s="197">
        <v>50.01</v>
      </c>
      <c r="V11" s="197">
        <v>4.84</v>
      </c>
      <c r="W11" s="197">
        <v>12.62</v>
      </c>
      <c r="X11" s="197">
        <v>41.74</v>
      </c>
      <c r="Y11" s="197">
        <v>0</v>
      </c>
      <c r="Z11">
        <v>0</v>
      </c>
      <c r="AA11" s="197">
        <v>15.16</v>
      </c>
      <c r="AB11" s="197">
        <v>0</v>
      </c>
      <c r="AC11" s="197">
        <v>0</v>
      </c>
      <c r="AD11" s="197">
        <v>0</v>
      </c>
      <c r="AE11" s="197">
        <v>45.1</v>
      </c>
      <c r="AF11" s="197">
        <v>0</v>
      </c>
      <c r="AG11" s="197">
        <v>0</v>
      </c>
      <c r="AH11" s="197">
        <v>0</v>
      </c>
      <c r="AI11" s="197">
        <v>99.61</v>
      </c>
      <c r="AJ11" s="197">
        <v>0</v>
      </c>
      <c r="AK11" s="197">
        <v>0</v>
      </c>
      <c r="AL11" s="197">
        <v>0</v>
      </c>
      <c r="AM11" s="197">
        <v>0</v>
      </c>
      <c r="AN11" s="197">
        <v>0</v>
      </c>
      <c r="AO11">
        <v>0</v>
      </c>
      <c r="AP11" s="197">
        <v>75.95</v>
      </c>
      <c r="AQ11" s="197">
        <v>31.41</v>
      </c>
      <c r="AR11" s="197">
        <v>0</v>
      </c>
      <c r="AS11" s="197">
        <v>0</v>
      </c>
      <c r="AT11">
        <v>0</v>
      </c>
      <c r="AU11">
        <v>0</v>
      </c>
      <c r="AV11" s="197">
        <v>0</v>
      </c>
      <c r="AW11" s="197">
        <v>0</v>
      </c>
      <c r="AX11" s="197">
        <v>0</v>
      </c>
      <c r="AY11" s="197">
        <v>0</v>
      </c>
      <c r="AZ11" s="197">
        <v>0</v>
      </c>
      <c r="BA11" s="197">
        <v>0</v>
      </c>
      <c r="BB11" s="197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0</v>
      </c>
      <c r="H12" s="197">
        <v>0</v>
      </c>
      <c r="I12" s="197">
        <v>0</v>
      </c>
      <c r="J12" s="197">
        <v>0</v>
      </c>
      <c r="K12" s="197">
        <v>492.44</v>
      </c>
      <c r="L12" s="197">
        <v>6.28</v>
      </c>
      <c r="M12" s="197">
        <v>61.62</v>
      </c>
      <c r="N12" s="197">
        <v>24.6</v>
      </c>
      <c r="O12" s="197">
        <v>70.819999999999993</v>
      </c>
      <c r="P12" s="197">
        <v>19.690000000000001</v>
      </c>
      <c r="Q12" s="197">
        <v>8.48</v>
      </c>
      <c r="R12" s="197">
        <v>17.989999999999998</v>
      </c>
      <c r="S12" s="197">
        <v>11.2</v>
      </c>
      <c r="T12" s="197">
        <v>0</v>
      </c>
      <c r="U12" s="197">
        <v>50.01</v>
      </c>
      <c r="V12" s="197">
        <v>4.84</v>
      </c>
      <c r="W12" s="197">
        <v>12.62</v>
      </c>
      <c r="X12" s="197">
        <v>41.74</v>
      </c>
      <c r="Y12" s="197">
        <v>0</v>
      </c>
      <c r="Z12">
        <v>0</v>
      </c>
      <c r="AA12" s="197">
        <v>15.16</v>
      </c>
      <c r="AB12" s="197">
        <v>0</v>
      </c>
      <c r="AC12" s="197">
        <v>0</v>
      </c>
      <c r="AD12" s="197">
        <v>0</v>
      </c>
      <c r="AE12" s="197">
        <v>45.1</v>
      </c>
      <c r="AF12" s="197">
        <v>0</v>
      </c>
      <c r="AG12" s="197">
        <v>0</v>
      </c>
      <c r="AH12" s="197">
        <v>0</v>
      </c>
      <c r="AI12" s="197">
        <v>99.61</v>
      </c>
      <c r="AJ12" s="197">
        <v>0</v>
      </c>
      <c r="AK12" s="197">
        <v>0</v>
      </c>
      <c r="AL12" s="197">
        <v>0</v>
      </c>
      <c r="AM12" s="197">
        <v>0</v>
      </c>
      <c r="AN12" s="197">
        <v>0</v>
      </c>
      <c r="AO12">
        <v>0</v>
      </c>
      <c r="AP12" s="197">
        <v>75.95</v>
      </c>
      <c r="AQ12" s="197">
        <v>31.41</v>
      </c>
      <c r="AR12" s="197">
        <v>0</v>
      </c>
      <c r="AS12" s="197">
        <v>0</v>
      </c>
      <c r="AT12">
        <v>0</v>
      </c>
      <c r="AU12">
        <v>0</v>
      </c>
      <c r="AV12" s="197">
        <v>0</v>
      </c>
      <c r="AW12" s="197">
        <v>0</v>
      </c>
      <c r="AX12" s="197">
        <v>0</v>
      </c>
      <c r="AY12" s="197">
        <v>0</v>
      </c>
      <c r="AZ12" s="197">
        <v>0</v>
      </c>
      <c r="BA12" s="197">
        <v>0</v>
      </c>
      <c r="BB12" s="197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0</v>
      </c>
      <c r="H13" s="197">
        <v>0</v>
      </c>
      <c r="I13" s="197">
        <v>0</v>
      </c>
      <c r="J13" s="197">
        <v>0</v>
      </c>
      <c r="K13" s="197">
        <v>492.44</v>
      </c>
      <c r="L13" s="197">
        <v>6.07</v>
      </c>
      <c r="M13" s="197">
        <v>61.62</v>
      </c>
      <c r="N13" s="197">
        <v>24.6</v>
      </c>
      <c r="O13" s="197">
        <v>70.819999999999993</v>
      </c>
      <c r="P13" s="197">
        <v>19.690000000000001</v>
      </c>
      <c r="Q13" s="197">
        <v>8.48</v>
      </c>
      <c r="R13" s="197">
        <v>17.989999999999998</v>
      </c>
      <c r="S13" s="197">
        <v>11.02</v>
      </c>
      <c r="T13" s="197">
        <v>0</v>
      </c>
      <c r="U13" s="197">
        <v>50.01</v>
      </c>
      <c r="V13" s="197">
        <v>4.84</v>
      </c>
      <c r="W13" s="197">
        <v>12.62</v>
      </c>
      <c r="X13" s="197">
        <v>41.74</v>
      </c>
      <c r="Y13" s="197">
        <v>0</v>
      </c>
      <c r="Z13">
        <v>0</v>
      </c>
      <c r="AA13" s="197">
        <v>15.16</v>
      </c>
      <c r="AB13" s="197">
        <v>0</v>
      </c>
      <c r="AC13" s="197">
        <v>0</v>
      </c>
      <c r="AD13" s="197">
        <v>0</v>
      </c>
      <c r="AE13" s="197">
        <v>45.1</v>
      </c>
      <c r="AF13" s="197">
        <v>0</v>
      </c>
      <c r="AG13" s="197">
        <v>0</v>
      </c>
      <c r="AH13" s="197">
        <v>0</v>
      </c>
      <c r="AI13" s="197">
        <v>99.61</v>
      </c>
      <c r="AJ13" s="197">
        <v>0</v>
      </c>
      <c r="AK13" s="197">
        <v>0</v>
      </c>
      <c r="AL13" s="197">
        <v>0</v>
      </c>
      <c r="AM13" s="197">
        <v>0</v>
      </c>
      <c r="AN13" s="197">
        <v>0</v>
      </c>
      <c r="AO13">
        <v>0</v>
      </c>
      <c r="AP13" s="197">
        <v>75.95</v>
      </c>
      <c r="AQ13" s="197">
        <v>31.41</v>
      </c>
      <c r="AR13" s="197">
        <v>0</v>
      </c>
      <c r="AS13" s="197">
        <v>0</v>
      </c>
      <c r="AT13">
        <v>0</v>
      </c>
      <c r="AU13">
        <v>0</v>
      </c>
      <c r="AV13" s="197">
        <v>0</v>
      </c>
      <c r="AW13" s="197">
        <v>0</v>
      </c>
      <c r="AX13" s="197">
        <v>0</v>
      </c>
      <c r="AY13" s="197">
        <v>0</v>
      </c>
      <c r="AZ13" s="197">
        <v>0</v>
      </c>
      <c r="BA13" s="197">
        <v>0</v>
      </c>
      <c r="BB13" s="197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0</v>
      </c>
      <c r="H14" s="197">
        <v>0</v>
      </c>
      <c r="I14" s="197">
        <v>0</v>
      </c>
      <c r="J14" s="197">
        <v>0</v>
      </c>
      <c r="K14" s="197">
        <v>492.44</v>
      </c>
      <c r="L14" s="197">
        <v>6.07</v>
      </c>
      <c r="M14" s="197">
        <v>61.62</v>
      </c>
      <c r="N14" s="197">
        <v>24.6</v>
      </c>
      <c r="O14" s="197">
        <v>70.819999999999993</v>
      </c>
      <c r="P14" s="197">
        <v>19.690000000000001</v>
      </c>
      <c r="Q14" s="197">
        <v>8.48</v>
      </c>
      <c r="R14" s="197">
        <v>17.989999999999998</v>
      </c>
      <c r="S14" s="197">
        <v>11.2</v>
      </c>
      <c r="T14" s="197">
        <v>0</v>
      </c>
      <c r="U14" s="197">
        <v>50.01</v>
      </c>
      <c r="V14" s="197">
        <v>4.84</v>
      </c>
      <c r="W14" s="197">
        <v>12.62</v>
      </c>
      <c r="X14" s="197">
        <v>41.74</v>
      </c>
      <c r="Y14" s="197">
        <v>0</v>
      </c>
      <c r="Z14">
        <v>0</v>
      </c>
      <c r="AA14" s="197">
        <v>15.16</v>
      </c>
      <c r="AB14" s="197">
        <v>0</v>
      </c>
      <c r="AC14" s="197">
        <v>0</v>
      </c>
      <c r="AD14" s="197">
        <v>0</v>
      </c>
      <c r="AE14" s="197">
        <v>45.1</v>
      </c>
      <c r="AF14" s="197">
        <v>0</v>
      </c>
      <c r="AG14" s="197">
        <v>0</v>
      </c>
      <c r="AH14" s="197">
        <v>0</v>
      </c>
      <c r="AI14" s="197">
        <v>99.61</v>
      </c>
      <c r="AJ14" s="197">
        <v>0</v>
      </c>
      <c r="AK14" s="197">
        <v>0</v>
      </c>
      <c r="AL14" s="197">
        <v>0</v>
      </c>
      <c r="AM14" s="197">
        <v>0</v>
      </c>
      <c r="AN14" s="197">
        <v>0</v>
      </c>
      <c r="AO14">
        <v>0</v>
      </c>
      <c r="AP14" s="197">
        <v>75.95</v>
      </c>
      <c r="AQ14" s="197">
        <v>31.41</v>
      </c>
      <c r="AR14" s="197">
        <v>0</v>
      </c>
      <c r="AS14" s="197">
        <v>0</v>
      </c>
      <c r="AT14">
        <v>0</v>
      </c>
      <c r="AU14">
        <v>0</v>
      </c>
      <c r="AV14" s="197">
        <v>0</v>
      </c>
      <c r="AW14" s="197">
        <v>0</v>
      </c>
      <c r="AX14" s="197">
        <v>0</v>
      </c>
      <c r="AY14" s="197">
        <v>0</v>
      </c>
      <c r="AZ14" s="197">
        <v>0</v>
      </c>
      <c r="BA14" s="197">
        <v>0</v>
      </c>
      <c r="BB14" s="197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492.44</v>
      </c>
      <c r="L15" s="197">
        <v>9.1</v>
      </c>
      <c r="M15" s="197">
        <v>61.62</v>
      </c>
      <c r="N15" s="197">
        <v>24.6</v>
      </c>
      <c r="O15" s="197">
        <v>70.819999999999993</v>
      </c>
      <c r="P15" s="197">
        <v>19.690000000000001</v>
      </c>
      <c r="Q15" s="197">
        <v>8.48</v>
      </c>
      <c r="R15" s="197">
        <v>17.989999999999998</v>
      </c>
      <c r="S15" s="197">
        <v>11.2</v>
      </c>
      <c r="T15" s="197">
        <v>0</v>
      </c>
      <c r="U15" s="197">
        <v>50.01</v>
      </c>
      <c r="V15" s="197">
        <v>4.84</v>
      </c>
      <c r="W15" s="197">
        <v>12.62</v>
      </c>
      <c r="X15" s="197">
        <v>41.74</v>
      </c>
      <c r="Y15" s="197">
        <v>0</v>
      </c>
      <c r="Z15">
        <v>0</v>
      </c>
      <c r="AA15" s="197">
        <v>15.67</v>
      </c>
      <c r="AB15" s="197">
        <v>0</v>
      </c>
      <c r="AC15" s="197">
        <v>0</v>
      </c>
      <c r="AD15" s="197">
        <v>0</v>
      </c>
      <c r="AE15" s="197">
        <v>45.1</v>
      </c>
      <c r="AF15" s="197">
        <v>0</v>
      </c>
      <c r="AG15" s="197">
        <v>0</v>
      </c>
      <c r="AH15" s="197">
        <v>0</v>
      </c>
      <c r="AI15" s="197">
        <v>99.61</v>
      </c>
      <c r="AJ15" s="197">
        <v>0</v>
      </c>
      <c r="AK15" s="197">
        <v>0</v>
      </c>
      <c r="AL15" s="197">
        <v>0</v>
      </c>
      <c r="AM15" s="197">
        <v>0</v>
      </c>
      <c r="AN15" s="197">
        <v>0</v>
      </c>
      <c r="AO15">
        <v>0</v>
      </c>
      <c r="AP15" s="197">
        <v>75.95</v>
      </c>
      <c r="AQ15" s="197">
        <v>31.41</v>
      </c>
      <c r="AR15" s="197">
        <v>0</v>
      </c>
      <c r="AS15" s="197">
        <v>0</v>
      </c>
      <c r="AT15">
        <v>0</v>
      </c>
      <c r="AU15">
        <v>0</v>
      </c>
      <c r="AV15" s="197">
        <v>0</v>
      </c>
      <c r="AW15" s="197">
        <v>0</v>
      </c>
      <c r="AX15" s="197">
        <v>0</v>
      </c>
      <c r="AY15" s="197">
        <v>0</v>
      </c>
      <c r="AZ15" s="197">
        <v>0</v>
      </c>
      <c r="BA15" s="197">
        <v>0</v>
      </c>
      <c r="BB15" s="197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0</v>
      </c>
      <c r="H16" s="197">
        <v>0</v>
      </c>
      <c r="I16" s="197">
        <v>0</v>
      </c>
      <c r="J16" s="197">
        <v>0</v>
      </c>
      <c r="K16" s="197">
        <v>492.44</v>
      </c>
      <c r="L16" s="197">
        <v>9.1</v>
      </c>
      <c r="M16" s="197">
        <v>61.62</v>
      </c>
      <c r="N16" s="197">
        <v>24.6</v>
      </c>
      <c r="O16" s="197">
        <v>70.819999999999993</v>
      </c>
      <c r="P16" s="197">
        <v>19.690000000000001</v>
      </c>
      <c r="Q16" s="197">
        <v>8.48</v>
      </c>
      <c r="R16" s="197">
        <v>17.989999999999998</v>
      </c>
      <c r="S16" s="197">
        <v>11.2</v>
      </c>
      <c r="T16" s="197">
        <v>0</v>
      </c>
      <c r="U16" s="197">
        <v>50.01</v>
      </c>
      <c r="V16" s="197">
        <v>4.84</v>
      </c>
      <c r="W16" s="197">
        <v>12.62</v>
      </c>
      <c r="X16" s="197">
        <v>41.74</v>
      </c>
      <c r="Y16" s="197">
        <v>0</v>
      </c>
      <c r="Z16">
        <v>0</v>
      </c>
      <c r="AA16" s="197">
        <v>15.67</v>
      </c>
      <c r="AB16" s="197">
        <v>0</v>
      </c>
      <c r="AC16" s="197">
        <v>0</v>
      </c>
      <c r="AD16" s="197">
        <v>0</v>
      </c>
      <c r="AE16" s="197">
        <v>45.1</v>
      </c>
      <c r="AF16" s="197">
        <v>0</v>
      </c>
      <c r="AG16" s="197">
        <v>0</v>
      </c>
      <c r="AH16" s="197">
        <v>0</v>
      </c>
      <c r="AI16" s="197">
        <v>99.61</v>
      </c>
      <c r="AJ16" s="197">
        <v>0</v>
      </c>
      <c r="AK16" s="197">
        <v>0</v>
      </c>
      <c r="AL16" s="197">
        <v>0</v>
      </c>
      <c r="AM16" s="197">
        <v>0</v>
      </c>
      <c r="AN16" s="197">
        <v>0</v>
      </c>
      <c r="AO16">
        <v>0</v>
      </c>
      <c r="AP16" s="197">
        <v>75.95</v>
      </c>
      <c r="AQ16" s="197">
        <v>31.41</v>
      </c>
      <c r="AR16" s="197">
        <v>0</v>
      </c>
      <c r="AS16" s="197">
        <v>0</v>
      </c>
      <c r="AT16">
        <v>0</v>
      </c>
      <c r="AU16">
        <v>0</v>
      </c>
      <c r="AV16" s="197">
        <v>0</v>
      </c>
      <c r="AW16" s="197">
        <v>0</v>
      </c>
      <c r="AX16" s="197">
        <v>0</v>
      </c>
      <c r="AY16" s="197">
        <v>0</v>
      </c>
      <c r="AZ16" s="197">
        <v>0</v>
      </c>
      <c r="BA16" s="197">
        <v>0</v>
      </c>
      <c r="BB16" s="197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492.44</v>
      </c>
      <c r="L17" s="197">
        <v>9.42</v>
      </c>
      <c r="M17" s="197">
        <v>61.62</v>
      </c>
      <c r="N17" s="197">
        <v>24.6</v>
      </c>
      <c r="O17" s="197">
        <v>70.819999999999993</v>
      </c>
      <c r="P17" s="197">
        <v>19.690000000000001</v>
      </c>
      <c r="Q17" s="197">
        <v>8.48</v>
      </c>
      <c r="R17" s="197">
        <v>17.989999999999998</v>
      </c>
      <c r="S17" s="197">
        <v>11.2</v>
      </c>
      <c r="T17" s="197">
        <v>0</v>
      </c>
      <c r="U17" s="197">
        <v>50.01</v>
      </c>
      <c r="V17" s="197">
        <v>4.84</v>
      </c>
      <c r="W17" s="197">
        <v>12.62</v>
      </c>
      <c r="X17" s="197">
        <v>41.74</v>
      </c>
      <c r="Y17" s="197">
        <v>0</v>
      </c>
      <c r="Z17">
        <v>0</v>
      </c>
      <c r="AA17" s="197">
        <v>15.67</v>
      </c>
      <c r="AB17" s="197">
        <v>0</v>
      </c>
      <c r="AC17" s="197">
        <v>0</v>
      </c>
      <c r="AD17" s="197">
        <v>0</v>
      </c>
      <c r="AE17" s="197">
        <v>45.1</v>
      </c>
      <c r="AF17" s="197">
        <v>0</v>
      </c>
      <c r="AG17" s="197">
        <v>0</v>
      </c>
      <c r="AH17" s="197">
        <v>0</v>
      </c>
      <c r="AI17" s="197">
        <v>99.61</v>
      </c>
      <c r="AJ17" s="197">
        <v>0</v>
      </c>
      <c r="AK17" s="197">
        <v>0</v>
      </c>
      <c r="AL17" s="197">
        <v>0</v>
      </c>
      <c r="AM17" s="197">
        <v>0</v>
      </c>
      <c r="AN17" s="197">
        <v>0</v>
      </c>
      <c r="AO17">
        <v>0</v>
      </c>
      <c r="AP17" s="197">
        <v>75.95</v>
      </c>
      <c r="AQ17" s="197">
        <v>31.41</v>
      </c>
      <c r="AR17" s="197">
        <v>0</v>
      </c>
      <c r="AS17" s="197">
        <v>0</v>
      </c>
      <c r="AT17">
        <v>0</v>
      </c>
      <c r="AU17">
        <v>0</v>
      </c>
      <c r="AV17" s="197">
        <v>0</v>
      </c>
      <c r="AW17" s="197">
        <v>0</v>
      </c>
      <c r="AX17" s="197">
        <v>0</v>
      </c>
      <c r="AY17" s="197">
        <v>0</v>
      </c>
      <c r="AZ17" s="197">
        <v>0</v>
      </c>
      <c r="BA17" s="197">
        <v>0</v>
      </c>
      <c r="BB17" s="19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492.44</v>
      </c>
      <c r="L18" s="197">
        <v>9.1</v>
      </c>
      <c r="M18" s="197">
        <v>61.62</v>
      </c>
      <c r="N18" s="197">
        <v>24.6</v>
      </c>
      <c r="O18" s="197">
        <v>70.819999999999993</v>
      </c>
      <c r="P18" s="197">
        <v>19.690000000000001</v>
      </c>
      <c r="Q18" s="197">
        <v>8.48</v>
      </c>
      <c r="R18" s="197">
        <v>17.989999999999998</v>
      </c>
      <c r="S18" s="197">
        <v>11.2</v>
      </c>
      <c r="T18" s="197">
        <v>0</v>
      </c>
      <c r="U18" s="197">
        <v>50.01</v>
      </c>
      <c r="V18" s="197">
        <v>4.84</v>
      </c>
      <c r="W18" s="197">
        <v>12.62</v>
      </c>
      <c r="X18" s="197">
        <v>41.74</v>
      </c>
      <c r="Y18" s="197">
        <v>0</v>
      </c>
      <c r="Z18">
        <v>0</v>
      </c>
      <c r="AA18" s="197">
        <v>15.67</v>
      </c>
      <c r="AB18" s="197">
        <v>0</v>
      </c>
      <c r="AC18" s="197">
        <v>0</v>
      </c>
      <c r="AD18" s="197">
        <v>0</v>
      </c>
      <c r="AE18" s="197">
        <v>45.1</v>
      </c>
      <c r="AF18" s="197">
        <v>0</v>
      </c>
      <c r="AG18" s="197">
        <v>0</v>
      </c>
      <c r="AH18" s="197">
        <v>0</v>
      </c>
      <c r="AI18" s="197">
        <v>99.61</v>
      </c>
      <c r="AJ18" s="197">
        <v>0</v>
      </c>
      <c r="AK18" s="197">
        <v>0</v>
      </c>
      <c r="AL18" s="197">
        <v>0</v>
      </c>
      <c r="AM18" s="197">
        <v>0</v>
      </c>
      <c r="AN18" s="197">
        <v>0</v>
      </c>
      <c r="AO18">
        <v>0</v>
      </c>
      <c r="AP18" s="197">
        <v>75.95</v>
      </c>
      <c r="AQ18" s="197">
        <v>31.41</v>
      </c>
      <c r="AR18" s="197">
        <v>0</v>
      </c>
      <c r="AS18" s="197">
        <v>0</v>
      </c>
      <c r="AT18">
        <v>0</v>
      </c>
      <c r="AU18">
        <v>0</v>
      </c>
      <c r="AV18" s="197">
        <v>0</v>
      </c>
      <c r="AW18" s="197">
        <v>0</v>
      </c>
      <c r="AX18" s="197">
        <v>0</v>
      </c>
      <c r="AY18" s="197">
        <v>0</v>
      </c>
      <c r="AZ18" s="197">
        <v>0</v>
      </c>
      <c r="BA18" s="197">
        <v>0</v>
      </c>
      <c r="BB18" s="197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0</v>
      </c>
      <c r="H19" s="197">
        <v>0</v>
      </c>
      <c r="I19" s="197">
        <v>0</v>
      </c>
      <c r="J19" s="197">
        <v>0</v>
      </c>
      <c r="K19" s="197">
        <v>492.44</v>
      </c>
      <c r="L19" s="197">
        <v>9.1</v>
      </c>
      <c r="M19" s="197">
        <v>61.62</v>
      </c>
      <c r="N19" s="197">
        <v>24.6</v>
      </c>
      <c r="O19" s="197">
        <v>70.819999999999993</v>
      </c>
      <c r="P19" s="197">
        <v>19.690000000000001</v>
      </c>
      <c r="Q19" s="197">
        <v>8.48</v>
      </c>
      <c r="R19" s="197">
        <v>17.989999999999998</v>
      </c>
      <c r="S19" s="197">
        <v>11.2</v>
      </c>
      <c r="T19" s="197">
        <v>0</v>
      </c>
      <c r="U19" s="197">
        <v>50.01</v>
      </c>
      <c r="V19" s="197">
        <v>4.84</v>
      </c>
      <c r="W19" s="197">
        <v>12.62</v>
      </c>
      <c r="X19" s="197">
        <v>41.74</v>
      </c>
      <c r="Y19" s="197">
        <v>0</v>
      </c>
      <c r="Z19">
        <v>0</v>
      </c>
      <c r="AA19" s="197">
        <v>15.67</v>
      </c>
      <c r="AB19" s="197">
        <v>0</v>
      </c>
      <c r="AC19" s="197">
        <v>0</v>
      </c>
      <c r="AD19" s="197">
        <v>0</v>
      </c>
      <c r="AE19" s="197">
        <v>45.1</v>
      </c>
      <c r="AF19" s="197">
        <v>0</v>
      </c>
      <c r="AG19" s="197">
        <v>0</v>
      </c>
      <c r="AH19" s="197">
        <v>0</v>
      </c>
      <c r="AI19" s="197">
        <v>99.61</v>
      </c>
      <c r="AJ19" s="197">
        <v>0</v>
      </c>
      <c r="AK19" s="197">
        <v>0</v>
      </c>
      <c r="AL19" s="197">
        <v>0</v>
      </c>
      <c r="AM19" s="197">
        <v>0</v>
      </c>
      <c r="AN19" s="197">
        <v>0</v>
      </c>
      <c r="AO19">
        <v>0</v>
      </c>
      <c r="AP19" s="197">
        <v>75.95</v>
      </c>
      <c r="AQ19" s="197">
        <v>31.41</v>
      </c>
      <c r="AR19" s="197">
        <v>0</v>
      </c>
      <c r="AS19" s="197">
        <v>0</v>
      </c>
      <c r="AT19">
        <v>0</v>
      </c>
      <c r="AU19">
        <v>0</v>
      </c>
      <c r="AV19" s="197">
        <v>0</v>
      </c>
      <c r="AW19" s="197">
        <v>0</v>
      </c>
      <c r="AX19" s="197">
        <v>0</v>
      </c>
      <c r="AY19" s="197">
        <v>0</v>
      </c>
      <c r="AZ19" s="197">
        <v>0</v>
      </c>
      <c r="BA19" s="197">
        <v>0</v>
      </c>
      <c r="BB19" s="197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0</v>
      </c>
      <c r="H20" s="197">
        <v>0</v>
      </c>
      <c r="I20" s="197">
        <v>0</v>
      </c>
      <c r="J20" s="197">
        <v>0</v>
      </c>
      <c r="K20" s="197">
        <v>492.44</v>
      </c>
      <c r="L20" s="197">
        <v>9.1</v>
      </c>
      <c r="M20" s="197">
        <v>61.62</v>
      </c>
      <c r="N20" s="197">
        <v>24.6</v>
      </c>
      <c r="O20" s="197">
        <v>70.819999999999993</v>
      </c>
      <c r="P20" s="197">
        <v>19.690000000000001</v>
      </c>
      <c r="Q20" s="197">
        <v>8.48</v>
      </c>
      <c r="R20" s="197">
        <v>17.989999999999998</v>
      </c>
      <c r="S20" s="197">
        <v>11.2</v>
      </c>
      <c r="T20" s="197">
        <v>0</v>
      </c>
      <c r="U20" s="197">
        <v>50.01</v>
      </c>
      <c r="V20" s="197">
        <v>4.84</v>
      </c>
      <c r="W20" s="197">
        <v>12.62</v>
      </c>
      <c r="X20" s="197">
        <v>41.74</v>
      </c>
      <c r="Y20" s="197">
        <v>0</v>
      </c>
      <c r="Z20">
        <v>0</v>
      </c>
      <c r="AA20" s="197">
        <v>15.67</v>
      </c>
      <c r="AB20" s="197">
        <v>0</v>
      </c>
      <c r="AC20" s="197">
        <v>0</v>
      </c>
      <c r="AD20" s="197">
        <v>0</v>
      </c>
      <c r="AE20" s="197">
        <v>44.25</v>
      </c>
      <c r="AF20" s="197">
        <v>0</v>
      </c>
      <c r="AG20" s="197">
        <v>0</v>
      </c>
      <c r="AH20" s="197">
        <v>0</v>
      </c>
      <c r="AI20" s="197">
        <v>99.61</v>
      </c>
      <c r="AJ20" s="197">
        <v>0</v>
      </c>
      <c r="AK20" s="197">
        <v>0</v>
      </c>
      <c r="AL20" s="197">
        <v>0</v>
      </c>
      <c r="AM20" s="197">
        <v>0</v>
      </c>
      <c r="AN20" s="197">
        <v>0</v>
      </c>
      <c r="AO20">
        <v>0</v>
      </c>
      <c r="AP20" s="197">
        <v>75.95</v>
      </c>
      <c r="AQ20" s="197">
        <v>31.41</v>
      </c>
      <c r="AR20" s="197">
        <v>0</v>
      </c>
      <c r="AS20" s="197">
        <v>0</v>
      </c>
      <c r="AT20">
        <v>0</v>
      </c>
      <c r="AU20">
        <v>0</v>
      </c>
      <c r="AV20" s="197">
        <v>0</v>
      </c>
      <c r="AW20" s="197">
        <v>0</v>
      </c>
      <c r="AX20" s="197">
        <v>0</v>
      </c>
      <c r="AY20" s="197">
        <v>0</v>
      </c>
      <c r="AZ20" s="197">
        <v>0</v>
      </c>
      <c r="BA20" s="197">
        <v>0</v>
      </c>
      <c r="BB20" s="197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0</v>
      </c>
      <c r="H21" s="197">
        <v>0</v>
      </c>
      <c r="I21" s="197">
        <v>0</v>
      </c>
      <c r="J21" s="197">
        <v>0</v>
      </c>
      <c r="K21" s="197">
        <v>492.44</v>
      </c>
      <c r="L21" s="197">
        <v>9.1</v>
      </c>
      <c r="M21" s="197">
        <v>61.62</v>
      </c>
      <c r="N21" s="197">
        <v>24.6</v>
      </c>
      <c r="O21" s="197">
        <v>70.819999999999993</v>
      </c>
      <c r="P21" s="197">
        <v>19.690000000000001</v>
      </c>
      <c r="Q21" s="197">
        <v>8.48</v>
      </c>
      <c r="R21" s="197">
        <v>17.989999999999998</v>
      </c>
      <c r="S21" s="197">
        <v>11.2</v>
      </c>
      <c r="T21" s="197">
        <v>0</v>
      </c>
      <c r="U21" s="197">
        <v>50.01</v>
      </c>
      <c r="V21" s="197">
        <v>4.84</v>
      </c>
      <c r="W21" s="197">
        <v>12.62</v>
      </c>
      <c r="X21" s="197">
        <v>41.74</v>
      </c>
      <c r="Y21" s="197">
        <v>0</v>
      </c>
      <c r="Z21">
        <v>0</v>
      </c>
      <c r="AA21" s="197">
        <v>15.67</v>
      </c>
      <c r="AB21" s="197">
        <v>0</v>
      </c>
      <c r="AC21" s="197">
        <v>0</v>
      </c>
      <c r="AD21" s="197">
        <v>0</v>
      </c>
      <c r="AE21" s="197">
        <v>44.25</v>
      </c>
      <c r="AF21" s="197">
        <v>0</v>
      </c>
      <c r="AG21" s="197">
        <v>0</v>
      </c>
      <c r="AH21" s="197">
        <v>0</v>
      </c>
      <c r="AI21" s="197">
        <v>99.61</v>
      </c>
      <c r="AJ21" s="197">
        <v>0</v>
      </c>
      <c r="AK21" s="197">
        <v>0</v>
      </c>
      <c r="AL21" s="197">
        <v>0</v>
      </c>
      <c r="AM21" s="197">
        <v>0</v>
      </c>
      <c r="AN21" s="197">
        <v>0</v>
      </c>
      <c r="AO21">
        <v>0</v>
      </c>
      <c r="AP21" s="197">
        <v>75.95</v>
      </c>
      <c r="AQ21" s="197">
        <v>31.41</v>
      </c>
      <c r="AR21" s="197">
        <v>0</v>
      </c>
      <c r="AS21" s="197">
        <v>0</v>
      </c>
      <c r="AT21">
        <v>0</v>
      </c>
      <c r="AU21">
        <v>0</v>
      </c>
      <c r="AV21" s="197">
        <v>0</v>
      </c>
      <c r="AW21" s="197">
        <v>0</v>
      </c>
      <c r="AX21" s="197">
        <v>0</v>
      </c>
      <c r="AY21" s="197">
        <v>0</v>
      </c>
      <c r="AZ21" s="197">
        <v>0</v>
      </c>
      <c r="BA21" s="197">
        <v>0</v>
      </c>
      <c r="BB21" s="197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0</v>
      </c>
      <c r="H22" s="197">
        <v>0</v>
      </c>
      <c r="I22" s="197">
        <v>0</v>
      </c>
      <c r="J22" s="197">
        <v>0</v>
      </c>
      <c r="K22" s="197">
        <v>492.44</v>
      </c>
      <c r="L22" s="197">
        <v>9.1</v>
      </c>
      <c r="M22" s="197">
        <v>61.62</v>
      </c>
      <c r="N22" s="197">
        <v>24.6</v>
      </c>
      <c r="O22" s="197">
        <v>70.819999999999993</v>
      </c>
      <c r="P22" s="197">
        <v>19.690000000000001</v>
      </c>
      <c r="Q22" s="197">
        <v>8.48</v>
      </c>
      <c r="R22" s="197">
        <v>17.989999999999998</v>
      </c>
      <c r="S22" s="197">
        <v>11.2</v>
      </c>
      <c r="T22" s="197">
        <v>0</v>
      </c>
      <c r="U22" s="197">
        <v>50.01</v>
      </c>
      <c r="V22" s="197">
        <v>4.84</v>
      </c>
      <c r="W22" s="197">
        <v>12.62</v>
      </c>
      <c r="X22" s="197">
        <v>41.74</v>
      </c>
      <c r="Y22" s="197">
        <v>0</v>
      </c>
      <c r="Z22">
        <v>0</v>
      </c>
      <c r="AA22" s="197">
        <v>15.67</v>
      </c>
      <c r="AB22" s="197">
        <v>0</v>
      </c>
      <c r="AC22" s="197">
        <v>0</v>
      </c>
      <c r="AD22" s="197">
        <v>0</v>
      </c>
      <c r="AE22" s="197">
        <v>44.25</v>
      </c>
      <c r="AF22" s="197">
        <v>0</v>
      </c>
      <c r="AG22" s="197">
        <v>0</v>
      </c>
      <c r="AH22" s="197">
        <v>0</v>
      </c>
      <c r="AI22" s="197">
        <v>99.61</v>
      </c>
      <c r="AJ22" s="197">
        <v>0</v>
      </c>
      <c r="AK22" s="197">
        <v>0</v>
      </c>
      <c r="AL22" s="197">
        <v>0</v>
      </c>
      <c r="AM22" s="197">
        <v>0</v>
      </c>
      <c r="AN22" s="197">
        <v>0</v>
      </c>
      <c r="AO22">
        <v>0</v>
      </c>
      <c r="AP22" s="197">
        <v>75.95</v>
      </c>
      <c r="AQ22" s="197">
        <v>31.41</v>
      </c>
      <c r="AR22" s="197">
        <v>0</v>
      </c>
      <c r="AS22" s="197">
        <v>0</v>
      </c>
      <c r="AT22">
        <v>0</v>
      </c>
      <c r="AU22">
        <v>0</v>
      </c>
      <c r="AV22" s="197">
        <v>0</v>
      </c>
      <c r="AW22" s="197">
        <v>0</v>
      </c>
      <c r="AX22" s="197">
        <v>0</v>
      </c>
      <c r="AY22" s="197">
        <v>0</v>
      </c>
      <c r="AZ22" s="197">
        <v>0</v>
      </c>
      <c r="BA22" s="197">
        <v>0</v>
      </c>
      <c r="BB22" s="197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0</v>
      </c>
      <c r="H23" s="197">
        <v>0</v>
      </c>
      <c r="I23" s="197">
        <v>0</v>
      </c>
      <c r="J23" s="197">
        <v>0</v>
      </c>
      <c r="K23" s="197">
        <v>492.44</v>
      </c>
      <c r="L23" s="197">
        <v>7.98</v>
      </c>
      <c r="M23" s="197">
        <v>61.62</v>
      </c>
      <c r="N23" s="197">
        <v>24.6</v>
      </c>
      <c r="O23" s="197">
        <v>70.819999999999993</v>
      </c>
      <c r="P23" s="197">
        <v>19.690000000000001</v>
      </c>
      <c r="Q23" s="197">
        <v>8.48</v>
      </c>
      <c r="R23" s="197">
        <v>17.989999999999998</v>
      </c>
      <c r="S23" s="197">
        <v>11.2</v>
      </c>
      <c r="T23" s="197">
        <v>0</v>
      </c>
      <c r="U23" s="197">
        <v>50.01</v>
      </c>
      <c r="V23" s="197">
        <v>4.84</v>
      </c>
      <c r="W23" s="197">
        <v>12.62</v>
      </c>
      <c r="X23" s="197">
        <v>41.74</v>
      </c>
      <c r="Y23" s="197">
        <v>0</v>
      </c>
      <c r="Z23">
        <v>0</v>
      </c>
      <c r="AA23" s="197">
        <v>15.67</v>
      </c>
      <c r="AB23" s="197">
        <v>0</v>
      </c>
      <c r="AC23" s="197">
        <v>0</v>
      </c>
      <c r="AD23" s="197">
        <v>0</v>
      </c>
      <c r="AE23" s="197">
        <v>44.25</v>
      </c>
      <c r="AF23" s="197">
        <v>0</v>
      </c>
      <c r="AG23" s="197">
        <v>0</v>
      </c>
      <c r="AH23" s="197">
        <v>0</v>
      </c>
      <c r="AI23" s="197">
        <v>99.61</v>
      </c>
      <c r="AJ23" s="197">
        <v>0</v>
      </c>
      <c r="AK23" s="197">
        <v>0</v>
      </c>
      <c r="AL23" s="197">
        <v>0</v>
      </c>
      <c r="AM23" s="197">
        <v>0</v>
      </c>
      <c r="AN23" s="197">
        <v>0</v>
      </c>
      <c r="AO23">
        <v>0</v>
      </c>
      <c r="AP23" s="197">
        <v>75.95</v>
      </c>
      <c r="AQ23" s="197">
        <v>31.41</v>
      </c>
      <c r="AR23" s="197">
        <v>0</v>
      </c>
      <c r="AS23" s="197">
        <v>0</v>
      </c>
      <c r="AT23">
        <v>0</v>
      </c>
      <c r="AU23">
        <v>0</v>
      </c>
      <c r="AV23" s="197">
        <v>0</v>
      </c>
      <c r="AW23" s="197">
        <v>0</v>
      </c>
      <c r="AX23" s="197">
        <v>0</v>
      </c>
      <c r="AY23" s="197">
        <v>0</v>
      </c>
      <c r="AZ23" s="197">
        <v>0</v>
      </c>
      <c r="BA23" s="197">
        <v>0</v>
      </c>
      <c r="BB23" s="197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0</v>
      </c>
      <c r="H24" s="197">
        <v>0</v>
      </c>
      <c r="I24" s="197">
        <v>0</v>
      </c>
      <c r="J24" s="197">
        <v>0</v>
      </c>
      <c r="K24" s="197">
        <v>492.44</v>
      </c>
      <c r="L24" s="197">
        <v>9.1</v>
      </c>
      <c r="M24" s="197">
        <v>61.62</v>
      </c>
      <c r="N24" s="197">
        <v>24.6</v>
      </c>
      <c r="O24" s="197">
        <v>70.819999999999993</v>
      </c>
      <c r="P24" s="197">
        <v>19.690000000000001</v>
      </c>
      <c r="Q24" s="197">
        <v>8.48</v>
      </c>
      <c r="R24" s="197">
        <v>17.989999999999998</v>
      </c>
      <c r="S24" s="197">
        <v>11.2</v>
      </c>
      <c r="T24" s="197">
        <v>0</v>
      </c>
      <c r="U24" s="197">
        <v>50.01</v>
      </c>
      <c r="V24" s="197">
        <v>4.84</v>
      </c>
      <c r="W24" s="197">
        <v>12.62</v>
      </c>
      <c r="X24" s="197">
        <v>41.74</v>
      </c>
      <c r="Y24" s="197">
        <v>0</v>
      </c>
      <c r="Z24">
        <v>0</v>
      </c>
      <c r="AA24" s="197">
        <v>15.67</v>
      </c>
      <c r="AB24" s="197">
        <v>0</v>
      </c>
      <c r="AC24" s="197">
        <v>0</v>
      </c>
      <c r="AD24" s="197">
        <v>0</v>
      </c>
      <c r="AE24" s="197">
        <v>44.25</v>
      </c>
      <c r="AF24" s="197">
        <v>0</v>
      </c>
      <c r="AG24" s="197">
        <v>0</v>
      </c>
      <c r="AH24" s="197">
        <v>0</v>
      </c>
      <c r="AI24" s="197">
        <v>99.61</v>
      </c>
      <c r="AJ24" s="197">
        <v>0</v>
      </c>
      <c r="AK24" s="197">
        <v>0</v>
      </c>
      <c r="AL24" s="197">
        <v>0</v>
      </c>
      <c r="AM24" s="197">
        <v>0</v>
      </c>
      <c r="AN24" s="197">
        <v>0</v>
      </c>
      <c r="AO24">
        <v>0</v>
      </c>
      <c r="AP24" s="197">
        <v>75.95</v>
      </c>
      <c r="AQ24" s="197">
        <v>31.41</v>
      </c>
      <c r="AR24" s="197">
        <v>0</v>
      </c>
      <c r="AS24" s="197">
        <v>0</v>
      </c>
      <c r="AT24">
        <v>0</v>
      </c>
      <c r="AU24">
        <v>0</v>
      </c>
      <c r="AV24" s="197">
        <v>0</v>
      </c>
      <c r="AW24" s="197">
        <v>0</v>
      </c>
      <c r="AX24" s="197">
        <v>0</v>
      </c>
      <c r="AY24" s="197">
        <v>0</v>
      </c>
      <c r="AZ24" s="197">
        <v>0</v>
      </c>
      <c r="BA24" s="197">
        <v>0</v>
      </c>
      <c r="BB24" s="197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0</v>
      </c>
      <c r="H25" s="197">
        <v>0</v>
      </c>
      <c r="I25" s="197">
        <v>0</v>
      </c>
      <c r="J25" s="197">
        <v>0</v>
      </c>
      <c r="K25" s="197">
        <v>492.44</v>
      </c>
      <c r="L25" s="197">
        <v>9.1</v>
      </c>
      <c r="M25" s="197">
        <v>61.62</v>
      </c>
      <c r="N25" s="197">
        <v>24.6</v>
      </c>
      <c r="O25" s="197">
        <v>70.819999999999993</v>
      </c>
      <c r="P25" s="197">
        <v>19.690000000000001</v>
      </c>
      <c r="Q25" s="197">
        <v>8.48</v>
      </c>
      <c r="R25" s="197">
        <v>17.989999999999998</v>
      </c>
      <c r="S25" s="197">
        <v>11.2</v>
      </c>
      <c r="T25" s="197">
        <v>0</v>
      </c>
      <c r="U25" s="197">
        <v>50.01</v>
      </c>
      <c r="V25" s="197">
        <v>4.84</v>
      </c>
      <c r="W25" s="197">
        <v>12.62</v>
      </c>
      <c r="X25" s="197">
        <v>41.74</v>
      </c>
      <c r="Y25" s="197">
        <v>0</v>
      </c>
      <c r="Z25">
        <v>0</v>
      </c>
      <c r="AA25" s="197">
        <v>15.67</v>
      </c>
      <c r="AB25" s="197">
        <v>0</v>
      </c>
      <c r="AC25" s="197">
        <v>0</v>
      </c>
      <c r="AD25" s="197">
        <v>0</v>
      </c>
      <c r="AE25" s="197">
        <v>44.25</v>
      </c>
      <c r="AF25" s="197">
        <v>0</v>
      </c>
      <c r="AG25" s="197">
        <v>0</v>
      </c>
      <c r="AH25" s="197">
        <v>0</v>
      </c>
      <c r="AI25" s="197">
        <v>99.61</v>
      </c>
      <c r="AJ25" s="197">
        <v>0</v>
      </c>
      <c r="AK25" s="197">
        <v>0</v>
      </c>
      <c r="AL25" s="197">
        <v>0</v>
      </c>
      <c r="AM25" s="197">
        <v>0</v>
      </c>
      <c r="AN25" s="197">
        <v>0</v>
      </c>
      <c r="AO25">
        <v>0</v>
      </c>
      <c r="AP25" s="197">
        <v>75.95</v>
      </c>
      <c r="AQ25" s="197">
        <v>31.41</v>
      </c>
      <c r="AR25" s="197">
        <v>0</v>
      </c>
      <c r="AS25" s="197">
        <v>0</v>
      </c>
      <c r="AT25">
        <v>0</v>
      </c>
      <c r="AU25">
        <v>0</v>
      </c>
      <c r="AV25" s="197">
        <v>0</v>
      </c>
      <c r="AW25" s="197">
        <v>0</v>
      </c>
      <c r="AX25" s="197">
        <v>0</v>
      </c>
      <c r="AY25" s="197">
        <v>0</v>
      </c>
      <c r="AZ25" s="197">
        <v>0</v>
      </c>
      <c r="BA25" s="197">
        <v>0</v>
      </c>
      <c r="BB25" s="197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0</v>
      </c>
      <c r="H26" s="197">
        <v>0</v>
      </c>
      <c r="I26" s="197">
        <v>0</v>
      </c>
      <c r="J26" s="197">
        <v>0</v>
      </c>
      <c r="K26" s="197">
        <v>492.44</v>
      </c>
      <c r="L26" s="197">
        <v>9.1</v>
      </c>
      <c r="M26" s="197">
        <v>61.62</v>
      </c>
      <c r="N26" s="197">
        <v>24.6</v>
      </c>
      <c r="O26" s="197">
        <v>70.819999999999993</v>
      </c>
      <c r="P26" s="197">
        <v>19.690000000000001</v>
      </c>
      <c r="Q26" s="197">
        <v>8.48</v>
      </c>
      <c r="R26" s="197">
        <v>17.989999999999998</v>
      </c>
      <c r="S26" s="197">
        <v>11.2</v>
      </c>
      <c r="T26" s="197">
        <v>0</v>
      </c>
      <c r="U26" s="197">
        <v>50.01</v>
      </c>
      <c r="V26" s="197">
        <v>4.84</v>
      </c>
      <c r="W26" s="197">
        <v>12.62</v>
      </c>
      <c r="X26" s="197">
        <v>41.74</v>
      </c>
      <c r="Y26" s="197">
        <v>0</v>
      </c>
      <c r="Z26">
        <v>0</v>
      </c>
      <c r="AA26" s="197">
        <v>15.67</v>
      </c>
      <c r="AB26" s="197">
        <v>0</v>
      </c>
      <c r="AC26" s="197">
        <v>0</v>
      </c>
      <c r="AD26" s="197">
        <v>0</v>
      </c>
      <c r="AE26" s="197">
        <v>44.25</v>
      </c>
      <c r="AF26" s="197">
        <v>0</v>
      </c>
      <c r="AG26" s="197">
        <v>0</v>
      </c>
      <c r="AH26" s="197">
        <v>0</v>
      </c>
      <c r="AI26" s="197">
        <v>99.61</v>
      </c>
      <c r="AJ26" s="197">
        <v>0</v>
      </c>
      <c r="AK26" s="197">
        <v>0</v>
      </c>
      <c r="AL26" s="197">
        <v>0</v>
      </c>
      <c r="AM26" s="197">
        <v>0</v>
      </c>
      <c r="AN26" s="197">
        <v>0</v>
      </c>
      <c r="AO26">
        <v>0</v>
      </c>
      <c r="AP26" s="197">
        <v>75.95</v>
      </c>
      <c r="AQ26" s="197">
        <v>31.41</v>
      </c>
      <c r="AR26" s="197">
        <v>0</v>
      </c>
      <c r="AS26" s="197">
        <v>0</v>
      </c>
      <c r="AT26">
        <v>0</v>
      </c>
      <c r="AU26">
        <v>0</v>
      </c>
      <c r="AV26" s="197">
        <v>0</v>
      </c>
      <c r="AW26" s="197">
        <v>0</v>
      </c>
      <c r="AX26" s="197">
        <v>0</v>
      </c>
      <c r="AY26" s="197">
        <v>0</v>
      </c>
      <c r="AZ26" s="197">
        <v>0</v>
      </c>
      <c r="BA26" s="197">
        <v>0</v>
      </c>
      <c r="BB26" s="197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0</v>
      </c>
      <c r="H27" s="197">
        <v>0</v>
      </c>
      <c r="I27" s="197">
        <v>0</v>
      </c>
      <c r="J27" s="197">
        <v>0</v>
      </c>
      <c r="K27" s="197">
        <v>492.44</v>
      </c>
      <c r="L27" s="197">
        <v>9.1</v>
      </c>
      <c r="M27" s="197">
        <v>53.68</v>
      </c>
      <c r="N27" s="197">
        <v>24.6</v>
      </c>
      <c r="O27" s="197">
        <v>70.819999999999993</v>
      </c>
      <c r="P27" s="197">
        <v>19.690000000000001</v>
      </c>
      <c r="Q27" s="197">
        <v>8.48</v>
      </c>
      <c r="R27" s="197">
        <v>17.989999999999998</v>
      </c>
      <c r="S27" s="197">
        <v>11.2</v>
      </c>
      <c r="T27" s="197">
        <v>0</v>
      </c>
      <c r="U27" s="197">
        <v>50.01</v>
      </c>
      <c r="V27" s="197">
        <v>4.84</v>
      </c>
      <c r="W27" s="197">
        <v>12.62</v>
      </c>
      <c r="X27" s="197">
        <v>41.74</v>
      </c>
      <c r="Y27" s="197">
        <v>0</v>
      </c>
      <c r="Z27">
        <v>0</v>
      </c>
      <c r="AA27" s="197">
        <v>15.67</v>
      </c>
      <c r="AB27" s="197">
        <v>0</v>
      </c>
      <c r="AC27" s="197">
        <v>0</v>
      </c>
      <c r="AD27" s="197">
        <v>0</v>
      </c>
      <c r="AE27" s="197">
        <v>44.25</v>
      </c>
      <c r="AF27" s="197">
        <v>0</v>
      </c>
      <c r="AG27" s="197">
        <v>0</v>
      </c>
      <c r="AH27" s="197">
        <v>0</v>
      </c>
      <c r="AI27" s="197">
        <v>99.61</v>
      </c>
      <c r="AJ27" s="197">
        <v>0</v>
      </c>
      <c r="AK27" s="197">
        <v>0</v>
      </c>
      <c r="AL27" s="197">
        <v>0</v>
      </c>
      <c r="AM27" s="197">
        <v>0</v>
      </c>
      <c r="AN27" s="197">
        <v>0</v>
      </c>
      <c r="AO27">
        <v>0</v>
      </c>
      <c r="AP27" s="197">
        <v>75.95</v>
      </c>
      <c r="AQ27" s="197">
        <v>31.41</v>
      </c>
      <c r="AR27" s="197">
        <v>0</v>
      </c>
      <c r="AS27" s="197">
        <v>0</v>
      </c>
      <c r="AT27">
        <v>0</v>
      </c>
      <c r="AU27">
        <v>0</v>
      </c>
      <c r="AV27" s="197">
        <v>0</v>
      </c>
      <c r="AW27" s="197">
        <v>0</v>
      </c>
      <c r="AX27" s="197">
        <v>0</v>
      </c>
      <c r="AY27" s="197">
        <v>0</v>
      </c>
      <c r="AZ27" s="197">
        <v>0</v>
      </c>
      <c r="BA27" s="197">
        <v>0</v>
      </c>
      <c r="BB27" s="19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0</v>
      </c>
      <c r="H28" s="197">
        <v>0</v>
      </c>
      <c r="I28" s="197">
        <v>0</v>
      </c>
      <c r="J28" s="197">
        <v>0</v>
      </c>
      <c r="K28" s="197">
        <v>492.44</v>
      </c>
      <c r="L28" s="197">
        <v>9.1</v>
      </c>
      <c r="M28" s="197">
        <v>48.23</v>
      </c>
      <c r="N28" s="197">
        <v>24.6</v>
      </c>
      <c r="O28" s="197">
        <v>70.819999999999993</v>
      </c>
      <c r="P28" s="197">
        <v>19.690000000000001</v>
      </c>
      <c r="Q28" s="197">
        <v>8.48</v>
      </c>
      <c r="R28" s="197">
        <v>17.989999999999998</v>
      </c>
      <c r="S28" s="197">
        <v>11.2</v>
      </c>
      <c r="T28" s="197">
        <v>0</v>
      </c>
      <c r="U28" s="197">
        <v>50.01</v>
      </c>
      <c r="V28" s="197">
        <v>4.84</v>
      </c>
      <c r="W28" s="197">
        <v>12.62</v>
      </c>
      <c r="X28" s="197">
        <v>41.74</v>
      </c>
      <c r="Y28" s="197">
        <v>0</v>
      </c>
      <c r="Z28">
        <v>0</v>
      </c>
      <c r="AA28" s="197">
        <v>15.67</v>
      </c>
      <c r="AB28" s="197">
        <v>0</v>
      </c>
      <c r="AC28" s="197">
        <v>0</v>
      </c>
      <c r="AD28" s="197">
        <v>0</v>
      </c>
      <c r="AE28" s="197">
        <v>45.1</v>
      </c>
      <c r="AF28" s="197">
        <v>0</v>
      </c>
      <c r="AG28" s="197">
        <v>0</v>
      </c>
      <c r="AH28" s="197">
        <v>0</v>
      </c>
      <c r="AI28" s="197">
        <v>99.61</v>
      </c>
      <c r="AJ28" s="197">
        <v>0</v>
      </c>
      <c r="AK28" s="197">
        <v>0</v>
      </c>
      <c r="AL28" s="197">
        <v>0</v>
      </c>
      <c r="AM28" s="197">
        <v>0</v>
      </c>
      <c r="AN28" s="197">
        <v>0</v>
      </c>
      <c r="AO28">
        <v>0</v>
      </c>
      <c r="AP28" s="197">
        <v>75.95</v>
      </c>
      <c r="AQ28" s="197">
        <v>31.41</v>
      </c>
      <c r="AR28" s="197">
        <v>0</v>
      </c>
      <c r="AS28" s="197">
        <v>0</v>
      </c>
      <c r="AT28">
        <v>0</v>
      </c>
      <c r="AU28">
        <v>0</v>
      </c>
      <c r="AV28" s="197">
        <v>0</v>
      </c>
      <c r="AW28" s="197">
        <v>0</v>
      </c>
      <c r="AX28" s="197">
        <v>0</v>
      </c>
      <c r="AY28" s="197">
        <v>0</v>
      </c>
      <c r="AZ28" s="197">
        <v>0</v>
      </c>
      <c r="BA28" s="197">
        <v>0</v>
      </c>
      <c r="BB28" s="197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0</v>
      </c>
      <c r="H29" s="197">
        <v>0</v>
      </c>
      <c r="I29" s="197">
        <v>0</v>
      </c>
      <c r="J29" s="197">
        <v>0</v>
      </c>
      <c r="K29" s="197">
        <v>492.44</v>
      </c>
      <c r="L29" s="197">
        <v>9.1</v>
      </c>
      <c r="M29" s="197">
        <v>48.23</v>
      </c>
      <c r="N29" s="197">
        <v>24.6</v>
      </c>
      <c r="O29" s="197">
        <v>70.819999999999993</v>
      </c>
      <c r="P29" s="197">
        <v>19.690000000000001</v>
      </c>
      <c r="Q29" s="197">
        <v>4.12</v>
      </c>
      <c r="R29" s="197">
        <v>17.989999999999998</v>
      </c>
      <c r="S29" s="197">
        <v>11.2</v>
      </c>
      <c r="T29" s="197">
        <v>0</v>
      </c>
      <c r="U29" s="197">
        <v>50.01</v>
      </c>
      <c r="V29" s="197">
        <v>4.84</v>
      </c>
      <c r="W29" s="197">
        <v>12.62</v>
      </c>
      <c r="X29" s="197">
        <v>41.74</v>
      </c>
      <c r="Y29" s="197">
        <v>0</v>
      </c>
      <c r="Z29">
        <v>0</v>
      </c>
      <c r="AA29" s="197">
        <v>15.67</v>
      </c>
      <c r="AB29" s="197">
        <v>0</v>
      </c>
      <c r="AC29" s="197">
        <v>0</v>
      </c>
      <c r="AD29" s="197">
        <v>0</v>
      </c>
      <c r="AE29" s="197">
        <v>45.1</v>
      </c>
      <c r="AF29" s="197">
        <v>0</v>
      </c>
      <c r="AG29" s="197">
        <v>0</v>
      </c>
      <c r="AH29" s="197">
        <v>0</v>
      </c>
      <c r="AI29" s="197">
        <v>99.61</v>
      </c>
      <c r="AJ29" s="197">
        <v>0</v>
      </c>
      <c r="AK29" s="197">
        <v>0</v>
      </c>
      <c r="AL29" s="197">
        <v>0</v>
      </c>
      <c r="AM29" s="197">
        <v>0</v>
      </c>
      <c r="AN29" s="197">
        <v>0</v>
      </c>
      <c r="AO29">
        <v>0</v>
      </c>
      <c r="AP29" s="197">
        <v>75.95</v>
      </c>
      <c r="AQ29" s="197">
        <v>31.41</v>
      </c>
      <c r="AR29" s="197">
        <v>0</v>
      </c>
      <c r="AS29" s="197">
        <v>0</v>
      </c>
      <c r="AT29">
        <v>0</v>
      </c>
      <c r="AU29">
        <v>0</v>
      </c>
      <c r="AV29" s="197">
        <v>0</v>
      </c>
      <c r="AW29" s="197">
        <v>0</v>
      </c>
      <c r="AX29" s="197">
        <v>0</v>
      </c>
      <c r="AY29" s="197">
        <v>0</v>
      </c>
      <c r="AZ29" s="197">
        <v>0</v>
      </c>
      <c r="BA29" s="197">
        <v>0</v>
      </c>
      <c r="BB29" s="197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0</v>
      </c>
      <c r="H30" s="197">
        <v>0</v>
      </c>
      <c r="I30" s="197">
        <v>0</v>
      </c>
      <c r="J30" s="197">
        <v>0</v>
      </c>
      <c r="K30" s="197">
        <v>492.44</v>
      </c>
      <c r="L30" s="197">
        <v>9.1</v>
      </c>
      <c r="M30" s="197">
        <v>48.23</v>
      </c>
      <c r="N30" s="197">
        <v>24.6</v>
      </c>
      <c r="O30" s="197">
        <v>70.819999999999993</v>
      </c>
      <c r="P30" s="197">
        <v>19.690000000000001</v>
      </c>
      <c r="Q30" s="197">
        <v>4.12</v>
      </c>
      <c r="R30" s="197">
        <v>17.989999999999998</v>
      </c>
      <c r="S30" s="197">
        <v>11.2</v>
      </c>
      <c r="T30" s="197">
        <v>0</v>
      </c>
      <c r="U30" s="197">
        <v>50.01</v>
      </c>
      <c r="V30" s="197">
        <v>4.84</v>
      </c>
      <c r="W30" s="197">
        <v>12.62</v>
      </c>
      <c r="X30" s="197">
        <v>41.74</v>
      </c>
      <c r="Y30" s="197">
        <v>0</v>
      </c>
      <c r="Z30">
        <v>0</v>
      </c>
      <c r="AA30" s="197">
        <v>15.67</v>
      </c>
      <c r="AB30" s="197">
        <v>0</v>
      </c>
      <c r="AC30" s="197">
        <v>0</v>
      </c>
      <c r="AD30" s="197">
        <v>0</v>
      </c>
      <c r="AE30" s="197">
        <v>45.1</v>
      </c>
      <c r="AF30" s="197">
        <v>0</v>
      </c>
      <c r="AG30" s="197">
        <v>0</v>
      </c>
      <c r="AH30" s="197">
        <v>0</v>
      </c>
      <c r="AI30" s="197">
        <v>99.61</v>
      </c>
      <c r="AJ30" s="197">
        <v>0</v>
      </c>
      <c r="AK30" s="197">
        <v>0</v>
      </c>
      <c r="AL30" s="197">
        <v>0</v>
      </c>
      <c r="AM30" s="197">
        <v>0</v>
      </c>
      <c r="AN30" s="197">
        <v>0</v>
      </c>
      <c r="AO30">
        <v>0</v>
      </c>
      <c r="AP30" s="197">
        <v>75.95</v>
      </c>
      <c r="AQ30" s="197">
        <v>31.41</v>
      </c>
      <c r="AR30" s="197">
        <v>0</v>
      </c>
      <c r="AS30" s="197">
        <v>0</v>
      </c>
      <c r="AT30">
        <v>0</v>
      </c>
      <c r="AU30">
        <v>0</v>
      </c>
      <c r="AV30" s="197">
        <v>0</v>
      </c>
      <c r="AW30" s="197">
        <v>0</v>
      </c>
      <c r="AX30" s="197">
        <v>0</v>
      </c>
      <c r="AY30" s="197">
        <v>0</v>
      </c>
      <c r="AZ30" s="197">
        <v>0</v>
      </c>
      <c r="BA30" s="197">
        <v>0</v>
      </c>
      <c r="BB30" s="197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0</v>
      </c>
      <c r="H31" s="197">
        <v>0</v>
      </c>
      <c r="I31" s="197">
        <v>0</v>
      </c>
      <c r="J31" s="197">
        <v>0</v>
      </c>
      <c r="K31" s="197">
        <v>492.44</v>
      </c>
      <c r="L31" s="197">
        <v>9.1</v>
      </c>
      <c r="M31" s="197">
        <v>48.23</v>
      </c>
      <c r="N31" s="197">
        <v>24.6</v>
      </c>
      <c r="O31" s="197">
        <v>70.819999999999993</v>
      </c>
      <c r="P31" s="197">
        <v>19.690000000000001</v>
      </c>
      <c r="Q31" s="197">
        <v>4.12</v>
      </c>
      <c r="R31" s="197">
        <v>17.989999999999998</v>
      </c>
      <c r="S31" s="197">
        <v>11.2</v>
      </c>
      <c r="T31" s="197">
        <v>0</v>
      </c>
      <c r="U31" s="197">
        <v>50.01</v>
      </c>
      <c r="V31" s="197">
        <v>4.84</v>
      </c>
      <c r="W31" s="197">
        <v>12.62</v>
      </c>
      <c r="X31" s="197">
        <v>41.74</v>
      </c>
      <c r="Y31" s="197">
        <v>0</v>
      </c>
      <c r="Z31">
        <v>0</v>
      </c>
      <c r="AA31" s="197">
        <v>15.67</v>
      </c>
      <c r="AB31" s="197">
        <v>0</v>
      </c>
      <c r="AC31" s="197">
        <v>0</v>
      </c>
      <c r="AD31" s="197">
        <v>0</v>
      </c>
      <c r="AE31" s="197">
        <v>45.1</v>
      </c>
      <c r="AF31" s="197">
        <v>0</v>
      </c>
      <c r="AG31" s="197">
        <v>0</v>
      </c>
      <c r="AH31" s="197">
        <v>0</v>
      </c>
      <c r="AI31" s="197">
        <v>99.61</v>
      </c>
      <c r="AJ31" s="197">
        <v>0</v>
      </c>
      <c r="AK31" s="197">
        <v>0</v>
      </c>
      <c r="AL31" s="197">
        <v>0</v>
      </c>
      <c r="AM31" s="197">
        <v>0</v>
      </c>
      <c r="AN31" s="197">
        <v>0</v>
      </c>
      <c r="AO31">
        <v>0</v>
      </c>
      <c r="AP31" s="197">
        <v>75.95</v>
      </c>
      <c r="AQ31" s="197">
        <v>31.41</v>
      </c>
      <c r="AR31" s="197">
        <v>0</v>
      </c>
      <c r="AS31" s="197">
        <v>0</v>
      </c>
      <c r="AT31">
        <v>0</v>
      </c>
      <c r="AU31">
        <v>0</v>
      </c>
      <c r="AV31" s="197">
        <v>0</v>
      </c>
      <c r="AW31" s="197">
        <v>0</v>
      </c>
      <c r="AX31" s="197">
        <v>0</v>
      </c>
      <c r="AY31" s="197">
        <v>0</v>
      </c>
      <c r="AZ31" s="197">
        <v>0</v>
      </c>
      <c r="BA31" s="197">
        <v>0</v>
      </c>
      <c r="BB31" s="197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0</v>
      </c>
      <c r="H32" s="197">
        <v>0</v>
      </c>
      <c r="I32" s="197">
        <v>0</v>
      </c>
      <c r="J32" s="197">
        <v>0</v>
      </c>
      <c r="K32" s="197">
        <v>492.44</v>
      </c>
      <c r="L32" s="197">
        <v>9.1</v>
      </c>
      <c r="M32" s="197">
        <v>48.23</v>
      </c>
      <c r="N32" s="197">
        <v>24.6</v>
      </c>
      <c r="O32" s="197">
        <v>70.819999999999993</v>
      </c>
      <c r="P32" s="197">
        <v>19.690000000000001</v>
      </c>
      <c r="Q32" s="197">
        <v>4.12</v>
      </c>
      <c r="R32" s="197">
        <v>17.989999999999998</v>
      </c>
      <c r="S32" s="197">
        <v>11.2</v>
      </c>
      <c r="T32" s="197">
        <v>0</v>
      </c>
      <c r="U32" s="197">
        <v>50.01</v>
      </c>
      <c r="V32" s="197">
        <v>4.84</v>
      </c>
      <c r="W32" s="197">
        <v>12.62</v>
      </c>
      <c r="X32" s="197">
        <v>41.74</v>
      </c>
      <c r="Y32" s="197">
        <v>0</v>
      </c>
      <c r="Z32">
        <v>0</v>
      </c>
      <c r="AA32" s="197">
        <v>15.16</v>
      </c>
      <c r="AB32" s="197">
        <v>0</v>
      </c>
      <c r="AC32" s="197">
        <v>0</v>
      </c>
      <c r="AD32" s="197">
        <v>0</v>
      </c>
      <c r="AE32" s="197">
        <v>45.1</v>
      </c>
      <c r="AF32" s="197">
        <v>0</v>
      </c>
      <c r="AG32" s="197">
        <v>0</v>
      </c>
      <c r="AH32" s="197">
        <v>0</v>
      </c>
      <c r="AI32" s="197">
        <v>99.61</v>
      </c>
      <c r="AJ32" s="197">
        <v>0</v>
      </c>
      <c r="AK32" s="197">
        <v>0</v>
      </c>
      <c r="AL32" s="197">
        <v>0</v>
      </c>
      <c r="AM32" s="197">
        <v>0</v>
      </c>
      <c r="AN32" s="197">
        <v>0</v>
      </c>
      <c r="AO32">
        <v>0</v>
      </c>
      <c r="AP32" s="197">
        <v>75.95</v>
      </c>
      <c r="AQ32" s="197">
        <v>31.41</v>
      </c>
      <c r="AR32" s="197">
        <v>0</v>
      </c>
      <c r="AS32" s="197">
        <v>0</v>
      </c>
      <c r="AT32">
        <v>0</v>
      </c>
      <c r="AU32">
        <v>0</v>
      </c>
      <c r="AV32" s="197">
        <v>0</v>
      </c>
      <c r="AW32" s="197">
        <v>0</v>
      </c>
      <c r="AX32" s="197">
        <v>0</v>
      </c>
      <c r="AY32" s="197">
        <v>0</v>
      </c>
      <c r="AZ32" s="197">
        <v>0</v>
      </c>
      <c r="BA32" s="197">
        <v>0</v>
      </c>
      <c r="BB32" s="197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0</v>
      </c>
      <c r="H33" s="197">
        <v>0</v>
      </c>
      <c r="I33" s="197">
        <v>0</v>
      </c>
      <c r="J33" s="197">
        <v>0</v>
      </c>
      <c r="K33" s="197">
        <v>492.44</v>
      </c>
      <c r="L33" s="197">
        <v>9.1</v>
      </c>
      <c r="M33" s="197">
        <v>48.23</v>
      </c>
      <c r="N33" s="197">
        <v>24.6</v>
      </c>
      <c r="O33" s="197">
        <v>70.819999999999993</v>
      </c>
      <c r="P33" s="197">
        <v>19.690000000000001</v>
      </c>
      <c r="Q33" s="197">
        <v>8.48</v>
      </c>
      <c r="R33" s="197">
        <v>17.989999999999998</v>
      </c>
      <c r="S33" s="197">
        <v>11.2</v>
      </c>
      <c r="T33" s="197">
        <v>0</v>
      </c>
      <c r="U33" s="197">
        <v>50.01</v>
      </c>
      <c r="V33" s="197">
        <v>4.84</v>
      </c>
      <c r="W33" s="197">
        <v>14.16</v>
      </c>
      <c r="X33" s="197">
        <v>41.74</v>
      </c>
      <c r="Y33" s="197">
        <v>0</v>
      </c>
      <c r="Z33">
        <v>0</v>
      </c>
      <c r="AA33" s="197">
        <v>15.16</v>
      </c>
      <c r="AB33" s="197">
        <v>0</v>
      </c>
      <c r="AC33" s="197">
        <v>0</v>
      </c>
      <c r="AD33" s="197">
        <v>0</v>
      </c>
      <c r="AE33" s="197">
        <v>45.1</v>
      </c>
      <c r="AF33" s="197">
        <v>0</v>
      </c>
      <c r="AG33" s="197">
        <v>0</v>
      </c>
      <c r="AH33" s="197">
        <v>0</v>
      </c>
      <c r="AI33" s="197">
        <v>99.61</v>
      </c>
      <c r="AJ33" s="197">
        <v>0</v>
      </c>
      <c r="AK33" s="197">
        <v>0</v>
      </c>
      <c r="AL33" s="197">
        <v>0</v>
      </c>
      <c r="AM33" s="197">
        <v>0</v>
      </c>
      <c r="AN33" s="197">
        <v>0</v>
      </c>
      <c r="AO33">
        <v>0</v>
      </c>
      <c r="AP33" s="197">
        <v>75.95</v>
      </c>
      <c r="AQ33" s="197">
        <v>31.41</v>
      </c>
      <c r="AR33" s="197">
        <v>0</v>
      </c>
      <c r="AS33" s="197">
        <v>0</v>
      </c>
      <c r="AT33">
        <v>0</v>
      </c>
      <c r="AU33">
        <v>0</v>
      </c>
      <c r="AV33" s="197">
        <v>0</v>
      </c>
      <c r="AW33" s="197">
        <v>0</v>
      </c>
      <c r="AX33" s="197">
        <v>0</v>
      </c>
      <c r="AY33" s="197">
        <v>0</v>
      </c>
      <c r="AZ33" s="197">
        <v>0</v>
      </c>
      <c r="BA33" s="197">
        <v>0</v>
      </c>
      <c r="BB33" s="197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0</v>
      </c>
      <c r="H34" s="197">
        <v>0</v>
      </c>
      <c r="I34" s="197">
        <v>0</v>
      </c>
      <c r="J34" s="197">
        <v>0</v>
      </c>
      <c r="K34" s="197">
        <v>492.44</v>
      </c>
      <c r="L34" s="197">
        <v>9.1</v>
      </c>
      <c r="M34" s="197">
        <v>48.23</v>
      </c>
      <c r="N34" s="197">
        <v>24.6</v>
      </c>
      <c r="O34" s="197">
        <v>70.819999999999993</v>
      </c>
      <c r="P34" s="197">
        <v>19.690000000000001</v>
      </c>
      <c r="Q34" s="197">
        <v>8.48</v>
      </c>
      <c r="R34" s="197">
        <v>17.989999999999998</v>
      </c>
      <c r="S34" s="197">
        <v>11.2</v>
      </c>
      <c r="T34" s="197">
        <v>0</v>
      </c>
      <c r="U34" s="197">
        <v>50.01</v>
      </c>
      <c r="V34" s="197">
        <v>4.84</v>
      </c>
      <c r="W34" s="197">
        <v>14.94</v>
      </c>
      <c r="X34" s="197">
        <v>41.74</v>
      </c>
      <c r="Y34" s="197">
        <v>0</v>
      </c>
      <c r="Z34">
        <v>0</v>
      </c>
      <c r="AA34" s="197">
        <v>15.16</v>
      </c>
      <c r="AB34" s="197">
        <v>0</v>
      </c>
      <c r="AC34" s="197">
        <v>0</v>
      </c>
      <c r="AD34" s="197">
        <v>0</v>
      </c>
      <c r="AE34" s="197">
        <v>45.1</v>
      </c>
      <c r="AF34" s="197">
        <v>0</v>
      </c>
      <c r="AG34" s="197">
        <v>0</v>
      </c>
      <c r="AH34" s="197">
        <v>0</v>
      </c>
      <c r="AI34" s="197">
        <v>99.61</v>
      </c>
      <c r="AJ34" s="197">
        <v>0</v>
      </c>
      <c r="AK34" s="197">
        <v>0</v>
      </c>
      <c r="AL34" s="197">
        <v>0</v>
      </c>
      <c r="AM34" s="197">
        <v>0</v>
      </c>
      <c r="AN34" s="197">
        <v>0</v>
      </c>
      <c r="AO34">
        <v>0</v>
      </c>
      <c r="AP34" s="197">
        <v>75.95</v>
      </c>
      <c r="AQ34" s="197">
        <v>31.41</v>
      </c>
      <c r="AR34" s="197">
        <v>0</v>
      </c>
      <c r="AS34" s="197">
        <v>0</v>
      </c>
      <c r="AT34">
        <v>0</v>
      </c>
      <c r="AU34">
        <v>0</v>
      </c>
      <c r="AV34" s="197">
        <v>0</v>
      </c>
      <c r="AW34" s="197">
        <v>0</v>
      </c>
      <c r="AX34" s="197">
        <v>0</v>
      </c>
      <c r="AY34" s="197">
        <v>0</v>
      </c>
      <c r="AZ34" s="197">
        <v>0</v>
      </c>
      <c r="BA34" s="197">
        <v>0</v>
      </c>
      <c r="BB34" s="197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0</v>
      </c>
      <c r="H35" s="197">
        <v>0</v>
      </c>
      <c r="I35" s="197">
        <v>0</v>
      </c>
      <c r="J35" s="197">
        <v>0</v>
      </c>
      <c r="K35" s="197">
        <v>492.45</v>
      </c>
      <c r="L35" s="197">
        <v>2.9</v>
      </c>
      <c r="M35" s="197">
        <v>48.23</v>
      </c>
      <c r="N35" s="197">
        <v>24.6</v>
      </c>
      <c r="O35" s="197">
        <v>70.819999999999993</v>
      </c>
      <c r="P35" s="197">
        <v>19.690000000000001</v>
      </c>
      <c r="Q35" s="197">
        <v>4.83</v>
      </c>
      <c r="R35" s="197">
        <v>18</v>
      </c>
      <c r="S35" s="197">
        <v>4.83</v>
      </c>
      <c r="T35" s="197">
        <v>0</v>
      </c>
      <c r="U35" s="197">
        <v>50.01</v>
      </c>
      <c r="V35" s="197">
        <v>4.84</v>
      </c>
      <c r="W35" s="197">
        <v>14.94</v>
      </c>
      <c r="X35" s="197">
        <v>41.74</v>
      </c>
      <c r="Y35" s="197">
        <v>0</v>
      </c>
      <c r="Z35">
        <v>0</v>
      </c>
      <c r="AA35" s="197">
        <v>15.16</v>
      </c>
      <c r="AB35" s="197">
        <v>0</v>
      </c>
      <c r="AC35" s="197">
        <v>0</v>
      </c>
      <c r="AD35" s="197">
        <v>0</v>
      </c>
      <c r="AE35" s="197">
        <v>45.1</v>
      </c>
      <c r="AF35" s="197">
        <v>0</v>
      </c>
      <c r="AG35" s="197">
        <v>0</v>
      </c>
      <c r="AH35" s="197">
        <v>0</v>
      </c>
      <c r="AI35" s="197">
        <v>78.709999999999994</v>
      </c>
      <c r="AJ35" s="197">
        <v>0</v>
      </c>
      <c r="AK35" s="197">
        <v>0</v>
      </c>
      <c r="AL35" s="197">
        <v>0</v>
      </c>
      <c r="AM35" s="197">
        <v>0</v>
      </c>
      <c r="AN35" s="197">
        <v>0</v>
      </c>
      <c r="AO35">
        <v>0</v>
      </c>
      <c r="AP35" s="197">
        <v>75.95</v>
      </c>
      <c r="AQ35" s="197">
        <v>31.41</v>
      </c>
      <c r="AR35" s="197">
        <v>0</v>
      </c>
      <c r="AS35" s="197">
        <v>0</v>
      </c>
      <c r="AT35">
        <v>0</v>
      </c>
      <c r="AU35">
        <v>0</v>
      </c>
      <c r="AV35" s="197">
        <v>0</v>
      </c>
      <c r="AW35" s="197">
        <v>0</v>
      </c>
      <c r="AX35" s="197">
        <v>0</v>
      </c>
      <c r="AY35" s="197">
        <v>0</v>
      </c>
      <c r="AZ35" s="197">
        <v>0</v>
      </c>
      <c r="BA35" s="197">
        <v>0</v>
      </c>
      <c r="BB35" s="197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0</v>
      </c>
      <c r="H36" s="197">
        <v>0</v>
      </c>
      <c r="I36" s="197">
        <v>0</v>
      </c>
      <c r="J36" s="197">
        <v>0</v>
      </c>
      <c r="K36" s="197">
        <v>444.5</v>
      </c>
      <c r="L36" s="197">
        <v>2.9</v>
      </c>
      <c r="M36" s="197">
        <v>48.23</v>
      </c>
      <c r="N36" s="197">
        <v>24.6</v>
      </c>
      <c r="O36" s="197">
        <v>70.819999999999993</v>
      </c>
      <c r="P36" s="197">
        <v>19.690000000000001</v>
      </c>
      <c r="Q36" s="197">
        <v>4.83</v>
      </c>
      <c r="R36" s="197">
        <v>18</v>
      </c>
      <c r="S36" s="197">
        <v>4.83</v>
      </c>
      <c r="T36" s="197">
        <v>0</v>
      </c>
      <c r="U36" s="197">
        <v>50.01</v>
      </c>
      <c r="V36" s="197">
        <v>4.84</v>
      </c>
      <c r="W36" s="197">
        <v>15.46</v>
      </c>
      <c r="X36" s="197">
        <v>41.74</v>
      </c>
      <c r="Y36" s="197">
        <v>0</v>
      </c>
      <c r="Z36">
        <v>0</v>
      </c>
      <c r="AA36" s="197">
        <v>15.16</v>
      </c>
      <c r="AB36" s="197">
        <v>0</v>
      </c>
      <c r="AC36" s="197">
        <v>0</v>
      </c>
      <c r="AD36" s="197">
        <v>0</v>
      </c>
      <c r="AE36" s="197">
        <v>45.1</v>
      </c>
      <c r="AF36" s="197">
        <v>0</v>
      </c>
      <c r="AG36" s="197">
        <v>0</v>
      </c>
      <c r="AH36" s="197">
        <v>0</v>
      </c>
      <c r="AI36" s="197">
        <v>82.25</v>
      </c>
      <c r="AJ36" s="197">
        <v>0</v>
      </c>
      <c r="AK36" s="197">
        <v>0</v>
      </c>
      <c r="AL36" s="197">
        <v>0</v>
      </c>
      <c r="AM36" s="197">
        <v>0</v>
      </c>
      <c r="AN36" s="197">
        <v>0</v>
      </c>
      <c r="AO36">
        <v>0</v>
      </c>
      <c r="AP36" s="197">
        <v>75.95</v>
      </c>
      <c r="AQ36" s="197">
        <v>31.41</v>
      </c>
      <c r="AR36" s="197">
        <v>0</v>
      </c>
      <c r="AS36" s="197">
        <v>0</v>
      </c>
      <c r="AT36">
        <v>0</v>
      </c>
      <c r="AU36">
        <v>0</v>
      </c>
      <c r="AV36" s="197">
        <v>0</v>
      </c>
      <c r="AW36" s="197">
        <v>0</v>
      </c>
      <c r="AX36" s="197">
        <v>0</v>
      </c>
      <c r="AY36" s="197">
        <v>0</v>
      </c>
      <c r="AZ36" s="197">
        <v>0</v>
      </c>
      <c r="BA36" s="197">
        <v>0</v>
      </c>
      <c r="BB36" s="197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0</v>
      </c>
      <c r="H37" s="197">
        <v>0</v>
      </c>
      <c r="I37" s="197">
        <v>0</v>
      </c>
      <c r="J37" s="197">
        <v>0</v>
      </c>
      <c r="K37" s="197">
        <v>396.18</v>
      </c>
      <c r="L37" s="197">
        <v>2.9</v>
      </c>
      <c r="M37" s="197">
        <v>48.23</v>
      </c>
      <c r="N37" s="197">
        <v>24.6</v>
      </c>
      <c r="O37" s="197">
        <v>70.819999999999993</v>
      </c>
      <c r="P37" s="197">
        <v>19.690000000000001</v>
      </c>
      <c r="Q37" s="197">
        <v>4.83</v>
      </c>
      <c r="R37" s="197">
        <v>18</v>
      </c>
      <c r="S37" s="197">
        <v>4.83</v>
      </c>
      <c r="T37" s="197">
        <v>0</v>
      </c>
      <c r="U37" s="197">
        <v>50.01</v>
      </c>
      <c r="V37" s="197">
        <v>4.84</v>
      </c>
      <c r="W37" s="197">
        <v>15.46</v>
      </c>
      <c r="X37" s="197">
        <v>41.74</v>
      </c>
      <c r="Y37" s="197">
        <v>0</v>
      </c>
      <c r="Z37">
        <v>0</v>
      </c>
      <c r="AA37" s="197">
        <v>15.16</v>
      </c>
      <c r="AB37" s="197">
        <v>0</v>
      </c>
      <c r="AC37" s="197">
        <v>0</v>
      </c>
      <c r="AD37" s="197">
        <v>0</v>
      </c>
      <c r="AE37" s="197">
        <v>45.1</v>
      </c>
      <c r="AF37" s="197">
        <v>0</v>
      </c>
      <c r="AG37" s="197">
        <v>0</v>
      </c>
      <c r="AH37" s="197">
        <v>0</v>
      </c>
      <c r="AI37" s="197">
        <v>82.25</v>
      </c>
      <c r="AJ37" s="197">
        <v>0</v>
      </c>
      <c r="AK37" s="197">
        <v>0</v>
      </c>
      <c r="AL37" s="197">
        <v>0</v>
      </c>
      <c r="AM37" s="197">
        <v>0</v>
      </c>
      <c r="AN37" s="197">
        <v>0</v>
      </c>
      <c r="AO37">
        <v>0</v>
      </c>
      <c r="AP37" s="197">
        <v>75.95</v>
      </c>
      <c r="AQ37" s="197">
        <v>31.41</v>
      </c>
      <c r="AR37" s="197">
        <v>0</v>
      </c>
      <c r="AS37" s="197">
        <v>0</v>
      </c>
      <c r="AT37">
        <v>0</v>
      </c>
      <c r="AU37">
        <v>0</v>
      </c>
      <c r="AV37" s="197">
        <v>0</v>
      </c>
      <c r="AW37" s="197">
        <v>0</v>
      </c>
      <c r="AX37" s="197">
        <v>0</v>
      </c>
      <c r="AY37" s="197">
        <v>0</v>
      </c>
      <c r="AZ37" s="197">
        <v>0</v>
      </c>
      <c r="BA37" s="197">
        <v>0</v>
      </c>
      <c r="BB37" s="19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0</v>
      </c>
      <c r="H38" s="197">
        <v>0</v>
      </c>
      <c r="I38" s="197">
        <v>0</v>
      </c>
      <c r="J38" s="197">
        <v>0</v>
      </c>
      <c r="K38" s="197">
        <v>357.53</v>
      </c>
      <c r="L38" s="197">
        <v>2.9</v>
      </c>
      <c r="M38" s="197">
        <v>48.23</v>
      </c>
      <c r="N38" s="197">
        <v>24.6</v>
      </c>
      <c r="O38" s="197">
        <v>70.819999999999993</v>
      </c>
      <c r="P38" s="197">
        <v>19.690000000000001</v>
      </c>
      <c r="Q38" s="197">
        <v>4.83</v>
      </c>
      <c r="R38" s="197">
        <v>18</v>
      </c>
      <c r="S38" s="197">
        <v>4.83</v>
      </c>
      <c r="T38" s="197">
        <v>0</v>
      </c>
      <c r="U38" s="197">
        <v>50.01</v>
      </c>
      <c r="V38" s="197">
        <v>4.84</v>
      </c>
      <c r="W38" s="197">
        <v>15.97</v>
      </c>
      <c r="X38" s="197">
        <v>41.74</v>
      </c>
      <c r="Y38" s="197">
        <v>0</v>
      </c>
      <c r="Z38">
        <v>0</v>
      </c>
      <c r="AA38" s="197">
        <v>15.16</v>
      </c>
      <c r="AB38" s="197">
        <v>0</v>
      </c>
      <c r="AC38" s="197">
        <v>0</v>
      </c>
      <c r="AD38" s="197">
        <v>0</v>
      </c>
      <c r="AE38" s="197">
        <v>45.1</v>
      </c>
      <c r="AF38" s="197">
        <v>0</v>
      </c>
      <c r="AG38" s="197">
        <v>0</v>
      </c>
      <c r="AH38" s="197">
        <v>0</v>
      </c>
      <c r="AI38" s="197">
        <v>82.25</v>
      </c>
      <c r="AJ38" s="197">
        <v>0</v>
      </c>
      <c r="AK38" s="197">
        <v>0</v>
      </c>
      <c r="AL38" s="197">
        <v>0</v>
      </c>
      <c r="AM38" s="197">
        <v>0</v>
      </c>
      <c r="AN38" s="197">
        <v>0</v>
      </c>
      <c r="AO38">
        <v>0</v>
      </c>
      <c r="AP38" s="197">
        <v>75.95</v>
      </c>
      <c r="AQ38" s="197">
        <v>31.41</v>
      </c>
      <c r="AR38" s="197">
        <v>0</v>
      </c>
      <c r="AS38" s="197">
        <v>0</v>
      </c>
      <c r="AT38">
        <v>0</v>
      </c>
      <c r="AU38">
        <v>0</v>
      </c>
      <c r="AV38" s="197">
        <v>0</v>
      </c>
      <c r="AW38" s="197">
        <v>0</v>
      </c>
      <c r="AX38" s="197">
        <v>0</v>
      </c>
      <c r="AY38" s="197">
        <v>0</v>
      </c>
      <c r="AZ38" s="197">
        <v>0</v>
      </c>
      <c r="BA38" s="197">
        <v>0</v>
      </c>
      <c r="BB38" s="197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0</v>
      </c>
      <c r="H39" s="197">
        <v>0</v>
      </c>
      <c r="I39" s="197">
        <v>0</v>
      </c>
      <c r="J39" s="197">
        <v>0</v>
      </c>
      <c r="K39" s="197">
        <v>338.21</v>
      </c>
      <c r="L39" s="197">
        <v>2.9</v>
      </c>
      <c r="M39" s="197">
        <v>48.23</v>
      </c>
      <c r="N39" s="197">
        <v>24.6</v>
      </c>
      <c r="O39" s="197">
        <v>70.819999999999993</v>
      </c>
      <c r="P39" s="197">
        <v>19.690000000000001</v>
      </c>
      <c r="Q39" s="197">
        <v>4.83</v>
      </c>
      <c r="R39" s="197">
        <v>18</v>
      </c>
      <c r="S39" s="197">
        <v>4.83</v>
      </c>
      <c r="T39" s="197">
        <v>0</v>
      </c>
      <c r="U39" s="197">
        <v>50.01</v>
      </c>
      <c r="V39" s="197">
        <v>4.84</v>
      </c>
      <c r="W39" s="197">
        <v>15.97</v>
      </c>
      <c r="X39" s="197">
        <v>41.74</v>
      </c>
      <c r="Y39" s="197">
        <v>0</v>
      </c>
      <c r="Z39">
        <v>0</v>
      </c>
      <c r="AA39" s="197">
        <v>15.16</v>
      </c>
      <c r="AB39" s="197">
        <v>0</v>
      </c>
      <c r="AC39" s="197">
        <v>0</v>
      </c>
      <c r="AD39" s="197">
        <v>0</v>
      </c>
      <c r="AE39" s="197">
        <v>45.1</v>
      </c>
      <c r="AF39" s="197">
        <v>0</v>
      </c>
      <c r="AG39" s="197">
        <v>0</v>
      </c>
      <c r="AH39" s="197">
        <v>0</v>
      </c>
      <c r="AI39" s="197">
        <v>82.25</v>
      </c>
      <c r="AJ39" s="197">
        <v>0</v>
      </c>
      <c r="AK39" s="197">
        <v>0</v>
      </c>
      <c r="AL39" s="197">
        <v>0</v>
      </c>
      <c r="AM39" s="197">
        <v>0</v>
      </c>
      <c r="AN39" s="197">
        <v>0</v>
      </c>
      <c r="AO39">
        <v>0</v>
      </c>
      <c r="AP39" s="197">
        <v>75.95</v>
      </c>
      <c r="AQ39" s="197">
        <v>31.41</v>
      </c>
      <c r="AR39" s="197">
        <v>0</v>
      </c>
      <c r="AS39" s="197">
        <v>0</v>
      </c>
      <c r="AT39">
        <v>0</v>
      </c>
      <c r="AU39">
        <v>0</v>
      </c>
      <c r="AV39" s="197">
        <v>0</v>
      </c>
      <c r="AW39" s="197">
        <v>0</v>
      </c>
      <c r="AX39" s="197">
        <v>0</v>
      </c>
      <c r="AY39" s="197">
        <v>0</v>
      </c>
      <c r="AZ39" s="197">
        <v>0</v>
      </c>
      <c r="BA39" s="197">
        <v>0</v>
      </c>
      <c r="BB39" s="197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0</v>
      </c>
      <c r="H40" s="197">
        <v>0</v>
      </c>
      <c r="I40" s="197">
        <v>0</v>
      </c>
      <c r="J40" s="197">
        <v>0</v>
      </c>
      <c r="K40" s="197">
        <v>333.59</v>
      </c>
      <c r="L40" s="197">
        <v>3.67</v>
      </c>
      <c r="M40" s="197">
        <v>48.23</v>
      </c>
      <c r="N40" s="197">
        <v>24.6</v>
      </c>
      <c r="O40" s="197">
        <v>70.819999999999993</v>
      </c>
      <c r="P40" s="197">
        <v>19.690000000000001</v>
      </c>
      <c r="Q40" s="197">
        <v>4.83</v>
      </c>
      <c r="R40" s="197">
        <v>17.989999999999998</v>
      </c>
      <c r="S40" s="197">
        <v>4.83</v>
      </c>
      <c r="T40" s="197">
        <v>0</v>
      </c>
      <c r="U40" s="197">
        <v>50.01</v>
      </c>
      <c r="V40" s="197">
        <v>4.84</v>
      </c>
      <c r="W40" s="197">
        <v>15.97</v>
      </c>
      <c r="X40" s="197">
        <v>41.74</v>
      </c>
      <c r="Y40" s="197">
        <v>0</v>
      </c>
      <c r="Z40">
        <v>0</v>
      </c>
      <c r="AA40" s="197">
        <v>14.45</v>
      </c>
      <c r="AB40" s="197">
        <v>0</v>
      </c>
      <c r="AC40" s="197">
        <v>0</v>
      </c>
      <c r="AD40" s="197">
        <v>0</v>
      </c>
      <c r="AE40" s="197">
        <v>45.1</v>
      </c>
      <c r="AF40" s="197">
        <v>0</v>
      </c>
      <c r="AG40" s="197">
        <v>0</v>
      </c>
      <c r="AH40" s="197">
        <v>0</v>
      </c>
      <c r="AI40" s="197">
        <v>82.25</v>
      </c>
      <c r="AJ40" s="197">
        <v>0</v>
      </c>
      <c r="AK40" s="197">
        <v>0</v>
      </c>
      <c r="AL40" s="197">
        <v>0</v>
      </c>
      <c r="AM40" s="197">
        <v>0</v>
      </c>
      <c r="AN40" s="197">
        <v>0</v>
      </c>
      <c r="AO40">
        <v>0</v>
      </c>
      <c r="AP40" s="197">
        <v>75.95</v>
      </c>
      <c r="AQ40" s="197">
        <v>31.41</v>
      </c>
      <c r="AR40" s="197">
        <v>0</v>
      </c>
      <c r="AS40" s="197">
        <v>0</v>
      </c>
      <c r="AT40">
        <v>0</v>
      </c>
      <c r="AU40">
        <v>0</v>
      </c>
      <c r="AV40" s="197">
        <v>0</v>
      </c>
      <c r="AW40" s="197">
        <v>0</v>
      </c>
      <c r="AX40" s="197">
        <v>0</v>
      </c>
      <c r="AY40" s="197">
        <v>0</v>
      </c>
      <c r="AZ40" s="197">
        <v>0</v>
      </c>
      <c r="BA40" s="197">
        <v>0</v>
      </c>
      <c r="BB40" s="197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0</v>
      </c>
      <c r="H41" s="197">
        <v>0</v>
      </c>
      <c r="I41" s="197">
        <v>0</v>
      </c>
      <c r="J41" s="197">
        <v>0</v>
      </c>
      <c r="K41" s="197">
        <v>376.86</v>
      </c>
      <c r="L41" s="197">
        <v>4.78</v>
      </c>
      <c r="M41" s="197">
        <v>48.23</v>
      </c>
      <c r="N41" s="197">
        <v>24.6</v>
      </c>
      <c r="O41" s="197">
        <v>70.819999999999993</v>
      </c>
      <c r="P41" s="197">
        <v>19.690000000000001</v>
      </c>
      <c r="Q41" s="197">
        <v>4.83</v>
      </c>
      <c r="R41" s="197">
        <v>17.989999999999998</v>
      </c>
      <c r="S41" s="197">
        <v>4.28</v>
      </c>
      <c r="T41" s="197">
        <v>0</v>
      </c>
      <c r="U41" s="197">
        <v>50.01</v>
      </c>
      <c r="V41" s="197">
        <v>4.84</v>
      </c>
      <c r="W41" s="197">
        <v>15.97</v>
      </c>
      <c r="X41" s="197">
        <v>41.74</v>
      </c>
      <c r="Y41" s="197">
        <v>0</v>
      </c>
      <c r="Z41">
        <v>0</v>
      </c>
      <c r="AA41" s="197">
        <v>14.45</v>
      </c>
      <c r="AB41" s="197">
        <v>0</v>
      </c>
      <c r="AC41" s="197">
        <v>0</v>
      </c>
      <c r="AD41" s="197">
        <v>0</v>
      </c>
      <c r="AE41" s="197">
        <v>45.1</v>
      </c>
      <c r="AF41" s="197">
        <v>0</v>
      </c>
      <c r="AG41" s="197">
        <v>0</v>
      </c>
      <c r="AH41" s="197">
        <v>0</v>
      </c>
      <c r="AI41" s="197">
        <v>82.25</v>
      </c>
      <c r="AJ41" s="197">
        <v>0</v>
      </c>
      <c r="AK41" s="197">
        <v>0</v>
      </c>
      <c r="AL41" s="197">
        <v>0</v>
      </c>
      <c r="AM41" s="197">
        <v>0</v>
      </c>
      <c r="AN41" s="197">
        <v>0</v>
      </c>
      <c r="AO41">
        <v>0</v>
      </c>
      <c r="AP41" s="197">
        <v>75.95</v>
      </c>
      <c r="AQ41" s="197">
        <v>31.41</v>
      </c>
      <c r="AR41" s="197">
        <v>0</v>
      </c>
      <c r="AS41" s="197">
        <v>0</v>
      </c>
      <c r="AT41">
        <v>0</v>
      </c>
      <c r="AU41">
        <v>0</v>
      </c>
      <c r="AV41" s="197">
        <v>0</v>
      </c>
      <c r="AW41" s="197">
        <v>0</v>
      </c>
      <c r="AX41" s="197">
        <v>0</v>
      </c>
      <c r="AY41" s="197">
        <v>0</v>
      </c>
      <c r="AZ41" s="197">
        <v>0</v>
      </c>
      <c r="BA41" s="197">
        <v>0</v>
      </c>
      <c r="BB41" s="197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0</v>
      </c>
      <c r="H42" s="197">
        <v>0</v>
      </c>
      <c r="I42" s="197">
        <v>0</v>
      </c>
      <c r="J42" s="197">
        <v>0</v>
      </c>
      <c r="K42" s="197">
        <v>405.84</v>
      </c>
      <c r="L42" s="197">
        <v>5.9</v>
      </c>
      <c r="M42" s="197">
        <v>48.23</v>
      </c>
      <c r="N42" s="197">
        <v>24.6</v>
      </c>
      <c r="O42" s="197">
        <v>70.819999999999993</v>
      </c>
      <c r="P42" s="197">
        <v>19.690000000000001</v>
      </c>
      <c r="Q42" s="197">
        <v>4.83</v>
      </c>
      <c r="R42" s="197">
        <v>17.989999999999998</v>
      </c>
      <c r="S42" s="197">
        <v>4.83</v>
      </c>
      <c r="T42" s="197">
        <v>0</v>
      </c>
      <c r="U42" s="197">
        <v>50.01</v>
      </c>
      <c r="V42" s="197">
        <v>4.84</v>
      </c>
      <c r="W42" s="197">
        <v>16.489999999999998</v>
      </c>
      <c r="X42" s="197">
        <v>41.74</v>
      </c>
      <c r="Y42" s="197">
        <v>0</v>
      </c>
      <c r="Z42">
        <v>0</v>
      </c>
      <c r="AA42" s="197">
        <v>14.45</v>
      </c>
      <c r="AB42" s="197">
        <v>0</v>
      </c>
      <c r="AC42" s="197">
        <v>0</v>
      </c>
      <c r="AD42" s="197">
        <v>0</v>
      </c>
      <c r="AE42" s="197">
        <v>45.1</v>
      </c>
      <c r="AF42" s="197">
        <v>0</v>
      </c>
      <c r="AG42" s="197">
        <v>0</v>
      </c>
      <c r="AH42" s="197">
        <v>0</v>
      </c>
      <c r="AI42" s="197">
        <v>82.25</v>
      </c>
      <c r="AJ42" s="197">
        <v>0</v>
      </c>
      <c r="AK42" s="197">
        <v>0</v>
      </c>
      <c r="AL42" s="197">
        <v>0</v>
      </c>
      <c r="AM42" s="197">
        <v>0</v>
      </c>
      <c r="AN42" s="197">
        <v>0</v>
      </c>
      <c r="AO42">
        <v>0</v>
      </c>
      <c r="AP42" s="197">
        <v>75.95</v>
      </c>
      <c r="AQ42" s="197">
        <v>31.41</v>
      </c>
      <c r="AR42" s="197">
        <v>0</v>
      </c>
      <c r="AS42" s="197">
        <v>0</v>
      </c>
      <c r="AT42">
        <v>0</v>
      </c>
      <c r="AU42">
        <v>0</v>
      </c>
      <c r="AV42" s="197">
        <v>0</v>
      </c>
      <c r="AW42" s="197">
        <v>0</v>
      </c>
      <c r="AX42" s="197">
        <v>0</v>
      </c>
      <c r="AY42" s="197">
        <v>0</v>
      </c>
      <c r="AZ42" s="197">
        <v>0</v>
      </c>
      <c r="BA42" s="197">
        <v>0</v>
      </c>
      <c r="BB42" s="197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425.17</v>
      </c>
      <c r="L43" s="197">
        <v>5.9</v>
      </c>
      <c r="M43" s="197">
        <v>48.23</v>
      </c>
      <c r="N43" s="197">
        <v>24.6</v>
      </c>
      <c r="O43" s="197">
        <v>70.819999999999993</v>
      </c>
      <c r="P43" s="197">
        <v>19.690000000000001</v>
      </c>
      <c r="Q43" s="197">
        <v>4.83</v>
      </c>
      <c r="R43" s="197">
        <v>17.989999999999998</v>
      </c>
      <c r="S43" s="197">
        <v>4.83</v>
      </c>
      <c r="T43" s="197">
        <v>0</v>
      </c>
      <c r="U43" s="197">
        <v>50.01</v>
      </c>
      <c r="V43" s="197">
        <v>4.84</v>
      </c>
      <c r="W43" s="197">
        <v>16.489999999999998</v>
      </c>
      <c r="X43" s="197">
        <v>41.74</v>
      </c>
      <c r="Y43" s="197">
        <v>0</v>
      </c>
      <c r="Z43">
        <v>0</v>
      </c>
      <c r="AA43" s="197">
        <v>13.45</v>
      </c>
      <c r="AB43" s="197">
        <v>0</v>
      </c>
      <c r="AC43" s="197">
        <v>0</v>
      </c>
      <c r="AD43" s="197">
        <v>0</v>
      </c>
      <c r="AE43" s="197">
        <v>44.25</v>
      </c>
      <c r="AF43" s="197">
        <v>0</v>
      </c>
      <c r="AG43" s="197">
        <v>0</v>
      </c>
      <c r="AH43" s="197">
        <v>0</v>
      </c>
      <c r="AI43" s="197">
        <v>82.25</v>
      </c>
      <c r="AJ43" s="197">
        <v>0</v>
      </c>
      <c r="AK43" s="197">
        <v>0</v>
      </c>
      <c r="AL43" s="197">
        <v>0</v>
      </c>
      <c r="AM43" s="197">
        <v>0</v>
      </c>
      <c r="AN43" s="197">
        <v>0</v>
      </c>
      <c r="AO43">
        <v>0</v>
      </c>
      <c r="AP43" s="197">
        <v>75.95</v>
      </c>
      <c r="AQ43" s="197">
        <v>31.41</v>
      </c>
      <c r="AR43" s="197">
        <v>0</v>
      </c>
      <c r="AS43" s="197">
        <v>0</v>
      </c>
      <c r="AT43">
        <v>0</v>
      </c>
      <c r="AU43">
        <v>0</v>
      </c>
      <c r="AV43" s="197">
        <v>0</v>
      </c>
      <c r="AW43" s="197">
        <v>0</v>
      </c>
      <c r="AX43" s="197">
        <v>0</v>
      </c>
      <c r="AY43" s="197">
        <v>0</v>
      </c>
      <c r="AZ43" s="197">
        <v>0</v>
      </c>
      <c r="BA43" s="197">
        <v>0</v>
      </c>
      <c r="BB43" s="197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0</v>
      </c>
      <c r="H44" s="197">
        <v>0</v>
      </c>
      <c r="I44" s="197">
        <v>0</v>
      </c>
      <c r="J44" s="197">
        <v>0</v>
      </c>
      <c r="K44" s="197">
        <v>415.51</v>
      </c>
      <c r="L44" s="197">
        <v>6.18</v>
      </c>
      <c r="M44" s="197">
        <v>48.23</v>
      </c>
      <c r="N44" s="197">
        <v>24.6</v>
      </c>
      <c r="O44" s="197">
        <v>70.819999999999993</v>
      </c>
      <c r="P44" s="197">
        <v>19.690000000000001</v>
      </c>
      <c r="Q44" s="197">
        <v>4.83</v>
      </c>
      <c r="R44" s="197">
        <v>17.989999999999998</v>
      </c>
      <c r="S44" s="197">
        <v>4.83</v>
      </c>
      <c r="T44" s="197">
        <v>0</v>
      </c>
      <c r="U44" s="197">
        <v>50.01</v>
      </c>
      <c r="V44" s="197">
        <v>4.84</v>
      </c>
      <c r="W44" s="197">
        <v>16.75</v>
      </c>
      <c r="X44" s="197">
        <v>41.74</v>
      </c>
      <c r="Y44" s="197">
        <v>0</v>
      </c>
      <c r="Z44">
        <v>0</v>
      </c>
      <c r="AA44" s="197">
        <v>13.45</v>
      </c>
      <c r="AB44" s="197">
        <v>0</v>
      </c>
      <c r="AC44" s="197">
        <v>0</v>
      </c>
      <c r="AD44" s="197">
        <v>0</v>
      </c>
      <c r="AE44" s="197">
        <v>44.25</v>
      </c>
      <c r="AF44" s="197">
        <v>0</v>
      </c>
      <c r="AG44" s="197">
        <v>0</v>
      </c>
      <c r="AH44" s="197">
        <v>0</v>
      </c>
      <c r="AI44" s="197">
        <v>82.25</v>
      </c>
      <c r="AJ44" s="197">
        <v>0</v>
      </c>
      <c r="AK44" s="197">
        <v>0</v>
      </c>
      <c r="AL44" s="197">
        <v>0</v>
      </c>
      <c r="AM44" s="197">
        <v>0</v>
      </c>
      <c r="AN44" s="197">
        <v>0</v>
      </c>
      <c r="AO44">
        <v>0</v>
      </c>
      <c r="AP44" s="197">
        <v>75.95</v>
      </c>
      <c r="AQ44" s="197">
        <v>31.41</v>
      </c>
      <c r="AR44" s="197">
        <v>0</v>
      </c>
      <c r="AS44" s="197">
        <v>0</v>
      </c>
      <c r="AT44">
        <v>0</v>
      </c>
      <c r="AU44">
        <v>0</v>
      </c>
      <c r="AV44" s="197">
        <v>0</v>
      </c>
      <c r="AW44" s="197">
        <v>0</v>
      </c>
      <c r="AX44" s="197">
        <v>0</v>
      </c>
      <c r="AY44" s="197">
        <v>0</v>
      </c>
      <c r="AZ44" s="197">
        <v>0</v>
      </c>
      <c r="BA44" s="197">
        <v>0</v>
      </c>
      <c r="BB44" s="197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0</v>
      </c>
      <c r="H45" s="197">
        <v>0</v>
      </c>
      <c r="I45" s="197">
        <v>0</v>
      </c>
      <c r="J45" s="197">
        <v>0</v>
      </c>
      <c r="K45" s="197">
        <v>425.17</v>
      </c>
      <c r="L45" s="197">
        <v>6.07</v>
      </c>
      <c r="M45" s="197">
        <v>48.23</v>
      </c>
      <c r="N45" s="197">
        <v>24.6</v>
      </c>
      <c r="O45" s="197">
        <v>70.819999999999993</v>
      </c>
      <c r="P45" s="197">
        <v>19.690000000000001</v>
      </c>
      <c r="Q45" s="197">
        <v>4.83</v>
      </c>
      <c r="R45" s="197">
        <v>17.989999999999998</v>
      </c>
      <c r="S45" s="197">
        <v>4.83</v>
      </c>
      <c r="T45" s="197">
        <v>0</v>
      </c>
      <c r="U45" s="197">
        <v>50.01</v>
      </c>
      <c r="V45" s="197">
        <v>4.84</v>
      </c>
      <c r="W45" s="197">
        <v>16.75</v>
      </c>
      <c r="X45" s="197">
        <v>41.74</v>
      </c>
      <c r="Y45" s="197">
        <v>0</v>
      </c>
      <c r="Z45">
        <v>0</v>
      </c>
      <c r="AA45" s="197">
        <v>13.45</v>
      </c>
      <c r="AB45" s="197">
        <v>0</v>
      </c>
      <c r="AC45" s="197">
        <v>0</v>
      </c>
      <c r="AD45" s="197">
        <v>0</v>
      </c>
      <c r="AE45" s="197">
        <v>44.25</v>
      </c>
      <c r="AF45" s="197">
        <v>0</v>
      </c>
      <c r="AG45" s="197">
        <v>0</v>
      </c>
      <c r="AH45" s="197">
        <v>0</v>
      </c>
      <c r="AI45" s="197">
        <v>82.25</v>
      </c>
      <c r="AJ45" s="197">
        <v>0</v>
      </c>
      <c r="AK45" s="197">
        <v>0</v>
      </c>
      <c r="AL45" s="197">
        <v>0</v>
      </c>
      <c r="AM45" s="197">
        <v>0</v>
      </c>
      <c r="AN45" s="197">
        <v>0</v>
      </c>
      <c r="AO45">
        <v>0</v>
      </c>
      <c r="AP45" s="197">
        <v>75.95</v>
      </c>
      <c r="AQ45" s="197">
        <v>31.41</v>
      </c>
      <c r="AR45" s="197">
        <v>0</v>
      </c>
      <c r="AS45" s="197">
        <v>0</v>
      </c>
      <c r="AT45">
        <v>0</v>
      </c>
      <c r="AU45">
        <v>0</v>
      </c>
      <c r="AV45" s="197">
        <v>0</v>
      </c>
      <c r="AW45" s="197">
        <v>0</v>
      </c>
      <c r="AX45" s="197">
        <v>0</v>
      </c>
      <c r="AY45" s="197">
        <v>0</v>
      </c>
      <c r="AZ45" s="197">
        <v>0</v>
      </c>
      <c r="BA45" s="197">
        <v>0</v>
      </c>
      <c r="BB45" s="197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0</v>
      </c>
      <c r="H46" s="197">
        <v>0</v>
      </c>
      <c r="I46" s="197">
        <v>0</v>
      </c>
      <c r="J46" s="197">
        <v>0</v>
      </c>
      <c r="K46" s="197">
        <v>444.5</v>
      </c>
      <c r="L46" s="197">
        <v>6.07</v>
      </c>
      <c r="M46" s="197">
        <v>48.23</v>
      </c>
      <c r="N46" s="197">
        <v>24.6</v>
      </c>
      <c r="O46" s="197">
        <v>70.819999999999993</v>
      </c>
      <c r="P46" s="197">
        <v>19.690000000000001</v>
      </c>
      <c r="Q46" s="197">
        <v>4.83</v>
      </c>
      <c r="R46" s="197">
        <v>17.989999999999998</v>
      </c>
      <c r="S46" s="197">
        <v>4.83</v>
      </c>
      <c r="T46" s="197">
        <v>0</v>
      </c>
      <c r="U46" s="197">
        <v>50.01</v>
      </c>
      <c r="V46" s="197">
        <v>4.84</v>
      </c>
      <c r="W46" s="197">
        <v>16.75</v>
      </c>
      <c r="X46" s="197">
        <v>41.74</v>
      </c>
      <c r="Y46" s="197">
        <v>0</v>
      </c>
      <c r="Z46">
        <v>0</v>
      </c>
      <c r="AA46" s="197">
        <v>13.45</v>
      </c>
      <c r="AB46" s="197">
        <v>0</v>
      </c>
      <c r="AC46" s="197">
        <v>0</v>
      </c>
      <c r="AD46" s="197">
        <v>0</v>
      </c>
      <c r="AE46" s="197">
        <v>44.25</v>
      </c>
      <c r="AF46" s="197">
        <v>0</v>
      </c>
      <c r="AG46" s="197">
        <v>0</v>
      </c>
      <c r="AH46" s="197">
        <v>0</v>
      </c>
      <c r="AI46" s="197">
        <v>82.25</v>
      </c>
      <c r="AJ46" s="197">
        <v>0</v>
      </c>
      <c r="AK46" s="197">
        <v>0</v>
      </c>
      <c r="AL46" s="197">
        <v>0</v>
      </c>
      <c r="AM46" s="197">
        <v>0</v>
      </c>
      <c r="AN46" s="197">
        <v>0</v>
      </c>
      <c r="AO46">
        <v>0</v>
      </c>
      <c r="AP46" s="197">
        <v>75.95</v>
      </c>
      <c r="AQ46" s="197">
        <v>31.41</v>
      </c>
      <c r="AR46" s="197">
        <v>0</v>
      </c>
      <c r="AS46" s="197">
        <v>0</v>
      </c>
      <c r="AT46">
        <v>0</v>
      </c>
      <c r="AU46">
        <v>0</v>
      </c>
      <c r="AV46" s="197">
        <v>0</v>
      </c>
      <c r="AW46" s="197">
        <v>0</v>
      </c>
      <c r="AX46" s="197">
        <v>0</v>
      </c>
      <c r="AY46" s="197">
        <v>0</v>
      </c>
      <c r="AZ46" s="197">
        <v>0</v>
      </c>
      <c r="BA46" s="197">
        <v>0</v>
      </c>
      <c r="BB46" s="197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0</v>
      </c>
      <c r="H47" s="197">
        <v>0</v>
      </c>
      <c r="I47" s="197">
        <v>0</v>
      </c>
      <c r="J47" s="197">
        <v>0</v>
      </c>
      <c r="K47" s="197">
        <v>434.83</v>
      </c>
      <c r="L47" s="197">
        <v>6.07</v>
      </c>
      <c r="M47" s="197">
        <v>48.23</v>
      </c>
      <c r="N47" s="197">
        <v>24.6</v>
      </c>
      <c r="O47" s="197">
        <v>70.819999999999993</v>
      </c>
      <c r="P47" s="197">
        <v>19.690000000000001</v>
      </c>
      <c r="Q47" s="197">
        <v>4.83</v>
      </c>
      <c r="R47" s="197">
        <v>17.989999999999998</v>
      </c>
      <c r="S47" s="197">
        <v>4.83</v>
      </c>
      <c r="T47" s="197">
        <v>0</v>
      </c>
      <c r="U47" s="197">
        <v>50.01</v>
      </c>
      <c r="V47" s="197">
        <v>4.84</v>
      </c>
      <c r="W47" s="197">
        <v>16.75</v>
      </c>
      <c r="X47" s="197">
        <v>41.74</v>
      </c>
      <c r="Y47" s="197">
        <v>0</v>
      </c>
      <c r="Z47">
        <v>0</v>
      </c>
      <c r="AA47" s="197">
        <v>13.45</v>
      </c>
      <c r="AB47" s="197">
        <v>0</v>
      </c>
      <c r="AC47" s="197">
        <v>0</v>
      </c>
      <c r="AD47" s="197">
        <v>0</v>
      </c>
      <c r="AE47" s="197">
        <v>44.25</v>
      </c>
      <c r="AF47" s="197">
        <v>0</v>
      </c>
      <c r="AG47" s="197">
        <v>0</v>
      </c>
      <c r="AH47" s="197">
        <v>0</v>
      </c>
      <c r="AI47" s="197">
        <v>82.25</v>
      </c>
      <c r="AJ47" s="197">
        <v>0</v>
      </c>
      <c r="AK47" s="197">
        <v>0</v>
      </c>
      <c r="AL47" s="197">
        <v>0</v>
      </c>
      <c r="AM47" s="197">
        <v>0</v>
      </c>
      <c r="AN47" s="197">
        <v>0</v>
      </c>
      <c r="AO47">
        <v>0</v>
      </c>
      <c r="AP47" s="197">
        <v>75.95</v>
      </c>
      <c r="AQ47" s="197">
        <v>31.41</v>
      </c>
      <c r="AR47" s="197">
        <v>0</v>
      </c>
      <c r="AS47" s="197">
        <v>0</v>
      </c>
      <c r="AT47">
        <v>0</v>
      </c>
      <c r="AU47">
        <v>0</v>
      </c>
      <c r="AV47" s="197">
        <v>0</v>
      </c>
      <c r="AW47" s="197">
        <v>0</v>
      </c>
      <c r="AX47" s="197">
        <v>0</v>
      </c>
      <c r="AY47" s="197">
        <v>0</v>
      </c>
      <c r="AZ47" s="197">
        <v>0</v>
      </c>
      <c r="BA47" s="197">
        <v>0</v>
      </c>
      <c r="BB47" s="19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0</v>
      </c>
      <c r="H48" s="197">
        <v>0</v>
      </c>
      <c r="I48" s="197">
        <v>0</v>
      </c>
      <c r="J48" s="197">
        <v>0</v>
      </c>
      <c r="K48" s="197">
        <v>434.83</v>
      </c>
      <c r="L48" s="197">
        <v>2.93</v>
      </c>
      <c r="M48" s="197">
        <v>48.23</v>
      </c>
      <c r="N48" s="197">
        <v>24.6</v>
      </c>
      <c r="O48" s="197">
        <v>70.819999999999993</v>
      </c>
      <c r="P48" s="197">
        <v>19.690000000000001</v>
      </c>
      <c r="Q48" s="197">
        <v>4.83</v>
      </c>
      <c r="R48" s="197">
        <v>17.989999999999998</v>
      </c>
      <c r="S48" s="197">
        <v>4.83</v>
      </c>
      <c r="T48" s="197">
        <v>0</v>
      </c>
      <c r="U48" s="197">
        <v>50.01</v>
      </c>
      <c r="V48" s="197">
        <v>4.84</v>
      </c>
      <c r="W48" s="197">
        <v>16.75</v>
      </c>
      <c r="X48" s="197">
        <v>41.74</v>
      </c>
      <c r="Y48" s="197">
        <v>0</v>
      </c>
      <c r="Z48">
        <v>0</v>
      </c>
      <c r="AA48" s="197">
        <v>12.45</v>
      </c>
      <c r="AB48" s="197">
        <v>0</v>
      </c>
      <c r="AC48" s="197">
        <v>0</v>
      </c>
      <c r="AD48" s="197">
        <v>0</v>
      </c>
      <c r="AE48" s="197">
        <v>44.25</v>
      </c>
      <c r="AF48" s="197">
        <v>0</v>
      </c>
      <c r="AG48" s="197">
        <v>0</v>
      </c>
      <c r="AH48" s="197">
        <v>0</v>
      </c>
      <c r="AI48" s="197">
        <v>82.25</v>
      </c>
      <c r="AJ48" s="197">
        <v>0</v>
      </c>
      <c r="AK48" s="197">
        <v>0</v>
      </c>
      <c r="AL48" s="197">
        <v>0</v>
      </c>
      <c r="AM48" s="197">
        <v>0</v>
      </c>
      <c r="AN48" s="197">
        <v>0</v>
      </c>
      <c r="AO48">
        <v>0</v>
      </c>
      <c r="AP48" s="197">
        <v>75.95</v>
      </c>
      <c r="AQ48" s="197">
        <v>31.41</v>
      </c>
      <c r="AR48" s="197">
        <v>0</v>
      </c>
      <c r="AS48" s="197">
        <v>0</v>
      </c>
      <c r="AT48">
        <v>0</v>
      </c>
      <c r="AU48">
        <v>0</v>
      </c>
      <c r="AV48" s="197">
        <v>0</v>
      </c>
      <c r="AW48" s="197">
        <v>0</v>
      </c>
      <c r="AX48" s="197">
        <v>0</v>
      </c>
      <c r="AY48" s="197">
        <v>0</v>
      </c>
      <c r="AZ48" s="197">
        <v>0</v>
      </c>
      <c r="BA48" s="197">
        <v>0</v>
      </c>
      <c r="BB48" s="197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444.5</v>
      </c>
      <c r="L49" s="197">
        <v>2.9</v>
      </c>
      <c r="M49" s="197">
        <v>48.23</v>
      </c>
      <c r="N49" s="197">
        <v>24.86</v>
      </c>
      <c r="O49" s="197">
        <v>70.819999999999993</v>
      </c>
      <c r="P49" s="197">
        <v>19.690000000000001</v>
      </c>
      <c r="Q49" s="197">
        <v>4.83</v>
      </c>
      <c r="R49" s="197">
        <v>17.989999999999998</v>
      </c>
      <c r="S49" s="197">
        <v>4.83</v>
      </c>
      <c r="T49" s="197">
        <v>0</v>
      </c>
      <c r="U49" s="197">
        <v>50.01</v>
      </c>
      <c r="V49" s="197">
        <v>4.84</v>
      </c>
      <c r="W49" s="197">
        <v>16.75</v>
      </c>
      <c r="X49" s="197">
        <v>41.74</v>
      </c>
      <c r="Y49" s="197">
        <v>0</v>
      </c>
      <c r="Z49">
        <v>0</v>
      </c>
      <c r="AA49" s="197">
        <v>12.45</v>
      </c>
      <c r="AB49" s="197">
        <v>0</v>
      </c>
      <c r="AC49" s="197">
        <v>0</v>
      </c>
      <c r="AD49" s="197">
        <v>0</v>
      </c>
      <c r="AE49" s="197">
        <v>44.25</v>
      </c>
      <c r="AF49" s="197">
        <v>0</v>
      </c>
      <c r="AG49" s="197">
        <v>0</v>
      </c>
      <c r="AH49" s="197">
        <v>0</v>
      </c>
      <c r="AI49" s="197">
        <v>82.25</v>
      </c>
      <c r="AJ49" s="197">
        <v>0</v>
      </c>
      <c r="AK49" s="197">
        <v>0</v>
      </c>
      <c r="AL49" s="197">
        <v>0</v>
      </c>
      <c r="AM49" s="197">
        <v>0</v>
      </c>
      <c r="AN49" s="197">
        <v>0</v>
      </c>
      <c r="AO49">
        <v>0</v>
      </c>
      <c r="AP49" s="197">
        <v>75.95</v>
      </c>
      <c r="AQ49" s="197">
        <v>31.41</v>
      </c>
      <c r="AR49" s="197">
        <v>0</v>
      </c>
      <c r="AS49" s="197">
        <v>0</v>
      </c>
      <c r="AT49">
        <v>0</v>
      </c>
      <c r="AU49">
        <v>0</v>
      </c>
      <c r="AV49" s="197">
        <v>0</v>
      </c>
      <c r="AW49" s="197">
        <v>0</v>
      </c>
      <c r="AX49" s="197">
        <v>0</v>
      </c>
      <c r="AY49" s="197">
        <v>0</v>
      </c>
      <c r="AZ49" s="197">
        <v>0</v>
      </c>
      <c r="BA49" s="197">
        <v>0</v>
      </c>
      <c r="BB49" s="197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0</v>
      </c>
      <c r="H50" s="197">
        <v>0</v>
      </c>
      <c r="I50" s="197">
        <v>0</v>
      </c>
      <c r="J50" s="197">
        <v>0</v>
      </c>
      <c r="K50" s="197">
        <v>454.16</v>
      </c>
      <c r="L50" s="197">
        <v>2.9</v>
      </c>
      <c r="M50" s="197">
        <v>48.23</v>
      </c>
      <c r="N50" s="197">
        <v>24.86</v>
      </c>
      <c r="O50" s="197">
        <v>70.819999999999993</v>
      </c>
      <c r="P50" s="197">
        <v>19.690000000000001</v>
      </c>
      <c r="Q50" s="197">
        <v>4.83</v>
      </c>
      <c r="R50" s="197">
        <v>17.989999999999998</v>
      </c>
      <c r="S50" s="197">
        <v>4.83</v>
      </c>
      <c r="T50" s="197">
        <v>0</v>
      </c>
      <c r="U50" s="197">
        <v>50.01</v>
      </c>
      <c r="V50" s="197">
        <v>4.84</v>
      </c>
      <c r="W50" s="197">
        <v>16.75</v>
      </c>
      <c r="X50" s="197">
        <v>41.74</v>
      </c>
      <c r="Y50" s="197">
        <v>0</v>
      </c>
      <c r="Z50">
        <v>0</v>
      </c>
      <c r="AA50" s="197">
        <v>12.45</v>
      </c>
      <c r="AB50" s="197">
        <v>0</v>
      </c>
      <c r="AC50" s="197">
        <v>0</v>
      </c>
      <c r="AD50" s="197">
        <v>0</v>
      </c>
      <c r="AE50" s="197">
        <v>44.25</v>
      </c>
      <c r="AF50" s="197">
        <v>0</v>
      </c>
      <c r="AG50" s="197">
        <v>0</v>
      </c>
      <c r="AH50" s="197">
        <v>0</v>
      </c>
      <c r="AI50" s="197">
        <v>82.25</v>
      </c>
      <c r="AJ50" s="197">
        <v>0</v>
      </c>
      <c r="AK50" s="197">
        <v>0</v>
      </c>
      <c r="AL50" s="197">
        <v>0</v>
      </c>
      <c r="AM50" s="197">
        <v>0</v>
      </c>
      <c r="AN50" s="197">
        <v>0</v>
      </c>
      <c r="AO50">
        <v>0</v>
      </c>
      <c r="AP50" s="197">
        <v>75.95</v>
      </c>
      <c r="AQ50" s="197">
        <v>31.41</v>
      </c>
      <c r="AR50" s="197">
        <v>0</v>
      </c>
      <c r="AS50" s="197">
        <v>0</v>
      </c>
      <c r="AT50">
        <v>0</v>
      </c>
      <c r="AU50">
        <v>0</v>
      </c>
      <c r="AV50" s="197">
        <v>0</v>
      </c>
      <c r="AW50" s="197">
        <v>0</v>
      </c>
      <c r="AX50" s="197">
        <v>0</v>
      </c>
      <c r="AY50" s="197">
        <v>0</v>
      </c>
      <c r="AZ50" s="197">
        <v>0</v>
      </c>
      <c r="BA50" s="197">
        <v>0</v>
      </c>
      <c r="BB50" s="197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197">
        <v>0</v>
      </c>
      <c r="I51" s="197">
        <v>0</v>
      </c>
      <c r="J51" s="197">
        <v>0</v>
      </c>
      <c r="K51" s="197">
        <v>473.49</v>
      </c>
      <c r="L51" s="197">
        <v>2.9</v>
      </c>
      <c r="M51" s="197">
        <v>48.23</v>
      </c>
      <c r="N51" s="197">
        <v>24.86</v>
      </c>
      <c r="O51" s="197">
        <v>70.819999999999993</v>
      </c>
      <c r="P51" s="197">
        <v>19.690000000000001</v>
      </c>
      <c r="Q51" s="197">
        <v>4.67</v>
      </c>
      <c r="R51" s="197">
        <v>17.989999999999998</v>
      </c>
      <c r="S51" s="197">
        <v>4.67</v>
      </c>
      <c r="T51" s="197">
        <v>0</v>
      </c>
      <c r="U51" s="197">
        <v>50.01</v>
      </c>
      <c r="V51" s="197">
        <v>4.84</v>
      </c>
      <c r="W51" s="197">
        <v>16.75</v>
      </c>
      <c r="X51" s="197">
        <v>41.74</v>
      </c>
      <c r="Y51" s="197">
        <v>0</v>
      </c>
      <c r="Z51">
        <v>0</v>
      </c>
      <c r="AA51" s="197">
        <v>12.45</v>
      </c>
      <c r="AB51" s="197">
        <v>0</v>
      </c>
      <c r="AC51" s="197">
        <v>0</v>
      </c>
      <c r="AD51" s="197">
        <v>0</v>
      </c>
      <c r="AE51" s="197">
        <v>43.6</v>
      </c>
      <c r="AF51" s="197">
        <v>0</v>
      </c>
      <c r="AG51" s="197">
        <v>0</v>
      </c>
      <c r="AH51" s="197">
        <v>0</v>
      </c>
      <c r="AI51" s="197">
        <v>79.930000000000007</v>
      </c>
      <c r="AJ51" s="197">
        <v>0</v>
      </c>
      <c r="AK51" s="197">
        <v>0</v>
      </c>
      <c r="AL51" s="197">
        <v>0</v>
      </c>
      <c r="AM51" s="197">
        <v>0</v>
      </c>
      <c r="AN51" s="197">
        <v>0</v>
      </c>
      <c r="AO51">
        <v>0</v>
      </c>
      <c r="AP51" s="197">
        <v>75.95</v>
      </c>
      <c r="AQ51" s="197">
        <v>31.41</v>
      </c>
      <c r="AR51" s="197">
        <v>0</v>
      </c>
      <c r="AS51" s="197">
        <v>0</v>
      </c>
      <c r="AT51">
        <v>0</v>
      </c>
      <c r="AU51">
        <v>0</v>
      </c>
      <c r="AV51" s="197">
        <v>0</v>
      </c>
      <c r="AW51" s="197">
        <v>0</v>
      </c>
      <c r="AX51" s="197">
        <v>0</v>
      </c>
      <c r="AY51" s="197">
        <v>0</v>
      </c>
      <c r="AZ51" s="197">
        <v>0</v>
      </c>
      <c r="BA51" s="197">
        <v>0</v>
      </c>
      <c r="BB51" s="197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0</v>
      </c>
      <c r="H52" s="197">
        <v>0</v>
      </c>
      <c r="I52" s="197">
        <v>0</v>
      </c>
      <c r="J52" s="197">
        <v>0</v>
      </c>
      <c r="K52" s="197">
        <v>463.82</v>
      </c>
      <c r="L52" s="197">
        <v>2.9</v>
      </c>
      <c r="M52" s="197">
        <v>48.23</v>
      </c>
      <c r="N52" s="197">
        <v>24.86</v>
      </c>
      <c r="O52" s="197">
        <v>70.819999999999993</v>
      </c>
      <c r="P52" s="197">
        <v>19.690000000000001</v>
      </c>
      <c r="Q52" s="197">
        <v>4.67</v>
      </c>
      <c r="R52" s="197">
        <v>17.989999999999998</v>
      </c>
      <c r="S52" s="197">
        <v>4.67</v>
      </c>
      <c r="T52" s="197">
        <v>0</v>
      </c>
      <c r="U52" s="197">
        <v>50.01</v>
      </c>
      <c r="V52" s="197">
        <v>4.84</v>
      </c>
      <c r="W52" s="197">
        <v>16.75</v>
      </c>
      <c r="X52" s="197">
        <v>41.74</v>
      </c>
      <c r="Y52" s="197">
        <v>0</v>
      </c>
      <c r="Z52">
        <v>0</v>
      </c>
      <c r="AA52" s="197">
        <v>12.45</v>
      </c>
      <c r="AB52" s="197">
        <v>0</v>
      </c>
      <c r="AC52" s="197">
        <v>0</v>
      </c>
      <c r="AD52" s="197">
        <v>0</v>
      </c>
      <c r="AE52" s="197">
        <v>42.55</v>
      </c>
      <c r="AF52" s="197">
        <v>0</v>
      </c>
      <c r="AG52" s="197">
        <v>0</v>
      </c>
      <c r="AH52" s="197">
        <v>0</v>
      </c>
      <c r="AI52" s="197">
        <v>79.930000000000007</v>
      </c>
      <c r="AJ52" s="197">
        <v>0</v>
      </c>
      <c r="AK52" s="197">
        <v>0</v>
      </c>
      <c r="AL52" s="197">
        <v>0</v>
      </c>
      <c r="AM52" s="197">
        <v>0</v>
      </c>
      <c r="AN52" s="197">
        <v>0</v>
      </c>
      <c r="AO52">
        <v>0</v>
      </c>
      <c r="AP52" s="197">
        <v>75.95</v>
      </c>
      <c r="AQ52" s="197">
        <v>31.41</v>
      </c>
      <c r="AR52" s="197">
        <v>0</v>
      </c>
      <c r="AS52" s="197">
        <v>0</v>
      </c>
      <c r="AT52">
        <v>0</v>
      </c>
      <c r="AU52">
        <v>0</v>
      </c>
      <c r="AV52" s="197">
        <v>0</v>
      </c>
      <c r="AW52" s="197">
        <v>0</v>
      </c>
      <c r="AX52" s="197">
        <v>0</v>
      </c>
      <c r="AY52" s="197">
        <v>0</v>
      </c>
      <c r="AZ52" s="197">
        <v>0</v>
      </c>
      <c r="BA52" s="197">
        <v>0</v>
      </c>
      <c r="BB52" s="197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0</v>
      </c>
      <c r="H53" s="197">
        <v>0</v>
      </c>
      <c r="I53" s="197">
        <v>0</v>
      </c>
      <c r="J53" s="197">
        <v>0</v>
      </c>
      <c r="K53" s="197">
        <v>434.83</v>
      </c>
      <c r="L53" s="197">
        <v>4.3499999999999996</v>
      </c>
      <c r="M53" s="197">
        <v>48.23</v>
      </c>
      <c r="N53" s="197">
        <v>24.86</v>
      </c>
      <c r="O53" s="197">
        <v>70.819999999999993</v>
      </c>
      <c r="P53" s="197">
        <v>19.690000000000001</v>
      </c>
      <c r="Q53" s="197">
        <v>4.67</v>
      </c>
      <c r="R53" s="197">
        <v>17.989999999999998</v>
      </c>
      <c r="S53" s="197">
        <v>4.67</v>
      </c>
      <c r="T53" s="197">
        <v>0</v>
      </c>
      <c r="U53" s="197">
        <v>50.01</v>
      </c>
      <c r="V53" s="197">
        <v>4.84</v>
      </c>
      <c r="W53" s="197">
        <v>16.75</v>
      </c>
      <c r="X53" s="197">
        <v>41.74</v>
      </c>
      <c r="Y53" s="197">
        <v>0</v>
      </c>
      <c r="Z53">
        <v>0</v>
      </c>
      <c r="AA53" s="197">
        <v>12.45</v>
      </c>
      <c r="AB53" s="197">
        <v>0</v>
      </c>
      <c r="AC53" s="197">
        <v>0</v>
      </c>
      <c r="AD53" s="197">
        <v>0</v>
      </c>
      <c r="AE53" s="197">
        <v>42.55</v>
      </c>
      <c r="AF53" s="197">
        <v>0</v>
      </c>
      <c r="AG53" s="197">
        <v>0</v>
      </c>
      <c r="AH53" s="197">
        <v>0</v>
      </c>
      <c r="AI53" s="197">
        <v>79.930000000000007</v>
      </c>
      <c r="AJ53" s="197">
        <v>0</v>
      </c>
      <c r="AK53" s="197">
        <v>0</v>
      </c>
      <c r="AL53" s="197">
        <v>0</v>
      </c>
      <c r="AM53" s="197">
        <v>0</v>
      </c>
      <c r="AN53" s="197">
        <v>0</v>
      </c>
      <c r="AO53">
        <v>0</v>
      </c>
      <c r="AP53" s="197">
        <v>75.95</v>
      </c>
      <c r="AQ53" s="197">
        <v>31.41</v>
      </c>
      <c r="AR53" s="197">
        <v>0</v>
      </c>
      <c r="AS53" s="197">
        <v>0</v>
      </c>
      <c r="AT53">
        <v>0</v>
      </c>
      <c r="AU53">
        <v>0</v>
      </c>
      <c r="AV53" s="197">
        <v>0</v>
      </c>
      <c r="AW53" s="197">
        <v>0</v>
      </c>
      <c r="AX53" s="197">
        <v>0</v>
      </c>
      <c r="AY53" s="197">
        <v>0</v>
      </c>
      <c r="AZ53" s="197">
        <v>0</v>
      </c>
      <c r="BA53" s="197">
        <v>0</v>
      </c>
      <c r="BB53" s="197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0</v>
      </c>
      <c r="H54" s="197">
        <v>0</v>
      </c>
      <c r="I54" s="197">
        <v>0</v>
      </c>
      <c r="J54" s="197">
        <v>0</v>
      </c>
      <c r="K54" s="197">
        <v>425.17</v>
      </c>
      <c r="L54" s="197">
        <v>4.3499999999999996</v>
      </c>
      <c r="M54" s="197">
        <v>48.23</v>
      </c>
      <c r="N54" s="197">
        <v>24.86</v>
      </c>
      <c r="O54" s="197">
        <v>70.819999999999993</v>
      </c>
      <c r="P54" s="197">
        <v>19.690000000000001</v>
      </c>
      <c r="Q54" s="197">
        <v>4.67</v>
      </c>
      <c r="R54" s="197">
        <v>17.989999999999998</v>
      </c>
      <c r="S54" s="197">
        <v>4.67</v>
      </c>
      <c r="T54" s="197">
        <v>0</v>
      </c>
      <c r="U54" s="197">
        <v>50.01</v>
      </c>
      <c r="V54" s="197">
        <v>4.84</v>
      </c>
      <c r="W54" s="197">
        <v>16.75</v>
      </c>
      <c r="X54" s="197">
        <v>41.74</v>
      </c>
      <c r="Y54" s="197">
        <v>0</v>
      </c>
      <c r="Z54">
        <v>0</v>
      </c>
      <c r="AA54" s="197">
        <v>12.45</v>
      </c>
      <c r="AB54" s="197">
        <v>0</v>
      </c>
      <c r="AC54" s="197">
        <v>0</v>
      </c>
      <c r="AD54" s="197">
        <v>0</v>
      </c>
      <c r="AE54" s="197">
        <v>42.55</v>
      </c>
      <c r="AF54" s="197">
        <v>0</v>
      </c>
      <c r="AG54" s="197">
        <v>0</v>
      </c>
      <c r="AH54" s="197">
        <v>0</v>
      </c>
      <c r="AI54" s="197">
        <v>79.930000000000007</v>
      </c>
      <c r="AJ54" s="197">
        <v>0</v>
      </c>
      <c r="AK54" s="197">
        <v>0</v>
      </c>
      <c r="AL54" s="197">
        <v>0</v>
      </c>
      <c r="AM54" s="197">
        <v>0</v>
      </c>
      <c r="AN54" s="197">
        <v>0</v>
      </c>
      <c r="AO54">
        <v>0</v>
      </c>
      <c r="AP54" s="197">
        <v>75.95</v>
      </c>
      <c r="AQ54" s="197">
        <v>31.41</v>
      </c>
      <c r="AR54" s="197">
        <v>0</v>
      </c>
      <c r="AS54" s="197">
        <v>0</v>
      </c>
      <c r="AT54">
        <v>0</v>
      </c>
      <c r="AU54">
        <v>0</v>
      </c>
      <c r="AV54" s="197">
        <v>0</v>
      </c>
      <c r="AW54" s="197">
        <v>0</v>
      </c>
      <c r="AX54" s="197">
        <v>0</v>
      </c>
      <c r="AY54" s="197">
        <v>0</v>
      </c>
      <c r="AZ54" s="197">
        <v>0</v>
      </c>
      <c r="BA54" s="197">
        <v>0</v>
      </c>
      <c r="BB54" s="197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0</v>
      </c>
      <c r="H55" s="197">
        <v>0</v>
      </c>
      <c r="I55" s="197">
        <v>0</v>
      </c>
      <c r="J55" s="197">
        <v>0</v>
      </c>
      <c r="K55" s="197">
        <v>386.52</v>
      </c>
      <c r="L55" s="197">
        <v>4.5</v>
      </c>
      <c r="M55" s="197">
        <v>48.23</v>
      </c>
      <c r="N55" s="197">
        <v>24.86</v>
      </c>
      <c r="O55" s="197">
        <v>70.819999999999993</v>
      </c>
      <c r="P55" s="197">
        <v>19.690000000000001</v>
      </c>
      <c r="Q55" s="197">
        <v>4.67</v>
      </c>
      <c r="R55" s="197">
        <v>17.989999999999998</v>
      </c>
      <c r="S55" s="197">
        <v>4.67</v>
      </c>
      <c r="T55" s="197">
        <v>0</v>
      </c>
      <c r="U55" s="197">
        <v>50.01</v>
      </c>
      <c r="V55" s="197">
        <v>4.84</v>
      </c>
      <c r="W55" s="197">
        <v>16.75</v>
      </c>
      <c r="X55" s="197">
        <v>41.74</v>
      </c>
      <c r="Y55" s="197">
        <v>0</v>
      </c>
      <c r="Z55">
        <v>0</v>
      </c>
      <c r="AA55" s="197">
        <v>12.45</v>
      </c>
      <c r="AB55" s="197">
        <v>0</v>
      </c>
      <c r="AC55" s="197">
        <v>0</v>
      </c>
      <c r="AD55" s="197">
        <v>0</v>
      </c>
      <c r="AE55" s="197">
        <v>42.55</v>
      </c>
      <c r="AF55" s="197">
        <v>0</v>
      </c>
      <c r="AG55" s="197">
        <v>0</v>
      </c>
      <c r="AH55" s="197">
        <v>0</v>
      </c>
      <c r="AI55" s="197">
        <v>82.25</v>
      </c>
      <c r="AJ55" s="197">
        <v>0</v>
      </c>
      <c r="AK55" s="197">
        <v>0</v>
      </c>
      <c r="AL55" s="197">
        <v>0</v>
      </c>
      <c r="AM55" s="197">
        <v>0</v>
      </c>
      <c r="AN55" s="197">
        <v>0</v>
      </c>
      <c r="AO55">
        <v>0</v>
      </c>
      <c r="AP55" s="197">
        <v>75.95</v>
      </c>
      <c r="AQ55" s="197">
        <v>31.41</v>
      </c>
      <c r="AR55" s="197">
        <v>0</v>
      </c>
      <c r="AS55" s="197">
        <v>0</v>
      </c>
      <c r="AT55">
        <v>0</v>
      </c>
      <c r="AU55">
        <v>0</v>
      </c>
      <c r="AV55" s="197">
        <v>0</v>
      </c>
      <c r="AW55" s="197">
        <v>0</v>
      </c>
      <c r="AX55" s="197">
        <v>0</v>
      </c>
      <c r="AY55" s="197">
        <v>0</v>
      </c>
      <c r="AZ55" s="197">
        <v>0</v>
      </c>
      <c r="BA55" s="197">
        <v>0</v>
      </c>
      <c r="BB55" s="197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0</v>
      </c>
      <c r="H56" s="197">
        <v>0</v>
      </c>
      <c r="I56" s="197">
        <v>0</v>
      </c>
      <c r="J56" s="197">
        <v>0</v>
      </c>
      <c r="K56" s="197">
        <v>367.19</v>
      </c>
      <c r="L56" s="197">
        <v>4.3499999999999996</v>
      </c>
      <c r="M56" s="197">
        <v>48.23</v>
      </c>
      <c r="N56" s="197">
        <v>24.86</v>
      </c>
      <c r="O56" s="197">
        <v>70.819999999999993</v>
      </c>
      <c r="P56" s="197">
        <v>19.690000000000001</v>
      </c>
      <c r="Q56" s="197">
        <v>4.67</v>
      </c>
      <c r="R56" s="197">
        <v>17.989999999999998</v>
      </c>
      <c r="S56" s="197">
        <v>4.67</v>
      </c>
      <c r="T56" s="197">
        <v>0</v>
      </c>
      <c r="U56" s="197">
        <v>50.01</v>
      </c>
      <c r="V56" s="197">
        <v>4.84</v>
      </c>
      <c r="W56" s="197">
        <v>16.75</v>
      </c>
      <c r="X56" s="197">
        <v>41.74</v>
      </c>
      <c r="Y56" s="197">
        <v>0</v>
      </c>
      <c r="Z56">
        <v>0</v>
      </c>
      <c r="AA56" s="197">
        <v>12.45</v>
      </c>
      <c r="AB56" s="197">
        <v>0</v>
      </c>
      <c r="AC56" s="197">
        <v>0</v>
      </c>
      <c r="AD56" s="197">
        <v>0</v>
      </c>
      <c r="AE56" s="197">
        <v>42.55</v>
      </c>
      <c r="AF56" s="197">
        <v>0</v>
      </c>
      <c r="AG56" s="197">
        <v>0</v>
      </c>
      <c r="AH56" s="197">
        <v>0</v>
      </c>
      <c r="AI56" s="197">
        <v>82.25</v>
      </c>
      <c r="AJ56" s="197">
        <v>0</v>
      </c>
      <c r="AK56" s="197">
        <v>0</v>
      </c>
      <c r="AL56" s="197">
        <v>0</v>
      </c>
      <c r="AM56" s="197">
        <v>0</v>
      </c>
      <c r="AN56" s="197">
        <v>0</v>
      </c>
      <c r="AO56">
        <v>0</v>
      </c>
      <c r="AP56" s="197">
        <v>75.95</v>
      </c>
      <c r="AQ56" s="197">
        <v>31.41</v>
      </c>
      <c r="AR56" s="197">
        <v>0</v>
      </c>
      <c r="AS56" s="197">
        <v>0</v>
      </c>
      <c r="AT56">
        <v>0</v>
      </c>
      <c r="AU56">
        <v>0</v>
      </c>
      <c r="AV56" s="197">
        <v>0</v>
      </c>
      <c r="AW56" s="197">
        <v>0</v>
      </c>
      <c r="AX56" s="197">
        <v>0</v>
      </c>
      <c r="AY56" s="197">
        <v>0</v>
      </c>
      <c r="AZ56" s="197">
        <v>0</v>
      </c>
      <c r="BA56" s="197">
        <v>0</v>
      </c>
      <c r="BB56" s="197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0</v>
      </c>
      <c r="H57" s="197">
        <v>0</v>
      </c>
      <c r="I57" s="197">
        <v>0</v>
      </c>
      <c r="J57" s="197">
        <v>0</v>
      </c>
      <c r="K57" s="197">
        <v>386.52</v>
      </c>
      <c r="L57" s="197">
        <v>3.11</v>
      </c>
      <c r="M57" s="197">
        <v>48.23</v>
      </c>
      <c r="N57" s="197">
        <v>24.86</v>
      </c>
      <c r="O57" s="197">
        <v>70.819999999999993</v>
      </c>
      <c r="P57" s="197">
        <v>19.690000000000001</v>
      </c>
      <c r="Q57" s="197">
        <v>4.67</v>
      </c>
      <c r="R57" s="197">
        <v>17.989999999999998</v>
      </c>
      <c r="S57" s="197">
        <v>4.67</v>
      </c>
      <c r="T57" s="197">
        <v>0</v>
      </c>
      <c r="U57" s="197">
        <v>50.01</v>
      </c>
      <c r="V57" s="197">
        <v>4.84</v>
      </c>
      <c r="W57" s="197">
        <v>14.16</v>
      </c>
      <c r="X57" s="197">
        <v>41.74</v>
      </c>
      <c r="Y57" s="197">
        <v>0</v>
      </c>
      <c r="Z57">
        <v>0</v>
      </c>
      <c r="AA57" s="197">
        <v>11.45</v>
      </c>
      <c r="AB57" s="197">
        <v>0</v>
      </c>
      <c r="AC57" s="197">
        <v>0</v>
      </c>
      <c r="AD57" s="197">
        <v>0</v>
      </c>
      <c r="AE57" s="197">
        <v>42.55</v>
      </c>
      <c r="AF57" s="197">
        <v>0</v>
      </c>
      <c r="AG57" s="197">
        <v>0</v>
      </c>
      <c r="AH57" s="197">
        <v>0</v>
      </c>
      <c r="AI57" s="197">
        <v>82.25</v>
      </c>
      <c r="AJ57" s="197">
        <v>0</v>
      </c>
      <c r="AK57" s="197">
        <v>0</v>
      </c>
      <c r="AL57" s="197">
        <v>0</v>
      </c>
      <c r="AM57" s="197">
        <v>0</v>
      </c>
      <c r="AN57" s="197">
        <v>0</v>
      </c>
      <c r="AO57">
        <v>0</v>
      </c>
      <c r="AP57" s="197">
        <v>75.95</v>
      </c>
      <c r="AQ57" s="197">
        <v>30.55</v>
      </c>
      <c r="AR57" s="197">
        <v>0</v>
      </c>
      <c r="AS57" s="197">
        <v>0</v>
      </c>
      <c r="AT57">
        <v>0</v>
      </c>
      <c r="AU57">
        <v>0</v>
      </c>
      <c r="AV57" s="197">
        <v>0</v>
      </c>
      <c r="AW57" s="197">
        <v>0</v>
      </c>
      <c r="AX57" s="197">
        <v>0</v>
      </c>
      <c r="AY57" s="197">
        <v>0</v>
      </c>
      <c r="AZ57" s="197">
        <v>0</v>
      </c>
      <c r="BA57" s="197">
        <v>0</v>
      </c>
      <c r="BB57" s="19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0</v>
      </c>
      <c r="H58" s="197">
        <v>0</v>
      </c>
      <c r="I58" s="197">
        <v>0</v>
      </c>
      <c r="J58" s="197">
        <v>0</v>
      </c>
      <c r="K58" s="197">
        <v>434.53</v>
      </c>
      <c r="L58" s="197">
        <v>3.42</v>
      </c>
      <c r="M58" s="197">
        <v>48.23</v>
      </c>
      <c r="N58" s="197">
        <v>24.86</v>
      </c>
      <c r="O58" s="197">
        <v>70.819999999999993</v>
      </c>
      <c r="P58" s="197">
        <v>19.690000000000001</v>
      </c>
      <c r="Q58" s="197">
        <v>4.67</v>
      </c>
      <c r="R58" s="197">
        <v>17.989999999999998</v>
      </c>
      <c r="S58" s="197">
        <v>4.67</v>
      </c>
      <c r="T58" s="197">
        <v>0</v>
      </c>
      <c r="U58" s="197">
        <v>50.01</v>
      </c>
      <c r="V58" s="197">
        <v>4.84</v>
      </c>
      <c r="W58" s="197">
        <v>14.16</v>
      </c>
      <c r="X58" s="197">
        <v>41.74</v>
      </c>
      <c r="Y58" s="197">
        <v>0</v>
      </c>
      <c r="Z58">
        <v>0</v>
      </c>
      <c r="AA58" s="197">
        <v>11.45</v>
      </c>
      <c r="AB58" s="197">
        <v>0</v>
      </c>
      <c r="AC58" s="197">
        <v>0</v>
      </c>
      <c r="AD58" s="197">
        <v>0</v>
      </c>
      <c r="AE58" s="197">
        <v>42.55</v>
      </c>
      <c r="AF58" s="197">
        <v>0</v>
      </c>
      <c r="AG58" s="197">
        <v>0</v>
      </c>
      <c r="AH58" s="197">
        <v>0</v>
      </c>
      <c r="AI58" s="197">
        <v>82.25</v>
      </c>
      <c r="AJ58" s="197">
        <v>0</v>
      </c>
      <c r="AK58" s="197">
        <v>0</v>
      </c>
      <c r="AL58" s="197">
        <v>0</v>
      </c>
      <c r="AM58" s="197">
        <v>0</v>
      </c>
      <c r="AN58" s="197">
        <v>0</v>
      </c>
      <c r="AO58">
        <v>0</v>
      </c>
      <c r="AP58" s="197">
        <v>75.95</v>
      </c>
      <c r="AQ58" s="197">
        <v>30.55</v>
      </c>
      <c r="AR58" s="197">
        <v>0</v>
      </c>
      <c r="AS58" s="197">
        <v>0</v>
      </c>
      <c r="AT58">
        <v>0</v>
      </c>
      <c r="AU58">
        <v>0</v>
      </c>
      <c r="AV58" s="197">
        <v>0</v>
      </c>
      <c r="AW58" s="197">
        <v>0</v>
      </c>
      <c r="AX58" s="197">
        <v>0</v>
      </c>
      <c r="AY58" s="197">
        <v>0</v>
      </c>
      <c r="AZ58" s="197">
        <v>0</v>
      </c>
      <c r="BA58" s="197">
        <v>0</v>
      </c>
      <c r="BB58" s="197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0</v>
      </c>
      <c r="H59" s="197">
        <v>0</v>
      </c>
      <c r="I59" s="197">
        <v>0</v>
      </c>
      <c r="J59" s="197">
        <v>0</v>
      </c>
      <c r="K59" s="197">
        <v>492.44</v>
      </c>
      <c r="L59" s="197">
        <v>4.34</v>
      </c>
      <c r="M59" s="197">
        <v>48.23</v>
      </c>
      <c r="N59" s="197">
        <v>24.86</v>
      </c>
      <c r="O59" s="197">
        <v>70.819999999999993</v>
      </c>
      <c r="P59" s="197">
        <v>19.690000000000001</v>
      </c>
      <c r="Q59" s="197">
        <v>4.67</v>
      </c>
      <c r="R59" s="197">
        <v>17.989999999999998</v>
      </c>
      <c r="S59" s="197">
        <v>4.67</v>
      </c>
      <c r="T59" s="197">
        <v>0</v>
      </c>
      <c r="U59" s="197">
        <v>50.01</v>
      </c>
      <c r="V59" s="197">
        <v>4.84</v>
      </c>
      <c r="W59" s="197">
        <v>14.16</v>
      </c>
      <c r="X59" s="197">
        <v>41.74</v>
      </c>
      <c r="Y59" s="197">
        <v>0</v>
      </c>
      <c r="Z59">
        <v>0</v>
      </c>
      <c r="AA59" s="197">
        <v>11.45</v>
      </c>
      <c r="AB59" s="197">
        <v>0</v>
      </c>
      <c r="AC59" s="197">
        <v>0</v>
      </c>
      <c r="AD59" s="197">
        <v>0</v>
      </c>
      <c r="AE59" s="197">
        <v>41.75</v>
      </c>
      <c r="AF59" s="197">
        <v>0</v>
      </c>
      <c r="AG59" s="197">
        <v>0</v>
      </c>
      <c r="AH59" s="197">
        <v>0</v>
      </c>
      <c r="AI59" s="197">
        <v>75</v>
      </c>
      <c r="AJ59" s="197">
        <v>0</v>
      </c>
      <c r="AK59" s="197">
        <v>0</v>
      </c>
      <c r="AL59" s="197">
        <v>0</v>
      </c>
      <c r="AM59" s="197">
        <v>0</v>
      </c>
      <c r="AN59" s="197">
        <v>0</v>
      </c>
      <c r="AO59">
        <v>0</v>
      </c>
      <c r="AP59" s="197">
        <v>75.95</v>
      </c>
      <c r="AQ59" s="197">
        <v>30.55</v>
      </c>
      <c r="AR59" s="197">
        <v>0</v>
      </c>
      <c r="AS59" s="197">
        <v>0</v>
      </c>
      <c r="AT59">
        <v>0</v>
      </c>
      <c r="AU59">
        <v>0</v>
      </c>
      <c r="AV59" s="197">
        <v>0</v>
      </c>
      <c r="AW59" s="197">
        <v>0</v>
      </c>
      <c r="AX59" s="197">
        <v>0</v>
      </c>
      <c r="AY59" s="197">
        <v>0</v>
      </c>
      <c r="AZ59" s="197">
        <v>0</v>
      </c>
      <c r="BA59" s="197">
        <v>0</v>
      </c>
      <c r="BB59" s="197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0</v>
      </c>
      <c r="H60" s="197">
        <v>0</v>
      </c>
      <c r="I60" s="197">
        <v>0</v>
      </c>
      <c r="J60" s="197">
        <v>0</v>
      </c>
      <c r="K60" s="197">
        <v>492.44</v>
      </c>
      <c r="L60" s="197">
        <v>9.1</v>
      </c>
      <c r="M60" s="197">
        <v>48.23</v>
      </c>
      <c r="N60" s="197">
        <v>24.86</v>
      </c>
      <c r="O60" s="197">
        <v>70.819999999999993</v>
      </c>
      <c r="P60" s="197">
        <v>19.690000000000001</v>
      </c>
      <c r="Q60" s="197">
        <v>8.49</v>
      </c>
      <c r="R60" s="197">
        <v>17.989999999999998</v>
      </c>
      <c r="S60" s="197">
        <v>11.2</v>
      </c>
      <c r="T60" s="197">
        <v>0</v>
      </c>
      <c r="U60" s="197">
        <v>50.01</v>
      </c>
      <c r="V60" s="197">
        <v>4.84</v>
      </c>
      <c r="W60" s="197">
        <v>14.16</v>
      </c>
      <c r="X60" s="197">
        <v>41.74</v>
      </c>
      <c r="Y60" s="197">
        <v>0</v>
      </c>
      <c r="Z60">
        <v>0</v>
      </c>
      <c r="AA60" s="197">
        <v>11.45</v>
      </c>
      <c r="AB60" s="197">
        <v>0</v>
      </c>
      <c r="AC60" s="197">
        <v>0</v>
      </c>
      <c r="AD60" s="197">
        <v>0</v>
      </c>
      <c r="AE60" s="197">
        <v>41.75</v>
      </c>
      <c r="AF60" s="197">
        <v>0</v>
      </c>
      <c r="AG60" s="197">
        <v>0</v>
      </c>
      <c r="AH60" s="197">
        <v>0</v>
      </c>
      <c r="AI60" s="197">
        <v>75</v>
      </c>
      <c r="AJ60" s="197">
        <v>0</v>
      </c>
      <c r="AK60" s="197">
        <v>0</v>
      </c>
      <c r="AL60" s="197">
        <v>0</v>
      </c>
      <c r="AM60" s="197">
        <v>0</v>
      </c>
      <c r="AN60" s="197">
        <v>0</v>
      </c>
      <c r="AO60">
        <v>0</v>
      </c>
      <c r="AP60" s="197">
        <v>75.95</v>
      </c>
      <c r="AQ60" s="197">
        <v>30.55</v>
      </c>
      <c r="AR60" s="197">
        <v>0</v>
      </c>
      <c r="AS60" s="197">
        <v>0</v>
      </c>
      <c r="AT60">
        <v>0</v>
      </c>
      <c r="AU60">
        <v>0</v>
      </c>
      <c r="AV60" s="197">
        <v>0</v>
      </c>
      <c r="AW60" s="197">
        <v>0</v>
      </c>
      <c r="AX60" s="197">
        <v>0</v>
      </c>
      <c r="AY60" s="197">
        <v>0</v>
      </c>
      <c r="AZ60" s="197">
        <v>0</v>
      </c>
      <c r="BA60" s="197">
        <v>0</v>
      </c>
      <c r="BB60" s="197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0</v>
      </c>
      <c r="H61" s="197">
        <v>0</v>
      </c>
      <c r="I61" s="197">
        <v>0</v>
      </c>
      <c r="J61" s="197">
        <v>0</v>
      </c>
      <c r="K61" s="197">
        <v>492.44</v>
      </c>
      <c r="L61" s="197">
        <v>9.1</v>
      </c>
      <c r="M61" s="197">
        <v>48.23</v>
      </c>
      <c r="N61" s="197">
        <v>24.86</v>
      </c>
      <c r="O61" s="197">
        <v>70.819999999999993</v>
      </c>
      <c r="P61" s="197">
        <v>19.690000000000001</v>
      </c>
      <c r="Q61" s="197">
        <v>8.49</v>
      </c>
      <c r="R61" s="197">
        <v>17.989999999999998</v>
      </c>
      <c r="S61" s="197">
        <v>11.2</v>
      </c>
      <c r="T61" s="197">
        <v>0</v>
      </c>
      <c r="U61" s="197">
        <v>50.01</v>
      </c>
      <c r="V61" s="197">
        <v>4.84</v>
      </c>
      <c r="W61" s="197">
        <v>14.16</v>
      </c>
      <c r="X61" s="197">
        <v>41.74</v>
      </c>
      <c r="Y61" s="197">
        <v>0</v>
      </c>
      <c r="Z61">
        <v>0</v>
      </c>
      <c r="AA61" s="197">
        <v>11.45</v>
      </c>
      <c r="AB61" s="197">
        <v>0</v>
      </c>
      <c r="AC61" s="197">
        <v>0</v>
      </c>
      <c r="AD61" s="197">
        <v>0</v>
      </c>
      <c r="AE61" s="197">
        <v>41.75</v>
      </c>
      <c r="AF61" s="197">
        <v>0</v>
      </c>
      <c r="AG61" s="197">
        <v>0</v>
      </c>
      <c r="AH61" s="197">
        <v>0</v>
      </c>
      <c r="AI61" s="197">
        <v>75</v>
      </c>
      <c r="AJ61" s="197">
        <v>0</v>
      </c>
      <c r="AK61" s="197">
        <v>0</v>
      </c>
      <c r="AL61" s="197">
        <v>0</v>
      </c>
      <c r="AM61" s="197">
        <v>0</v>
      </c>
      <c r="AN61" s="197">
        <v>0</v>
      </c>
      <c r="AO61">
        <v>0</v>
      </c>
      <c r="AP61" s="197">
        <v>75.95</v>
      </c>
      <c r="AQ61" s="197">
        <v>30.55</v>
      </c>
      <c r="AR61" s="197">
        <v>0</v>
      </c>
      <c r="AS61" s="197">
        <v>0</v>
      </c>
      <c r="AT61">
        <v>0</v>
      </c>
      <c r="AU61">
        <v>0</v>
      </c>
      <c r="AV61" s="197">
        <v>0</v>
      </c>
      <c r="AW61" s="197">
        <v>0</v>
      </c>
      <c r="AX61" s="197">
        <v>0</v>
      </c>
      <c r="AY61" s="197">
        <v>0</v>
      </c>
      <c r="AZ61" s="197">
        <v>0</v>
      </c>
      <c r="BA61" s="197">
        <v>0</v>
      </c>
      <c r="BB61" s="197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0</v>
      </c>
      <c r="H62" s="197">
        <v>0</v>
      </c>
      <c r="I62" s="197">
        <v>0</v>
      </c>
      <c r="J62" s="197">
        <v>0</v>
      </c>
      <c r="K62" s="197">
        <v>492.44</v>
      </c>
      <c r="L62" s="197">
        <v>9.1</v>
      </c>
      <c r="M62" s="197">
        <v>48.23</v>
      </c>
      <c r="N62" s="197">
        <v>24.86</v>
      </c>
      <c r="O62" s="197">
        <v>70.819999999999993</v>
      </c>
      <c r="P62" s="197">
        <v>19.690000000000001</v>
      </c>
      <c r="Q62" s="197">
        <v>8.49</v>
      </c>
      <c r="R62" s="197">
        <v>17.989999999999998</v>
      </c>
      <c r="S62" s="197">
        <v>11.2</v>
      </c>
      <c r="T62" s="197">
        <v>0</v>
      </c>
      <c r="U62" s="197">
        <v>50.01</v>
      </c>
      <c r="V62" s="197">
        <v>4.84</v>
      </c>
      <c r="W62" s="197">
        <v>14.16</v>
      </c>
      <c r="X62" s="197">
        <v>41.74</v>
      </c>
      <c r="Y62" s="197">
        <v>0</v>
      </c>
      <c r="Z62">
        <v>0</v>
      </c>
      <c r="AA62" s="197">
        <v>11.45</v>
      </c>
      <c r="AB62" s="197">
        <v>0</v>
      </c>
      <c r="AC62" s="197">
        <v>0</v>
      </c>
      <c r="AD62" s="197">
        <v>0</v>
      </c>
      <c r="AE62" s="197">
        <v>41.75</v>
      </c>
      <c r="AF62" s="197">
        <v>0</v>
      </c>
      <c r="AG62" s="197">
        <v>0</v>
      </c>
      <c r="AH62" s="197">
        <v>0</v>
      </c>
      <c r="AI62" s="197">
        <v>75</v>
      </c>
      <c r="AJ62" s="197">
        <v>0</v>
      </c>
      <c r="AK62" s="197">
        <v>0</v>
      </c>
      <c r="AL62" s="197">
        <v>0</v>
      </c>
      <c r="AM62" s="197">
        <v>0</v>
      </c>
      <c r="AN62" s="197">
        <v>0</v>
      </c>
      <c r="AO62">
        <v>0</v>
      </c>
      <c r="AP62" s="197">
        <v>75.95</v>
      </c>
      <c r="AQ62" s="197">
        <v>30.55</v>
      </c>
      <c r="AR62" s="197">
        <v>0</v>
      </c>
      <c r="AS62" s="197">
        <v>0</v>
      </c>
      <c r="AT62">
        <v>0</v>
      </c>
      <c r="AU62">
        <v>0</v>
      </c>
      <c r="AV62" s="197">
        <v>0</v>
      </c>
      <c r="AW62" s="197">
        <v>0</v>
      </c>
      <c r="AX62" s="197">
        <v>0</v>
      </c>
      <c r="AY62" s="197">
        <v>0</v>
      </c>
      <c r="AZ62" s="197">
        <v>0</v>
      </c>
      <c r="BA62" s="197">
        <v>0</v>
      </c>
      <c r="BB62" s="197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0</v>
      </c>
      <c r="H63" s="197">
        <v>0</v>
      </c>
      <c r="I63" s="197">
        <v>0</v>
      </c>
      <c r="J63" s="197">
        <v>0</v>
      </c>
      <c r="K63" s="197">
        <v>492.44</v>
      </c>
      <c r="L63" s="197">
        <v>9.1</v>
      </c>
      <c r="M63" s="197">
        <v>48.23</v>
      </c>
      <c r="N63" s="197">
        <v>24.86</v>
      </c>
      <c r="O63" s="197">
        <v>70.819999999999993</v>
      </c>
      <c r="P63" s="197">
        <v>19.690000000000001</v>
      </c>
      <c r="Q63" s="197">
        <v>8.48</v>
      </c>
      <c r="R63" s="197">
        <v>17.989999999999998</v>
      </c>
      <c r="S63" s="197">
        <v>11.2</v>
      </c>
      <c r="T63" s="197">
        <v>0</v>
      </c>
      <c r="U63" s="197">
        <v>50.01</v>
      </c>
      <c r="V63" s="197">
        <v>4.84</v>
      </c>
      <c r="W63" s="197">
        <v>14.16</v>
      </c>
      <c r="X63" s="197">
        <v>41.74</v>
      </c>
      <c r="Y63" s="197">
        <v>0</v>
      </c>
      <c r="Z63">
        <v>0</v>
      </c>
      <c r="AA63" s="197">
        <v>11.45</v>
      </c>
      <c r="AB63" s="197">
        <v>0</v>
      </c>
      <c r="AC63" s="197">
        <v>0</v>
      </c>
      <c r="AD63" s="197">
        <v>0</v>
      </c>
      <c r="AE63" s="197">
        <v>41.75</v>
      </c>
      <c r="AF63" s="197">
        <v>0</v>
      </c>
      <c r="AG63" s="197">
        <v>0</v>
      </c>
      <c r="AH63" s="197">
        <v>0</v>
      </c>
      <c r="AI63" s="197">
        <v>75</v>
      </c>
      <c r="AJ63" s="197">
        <v>0</v>
      </c>
      <c r="AK63" s="197">
        <v>0</v>
      </c>
      <c r="AL63" s="197">
        <v>0</v>
      </c>
      <c r="AM63" s="197">
        <v>0</v>
      </c>
      <c r="AN63" s="197">
        <v>0</v>
      </c>
      <c r="AO63">
        <v>0</v>
      </c>
      <c r="AP63" s="197">
        <v>75.95</v>
      </c>
      <c r="AQ63" s="197">
        <v>30.55</v>
      </c>
      <c r="AR63" s="197">
        <v>0</v>
      </c>
      <c r="AS63" s="197">
        <v>0</v>
      </c>
      <c r="AT63">
        <v>0</v>
      </c>
      <c r="AU63">
        <v>0</v>
      </c>
      <c r="AV63" s="197">
        <v>0</v>
      </c>
      <c r="AW63" s="197">
        <v>0</v>
      </c>
      <c r="AX63" s="197">
        <v>0</v>
      </c>
      <c r="AY63" s="197">
        <v>0</v>
      </c>
      <c r="AZ63" s="197">
        <v>0</v>
      </c>
      <c r="BA63" s="197">
        <v>0</v>
      </c>
      <c r="BB63" s="197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0</v>
      </c>
      <c r="H64" s="197">
        <v>0</v>
      </c>
      <c r="I64" s="197">
        <v>0</v>
      </c>
      <c r="J64" s="197">
        <v>0</v>
      </c>
      <c r="K64" s="197">
        <v>492.44</v>
      </c>
      <c r="L64" s="197">
        <v>9.0500000000000007</v>
      </c>
      <c r="M64" s="197">
        <v>48.23</v>
      </c>
      <c r="N64" s="197">
        <v>24.86</v>
      </c>
      <c r="O64" s="197">
        <v>70.819999999999993</v>
      </c>
      <c r="P64" s="197">
        <v>19.690000000000001</v>
      </c>
      <c r="Q64" s="197">
        <v>8.48</v>
      </c>
      <c r="R64" s="197">
        <v>17.989999999999998</v>
      </c>
      <c r="S64" s="197">
        <v>11.2</v>
      </c>
      <c r="T64" s="197">
        <v>0</v>
      </c>
      <c r="U64" s="197">
        <v>50.01</v>
      </c>
      <c r="V64" s="197">
        <v>4.84</v>
      </c>
      <c r="W64" s="197">
        <v>14.16</v>
      </c>
      <c r="X64" s="197">
        <v>41.74</v>
      </c>
      <c r="Y64" s="197">
        <v>0</v>
      </c>
      <c r="Z64">
        <v>0</v>
      </c>
      <c r="AA64" s="197">
        <v>11.45</v>
      </c>
      <c r="AB64" s="197">
        <v>0</v>
      </c>
      <c r="AC64" s="197">
        <v>0</v>
      </c>
      <c r="AD64" s="197">
        <v>0</v>
      </c>
      <c r="AE64" s="197">
        <v>41.75</v>
      </c>
      <c r="AF64" s="197">
        <v>0</v>
      </c>
      <c r="AG64" s="197">
        <v>0</v>
      </c>
      <c r="AH64" s="197">
        <v>0</v>
      </c>
      <c r="AI64" s="197">
        <v>75</v>
      </c>
      <c r="AJ64" s="197">
        <v>0</v>
      </c>
      <c r="AK64" s="197">
        <v>0</v>
      </c>
      <c r="AL64" s="197">
        <v>0</v>
      </c>
      <c r="AM64" s="197">
        <v>0</v>
      </c>
      <c r="AN64" s="197">
        <v>0</v>
      </c>
      <c r="AO64">
        <v>0</v>
      </c>
      <c r="AP64" s="197">
        <v>75.95</v>
      </c>
      <c r="AQ64" s="197">
        <v>30.55</v>
      </c>
      <c r="AR64" s="197">
        <v>0</v>
      </c>
      <c r="AS64" s="197">
        <v>0</v>
      </c>
      <c r="AT64">
        <v>0</v>
      </c>
      <c r="AU64">
        <v>0</v>
      </c>
      <c r="AV64" s="197">
        <v>0</v>
      </c>
      <c r="AW64" s="197">
        <v>0</v>
      </c>
      <c r="AX64" s="197">
        <v>0</v>
      </c>
      <c r="AY64" s="197">
        <v>0</v>
      </c>
      <c r="AZ64" s="197">
        <v>0</v>
      </c>
      <c r="BA64" s="197">
        <v>0</v>
      </c>
      <c r="BB64" s="197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0</v>
      </c>
      <c r="H65" s="197">
        <v>0</v>
      </c>
      <c r="I65" s="197">
        <v>0</v>
      </c>
      <c r="J65" s="197">
        <v>0</v>
      </c>
      <c r="K65" s="197">
        <v>492.44</v>
      </c>
      <c r="L65" s="197">
        <v>9.1</v>
      </c>
      <c r="M65" s="197">
        <v>48.23</v>
      </c>
      <c r="N65" s="197">
        <v>24.86</v>
      </c>
      <c r="O65" s="197">
        <v>70.819999999999993</v>
      </c>
      <c r="P65" s="197">
        <v>19.690000000000001</v>
      </c>
      <c r="Q65" s="197">
        <v>8.48</v>
      </c>
      <c r="R65" s="197">
        <v>17.989999999999998</v>
      </c>
      <c r="S65" s="197">
        <v>11.2</v>
      </c>
      <c r="T65" s="197">
        <v>0</v>
      </c>
      <c r="U65" s="197">
        <v>50.01</v>
      </c>
      <c r="V65" s="197">
        <v>4.84</v>
      </c>
      <c r="W65" s="197">
        <v>14.16</v>
      </c>
      <c r="X65" s="197">
        <v>41.74</v>
      </c>
      <c r="Y65" s="197">
        <v>0</v>
      </c>
      <c r="Z65">
        <v>0</v>
      </c>
      <c r="AA65" s="197">
        <v>11.45</v>
      </c>
      <c r="AB65" s="197">
        <v>0</v>
      </c>
      <c r="AC65" s="197">
        <v>0</v>
      </c>
      <c r="AD65" s="197">
        <v>0</v>
      </c>
      <c r="AE65" s="197">
        <v>41.75</v>
      </c>
      <c r="AF65" s="197">
        <v>0</v>
      </c>
      <c r="AG65" s="197">
        <v>0</v>
      </c>
      <c r="AH65" s="197">
        <v>0</v>
      </c>
      <c r="AI65" s="197">
        <v>75</v>
      </c>
      <c r="AJ65" s="197">
        <v>0</v>
      </c>
      <c r="AK65" s="197">
        <v>0</v>
      </c>
      <c r="AL65" s="197">
        <v>0</v>
      </c>
      <c r="AM65" s="197">
        <v>0</v>
      </c>
      <c r="AN65" s="197">
        <v>0</v>
      </c>
      <c r="AO65">
        <v>0</v>
      </c>
      <c r="AP65" s="197">
        <v>75.95</v>
      </c>
      <c r="AQ65" s="197">
        <v>30.55</v>
      </c>
      <c r="AR65" s="197">
        <v>0</v>
      </c>
      <c r="AS65" s="197">
        <v>0</v>
      </c>
      <c r="AT65">
        <v>0</v>
      </c>
      <c r="AU65">
        <v>0</v>
      </c>
      <c r="AV65" s="197">
        <v>0</v>
      </c>
      <c r="AW65" s="197">
        <v>0</v>
      </c>
      <c r="AX65" s="197">
        <v>0</v>
      </c>
      <c r="AY65" s="197">
        <v>0</v>
      </c>
      <c r="AZ65" s="197">
        <v>0</v>
      </c>
      <c r="BA65" s="197">
        <v>0</v>
      </c>
      <c r="BB65" s="197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0</v>
      </c>
      <c r="H66" s="197">
        <v>0</v>
      </c>
      <c r="I66" s="197">
        <v>0</v>
      </c>
      <c r="J66" s="197">
        <v>0</v>
      </c>
      <c r="K66" s="197">
        <v>492.44</v>
      </c>
      <c r="L66" s="197">
        <v>9.1</v>
      </c>
      <c r="M66" s="197">
        <v>48.23</v>
      </c>
      <c r="N66" s="197">
        <v>24.86</v>
      </c>
      <c r="O66" s="197">
        <v>70.819999999999993</v>
      </c>
      <c r="P66" s="197">
        <v>19.690000000000001</v>
      </c>
      <c r="Q66" s="197">
        <v>8.48</v>
      </c>
      <c r="R66" s="197">
        <v>17.989999999999998</v>
      </c>
      <c r="S66" s="197">
        <v>11.2</v>
      </c>
      <c r="T66" s="197">
        <v>0</v>
      </c>
      <c r="U66" s="197">
        <v>50.01</v>
      </c>
      <c r="V66" s="197">
        <v>4.84</v>
      </c>
      <c r="W66" s="197">
        <v>14.16</v>
      </c>
      <c r="X66" s="197">
        <v>41.74</v>
      </c>
      <c r="Y66" s="197">
        <v>0</v>
      </c>
      <c r="Z66">
        <v>0</v>
      </c>
      <c r="AA66" s="197">
        <v>11.45</v>
      </c>
      <c r="AB66" s="197">
        <v>0</v>
      </c>
      <c r="AC66" s="197">
        <v>0</v>
      </c>
      <c r="AD66" s="197">
        <v>0</v>
      </c>
      <c r="AE66" s="197">
        <v>41.75</v>
      </c>
      <c r="AF66" s="197">
        <v>0</v>
      </c>
      <c r="AG66" s="197">
        <v>0</v>
      </c>
      <c r="AH66" s="197">
        <v>0</v>
      </c>
      <c r="AI66" s="197">
        <v>75</v>
      </c>
      <c r="AJ66" s="197">
        <v>0</v>
      </c>
      <c r="AK66" s="197">
        <v>0</v>
      </c>
      <c r="AL66" s="197">
        <v>0</v>
      </c>
      <c r="AM66" s="197">
        <v>0</v>
      </c>
      <c r="AN66" s="197">
        <v>0</v>
      </c>
      <c r="AO66">
        <v>0</v>
      </c>
      <c r="AP66" s="197">
        <v>75.95</v>
      </c>
      <c r="AQ66" s="197">
        <v>30.55</v>
      </c>
      <c r="AR66" s="197">
        <v>0</v>
      </c>
      <c r="AS66" s="197">
        <v>0</v>
      </c>
      <c r="AT66">
        <v>0</v>
      </c>
      <c r="AU66">
        <v>0</v>
      </c>
      <c r="AV66" s="197">
        <v>0</v>
      </c>
      <c r="AW66" s="197">
        <v>0</v>
      </c>
      <c r="AX66" s="197">
        <v>0</v>
      </c>
      <c r="AY66" s="197">
        <v>0</v>
      </c>
      <c r="AZ66" s="197">
        <v>0</v>
      </c>
      <c r="BA66" s="197">
        <v>0</v>
      </c>
      <c r="BB66" s="197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0</v>
      </c>
      <c r="H67" s="197">
        <v>0</v>
      </c>
      <c r="I67" s="197">
        <v>0</v>
      </c>
      <c r="J67" s="197">
        <v>0</v>
      </c>
      <c r="K67" s="197">
        <v>492.44</v>
      </c>
      <c r="L67" s="197">
        <v>9.1</v>
      </c>
      <c r="M67" s="197">
        <v>48.23</v>
      </c>
      <c r="N67" s="197">
        <v>24.86</v>
      </c>
      <c r="O67" s="197">
        <v>70.819999999999993</v>
      </c>
      <c r="P67" s="197">
        <v>19.690000000000001</v>
      </c>
      <c r="Q67" s="197">
        <v>8.48</v>
      </c>
      <c r="R67" s="197">
        <v>17.989999999999998</v>
      </c>
      <c r="S67" s="197">
        <v>11.2</v>
      </c>
      <c r="T67" s="197">
        <v>0</v>
      </c>
      <c r="U67" s="197">
        <v>50.01</v>
      </c>
      <c r="V67" s="197">
        <v>4.84</v>
      </c>
      <c r="W67" s="197">
        <v>14.16</v>
      </c>
      <c r="X67" s="197">
        <v>41.74</v>
      </c>
      <c r="Y67" s="197">
        <v>0</v>
      </c>
      <c r="Z67">
        <v>0</v>
      </c>
      <c r="AA67" s="197">
        <v>11.45</v>
      </c>
      <c r="AB67" s="197">
        <v>0</v>
      </c>
      <c r="AC67" s="197">
        <v>0</v>
      </c>
      <c r="AD67" s="197">
        <v>0</v>
      </c>
      <c r="AE67" s="197">
        <v>41.75</v>
      </c>
      <c r="AF67" s="197">
        <v>0</v>
      </c>
      <c r="AG67" s="197">
        <v>0</v>
      </c>
      <c r="AH67" s="197">
        <v>0</v>
      </c>
      <c r="AI67" s="197">
        <v>99.61</v>
      </c>
      <c r="AJ67" s="197">
        <v>0</v>
      </c>
      <c r="AK67" s="197">
        <v>0</v>
      </c>
      <c r="AL67" s="197">
        <v>0</v>
      </c>
      <c r="AM67" s="197">
        <v>0</v>
      </c>
      <c r="AN67" s="197">
        <v>0</v>
      </c>
      <c r="AO67">
        <v>0</v>
      </c>
      <c r="AP67" s="197">
        <v>75.95</v>
      </c>
      <c r="AQ67" s="197">
        <v>31.41</v>
      </c>
      <c r="AR67" s="197">
        <v>0</v>
      </c>
      <c r="AS67" s="197">
        <v>0</v>
      </c>
      <c r="AT67">
        <v>0</v>
      </c>
      <c r="AU67">
        <v>0</v>
      </c>
      <c r="AV67" s="197">
        <v>0</v>
      </c>
      <c r="AW67" s="197">
        <v>0</v>
      </c>
      <c r="AX67" s="197">
        <v>0</v>
      </c>
      <c r="AY67" s="197">
        <v>0</v>
      </c>
      <c r="AZ67" s="197">
        <v>0</v>
      </c>
      <c r="BA67" s="197">
        <v>0</v>
      </c>
      <c r="BB67" s="19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0</v>
      </c>
      <c r="H68" s="197">
        <v>0</v>
      </c>
      <c r="I68" s="197">
        <v>0</v>
      </c>
      <c r="J68" s="197">
        <v>0</v>
      </c>
      <c r="K68" s="197">
        <v>492.44</v>
      </c>
      <c r="L68" s="197">
        <v>9.1</v>
      </c>
      <c r="M68" s="197">
        <v>48.23</v>
      </c>
      <c r="N68" s="197">
        <v>24.86</v>
      </c>
      <c r="O68" s="197">
        <v>70.819999999999993</v>
      </c>
      <c r="P68" s="197">
        <v>19.690000000000001</v>
      </c>
      <c r="Q68" s="197">
        <v>8.48</v>
      </c>
      <c r="R68" s="197">
        <v>17.989999999999998</v>
      </c>
      <c r="S68" s="197">
        <v>11.2</v>
      </c>
      <c r="T68" s="197">
        <v>0</v>
      </c>
      <c r="U68" s="197">
        <v>50.01</v>
      </c>
      <c r="V68" s="197">
        <v>4.84</v>
      </c>
      <c r="W68" s="197">
        <v>14.16</v>
      </c>
      <c r="X68" s="197">
        <v>41.74</v>
      </c>
      <c r="Y68" s="197">
        <v>0</v>
      </c>
      <c r="Z68">
        <v>0</v>
      </c>
      <c r="AA68" s="197">
        <v>11.45</v>
      </c>
      <c r="AB68" s="197">
        <v>0</v>
      </c>
      <c r="AC68" s="197">
        <v>0</v>
      </c>
      <c r="AD68" s="197">
        <v>0</v>
      </c>
      <c r="AE68" s="197">
        <v>41.75</v>
      </c>
      <c r="AF68" s="197">
        <v>0</v>
      </c>
      <c r="AG68" s="197">
        <v>0</v>
      </c>
      <c r="AH68" s="197">
        <v>0</v>
      </c>
      <c r="AI68" s="197">
        <v>99.61</v>
      </c>
      <c r="AJ68" s="197">
        <v>0</v>
      </c>
      <c r="AK68" s="197">
        <v>0</v>
      </c>
      <c r="AL68" s="197">
        <v>0</v>
      </c>
      <c r="AM68" s="197">
        <v>0</v>
      </c>
      <c r="AN68" s="197">
        <v>0</v>
      </c>
      <c r="AO68">
        <v>0</v>
      </c>
      <c r="AP68" s="197">
        <v>75.95</v>
      </c>
      <c r="AQ68" s="197">
        <v>31.41</v>
      </c>
      <c r="AR68" s="197">
        <v>0</v>
      </c>
      <c r="AS68" s="197">
        <v>0</v>
      </c>
      <c r="AT68">
        <v>0</v>
      </c>
      <c r="AU68">
        <v>0</v>
      </c>
      <c r="AV68" s="197">
        <v>0</v>
      </c>
      <c r="AW68" s="197">
        <v>0</v>
      </c>
      <c r="AX68" s="197">
        <v>0</v>
      </c>
      <c r="AY68" s="197">
        <v>0</v>
      </c>
      <c r="AZ68" s="197">
        <v>0</v>
      </c>
      <c r="BA68" s="197">
        <v>0</v>
      </c>
      <c r="BB68" s="197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0</v>
      </c>
      <c r="H69" s="197">
        <v>0</v>
      </c>
      <c r="I69" s="197">
        <v>0</v>
      </c>
      <c r="J69" s="197">
        <v>0</v>
      </c>
      <c r="K69" s="197">
        <v>492.44</v>
      </c>
      <c r="L69" s="197">
        <v>9.1</v>
      </c>
      <c r="M69" s="197">
        <v>48.23</v>
      </c>
      <c r="N69" s="197">
        <v>24.86</v>
      </c>
      <c r="O69" s="197">
        <v>70.819999999999993</v>
      </c>
      <c r="P69" s="197">
        <v>19.690000000000001</v>
      </c>
      <c r="Q69" s="197">
        <v>8.48</v>
      </c>
      <c r="R69" s="197">
        <v>17.989999999999998</v>
      </c>
      <c r="S69" s="197">
        <v>11.2</v>
      </c>
      <c r="T69" s="197">
        <v>0</v>
      </c>
      <c r="U69" s="197">
        <v>50.01</v>
      </c>
      <c r="V69" s="197">
        <v>4.84</v>
      </c>
      <c r="W69" s="197">
        <v>14.16</v>
      </c>
      <c r="X69" s="197">
        <v>41.74</v>
      </c>
      <c r="Y69" s="197">
        <v>0</v>
      </c>
      <c r="Z69">
        <v>0</v>
      </c>
      <c r="AA69" s="197">
        <v>7.86</v>
      </c>
      <c r="AB69" s="197">
        <v>0</v>
      </c>
      <c r="AC69" s="197">
        <v>0</v>
      </c>
      <c r="AD69" s="197">
        <v>0</v>
      </c>
      <c r="AE69" s="197">
        <v>36.79</v>
      </c>
      <c r="AF69" s="197">
        <v>0</v>
      </c>
      <c r="AG69" s="197">
        <v>0</v>
      </c>
      <c r="AH69" s="197">
        <v>0</v>
      </c>
      <c r="AI69" s="197">
        <v>94.94</v>
      </c>
      <c r="AJ69" s="197">
        <v>0</v>
      </c>
      <c r="AK69" s="197">
        <v>0</v>
      </c>
      <c r="AL69" s="197">
        <v>0</v>
      </c>
      <c r="AM69" s="197">
        <v>0</v>
      </c>
      <c r="AN69" s="197">
        <v>0</v>
      </c>
      <c r="AO69">
        <v>0</v>
      </c>
      <c r="AP69" s="197">
        <v>75.95</v>
      </c>
      <c r="AQ69" s="197">
        <v>31.41</v>
      </c>
      <c r="AR69" s="197">
        <v>0</v>
      </c>
      <c r="AS69" s="197">
        <v>0</v>
      </c>
      <c r="AT69">
        <v>0</v>
      </c>
      <c r="AU69">
        <v>0</v>
      </c>
      <c r="AV69" s="197">
        <v>0</v>
      </c>
      <c r="AW69" s="197">
        <v>0</v>
      </c>
      <c r="AX69" s="197">
        <v>0</v>
      </c>
      <c r="AY69" s="197">
        <v>0</v>
      </c>
      <c r="AZ69" s="197">
        <v>0</v>
      </c>
      <c r="BA69" s="197">
        <v>0</v>
      </c>
      <c r="BB69" s="197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0</v>
      </c>
      <c r="H70" s="197">
        <v>0</v>
      </c>
      <c r="I70" s="197">
        <v>0</v>
      </c>
      <c r="J70" s="197">
        <v>0</v>
      </c>
      <c r="K70" s="197">
        <v>492.44</v>
      </c>
      <c r="L70" s="197">
        <v>9.1</v>
      </c>
      <c r="M70" s="197">
        <v>48.23</v>
      </c>
      <c r="N70" s="197">
        <v>24.86</v>
      </c>
      <c r="O70" s="197">
        <v>70.819999999999993</v>
      </c>
      <c r="P70" s="197">
        <v>19.690000000000001</v>
      </c>
      <c r="Q70" s="197">
        <v>8.48</v>
      </c>
      <c r="R70" s="197">
        <v>17.989999999999998</v>
      </c>
      <c r="S70" s="197">
        <v>11.2</v>
      </c>
      <c r="T70" s="197">
        <v>0</v>
      </c>
      <c r="U70" s="197">
        <v>50.01</v>
      </c>
      <c r="V70" s="197">
        <v>4.84</v>
      </c>
      <c r="W70" s="197">
        <v>14.16</v>
      </c>
      <c r="X70" s="197">
        <v>41.74</v>
      </c>
      <c r="Y70" s="197">
        <v>0</v>
      </c>
      <c r="Z70">
        <v>0</v>
      </c>
      <c r="AA70" s="197">
        <v>7.86</v>
      </c>
      <c r="AB70" s="197">
        <v>0</v>
      </c>
      <c r="AC70" s="197">
        <v>0</v>
      </c>
      <c r="AD70" s="197">
        <v>0</v>
      </c>
      <c r="AE70" s="197">
        <v>36.79</v>
      </c>
      <c r="AF70" s="197">
        <v>0</v>
      </c>
      <c r="AG70" s="197">
        <v>0</v>
      </c>
      <c r="AH70" s="197">
        <v>0</v>
      </c>
      <c r="AI70" s="197">
        <v>94.94</v>
      </c>
      <c r="AJ70" s="197">
        <v>0</v>
      </c>
      <c r="AK70" s="197">
        <v>0</v>
      </c>
      <c r="AL70" s="197">
        <v>0</v>
      </c>
      <c r="AM70" s="197">
        <v>0</v>
      </c>
      <c r="AN70" s="197">
        <v>0</v>
      </c>
      <c r="AO70">
        <v>0</v>
      </c>
      <c r="AP70" s="197">
        <v>75.95</v>
      </c>
      <c r="AQ70" s="197">
        <v>31.41</v>
      </c>
      <c r="AR70" s="197">
        <v>0</v>
      </c>
      <c r="AS70" s="197">
        <v>0</v>
      </c>
      <c r="AT70">
        <v>0</v>
      </c>
      <c r="AU70">
        <v>0</v>
      </c>
      <c r="AV70" s="197">
        <v>0</v>
      </c>
      <c r="AW70" s="197">
        <v>0</v>
      </c>
      <c r="AX70" s="197">
        <v>0</v>
      </c>
      <c r="AY70" s="197">
        <v>0</v>
      </c>
      <c r="AZ70" s="197">
        <v>0</v>
      </c>
      <c r="BA70" s="197">
        <v>0</v>
      </c>
      <c r="BB70" s="197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7">
        <v>0</v>
      </c>
      <c r="C71" s="197">
        <v>0</v>
      </c>
      <c r="D71" s="197">
        <v>0.25</v>
      </c>
      <c r="E71" s="197">
        <v>0</v>
      </c>
      <c r="F71" s="197">
        <v>0</v>
      </c>
      <c r="G71" s="197">
        <v>0.47</v>
      </c>
      <c r="H71" s="197">
        <v>0</v>
      </c>
      <c r="I71" s="197">
        <v>0</v>
      </c>
      <c r="J71" s="197">
        <v>0</v>
      </c>
      <c r="K71" s="197">
        <v>492.44</v>
      </c>
      <c r="L71" s="197">
        <v>9.1</v>
      </c>
      <c r="M71" s="197">
        <v>48.23</v>
      </c>
      <c r="N71" s="197">
        <v>24.86</v>
      </c>
      <c r="O71" s="197">
        <v>70.819999999999993</v>
      </c>
      <c r="P71" s="197">
        <v>19.690000000000001</v>
      </c>
      <c r="Q71" s="197">
        <v>8.48</v>
      </c>
      <c r="R71" s="197">
        <v>17.989999999999998</v>
      </c>
      <c r="S71" s="197">
        <v>11.2</v>
      </c>
      <c r="T71" s="197">
        <v>0</v>
      </c>
      <c r="U71" s="197">
        <v>50.01</v>
      </c>
      <c r="V71" s="197">
        <v>25.87</v>
      </c>
      <c r="W71" s="197">
        <v>14.16</v>
      </c>
      <c r="X71" s="197">
        <v>41.74</v>
      </c>
      <c r="Y71" s="197">
        <v>0</v>
      </c>
      <c r="Z71">
        <v>0</v>
      </c>
      <c r="AA71" s="197">
        <v>7.86</v>
      </c>
      <c r="AB71" s="197">
        <v>0</v>
      </c>
      <c r="AC71" s="197">
        <v>0</v>
      </c>
      <c r="AD71" s="197">
        <v>0</v>
      </c>
      <c r="AE71" s="197">
        <v>36.79</v>
      </c>
      <c r="AF71" s="197">
        <v>0</v>
      </c>
      <c r="AG71" s="197">
        <v>0</v>
      </c>
      <c r="AH71" s="197">
        <v>0</v>
      </c>
      <c r="AI71" s="197">
        <v>100.06</v>
      </c>
      <c r="AJ71" s="197">
        <v>0</v>
      </c>
      <c r="AK71" s="197">
        <v>0</v>
      </c>
      <c r="AL71" s="197">
        <v>0</v>
      </c>
      <c r="AM71" s="197">
        <v>0</v>
      </c>
      <c r="AN71" s="197">
        <v>0</v>
      </c>
      <c r="AO71">
        <v>0</v>
      </c>
      <c r="AP71" s="197">
        <v>75.95</v>
      </c>
      <c r="AQ71" s="197">
        <v>31.41</v>
      </c>
      <c r="AR71" s="197">
        <v>0</v>
      </c>
      <c r="AS71" s="197">
        <v>0</v>
      </c>
      <c r="AT71">
        <v>0</v>
      </c>
      <c r="AU71">
        <v>0</v>
      </c>
      <c r="AV71" s="197">
        <v>0</v>
      </c>
      <c r="AW71" s="197">
        <v>0</v>
      </c>
      <c r="AX71" s="197">
        <v>0</v>
      </c>
      <c r="AY71" s="197">
        <v>0</v>
      </c>
      <c r="AZ71" s="197">
        <v>0</v>
      </c>
      <c r="BA71" s="197">
        <v>0</v>
      </c>
      <c r="BB71" s="197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0</v>
      </c>
      <c r="H72" s="197">
        <v>0</v>
      </c>
      <c r="I72" s="197">
        <v>0</v>
      </c>
      <c r="J72" s="197">
        <v>0</v>
      </c>
      <c r="K72" s="197">
        <v>492.44</v>
      </c>
      <c r="L72" s="197">
        <v>9.1</v>
      </c>
      <c r="M72" s="197">
        <v>48.23</v>
      </c>
      <c r="N72" s="197">
        <v>24.86</v>
      </c>
      <c r="O72" s="197">
        <v>70.819999999999993</v>
      </c>
      <c r="P72" s="197">
        <v>19.690000000000001</v>
      </c>
      <c r="Q72" s="197">
        <v>8.48</v>
      </c>
      <c r="R72" s="197">
        <v>17.989999999999998</v>
      </c>
      <c r="S72" s="197">
        <v>11.2</v>
      </c>
      <c r="T72" s="197">
        <v>0</v>
      </c>
      <c r="U72" s="197">
        <v>50.01</v>
      </c>
      <c r="V72" s="197">
        <v>33</v>
      </c>
      <c r="W72" s="197">
        <v>14.16</v>
      </c>
      <c r="X72" s="197">
        <v>41.74</v>
      </c>
      <c r="Y72" s="197">
        <v>0</v>
      </c>
      <c r="Z72">
        <v>0</v>
      </c>
      <c r="AA72" s="197">
        <v>7.86</v>
      </c>
      <c r="AB72" s="197">
        <v>0</v>
      </c>
      <c r="AC72" s="197">
        <v>0</v>
      </c>
      <c r="AD72" s="197">
        <v>0</v>
      </c>
      <c r="AE72" s="197">
        <v>36.79</v>
      </c>
      <c r="AF72" s="197">
        <v>0</v>
      </c>
      <c r="AG72" s="197">
        <v>0</v>
      </c>
      <c r="AH72" s="197">
        <v>0</v>
      </c>
      <c r="AI72" s="197">
        <v>100.12</v>
      </c>
      <c r="AJ72" s="197">
        <v>0</v>
      </c>
      <c r="AK72" s="197">
        <v>0</v>
      </c>
      <c r="AL72" s="197">
        <v>0</v>
      </c>
      <c r="AM72" s="197">
        <v>0</v>
      </c>
      <c r="AN72" s="197">
        <v>0</v>
      </c>
      <c r="AO72">
        <v>0</v>
      </c>
      <c r="AP72" s="197">
        <v>75.95</v>
      </c>
      <c r="AQ72" s="197">
        <v>31.41</v>
      </c>
      <c r="AR72" s="197">
        <v>0</v>
      </c>
      <c r="AS72" s="197">
        <v>0</v>
      </c>
      <c r="AT72">
        <v>0</v>
      </c>
      <c r="AU72">
        <v>0</v>
      </c>
      <c r="AV72" s="197">
        <v>0</v>
      </c>
      <c r="AW72" s="197">
        <v>0</v>
      </c>
      <c r="AX72" s="197">
        <v>0</v>
      </c>
      <c r="AY72" s="197">
        <v>0</v>
      </c>
      <c r="AZ72" s="197">
        <v>0</v>
      </c>
      <c r="BA72" s="197">
        <v>0</v>
      </c>
      <c r="BB72" s="197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0</v>
      </c>
      <c r="H73" s="197">
        <v>0</v>
      </c>
      <c r="I73" s="197">
        <v>0</v>
      </c>
      <c r="J73" s="197">
        <v>0</v>
      </c>
      <c r="K73" s="197">
        <v>492.44</v>
      </c>
      <c r="L73" s="197">
        <v>33.78</v>
      </c>
      <c r="M73" s="197">
        <v>48.23</v>
      </c>
      <c r="N73" s="197">
        <v>24.86</v>
      </c>
      <c r="O73" s="197">
        <v>70.819999999999993</v>
      </c>
      <c r="P73" s="197">
        <v>19.690000000000001</v>
      </c>
      <c r="Q73" s="197">
        <v>8.48</v>
      </c>
      <c r="R73" s="197">
        <v>17.989999999999998</v>
      </c>
      <c r="S73" s="197">
        <v>11.2</v>
      </c>
      <c r="T73" s="197">
        <v>0</v>
      </c>
      <c r="U73" s="197">
        <v>50.01</v>
      </c>
      <c r="V73" s="197">
        <v>74.099999999999994</v>
      </c>
      <c r="W73" s="197">
        <v>14.16</v>
      </c>
      <c r="X73" s="197">
        <v>41.74</v>
      </c>
      <c r="Y73" s="197">
        <v>0</v>
      </c>
      <c r="Z73">
        <v>0</v>
      </c>
      <c r="AA73" s="197">
        <v>7.86</v>
      </c>
      <c r="AB73" s="197">
        <v>0</v>
      </c>
      <c r="AC73" s="197">
        <v>0</v>
      </c>
      <c r="AD73" s="197">
        <v>0</v>
      </c>
      <c r="AE73" s="197">
        <v>36.79</v>
      </c>
      <c r="AF73" s="197">
        <v>0</v>
      </c>
      <c r="AG73" s="197">
        <v>0</v>
      </c>
      <c r="AH73" s="197">
        <v>0</v>
      </c>
      <c r="AI73" s="197">
        <v>100.12</v>
      </c>
      <c r="AJ73" s="197">
        <v>0</v>
      </c>
      <c r="AK73" s="197">
        <v>0</v>
      </c>
      <c r="AL73" s="197">
        <v>0</v>
      </c>
      <c r="AM73" s="197">
        <v>0</v>
      </c>
      <c r="AN73" s="197">
        <v>0</v>
      </c>
      <c r="AO73">
        <v>0</v>
      </c>
      <c r="AP73" s="197">
        <v>75.95</v>
      </c>
      <c r="AQ73" s="197">
        <v>31.41</v>
      </c>
      <c r="AR73" s="197">
        <v>0</v>
      </c>
      <c r="AS73" s="197">
        <v>0</v>
      </c>
      <c r="AT73">
        <v>0</v>
      </c>
      <c r="AU73">
        <v>0</v>
      </c>
      <c r="AV73" s="197">
        <v>0</v>
      </c>
      <c r="AW73" s="197">
        <v>0</v>
      </c>
      <c r="AX73" s="197">
        <v>0</v>
      </c>
      <c r="AY73" s="197">
        <v>0</v>
      </c>
      <c r="AZ73" s="197">
        <v>0</v>
      </c>
      <c r="BA73" s="197">
        <v>0</v>
      </c>
      <c r="BB73" s="197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7">
        <v>0</v>
      </c>
      <c r="C74" s="197">
        <v>0</v>
      </c>
      <c r="D74" s="197">
        <v>19.329999999999998</v>
      </c>
      <c r="E74" s="197">
        <v>0</v>
      </c>
      <c r="F74" s="197">
        <v>0</v>
      </c>
      <c r="G74" s="197">
        <v>31.89</v>
      </c>
      <c r="H74" s="197">
        <v>0</v>
      </c>
      <c r="I74" s="197">
        <v>0</v>
      </c>
      <c r="J74" s="197">
        <v>20.29</v>
      </c>
      <c r="K74" s="197">
        <v>492.44</v>
      </c>
      <c r="L74" s="197">
        <v>9.3699999999999992</v>
      </c>
      <c r="M74" s="197">
        <v>48.23</v>
      </c>
      <c r="N74" s="197">
        <v>24.86</v>
      </c>
      <c r="O74" s="197">
        <v>70.819999999999993</v>
      </c>
      <c r="P74" s="197">
        <v>19.690000000000001</v>
      </c>
      <c r="Q74" s="197">
        <v>8.48</v>
      </c>
      <c r="R74" s="197">
        <v>17.989999999999998</v>
      </c>
      <c r="S74" s="197">
        <v>11.2</v>
      </c>
      <c r="T74" s="197">
        <v>0</v>
      </c>
      <c r="U74" s="197">
        <v>50.01</v>
      </c>
      <c r="V74" s="197">
        <v>79.180000000000007</v>
      </c>
      <c r="W74" s="197">
        <v>14.16</v>
      </c>
      <c r="X74" s="197">
        <v>41.74</v>
      </c>
      <c r="Y74" s="197">
        <v>0</v>
      </c>
      <c r="Z74">
        <v>0</v>
      </c>
      <c r="AA74" s="197">
        <v>7.86</v>
      </c>
      <c r="AB74" s="197">
        <v>0</v>
      </c>
      <c r="AC74" s="197">
        <v>0</v>
      </c>
      <c r="AD74" s="197">
        <v>0</v>
      </c>
      <c r="AE74" s="197">
        <v>36.79</v>
      </c>
      <c r="AF74" s="197">
        <v>0</v>
      </c>
      <c r="AG74" s="197">
        <v>0</v>
      </c>
      <c r="AH74" s="197">
        <v>0</v>
      </c>
      <c r="AI74" s="197">
        <v>100.12</v>
      </c>
      <c r="AJ74" s="197">
        <v>0</v>
      </c>
      <c r="AK74" s="197">
        <v>0</v>
      </c>
      <c r="AL74" s="197">
        <v>0</v>
      </c>
      <c r="AM74" s="197">
        <v>0</v>
      </c>
      <c r="AN74" s="197">
        <v>0</v>
      </c>
      <c r="AO74">
        <v>0</v>
      </c>
      <c r="AP74" s="197">
        <v>75.95</v>
      </c>
      <c r="AQ74" s="197">
        <v>31.41</v>
      </c>
      <c r="AR74" s="197">
        <v>0</v>
      </c>
      <c r="AS74" s="197">
        <v>0</v>
      </c>
      <c r="AT74">
        <v>0</v>
      </c>
      <c r="AU74">
        <v>0</v>
      </c>
      <c r="AV74" s="197">
        <v>0</v>
      </c>
      <c r="AW74" s="197">
        <v>0</v>
      </c>
      <c r="AX74" s="197">
        <v>0</v>
      </c>
      <c r="AY74" s="197">
        <v>0</v>
      </c>
      <c r="AZ74" s="197">
        <v>0</v>
      </c>
      <c r="BA74" s="197">
        <v>0</v>
      </c>
      <c r="BB74" s="197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7">
        <v>0</v>
      </c>
      <c r="C75" s="197">
        <v>0</v>
      </c>
      <c r="D75" s="197">
        <v>28.41</v>
      </c>
      <c r="E75" s="197">
        <v>0</v>
      </c>
      <c r="F75" s="197">
        <v>0</v>
      </c>
      <c r="G75" s="197">
        <v>46.75</v>
      </c>
      <c r="H75" s="197">
        <v>0</v>
      </c>
      <c r="I75" s="197">
        <v>0</v>
      </c>
      <c r="J75" s="197">
        <v>52.82</v>
      </c>
      <c r="K75" s="197">
        <v>492.44</v>
      </c>
      <c r="L75" s="197">
        <v>9.3699999999999992</v>
      </c>
      <c r="M75" s="197">
        <v>48.23</v>
      </c>
      <c r="N75" s="197">
        <v>24.86</v>
      </c>
      <c r="O75" s="197">
        <v>70.819999999999993</v>
      </c>
      <c r="P75" s="197">
        <v>19.690000000000001</v>
      </c>
      <c r="Q75" s="197">
        <v>8.48</v>
      </c>
      <c r="R75" s="197">
        <v>17.989999999999998</v>
      </c>
      <c r="S75" s="197">
        <v>11.2</v>
      </c>
      <c r="T75" s="197">
        <v>0</v>
      </c>
      <c r="U75" s="197">
        <v>50.01</v>
      </c>
      <c r="V75" s="197">
        <v>99.35</v>
      </c>
      <c r="W75" s="197">
        <v>14.16</v>
      </c>
      <c r="X75" s="197">
        <v>41.74</v>
      </c>
      <c r="Y75" s="197">
        <v>0</v>
      </c>
      <c r="Z75">
        <v>0</v>
      </c>
      <c r="AA75" s="197">
        <v>7.86</v>
      </c>
      <c r="AB75" s="197">
        <v>0</v>
      </c>
      <c r="AC75" s="197">
        <v>0</v>
      </c>
      <c r="AD75" s="197">
        <v>0</v>
      </c>
      <c r="AE75" s="197">
        <v>37.28</v>
      </c>
      <c r="AF75" s="197">
        <v>0</v>
      </c>
      <c r="AG75" s="197">
        <v>0</v>
      </c>
      <c r="AH75" s="197">
        <v>0</v>
      </c>
      <c r="AI75" s="197">
        <v>100.06</v>
      </c>
      <c r="AJ75" s="197">
        <v>0</v>
      </c>
      <c r="AK75" s="197">
        <v>0</v>
      </c>
      <c r="AL75" s="197">
        <v>0</v>
      </c>
      <c r="AM75" s="197">
        <v>0</v>
      </c>
      <c r="AN75" s="197">
        <v>0</v>
      </c>
      <c r="AO75">
        <v>0</v>
      </c>
      <c r="AP75" s="197">
        <v>75.95</v>
      </c>
      <c r="AQ75" s="197">
        <v>31.41</v>
      </c>
      <c r="AR75" s="197">
        <v>0</v>
      </c>
      <c r="AS75" s="197">
        <v>0</v>
      </c>
      <c r="AT75">
        <v>0</v>
      </c>
      <c r="AU75">
        <v>0</v>
      </c>
      <c r="AV75" s="197">
        <v>0</v>
      </c>
      <c r="AW75" s="197">
        <v>0</v>
      </c>
      <c r="AX75" s="197">
        <v>0</v>
      </c>
      <c r="AY75" s="197">
        <v>0</v>
      </c>
      <c r="AZ75" s="197">
        <v>0</v>
      </c>
      <c r="BA75" s="197">
        <v>0</v>
      </c>
      <c r="BB75" s="197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7">
        <v>0</v>
      </c>
      <c r="C76" s="197">
        <v>0</v>
      </c>
      <c r="D76" s="197">
        <v>28.41</v>
      </c>
      <c r="E76" s="197">
        <v>0</v>
      </c>
      <c r="F76" s="197">
        <v>0</v>
      </c>
      <c r="G76" s="197">
        <v>46.75</v>
      </c>
      <c r="H76" s="197">
        <v>0</v>
      </c>
      <c r="I76" s="197">
        <v>0</v>
      </c>
      <c r="J76" s="197">
        <v>52.82</v>
      </c>
      <c r="K76" s="197">
        <v>492.44</v>
      </c>
      <c r="L76" s="197">
        <v>9.3699999999999992</v>
      </c>
      <c r="M76" s="197">
        <v>48.23</v>
      </c>
      <c r="N76" s="197">
        <v>24.86</v>
      </c>
      <c r="O76" s="197">
        <v>70.819999999999993</v>
      </c>
      <c r="P76" s="197">
        <v>19.690000000000001</v>
      </c>
      <c r="Q76" s="197">
        <v>8.48</v>
      </c>
      <c r="R76" s="197">
        <v>17.989999999999998</v>
      </c>
      <c r="S76" s="197">
        <v>11.2</v>
      </c>
      <c r="T76" s="197">
        <v>0</v>
      </c>
      <c r="U76" s="197">
        <v>50.01</v>
      </c>
      <c r="V76" s="197">
        <v>86.31</v>
      </c>
      <c r="W76" s="197">
        <v>14.16</v>
      </c>
      <c r="X76" s="197">
        <v>41.74</v>
      </c>
      <c r="Y76" s="197">
        <v>0</v>
      </c>
      <c r="Z76">
        <v>0</v>
      </c>
      <c r="AA76" s="197">
        <v>7.86</v>
      </c>
      <c r="AB76" s="197">
        <v>0</v>
      </c>
      <c r="AC76" s="197">
        <v>0</v>
      </c>
      <c r="AD76" s="197">
        <v>0</v>
      </c>
      <c r="AE76" s="197">
        <v>37.28</v>
      </c>
      <c r="AF76" s="197">
        <v>0</v>
      </c>
      <c r="AG76" s="197">
        <v>0</v>
      </c>
      <c r="AH76" s="197">
        <v>0</v>
      </c>
      <c r="AI76" s="197">
        <v>100</v>
      </c>
      <c r="AJ76" s="197">
        <v>0</v>
      </c>
      <c r="AK76" s="197">
        <v>0</v>
      </c>
      <c r="AL76" s="197">
        <v>0</v>
      </c>
      <c r="AM76" s="197">
        <v>0</v>
      </c>
      <c r="AN76" s="197">
        <v>0</v>
      </c>
      <c r="AO76">
        <v>0</v>
      </c>
      <c r="AP76" s="197">
        <v>75.95</v>
      </c>
      <c r="AQ76" s="197">
        <v>31.41</v>
      </c>
      <c r="AR76" s="197">
        <v>0</v>
      </c>
      <c r="AS76" s="197">
        <v>0</v>
      </c>
      <c r="AT76">
        <v>0</v>
      </c>
      <c r="AU76">
        <v>0</v>
      </c>
      <c r="AV76" s="197">
        <v>0</v>
      </c>
      <c r="AW76" s="197">
        <v>0</v>
      </c>
      <c r="AX76" s="197">
        <v>0</v>
      </c>
      <c r="AY76" s="197">
        <v>0</v>
      </c>
      <c r="AZ76" s="197">
        <v>0</v>
      </c>
      <c r="BA76" s="197">
        <v>0</v>
      </c>
      <c r="BB76" s="197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7">
        <v>0</v>
      </c>
      <c r="C77" s="197">
        <v>0</v>
      </c>
      <c r="D77" s="197">
        <v>28.41</v>
      </c>
      <c r="E77" s="197">
        <v>0</v>
      </c>
      <c r="F77" s="197">
        <v>0</v>
      </c>
      <c r="G77" s="197">
        <v>46.75</v>
      </c>
      <c r="H77" s="197">
        <v>0</v>
      </c>
      <c r="I77" s="197">
        <v>0</v>
      </c>
      <c r="J77" s="197">
        <v>52.82</v>
      </c>
      <c r="K77" s="197">
        <v>492.44</v>
      </c>
      <c r="L77" s="197">
        <v>9.3699999999999992</v>
      </c>
      <c r="M77" s="197">
        <v>48.23</v>
      </c>
      <c r="N77" s="197">
        <v>24.86</v>
      </c>
      <c r="O77" s="197">
        <v>70.819999999999993</v>
      </c>
      <c r="P77" s="197">
        <v>19.690000000000001</v>
      </c>
      <c r="Q77" s="197">
        <v>8.48</v>
      </c>
      <c r="R77" s="197">
        <v>17.989999999999998</v>
      </c>
      <c r="S77" s="197">
        <v>11.2</v>
      </c>
      <c r="T77" s="197">
        <v>0</v>
      </c>
      <c r="U77" s="197">
        <v>50.01</v>
      </c>
      <c r="V77" s="197">
        <v>34.28</v>
      </c>
      <c r="W77" s="197">
        <v>14.16</v>
      </c>
      <c r="X77" s="197">
        <v>41.74</v>
      </c>
      <c r="Y77" s="197">
        <v>0</v>
      </c>
      <c r="Z77">
        <v>0</v>
      </c>
      <c r="AA77" s="197">
        <v>7.86</v>
      </c>
      <c r="AB77" s="197">
        <v>0</v>
      </c>
      <c r="AC77" s="197">
        <v>0</v>
      </c>
      <c r="AD77" s="197">
        <v>0</v>
      </c>
      <c r="AE77" s="197">
        <v>37.28</v>
      </c>
      <c r="AF77" s="197">
        <v>0</v>
      </c>
      <c r="AG77" s="197">
        <v>0</v>
      </c>
      <c r="AH77" s="197">
        <v>0</v>
      </c>
      <c r="AI77" s="197">
        <v>101.7</v>
      </c>
      <c r="AJ77" s="197">
        <v>0</v>
      </c>
      <c r="AK77" s="197">
        <v>0</v>
      </c>
      <c r="AL77" s="197">
        <v>0</v>
      </c>
      <c r="AM77" s="197">
        <v>0</v>
      </c>
      <c r="AN77" s="197">
        <v>0</v>
      </c>
      <c r="AO77">
        <v>0</v>
      </c>
      <c r="AP77" s="197">
        <v>75.95</v>
      </c>
      <c r="AQ77" s="197">
        <v>31.41</v>
      </c>
      <c r="AR77" s="197">
        <v>0</v>
      </c>
      <c r="AS77" s="197">
        <v>0</v>
      </c>
      <c r="AT77">
        <v>0</v>
      </c>
      <c r="AU77">
        <v>0</v>
      </c>
      <c r="AV77" s="197">
        <v>0</v>
      </c>
      <c r="AW77" s="197">
        <v>0</v>
      </c>
      <c r="AX77" s="197">
        <v>0</v>
      </c>
      <c r="AY77" s="197">
        <v>0</v>
      </c>
      <c r="AZ77" s="197">
        <v>0</v>
      </c>
      <c r="BA77" s="197">
        <v>0</v>
      </c>
      <c r="BB77" s="19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7">
        <v>0</v>
      </c>
      <c r="C78" s="197">
        <v>0</v>
      </c>
      <c r="D78" s="197">
        <v>28.41</v>
      </c>
      <c r="E78" s="197">
        <v>0</v>
      </c>
      <c r="F78" s="197">
        <v>0</v>
      </c>
      <c r="G78" s="197">
        <v>46.75</v>
      </c>
      <c r="H78" s="197">
        <v>0</v>
      </c>
      <c r="I78" s="197">
        <v>0</v>
      </c>
      <c r="J78" s="197">
        <v>52.82</v>
      </c>
      <c r="K78" s="197">
        <v>492.44</v>
      </c>
      <c r="L78" s="197">
        <v>9.3699999999999992</v>
      </c>
      <c r="M78" s="197">
        <v>48.23</v>
      </c>
      <c r="N78" s="197">
        <v>24.86</v>
      </c>
      <c r="O78" s="197">
        <v>70.819999999999993</v>
      </c>
      <c r="P78" s="197">
        <v>19.690000000000001</v>
      </c>
      <c r="Q78" s="197">
        <v>8.48</v>
      </c>
      <c r="R78" s="197">
        <v>17.989999999999998</v>
      </c>
      <c r="S78" s="197">
        <v>11.2</v>
      </c>
      <c r="T78" s="197">
        <v>0</v>
      </c>
      <c r="U78" s="197">
        <v>50.01</v>
      </c>
      <c r="V78" s="197">
        <v>40.36</v>
      </c>
      <c r="W78" s="197">
        <v>14.16</v>
      </c>
      <c r="X78" s="197">
        <v>41.74</v>
      </c>
      <c r="Y78" s="197">
        <v>0</v>
      </c>
      <c r="Z78">
        <v>0</v>
      </c>
      <c r="AA78" s="197">
        <v>7.86</v>
      </c>
      <c r="AB78" s="197">
        <v>0</v>
      </c>
      <c r="AC78" s="197">
        <v>0</v>
      </c>
      <c r="AD78" s="197">
        <v>0</v>
      </c>
      <c r="AE78" s="197">
        <v>37.28</v>
      </c>
      <c r="AF78" s="197">
        <v>0</v>
      </c>
      <c r="AG78" s="197">
        <v>0</v>
      </c>
      <c r="AH78" s="197">
        <v>0</v>
      </c>
      <c r="AI78" s="197">
        <v>101.7</v>
      </c>
      <c r="AJ78" s="197">
        <v>0</v>
      </c>
      <c r="AK78" s="197">
        <v>0</v>
      </c>
      <c r="AL78" s="197">
        <v>0</v>
      </c>
      <c r="AM78" s="197">
        <v>0</v>
      </c>
      <c r="AN78" s="197">
        <v>0</v>
      </c>
      <c r="AO78">
        <v>0</v>
      </c>
      <c r="AP78" s="197">
        <v>75.95</v>
      </c>
      <c r="AQ78" s="197">
        <v>31.41</v>
      </c>
      <c r="AR78" s="197">
        <v>0</v>
      </c>
      <c r="AS78" s="197">
        <v>0</v>
      </c>
      <c r="AT78">
        <v>0</v>
      </c>
      <c r="AU78">
        <v>0</v>
      </c>
      <c r="AV78" s="197">
        <v>0</v>
      </c>
      <c r="AW78" s="197">
        <v>0</v>
      </c>
      <c r="AX78" s="197">
        <v>0</v>
      </c>
      <c r="AY78" s="197">
        <v>0</v>
      </c>
      <c r="AZ78" s="197">
        <v>0</v>
      </c>
      <c r="BA78" s="197">
        <v>0</v>
      </c>
      <c r="BB78" s="197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7">
        <v>0</v>
      </c>
      <c r="C79" s="197">
        <v>0</v>
      </c>
      <c r="D79" s="197">
        <v>28.41</v>
      </c>
      <c r="E79" s="197">
        <v>0</v>
      </c>
      <c r="F79" s="197">
        <v>0</v>
      </c>
      <c r="G79" s="197">
        <v>46.75</v>
      </c>
      <c r="H79" s="197">
        <v>0</v>
      </c>
      <c r="I79" s="197">
        <v>0</v>
      </c>
      <c r="J79" s="197">
        <v>52.82</v>
      </c>
      <c r="K79" s="197">
        <v>492.44</v>
      </c>
      <c r="L79" s="197">
        <v>9.3699999999999992</v>
      </c>
      <c r="M79" s="197">
        <v>48.23</v>
      </c>
      <c r="N79" s="197">
        <v>24.86</v>
      </c>
      <c r="O79" s="197">
        <v>70.819999999999993</v>
      </c>
      <c r="P79" s="197">
        <v>19.690000000000001</v>
      </c>
      <c r="Q79" s="197">
        <v>8.48</v>
      </c>
      <c r="R79" s="197">
        <v>17.989999999999998</v>
      </c>
      <c r="S79" s="197">
        <v>11.2</v>
      </c>
      <c r="T79" s="197">
        <v>0</v>
      </c>
      <c r="U79" s="197">
        <v>50.01</v>
      </c>
      <c r="V79" s="197">
        <v>53.34</v>
      </c>
      <c r="W79" s="197">
        <v>14.16</v>
      </c>
      <c r="X79" s="197">
        <v>41.74</v>
      </c>
      <c r="Y79" s="197">
        <v>0</v>
      </c>
      <c r="Z79">
        <v>0</v>
      </c>
      <c r="AA79" s="197">
        <v>8.1</v>
      </c>
      <c r="AB79" s="197">
        <v>0</v>
      </c>
      <c r="AC79" s="197">
        <v>0</v>
      </c>
      <c r="AD79" s="197">
        <v>0</v>
      </c>
      <c r="AE79" s="197">
        <v>37.53</v>
      </c>
      <c r="AF79" s="197">
        <v>0</v>
      </c>
      <c r="AG79" s="197">
        <v>0</v>
      </c>
      <c r="AH79" s="197">
        <v>0</v>
      </c>
      <c r="AI79" s="197">
        <v>101.7</v>
      </c>
      <c r="AJ79" s="197">
        <v>0</v>
      </c>
      <c r="AK79" s="197">
        <v>0</v>
      </c>
      <c r="AL79" s="197">
        <v>0</v>
      </c>
      <c r="AM79" s="197">
        <v>0</v>
      </c>
      <c r="AN79" s="197">
        <v>0</v>
      </c>
      <c r="AO79">
        <v>0</v>
      </c>
      <c r="AP79" s="197">
        <v>75.95</v>
      </c>
      <c r="AQ79" s="197">
        <v>31.41</v>
      </c>
      <c r="AR79" s="197">
        <v>0</v>
      </c>
      <c r="AS79" s="197">
        <v>0</v>
      </c>
      <c r="AT79">
        <v>0</v>
      </c>
      <c r="AU79">
        <v>0</v>
      </c>
      <c r="AV79" s="197">
        <v>0</v>
      </c>
      <c r="AW79" s="197">
        <v>0</v>
      </c>
      <c r="AX79" s="197">
        <v>0</v>
      </c>
      <c r="AY79" s="197">
        <v>0</v>
      </c>
      <c r="AZ79" s="197">
        <v>0</v>
      </c>
      <c r="BA79" s="197">
        <v>0</v>
      </c>
      <c r="BB79" s="197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7">
        <v>0</v>
      </c>
      <c r="C80" s="197">
        <v>0</v>
      </c>
      <c r="D80" s="197">
        <v>28.41</v>
      </c>
      <c r="E80" s="197">
        <v>0</v>
      </c>
      <c r="F80" s="197">
        <v>0</v>
      </c>
      <c r="G80" s="197">
        <v>46.75</v>
      </c>
      <c r="H80" s="197">
        <v>0</v>
      </c>
      <c r="I80" s="197">
        <v>0</v>
      </c>
      <c r="J80" s="197">
        <v>52.82</v>
      </c>
      <c r="K80" s="197">
        <v>492.44</v>
      </c>
      <c r="L80" s="197">
        <v>9.3699999999999992</v>
      </c>
      <c r="M80" s="197">
        <v>48.23</v>
      </c>
      <c r="N80" s="197">
        <v>24.86</v>
      </c>
      <c r="O80" s="197">
        <v>70.819999999999993</v>
      </c>
      <c r="P80" s="197">
        <v>19.690000000000001</v>
      </c>
      <c r="Q80" s="197">
        <v>8.48</v>
      </c>
      <c r="R80" s="197">
        <v>17.989999999999998</v>
      </c>
      <c r="S80" s="197">
        <v>11.2</v>
      </c>
      <c r="T80" s="197">
        <v>0</v>
      </c>
      <c r="U80" s="197">
        <v>50.01</v>
      </c>
      <c r="V80" s="197">
        <v>54.84</v>
      </c>
      <c r="W80" s="197">
        <v>14.16</v>
      </c>
      <c r="X80" s="197">
        <v>41.74</v>
      </c>
      <c r="Y80" s="197">
        <v>0</v>
      </c>
      <c r="Z80">
        <v>0</v>
      </c>
      <c r="AA80" s="197">
        <v>8.1</v>
      </c>
      <c r="AB80" s="197">
        <v>0</v>
      </c>
      <c r="AC80" s="197">
        <v>0</v>
      </c>
      <c r="AD80" s="197">
        <v>0</v>
      </c>
      <c r="AE80" s="197">
        <v>37.53</v>
      </c>
      <c r="AF80" s="197">
        <v>0</v>
      </c>
      <c r="AG80" s="197">
        <v>0</v>
      </c>
      <c r="AH80" s="197">
        <v>0</v>
      </c>
      <c r="AI80" s="197">
        <v>101.7</v>
      </c>
      <c r="AJ80" s="197">
        <v>0</v>
      </c>
      <c r="AK80" s="197">
        <v>0</v>
      </c>
      <c r="AL80" s="197">
        <v>0</v>
      </c>
      <c r="AM80" s="197">
        <v>0</v>
      </c>
      <c r="AN80" s="197">
        <v>0</v>
      </c>
      <c r="AO80">
        <v>0</v>
      </c>
      <c r="AP80" s="197">
        <v>75.95</v>
      </c>
      <c r="AQ80" s="197">
        <v>31.41</v>
      </c>
      <c r="AR80" s="197">
        <v>0</v>
      </c>
      <c r="AS80" s="197">
        <v>0</v>
      </c>
      <c r="AT80">
        <v>0</v>
      </c>
      <c r="AU80">
        <v>0</v>
      </c>
      <c r="AV80" s="197">
        <v>0</v>
      </c>
      <c r="AW80" s="197">
        <v>0</v>
      </c>
      <c r="AX80" s="197">
        <v>0</v>
      </c>
      <c r="AY80" s="197">
        <v>0</v>
      </c>
      <c r="AZ80" s="197">
        <v>0</v>
      </c>
      <c r="BA80" s="197">
        <v>0</v>
      </c>
      <c r="BB80" s="197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7">
        <v>0</v>
      </c>
      <c r="C81" s="197">
        <v>0</v>
      </c>
      <c r="D81" s="197">
        <v>28.41</v>
      </c>
      <c r="E81" s="197">
        <v>0</v>
      </c>
      <c r="F81" s="197">
        <v>0</v>
      </c>
      <c r="G81" s="197">
        <v>46.75</v>
      </c>
      <c r="H81" s="197">
        <v>0</v>
      </c>
      <c r="I81" s="197">
        <v>0</v>
      </c>
      <c r="J81" s="197">
        <v>52.82</v>
      </c>
      <c r="K81" s="197">
        <v>492.44</v>
      </c>
      <c r="L81" s="197">
        <v>62.34</v>
      </c>
      <c r="M81" s="197">
        <v>41.53</v>
      </c>
      <c r="N81" s="197">
        <v>24.86</v>
      </c>
      <c r="O81" s="197">
        <v>70.819999999999993</v>
      </c>
      <c r="P81" s="197">
        <v>19.690000000000001</v>
      </c>
      <c r="Q81" s="197">
        <v>8.48</v>
      </c>
      <c r="R81" s="197">
        <v>17.989999999999998</v>
      </c>
      <c r="S81" s="197">
        <v>11.2</v>
      </c>
      <c r="T81" s="197">
        <v>0</v>
      </c>
      <c r="U81" s="197">
        <v>50.01</v>
      </c>
      <c r="V81" s="197">
        <v>54.84</v>
      </c>
      <c r="W81" s="197">
        <v>14.16</v>
      </c>
      <c r="X81" s="197">
        <v>41.74</v>
      </c>
      <c r="Y81" s="197">
        <v>0</v>
      </c>
      <c r="Z81">
        <v>0</v>
      </c>
      <c r="AA81" s="197">
        <v>12.45</v>
      </c>
      <c r="AB81" s="197">
        <v>0</v>
      </c>
      <c r="AC81" s="197">
        <v>0</v>
      </c>
      <c r="AD81" s="197">
        <v>0</v>
      </c>
      <c r="AE81" s="197">
        <v>42.9</v>
      </c>
      <c r="AF81" s="197">
        <v>0</v>
      </c>
      <c r="AG81" s="197">
        <v>0</v>
      </c>
      <c r="AH81" s="197">
        <v>0</v>
      </c>
      <c r="AI81" s="197">
        <v>103.25</v>
      </c>
      <c r="AJ81" s="197">
        <v>0</v>
      </c>
      <c r="AK81" s="197">
        <v>0</v>
      </c>
      <c r="AL81" s="197">
        <v>0</v>
      </c>
      <c r="AM81" s="197">
        <v>0</v>
      </c>
      <c r="AN81" s="197">
        <v>0</v>
      </c>
      <c r="AO81">
        <v>0</v>
      </c>
      <c r="AP81" s="197">
        <v>75.95</v>
      </c>
      <c r="AQ81" s="197">
        <v>31.41</v>
      </c>
      <c r="AR81" s="197">
        <v>0</v>
      </c>
      <c r="AS81" s="197">
        <v>0</v>
      </c>
      <c r="AT81">
        <v>0</v>
      </c>
      <c r="AU81">
        <v>0</v>
      </c>
      <c r="AV81" s="197">
        <v>0</v>
      </c>
      <c r="AW81" s="197">
        <v>0</v>
      </c>
      <c r="AX81" s="197">
        <v>0</v>
      </c>
      <c r="AY81" s="197">
        <v>0</v>
      </c>
      <c r="AZ81" s="197">
        <v>0</v>
      </c>
      <c r="BA81" s="197">
        <v>0</v>
      </c>
      <c r="BB81" s="197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7">
        <v>0</v>
      </c>
      <c r="C82" s="197">
        <v>0</v>
      </c>
      <c r="D82" s="197">
        <v>28.41</v>
      </c>
      <c r="E82" s="197">
        <v>0</v>
      </c>
      <c r="F82" s="197">
        <v>0</v>
      </c>
      <c r="G82" s="197">
        <v>46.75</v>
      </c>
      <c r="H82" s="197">
        <v>0</v>
      </c>
      <c r="I82" s="197">
        <v>0</v>
      </c>
      <c r="J82" s="197">
        <v>52.82</v>
      </c>
      <c r="K82" s="197">
        <v>492.44</v>
      </c>
      <c r="L82" s="197">
        <v>71.34</v>
      </c>
      <c r="M82" s="197">
        <v>41.53</v>
      </c>
      <c r="N82" s="197">
        <v>24.86</v>
      </c>
      <c r="O82" s="197">
        <v>70.819999999999993</v>
      </c>
      <c r="P82" s="197">
        <v>19.690000000000001</v>
      </c>
      <c r="Q82" s="197">
        <v>8.48</v>
      </c>
      <c r="R82" s="197">
        <v>17.989999999999998</v>
      </c>
      <c r="S82" s="197">
        <v>11.2</v>
      </c>
      <c r="T82" s="197">
        <v>0</v>
      </c>
      <c r="U82" s="197">
        <v>50.01</v>
      </c>
      <c r="V82" s="197">
        <v>54.84</v>
      </c>
      <c r="W82" s="197">
        <v>14.16</v>
      </c>
      <c r="X82" s="197">
        <v>41.74</v>
      </c>
      <c r="Y82" s="197">
        <v>0</v>
      </c>
      <c r="Z82">
        <v>0</v>
      </c>
      <c r="AA82" s="197">
        <v>12.45</v>
      </c>
      <c r="AB82" s="197">
        <v>0</v>
      </c>
      <c r="AC82" s="197">
        <v>0</v>
      </c>
      <c r="AD82" s="197">
        <v>0</v>
      </c>
      <c r="AE82" s="197">
        <v>42.9</v>
      </c>
      <c r="AF82" s="197">
        <v>0</v>
      </c>
      <c r="AG82" s="197">
        <v>0</v>
      </c>
      <c r="AH82" s="197">
        <v>0</v>
      </c>
      <c r="AI82" s="197">
        <v>103.35</v>
      </c>
      <c r="AJ82" s="197">
        <v>0</v>
      </c>
      <c r="AK82" s="197">
        <v>0</v>
      </c>
      <c r="AL82" s="197">
        <v>0</v>
      </c>
      <c r="AM82" s="197">
        <v>0</v>
      </c>
      <c r="AN82" s="197">
        <v>0</v>
      </c>
      <c r="AO82">
        <v>0</v>
      </c>
      <c r="AP82" s="197">
        <v>75.95</v>
      </c>
      <c r="AQ82" s="197">
        <v>31.41</v>
      </c>
      <c r="AR82" s="197">
        <v>0</v>
      </c>
      <c r="AS82" s="197">
        <v>0</v>
      </c>
      <c r="AT82">
        <v>0</v>
      </c>
      <c r="AU82">
        <v>0</v>
      </c>
      <c r="AV82" s="197">
        <v>0</v>
      </c>
      <c r="AW82" s="197">
        <v>0</v>
      </c>
      <c r="AX82" s="197">
        <v>0</v>
      </c>
      <c r="AY82" s="197">
        <v>0</v>
      </c>
      <c r="AZ82" s="197">
        <v>0</v>
      </c>
      <c r="BA82" s="197">
        <v>0</v>
      </c>
      <c r="BB82" s="197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7">
        <v>0</v>
      </c>
      <c r="C83" s="197">
        <v>0</v>
      </c>
      <c r="D83" s="197">
        <v>14.26</v>
      </c>
      <c r="E83" s="197">
        <v>0</v>
      </c>
      <c r="F83" s="197">
        <v>0</v>
      </c>
      <c r="G83" s="197">
        <v>27.42</v>
      </c>
      <c r="H83" s="197">
        <v>0</v>
      </c>
      <c r="I83" s="197">
        <v>0</v>
      </c>
      <c r="J83" s="197">
        <v>33.49</v>
      </c>
      <c r="K83" s="197">
        <v>492.44</v>
      </c>
      <c r="L83" s="197">
        <v>63.52</v>
      </c>
      <c r="M83" s="197">
        <v>41.53</v>
      </c>
      <c r="N83" s="197">
        <v>24.86</v>
      </c>
      <c r="O83" s="197">
        <v>70.819999999999993</v>
      </c>
      <c r="P83" s="197">
        <v>19.690000000000001</v>
      </c>
      <c r="Q83" s="197">
        <v>8.48</v>
      </c>
      <c r="R83" s="197">
        <v>17.989999999999998</v>
      </c>
      <c r="S83" s="197">
        <v>11.2</v>
      </c>
      <c r="T83" s="197">
        <v>0</v>
      </c>
      <c r="U83" s="197">
        <v>50.01</v>
      </c>
      <c r="V83" s="197">
        <v>54.84</v>
      </c>
      <c r="W83" s="197">
        <v>14.16</v>
      </c>
      <c r="X83" s="197">
        <v>41.74</v>
      </c>
      <c r="Y83" s="197">
        <v>0</v>
      </c>
      <c r="Z83">
        <v>0</v>
      </c>
      <c r="AA83" s="197">
        <v>13.45</v>
      </c>
      <c r="AB83" s="197">
        <v>0</v>
      </c>
      <c r="AC83" s="197">
        <v>0</v>
      </c>
      <c r="AD83" s="197">
        <v>0</v>
      </c>
      <c r="AE83" s="197">
        <v>43.25</v>
      </c>
      <c r="AF83" s="197">
        <v>0</v>
      </c>
      <c r="AG83" s="197">
        <v>0</v>
      </c>
      <c r="AH83" s="197">
        <v>0</v>
      </c>
      <c r="AI83" s="197">
        <v>103.35</v>
      </c>
      <c r="AJ83" s="197">
        <v>0</v>
      </c>
      <c r="AK83" s="197">
        <v>0</v>
      </c>
      <c r="AL83" s="197">
        <v>0</v>
      </c>
      <c r="AM83" s="197">
        <v>0</v>
      </c>
      <c r="AN83" s="197">
        <v>0</v>
      </c>
      <c r="AO83">
        <v>0</v>
      </c>
      <c r="AP83" s="197">
        <v>75.95</v>
      </c>
      <c r="AQ83" s="197">
        <v>31.41</v>
      </c>
      <c r="AR83" s="197">
        <v>0</v>
      </c>
      <c r="AS83" s="197">
        <v>0</v>
      </c>
      <c r="AT83">
        <v>0</v>
      </c>
      <c r="AU83">
        <v>0</v>
      </c>
      <c r="AV83" s="197">
        <v>0</v>
      </c>
      <c r="AW83" s="197">
        <v>0</v>
      </c>
      <c r="AX83" s="197">
        <v>0</v>
      </c>
      <c r="AY83" s="197">
        <v>0</v>
      </c>
      <c r="AZ83" s="197">
        <v>0</v>
      </c>
      <c r="BA83" s="197">
        <v>0</v>
      </c>
      <c r="BB83" s="197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7">
        <v>0</v>
      </c>
      <c r="C84" s="197">
        <v>0</v>
      </c>
      <c r="D84" s="197">
        <v>14.26</v>
      </c>
      <c r="E84" s="197">
        <v>0</v>
      </c>
      <c r="F84" s="197">
        <v>0</v>
      </c>
      <c r="G84" s="197">
        <v>27.42</v>
      </c>
      <c r="H84" s="197">
        <v>0</v>
      </c>
      <c r="I84" s="197">
        <v>0</v>
      </c>
      <c r="J84" s="197">
        <v>33.49</v>
      </c>
      <c r="K84" s="197">
        <v>492.44</v>
      </c>
      <c r="L84" s="197">
        <v>61.1</v>
      </c>
      <c r="M84" s="197">
        <v>41.53</v>
      </c>
      <c r="N84" s="197">
        <v>24.86</v>
      </c>
      <c r="O84" s="197">
        <v>70.819999999999993</v>
      </c>
      <c r="P84" s="197">
        <v>19.690000000000001</v>
      </c>
      <c r="Q84" s="197">
        <v>8.48</v>
      </c>
      <c r="R84" s="197">
        <v>17.989999999999998</v>
      </c>
      <c r="S84" s="197">
        <v>11.2</v>
      </c>
      <c r="T84" s="197">
        <v>0</v>
      </c>
      <c r="U84" s="197">
        <v>50.01</v>
      </c>
      <c r="V84" s="197">
        <v>54.84</v>
      </c>
      <c r="W84" s="197">
        <v>14.16</v>
      </c>
      <c r="X84" s="197">
        <v>41.74</v>
      </c>
      <c r="Y84" s="197">
        <v>0</v>
      </c>
      <c r="Z84">
        <v>0</v>
      </c>
      <c r="AA84" s="197">
        <v>13.45</v>
      </c>
      <c r="AB84" s="197">
        <v>0</v>
      </c>
      <c r="AC84" s="197">
        <v>0</v>
      </c>
      <c r="AD84" s="197">
        <v>0</v>
      </c>
      <c r="AE84" s="197">
        <v>43.25</v>
      </c>
      <c r="AF84" s="197">
        <v>0</v>
      </c>
      <c r="AG84" s="197">
        <v>0</v>
      </c>
      <c r="AH84" s="197">
        <v>0</v>
      </c>
      <c r="AI84" s="197">
        <v>103.35</v>
      </c>
      <c r="AJ84" s="197">
        <v>0</v>
      </c>
      <c r="AK84" s="197">
        <v>0</v>
      </c>
      <c r="AL84" s="197">
        <v>0</v>
      </c>
      <c r="AM84" s="197">
        <v>0</v>
      </c>
      <c r="AN84" s="197">
        <v>0</v>
      </c>
      <c r="AO84">
        <v>0</v>
      </c>
      <c r="AP84" s="197">
        <v>75.95</v>
      </c>
      <c r="AQ84" s="197">
        <v>31.41</v>
      </c>
      <c r="AR84" s="197">
        <v>0</v>
      </c>
      <c r="AS84" s="197">
        <v>0</v>
      </c>
      <c r="AT84">
        <v>0</v>
      </c>
      <c r="AU84">
        <v>0</v>
      </c>
      <c r="AV84" s="197">
        <v>0</v>
      </c>
      <c r="AW84" s="197">
        <v>0</v>
      </c>
      <c r="AX84" s="197">
        <v>0</v>
      </c>
      <c r="AY84" s="197">
        <v>0</v>
      </c>
      <c r="AZ84" s="197">
        <v>0</v>
      </c>
      <c r="BA84" s="197">
        <v>0</v>
      </c>
      <c r="BB84" s="197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7">
        <v>0</v>
      </c>
      <c r="C85" s="197">
        <v>0</v>
      </c>
      <c r="D85" s="197">
        <v>14.26</v>
      </c>
      <c r="E85" s="197">
        <v>0</v>
      </c>
      <c r="F85" s="197">
        <v>0</v>
      </c>
      <c r="G85" s="197">
        <v>27.42</v>
      </c>
      <c r="H85" s="197">
        <v>0</v>
      </c>
      <c r="I85" s="197">
        <v>0</v>
      </c>
      <c r="J85" s="197">
        <v>33.49</v>
      </c>
      <c r="K85" s="197">
        <v>492.44</v>
      </c>
      <c r="L85" s="197">
        <v>66.92</v>
      </c>
      <c r="M85" s="197">
        <v>41.53</v>
      </c>
      <c r="N85" s="197">
        <v>24.86</v>
      </c>
      <c r="O85" s="197">
        <v>70.819999999999993</v>
      </c>
      <c r="P85" s="197">
        <v>19.690000000000001</v>
      </c>
      <c r="Q85" s="197">
        <v>8.48</v>
      </c>
      <c r="R85" s="197">
        <v>17.989999999999998</v>
      </c>
      <c r="S85" s="197">
        <v>11.2</v>
      </c>
      <c r="T85" s="197">
        <v>0</v>
      </c>
      <c r="U85" s="197">
        <v>50.01</v>
      </c>
      <c r="V85" s="197">
        <v>74.84</v>
      </c>
      <c r="W85" s="197">
        <v>14.16</v>
      </c>
      <c r="X85" s="197">
        <v>41.74</v>
      </c>
      <c r="Y85" s="197">
        <v>0</v>
      </c>
      <c r="Z85">
        <v>0</v>
      </c>
      <c r="AA85" s="197">
        <v>13.45</v>
      </c>
      <c r="AB85" s="197">
        <v>0</v>
      </c>
      <c r="AC85" s="197">
        <v>0</v>
      </c>
      <c r="AD85" s="197">
        <v>0</v>
      </c>
      <c r="AE85" s="197">
        <v>43.25</v>
      </c>
      <c r="AF85" s="197">
        <v>0</v>
      </c>
      <c r="AG85" s="197">
        <v>0</v>
      </c>
      <c r="AH85" s="197">
        <v>0</v>
      </c>
      <c r="AI85" s="197">
        <v>103.35</v>
      </c>
      <c r="AJ85" s="197">
        <v>0</v>
      </c>
      <c r="AK85" s="197">
        <v>0</v>
      </c>
      <c r="AL85" s="197">
        <v>0</v>
      </c>
      <c r="AM85" s="197">
        <v>0</v>
      </c>
      <c r="AN85" s="197">
        <v>0</v>
      </c>
      <c r="AO85">
        <v>0</v>
      </c>
      <c r="AP85" s="197">
        <v>75.95</v>
      </c>
      <c r="AQ85" s="197">
        <v>31.41</v>
      </c>
      <c r="AR85" s="197">
        <v>0</v>
      </c>
      <c r="AS85" s="197">
        <v>0</v>
      </c>
      <c r="AT85">
        <v>0</v>
      </c>
      <c r="AU85">
        <v>0</v>
      </c>
      <c r="AV85" s="197">
        <v>0</v>
      </c>
      <c r="AW85" s="197">
        <v>0</v>
      </c>
      <c r="AX85" s="197">
        <v>0</v>
      </c>
      <c r="AY85" s="197">
        <v>0</v>
      </c>
      <c r="AZ85" s="197">
        <v>0</v>
      </c>
      <c r="BA85" s="197">
        <v>0</v>
      </c>
      <c r="BB85" s="197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7">
        <v>0</v>
      </c>
      <c r="C86" s="197">
        <v>0</v>
      </c>
      <c r="D86" s="197">
        <v>14.26</v>
      </c>
      <c r="E86" s="197">
        <v>0</v>
      </c>
      <c r="F86" s="197">
        <v>0</v>
      </c>
      <c r="G86" s="197">
        <v>27.42</v>
      </c>
      <c r="H86" s="197">
        <v>0</v>
      </c>
      <c r="I86" s="197">
        <v>0</v>
      </c>
      <c r="J86" s="197">
        <v>33.49</v>
      </c>
      <c r="K86" s="197">
        <v>492.44</v>
      </c>
      <c r="L86" s="197">
        <v>80.510000000000005</v>
      </c>
      <c r="M86" s="197">
        <v>41.53</v>
      </c>
      <c r="N86" s="197">
        <v>24.86</v>
      </c>
      <c r="O86" s="197">
        <v>70.819999999999993</v>
      </c>
      <c r="P86" s="197">
        <v>19.690000000000001</v>
      </c>
      <c r="Q86" s="197">
        <v>8.48</v>
      </c>
      <c r="R86" s="197">
        <v>17.989999999999998</v>
      </c>
      <c r="S86" s="197">
        <v>11.2</v>
      </c>
      <c r="T86" s="197">
        <v>0</v>
      </c>
      <c r="U86" s="197">
        <v>50.01</v>
      </c>
      <c r="V86" s="197">
        <v>74.84</v>
      </c>
      <c r="W86" s="197">
        <v>14.16</v>
      </c>
      <c r="X86" s="197">
        <v>41.74</v>
      </c>
      <c r="Y86" s="197">
        <v>0</v>
      </c>
      <c r="Z86">
        <v>0</v>
      </c>
      <c r="AA86" s="197">
        <v>13.45</v>
      </c>
      <c r="AB86" s="197">
        <v>0</v>
      </c>
      <c r="AC86" s="197">
        <v>0</v>
      </c>
      <c r="AD86" s="197">
        <v>0</v>
      </c>
      <c r="AE86" s="197">
        <v>43.25</v>
      </c>
      <c r="AF86" s="197">
        <v>0</v>
      </c>
      <c r="AG86" s="197">
        <v>0</v>
      </c>
      <c r="AH86" s="197">
        <v>0</v>
      </c>
      <c r="AI86" s="197">
        <v>103.46</v>
      </c>
      <c r="AJ86" s="197">
        <v>0</v>
      </c>
      <c r="AK86" s="197">
        <v>0</v>
      </c>
      <c r="AL86" s="197">
        <v>0</v>
      </c>
      <c r="AM86" s="197">
        <v>0</v>
      </c>
      <c r="AN86" s="197">
        <v>0</v>
      </c>
      <c r="AO86">
        <v>0</v>
      </c>
      <c r="AP86" s="197">
        <v>75.95</v>
      </c>
      <c r="AQ86" s="197">
        <v>31.41</v>
      </c>
      <c r="AR86" s="197">
        <v>0</v>
      </c>
      <c r="AS86" s="197">
        <v>0</v>
      </c>
      <c r="AT86">
        <v>0</v>
      </c>
      <c r="AU86">
        <v>0</v>
      </c>
      <c r="AV86" s="197">
        <v>0</v>
      </c>
      <c r="AW86" s="197">
        <v>0</v>
      </c>
      <c r="AX86" s="197">
        <v>0</v>
      </c>
      <c r="AY86" s="197">
        <v>0</v>
      </c>
      <c r="AZ86" s="197">
        <v>0</v>
      </c>
      <c r="BA86" s="197">
        <v>0</v>
      </c>
      <c r="BB86" s="197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7">
        <v>0</v>
      </c>
      <c r="C87" s="197">
        <v>0</v>
      </c>
      <c r="D87" s="197">
        <v>1.1599999999999999</v>
      </c>
      <c r="E87" s="197">
        <v>0</v>
      </c>
      <c r="F87" s="197">
        <v>0</v>
      </c>
      <c r="G87" s="197">
        <v>2.59</v>
      </c>
      <c r="H87" s="197">
        <v>0</v>
      </c>
      <c r="I87" s="197">
        <v>0</v>
      </c>
      <c r="J87" s="197">
        <v>33.49</v>
      </c>
      <c r="K87" s="197">
        <v>492.44</v>
      </c>
      <c r="L87" s="197">
        <v>73.849999999999994</v>
      </c>
      <c r="M87" s="197">
        <v>41.53</v>
      </c>
      <c r="N87" s="197">
        <v>24.86</v>
      </c>
      <c r="O87" s="197">
        <v>70.819999999999993</v>
      </c>
      <c r="P87" s="197">
        <v>19.690000000000001</v>
      </c>
      <c r="Q87" s="197">
        <v>8.48</v>
      </c>
      <c r="R87" s="197">
        <v>17.989999999999998</v>
      </c>
      <c r="S87" s="197">
        <v>11.2</v>
      </c>
      <c r="T87" s="197">
        <v>0</v>
      </c>
      <c r="U87" s="197">
        <v>50.01</v>
      </c>
      <c r="V87" s="197">
        <v>74.84</v>
      </c>
      <c r="W87" s="197">
        <v>14.16</v>
      </c>
      <c r="X87" s="197">
        <v>41.74</v>
      </c>
      <c r="Y87" s="197">
        <v>0</v>
      </c>
      <c r="Z87">
        <v>0</v>
      </c>
      <c r="AA87" s="197">
        <v>13.45</v>
      </c>
      <c r="AB87" s="197">
        <v>0</v>
      </c>
      <c r="AC87" s="197">
        <v>0</v>
      </c>
      <c r="AD87" s="197">
        <v>0</v>
      </c>
      <c r="AE87" s="197">
        <v>43.25</v>
      </c>
      <c r="AF87" s="197">
        <v>0</v>
      </c>
      <c r="AG87" s="197">
        <v>0</v>
      </c>
      <c r="AH87" s="197">
        <v>0</v>
      </c>
      <c r="AI87" s="197">
        <v>105.13</v>
      </c>
      <c r="AJ87" s="197">
        <v>0</v>
      </c>
      <c r="AK87" s="197">
        <v>0</v>
      </c>
      <c r="AL87" s="197">
        <v>0</v>
      </c>
      <c r="AM87" s="197">
        <v>0</v>
      </c>
      <c r="AN87" s="197">
        <v>0</v>
      </c>
      <c r="AO87">
        <v>0</v>
      </c>
      <c r="AP87" s="197">
        <v>75.95</v>
      </c>
      <c r="AQ87" s="197">
        <v>31.41</v>
      </c>
      <c r="AR87" s="197">
        <v>0</v>
      </c>
      <c r="AS87" s="197">
        <v>0</v>
      </c>
      <c r="AT87">
        <v>0</v>
      </c>
      <c r="AU87">
        <v>0</v>
      </c>
      <c r="AV87" s="197">
        <v>0</v>
      </c>
      <c r="AW87" s="197">
        <v>0</v>
      </c>
      <c r="AX87" s="197">
        <v>0</v>
      </c>
      <c r="AY87" s="197">
        <v>0</v>
      </c>
      <c r="AZ87" s="197">
        <v>0</v>
      </c>
      <c r="BA87" s="197">
        <v>0</v>
      </c>
      <c r="BB87" s="19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0</v>
      </c>
      <c r="H88" s="197">
        <v>0</v>
      </c>
      <c r="I88" s="197">
        <v>0</v>
      </c>
      <c r="J88" s="197">
        <v>33.49</v>
      </c>
      <c r="K88" s="197">
        <v>492.44</v>
      </c>
      <c r="L88" s="197">
        <v>60.82</v>
      </c>
      <c r="M88" s="197">
        <v>41.53</v>
      </c>
      <c r="N88" s="197">
        <v>24.86</v>
      </c>
      <c r="O88" s="197">
        <v>70.819999999999993</v>
      </c>
      <c r="P88" s="197">
        <v>19.690000000000001</v>
      </c>
      <c r="Q88" s="197">
        <v>8.48</v>
      </c>
      <c r="R88" s="197">
        <v>17.989999999999998</v>
      </c>
      <c r="S88" s="197">
        <v>11.2</v>
      </c>
      <c r="T88" s="197">
        <v>0</v>
      </c>
      <c r="U88" s="197">
        <v>50.01</v>
      </c>
      <c r="V88" s="197">
        <v>74.84</v>
      </c>
      <c r="W88" s="197">
        <v>14.16</v>
      </c>
      <c r="X88" s="197">
        <v>41.74</v>
      </c>
      <c r="Y88" s="197">
        <v>0</v>
      </c>
      <c r="Z88">
        <v>0</v>
      </c>
      <c r="AA88" s="197">
        <v>13.45</v>
      </c>
      <c r="AB88" s="197">
        <v>0</v>
      </c>
      <c r="AC88" s="197">
        <v>0</v>
      </c>
      <c r="AD88" s="197">
        <v>0</v>
      </c>
      <c r="AE88" s="197">
        <v>43.25</v>
      </c>
      <c r="AF88" s="197">
        <v>0</v>
      </c>
      <c r="AG88" s="197">
        <v>0</v>
      </c>
      <c r="AH88" s="197">
        <v>0</v>
      </c>
      <c r="AI88" s="197">
        <v>105.24</v>
      </c>
      <c r="AJ88" s="197">
        <v>0</v>
      </c>
      <c r="AK88" s="197">
        <v>0</v>
      </c>
      <c r="AL88" s="197">
        <v>0</v>
      </c>
      <c r="AM88" s="197">
        <v>0</v>
      </c>
      <c r="AN88" s="197">
        <v>0</v>
      </c>
      <c r="AO88">
        <v>0</v>
      </c>
      <c r="AP88" s="197">
        <v>75.95</v>
      </c>
      <c r="AQ88" s="197">
        <v>31.41</v>
      </c>
      <c r="AR88" s="197">
        <v>0</v>
      </c>
      <c r="AS88" s="197">
        <v>0</v>
      </c>
      <c r="AT88">
        <v>0</v>
      </c>
      <c r="AU88">
        <v>0</v>
      </c>
      <c r="AV88" s="197">
        <v>0</v>
      </c>
      <c r="AW88" s="197">
        <v>0</v>
      </c>
      <c r="AX88" s="197">
        <v>0</v>
      </c>
      <c r="AY88" s="197">
        <v>0</v>
      </c>
      <c r="AZ88" s="197">
        <v>0</v>
      </c>
      <c r="BA88" s="197">
        <v>0</v>
      </c>
      <c r="BB88" s="197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0</v>
      </c>
      <c r="H89" s="197">
        <v>0</v>
      </c>
      <c r="I89" s="197">
        <v>0</v>
      </c>
      <c r="J89" s="197">
        <v>33.49</v>
      </c>
      <c r="K89" s="197">
        <v>492.44</v>
      </c>
      <c r="L89" s="197">
        <v>9.1</v>
      </c>
      <c r="M89" s="197">
        <v>41.53</v>
      </c>
      <c r="N89" s="197">
        <v>24.86</v>
      </c>
      <c r="O89" s="197">
        <v>70.819999999999993</v>
      </c>
      <c r="P89" s="197">
        <v>19.690000000000001</v>
      </c>
      <c r="Q89" s="197">
        <v>8.48</v>
      </c>
      <c r="R89" s="197">
        <v>17.989999999999998</v>
      </c>
      <c r="S89" s="197">
        <v>11.2</v>
      </c>
      <c r="T89" s="197">
        <v>0</v>
      </c>
      <c r="U89" s="197">
        <v>50.01</v>
      </c>
      <c r="V89" s="197">
        <v>74.84</v>
      </c>
      <c r="W89" s="197">
        <v>14.16</v>
      </c>
      <c r="X89" s="197">
        <v>41.74</v>
      </c>
      <c r="Y89" s="197">
        <v>0</v>
      </c>
      <c r="Z89">
        <v>0</v>
      </c>
      <c r="AA89" s="197">
        <v>14.45</v>
      </c>
      <c r="AB89" s="197">
        <v>0</v>
      </c>
      <c r="AC89" s="197">
        <v>0</v>
      </c>
      <c r="AD89" s="197">
        <v>0</v>
      </c>
      <c r="AE89" s="197">
        <v>43.25</v>
      </c>
      <c r="AF89" s="197">
        <v>0</v>
      </c>
      <c r="AG89" s="197">
        <v>0</v>
      </c>
      <c r="AH89" s="197">
        <v>0</v>
      </c>
      <c r="AI89" s="197">
        <v>105.24</v>
      </c>
      <c r="AJ89" s="197">
        <v>0</v>
      </c>
      <c r="AK89" s="197">
        <v>0</v>
      </c>
      <c r="AL89" s="197">
        <v>0</v>
      </c>
      <c r="AM89" s="197">
        <v>0</v>
      </c>
      <c r="AN89" s="197">
        <v>0</v>
      </c>
      <c r="AO89">
        <v>0</v>
      </c>
      <c r="AP89" s="197">
        <v>75.95</v>
      </c>
      <c r="AQ89" s="197">
        <v>31.41</v>
      </c>
      <c r="AR89" s="197">
        <v>0</v>
      </c>
      <c r="AS89" s="197">
        <v>0</v>
      </c>
      <c r="AT89">
        <v>0</v>
      </c>
      <c r="AU89">
        <v>0</v>
      </c>
      <c r="AV89" s="197">
        <v>0</v>
      </c>
      <c r="AW89" s="197">
        <v>0</v>
      </c>
      <c r="AX89" s="197">
        <v>0</v>
      </c>
      <c r="AY89" s="197">
        <v>0</v>
      </c>
      <c r="AZ89" s="197">
        <v>0</v>
      </c>
      <c r="BA89" s="197">
        <v>0</v>
      </c>
      <c r="BB89" s="197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0</v>
      </c>
      <c r="H90" s="197">
        <v>0</v>
      </c>
      <c r="I90" s="197">
        <v>0</v>
      </c>
      <c r="J90" s="197">
        <v>6.07</v>
      </c>
      <c r="K90" s="197">
        <v>492.44</v>
      </c>
      <c r="L90" s="197">
        <v>9.1</v>
      </c>
      <c r="M90" s="197">
        <v>41.53</v>
      </c>
      <c r="N90" s="197">
        <v>24.86</v>
      </c>
      <c r="O90" s="197">
        <v>70.819999999999993</v>
      </c>
      <c r="P90" s="197">
        <v>19.690000000000001</v>
      </c>
      <c r="Q90" s="197">
        <v>8.48</v>
      </c>
      <c r="R90" s="197">
        <v>17.989999999999998</v>
      </c>
      <c r="S90" s="197">
        <v>11.2</v>
      </c>
      <c r="T90" s="197">
        <v>0</v>
      </c>
      <c r="U90" s="197">
        <v>50.01</v>
      </c>
      <c r="V90" s="197">
        <v>74.84</v>
      </c>
      <c r="W90" s="197">
        <v>14.16</v>
      </c>
      <c r="X90" s="197">
        <v>41.74</v>
      </c>
      <c r="Y90" s="197">
        <v>0</v>
      </c>
      <c r="Z90">
        <v>0</v>
      </c>
      <c r="AA90" s="197">
        <v>14.45</v>
      </c>
      <c r="AB90" s="197">
        <v>0</v>
      </c>
      <c r="AC90" s="197">
        <v>0</v>
      </c>
      <c r="AD90" s="197">
        <v>0</v>
      </c>
      <c r="AE90" s="197">
        <v>43.25</v>
      </c>
      <c r="AF90" s="197">
        <v>0</v>
      </c>
      <c r="AG90" s="197">
        <v>0</v>
      </c>
      <c r="AH90" s="197">
        <v>0</v>
      </c>
      <c r="AI90" s="197">
        <v>105.35</v>
      </c>
      <c r="AJ90" s="197">
        <v>0</v>
      </c>
      <c r="AK90" s="197">
        <v>0</v>
      </c>
      <c r="AL90" s="197">
        <v>0</v>
      </c>
      <c r="AM90" s="197">
        <v>0</v>
      </c>
      <c r="AN90" s="197">
        <v>0</v>
      </c>
      <c r="AO90">
        <v>0</v>
      </c>
      <c r="AP90" s="197">
        <v>75.95</v>
      </c>
      <c r="AQ90" s="197">
        <v>31.41</v>
      </c>
      <c r="AR90" s="197">
        <v>0</v>
      </c>
      <c r="AS90" s="197">
        <v>0</v>
      </c>
      <c r="AT90">
        <v>0</v>
      </c>
      <c r="AU90">
        <v>0</v>
      </c>
      <c r="AV90" s="197">
        <v>0</v>
      </c>
      <c r="AW90" s="197">
        <v>0</v>
      </c>
      <c r="AX90" s="197">
        <v>0</v>
      </c>
      <c r="AY90" s="197">
        <v>0</v>
      </c>
      <c r="AZ90" s="197">
        <v>0</v>
      </c>
      <c r="BA90" s="197">
        <v>0</v>
      </c>
      <c r="BB90" s="197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0</v>
      </c>
      <c r="H91" s="197">
        <v>0</v>
      </c>
      <c r="I91" s="197">
        <v>0</v>
      </c>
      <c r="J91" s="197">
        <v>0.09</v>
      </c>
      <c r="K91" s="197">
        <v>492.44</v>
      </c>
      <c r="L91" s="197">
        <v>9.1</v>
      </c>
      <c r="M91" s="197">
        <v>41.53</v>
      </c>
      <c r="N91" s="197">
        <v>24.86</v>
      </c>
      <c r="O91" s="197">
        <v>70.819999999999993</v>
      </c>
      <c r="P91" s="197">
        <v>19.690000000000001</v>
      </c>
      <c r="Q91" s="197">
        <v>8.48</v>
      </c>
      <c r="R91" s="197">
        <v>17.989999999999998</v>
      </c>
      <c r="S91" s="197">
        <v>11.2</v>
      </c>
      <c r="T91" s="197">
        <v>0</v>
      </c>
      <c r="U91" s="197">
        <v>50.01</v>
      </c>
      <c r="V91" s="197">
        <v>74.84</v>
      </c>
      <c r="W91" s="197">
        <v>14.16</v>
      </c>
      <c r="X91" s="197">
        <v>41.74</v>
      </c>
      <c r="Y91" s="197">
        <v>0</v>
      </c>
      <c r="Z91">
        <v>0</v>
      </c>
      <c r="AA91" s="197">
        <v>14.45</v>
      </c>
      <c r="AB91" s="197">
        <v>0</v>
      </c>
      <c r="AC91" s="197">
        <v>0</v>
      </c>
      <c r="AD91" s="197">
        <v>0</v>
      </c>
      <c r="AE91" s="197">
        <v>43.96</v>
      </c>
      <c r="AF91" s="197">
        <v>0</v>
      </c>
      <c r="AG91" s="197">
        <v>0</v>
      </c>
      <c r="AH91" s="197">
        <v>0</v>
      </c>
      <c r="AI91" s="197">
        <v>135.35</v>
      </c>
      <c r="AJ91" s="197">
        <v>0</v>
      </c>
      <c r="AK91" s="197">
        <v>0</v>
      </c>
      <c r="AL91" s="197">
        <v>0</v>
      </c>
      <c r="AM91" s="197">
        <v>0</v>
      </c>
      <c r="AN91" s="197">
        <v>0</v>
      </c>
      <c r="AO91">
        <v>0</v>
      </c>
      <c r="AP91" s="197">
        <v>75.95</v>
      </c>
      <c r="AQ91" s="197">
        <v>31.41</v>
      </c>
      <c r="AR91" s="197">
        <v>0</v>
      </c>
      <c r="AS91" s="197">
        <v>0</v>
      </c>
      <c r="AT91">
        <v>0</v>
      </c>
      <c r="AU91">
        <v>0</v>
      </c>
      <c r="AV91" s="197">
        <v>0</v>
      </c>
      <c r="AW91" s="197">
        <v>0</v>
      </c>
      <c r="AX91" s="197">
        <v>0</v>
      </c>
      <c r="AY91" s="197">
        <v>0</v>
      </c>
      <c r="AZ91" s="197">
        <v>0</v>
      </c>
      <c r="BA91" s="197">
        <v>0</v>
      </c>
      <c r="BB91" s="197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0</v>
      </c>
      <c r="H92" s="197">
        <v>0</v>
      </c>
      <c r="I92" s="197">
        <v>0</v>
      </c>
      <c r="J92" s="197">
        <v>0</v>
      </c>
      <c r="K92" s="197">
        <v>492.44</v>
      </c>
      <c r="L92" s="197">
        <v>9.1</v>
      </c>
      <c r="M92" s="197">
        <v>41.53</v>
      </c>
      <c r="N92" s="197">
        <v>24.86</v>
      </c>
      <c r="O92" s="197">
        <v>70.819999999999993</v>
      </c>
      <c r="P92" s="197">
        <v>19.690000000000001</v>
      </c>
      <c r="Q92" s="197">
        <v>8.48</v>
      </c>
      <c r="R92" s="197">
        <v>17.989999999999998</v>
      </c>
      <c r="S92" s="197">
        <v>11.2</v>
      </c>
      <c r="T92" s="197">
        <v>0</v>
      </c>
      <c r="U92" s="197">
        <v>50.01</v>
      </c>
      <c r="V92" s="197">
        <v>74.84</v>
      </c>
      <c r="W92" s="197">
        <v>14.16</v>
      </c>
      <c r="X92" s="197">
        <v>41.74</v>
      </c>
      <c r="Y92" s="197">
        <v>0</v>
      </c>
      <c r="Z92">
        <v>0</v>
      </c>
      <c r="AA92" s="197">
        <v>14.45</v>
      </c>
      <c r="AB92" s="197">
        <v>0</v>
      </c>
      <c r="AC92" s="197">
        <v>0</v>
      </c>
      <c r="AD92" s="197">
        <v>0</v>
      </c>
      <c r="AE92" s="197">
        <v>43.96</v>
      </c>
      <c r="AF92" s="197">
        <v>0</v>
      </c>
      <c r="AG92" s="197">
        <v>0</v>
      </c>
      <c r="AH92" s="197">
        <v>0</v>
      </c>
      <c r="AI92" s="197">
        <v>135.94999999999999</v>
      </c>
      <c r="AJ92" s="197">
        <v>0</v>
      </c>
      <c r="AK92" s="197">
        <v>0</v>
      </c>
      <c r="AL92" s="197">
        <v>0</v>
      </c>
      <c r="AM92" s="197">
        <v>0</v>
      </c>
      <c r="AN92" s="197">
        <v>0</v>
      </c>
      <c r="AO92">
        <v>0</v>
      </c>
      <c r="AP92" s="197">
        <v>75.95</v>
      </c>
      <c r="AQ92" s="197">
        <v>31.41</v>
      </c>
      <c r="AR92" s="197">
        <v>0</v>
      </c>
      <c r="AS92" s="197">
        <v>0</v>
      </c>
      <c r="AT92">
        <v>0</v>
      </c>
      <c r="AU92">
        <v>0</v>
      </c>
      <c r="AV92" s="197">
        <v>0</v>
      </c>
      <c r="AW92" s="197">
        <v>0</v>
      </c>
      <c r="AX92" s="197">
        <v>0</v>
      </c>
      <c r="AY92" s="197">
        <v>0</v>
      </c>
      <c r="AZ92" s="197">
        <v>0</v>
      </c>
      <c r="BA92" s="197">
        <v>0</v>
      </c>
      <c r="BB92" s="197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0</v>
      </c>
      <c r="H93" s="197">
        <v>0</v>
      </c>
      <c r="I93" s="197">
        <v>0</v>
      </c>
      <c r="J93" s="197">
        <v>0</v>
      </c>
      <c r="K93" s="197">
        <v>492.44</v>
      </c>
      <c r="L93" s="197">
        <v>9.1</v>
      </c>
      <c r="M93" s="197">
        <v>41.53</v>
      </c>
      <c r="N93" s="197">
        <v>24.86</v>
      </c>
      <c r="O93" s="197">
        <v>70.819999999999993</v>
      </c>
      <c r="P93" s="197">
        <v>19.690000000000001</v>
      </c>
      <c r="Q93" s="197">
        <v>8.48</v>
      </c>
      <c r="R93" s="197">
        <v>17.989999999999998</v>
      </c>
      <c r="S93" s="197">
        <v>11.2</v>
      </c>
      <c r="T93" s="197">
        <v>0</v>
      </c>
      <c r="U93" s="197">
        <v>50.01</v>
      </c>
      <c r="V93" s="197">
        <v>74.84</v>
      </c>
      <c r="W93" s="197">
        <v>14.16</v>
      </c>
      <c r="X93" s="197">
        <v>41.74</v>
      </c>
      <c r="Y93" s="197">
        <v>0</v>
      </c>
      <c r="Z93">
        <v>0</v>
      </c>
      <c r="AA93" s="197">
        <v>15.16</v>
      </c>
      <c r="AB93" s="197">
        <v>0</v>
      </c>
      <c r="AC93" s="197">
        <v>0</v>
      </c>
      <c r="AD93" s="197">
        <v>0</v>
      </c>
      <c r="AE93" s="197">
        <v>43.96</v>
      </c>
      <c r="AF93" s="197">
        <v>0</v>
      </c>
      <c r="AG93" s="197">
        <v>0</v>
      </c>
      <c r="AH93" s="197">
        <v>0</v>
      </c>
      <c r="AI93" s="197">
        <v>99.61</v>
      </c>
      <c r="AJ93" s="197">
        <v>0</v>
      </c>
      <c r="AK93" s="197">
        <v>0</v>
      </c>
      <c r="AL93" s="197">
        <v>0</v>
      </c>
      <c r="AM93" s="197">
        <v>0</v>
      </c>
      <c r="AN93" s="197">
        <v>0</v>
      </c>
      <c r="AO93">
        <v>0</v>
      </c>
      <c r="AP93" s="197">
        <v>75.95</v>
      </c>
      <c r="AQ93" s="197">
        <v>31.41</v>
      </c>
      <c r="AR93" s="197">
        <v>0</v>
      </c>
      <c r="AS93" s="197">
        <v>0</v>
      </c>
      <c r="AT93">
        <v>0</v>
      </c>
      <c r="AU93">
        <v>0</v>
      </c>
      <c r="AV93" s="197">
        <v>0</v>
      </c>
      <c r="AW93" s="197">
        <v>0</v>
      </c>
      <c r="AX93" s="197">
        <v>0</v>
      </c>
      <c r="AY93" s="197">
        <v>0</v>
      </c>
      <c r="AZ93" s="197">
        <v>0</v>
      </c>
      <c r="BA93" s="197">
        <v>0</v>
      </c>
      <c r="BB93" s="197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0</v>
      </c>
      <c r="H94" s="197">
        <v>0</v>
      </c>
      <c r="I94" s="197">
        <v>0</v>
      </c>
      <c r="J94" s="197">
        <v>0</v>
      </c>
      <c r="K94" s="197">
        <v>492.44</v>
      </c>
      <c r="L94" s="197">
        <v>9.1</v>
      </c>
      <c r="M94" s="197">
        <v>41.53</v>
      </c>
      <c r="N94" s="197">
        <v>24.86</v>
      </c>
      <c r="O94" s="197">
        <v>70.819999999999993</v>
      </c>
      <c r="P94" s="197">
        <v>19.690000000000001</v>
      </c>
      <c r="Q94" s="197">
        <v>8.48</v>
      </c>
      <c r="R94" s="197">
        <v>17.989999999999998</v>
      </c>
      <c r="S94" s="197">
        <v>11.2</v>
      </c>
      <c r="T94" s="197">
        <v>0</v>
      </c>
      <c r="U94" s="197">
        <v>50.01</v>
      </c>
      <c r="V94" s="197">
        <v>74.84</v>
      </c>
      <c r="W94" s="197">
        <v>14.16</v>
      </c>
      <c r="X94" s="197">
        <v>41.74</v>
      </c>
      <c r="Y94" s="197">
        <v>0</v>
      </c>
      <c r="Z94">
        <v>0</v>
      </c>
      <c r="AA94" s="197">
        <v>15.16</v>
      </c>
      <c r="AB94" s="197">
        <v>0</v>
      </c>
      <c r="AC94" s="197">
        <v>0</v>
      </c>
      <c r="AD94" s="197">
        <v>0</v>
      </c>
      <c r="AE94" s="197">
        <v>43.96</v>
      </c>
      <c r="AF94" s="197">
        <v>0</v>
      </c>
      <c r="AG94" s="197">
        <v>0</v>
      </c>
      <c r="AH94" s="197">
        <v>0</v>
      </c>
      <c r="AI94" s="197">
        <v>99.61</v>
      </c>
      <c r="AJ94" s="197">
        <v>0</v>
      </c>
      <c r="AK94" s="197">
        <v>0</v>
      </c>
      <c r="AL94" s="197">
        <v>0</v>
      </c>
      <c r="AM94" s="197">
        <v>0</v>
      </c>
      <c r="AN94" s="197">
        <v>0</v>
      </c>
      <c r="AO94">
        <v>0</v>
      </c>
      <c r="AP94" s="197">
        <v>75.95</v>
      </c>
      <c r="AQ94" s="197">
        <v>31.41</v>
      </c>
      <c r="AR94" s="197">
        <v>0</v>
      </c>
      <c r="AS94" s="197">
        <v>0</v>
      </c>
      <c r="AT94">
        <v>0</v>
      </c>
      <c r="AU94">
        <v>0</v>
      </c>
      <c r="AV94" s="197">
        <v>0</v>
      </c>
      <c r="AW94" s="197">
        <v>0</v>
      </c>
      <c r="AX94" s="197">
        <v>0</v>
      </c>
      <c r="AY94" s="197">
        <v>0</v>
      </c>
      <c r="AZ94" s="197">
        <v>0</v>
      </c>
      <c r="BA94" s="197">
        <v>0</v>
      </c>
      <c r="BB94" s="197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0</v>
      </c>
      <c r="H95" s="197">
        <v>0</v>
      </c>
      <c r="I95" s="197">
        <v>0</v>
      </c>
      <c r="J95" s="197">
        <v>0</v>
      </c>
      <c r="K95" s="197">
        <v>492.44</v>
      </c>
      <c r="L95" s="197">
        <v>9.1</v>
      </c>
      <c r="M95" s="197">
        <v>41.53</v>
      </c>
      <c r="N95" s="197">
        <v>24.86</v>
      </c>
      <c r="O95" s="197">
        <v>70.819999999999993</v>
      </c>
      <c r="P95" s="197">
        <v>19.690000000000001</v>
      </c>
      <c r="Q95" s="197">
        <v>8.48</v>
      </c>
      <c r="R95" s="197">
        <v>17.989999999999998</v>
      </c>
      <c r="S95" s="197">
        <v>11.2</v>
      </c>
      <c r="T95" s="197">
        <v>0</v>
      </c>
      <c r="U95" s="197">
        <v>50.01</v>
      </c>
      <c r="V95" s="197">
        <v>74.84</v>
      </c>
      <c r="W95" s="197">
        <v>14.16</v>
      </c>
      <c r="X95" s="197">
        <v>41.74</v>
      </c>
      <c r="Y95" s="197">
        <v>0</v>
      </c>
      <c r="Z95">
        <v>0</v>
      </c>
      <c r="AA95" s="197">
        <v>15.16</v>
      </c>
      <c r="AB95" s="197">
        <v>0</v>
      </c>
      <c r="AC95" s="197">
        <v>0</v>
      </c>
      <c r="AD95" s="197">
        <v>0</v>
      </c>
      <c r="AE95" s="197">
        <v>43.96</v>
      </c>
      <c r="AF95" s="197">
        <v>0</v>
      </c>
      <c r="AG95" s="197">
        <v>0</v>
      </c>
      <c r="AH95" s="197">
        <v>0</v>
      </c>
      <c r="AI95" s="197">
        <v>99.61</v>
      </c>
      <c r="AJ95" s="197">
        <v>0</v>
      </c>
      <c r="AK95" s="197">
        <v>0</v>
      </c>
      <c r="AL95" s="197">
        <v>0</v>
      </c>
      <c r="AM95" s="197">
        <v>0</v>
      </c>
      <c r="AN95" s="197">
        <v>0</v>
      </c>
      <c r="AO95">
        <v>0</v>
      </c>
      <c r="AP95" s="197">
        <v>75.95</v>
      </c>
      <c r="AQ95" s="197">
        <v>31.41</v>
      </c>
      <c r="AR95" s="197">
        <v>0</v>
      </c>
      <c r="AS95" s="197">
        <v>0</v>
      </c>
      <c r="AT95">
        <v>0</v>
      </c>
      <c r="AU95">
        <v>0</v>
      </c>
      <c r="AV95" s="197">
        <v>0</v>
      </c>
      <c r="AW95" s="197">
        <v>0</v>
      </c>
      <c r="AX95" s="197">
        <v>0</v>
      </c>
      <c r="AY95" s="197">
        <v>0</v>
      </c>
      <c r="AZ95" s="197">
        <v>0</v>
      </c>
      <c r="BA95" s="197">
        <v>0</v>
      </c>
      <c r="BB95" s="197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0</v>
      </c>
      <c r="H96" s="197">
        <v>0</v>
      </c>
      <c r="I96" s="197">
        <v>0</v>
      </c>
      <c r="J96" s="197">
        <v>0</v>
      </c>
      <c r="K96" s="197">
        <v>492.44</v>
      </c>
      <c r="L96" s="197">
        <v>9.1</v>
      </c>
      <c r="M96" s="197">
        <v>41.53</v>
      </c>
      <c r="N96" s="197">
        <v>24.86</v>
      </c>
      <c r="O96" s="197">
        <v>70.819999999999993</v>
      </c>
      <c r="P96" s="197">
        <v>19.690000000000001</v>
      </c>
      <c r="Q96" s="197">
        <v>8.48</v>
      </c>
      <c r="R96" s="197">
        <v>17.989999999999998</v>
      </c>
      <c r="S96" s="197">
        <v>11.2</v>
      </c>
      <c r="T96" s="197">
        <v>0</v>
      </c>
      <c r="U96" s="197">
        <v>50.01</v>
      </c>
      <c r="V96" s="197">
        <v>74.84</v>
      </c>
      <c r="W96" s="197">
        <v>14.16</v>
      </c>
      <c r="X96" s="197">
        <v>41.74</v>
      </c>
      <c r="Y96" s="197">
        <v>0</v>
      </c>
      <c r="Z96">
        <v>0</v>
      </c>
      <c r="AA96" s="197">
        <v>15.67</v>
      </c>
      <c r="AB96" s="197">
        <v>0</v>
      </c>
      <c r="AC96" s="197">
        <v>0</v>
      </c>
      <c r="AD96" s="197">
        <v>0</v>
      </c>
      <c r="AE96" s="197">
        <v>43.96</v>
      </c>
      <c r="AF96" s="197">
        <v>0</v>
      </c>
      <c r="AG96" s="197">
        <v>0</v>
      </c>
      <c r="AH96" s="197">
        <v>0</v>
      </c>
      <c r="AI96" s="197">
        <v>99.61</v>
      </c>
      <c r="AJ96" s="197">
        <v>0</v>
      </c>
      <c r="AK96" s="197">
        <v>0</v>
      </c>
      <c r="AL96" s="197">
        <v>0</v>
      </c>
      <c r="AM96" s="197">
        <v>0</v>
      </c>
      <c r="AN96" s="197">
        <v>0</v>
      </c>
      <c r="AO96">
        <v>0</v>
      </c>
      <c r="AP96" s="197">
        <v>75.95</v>
      </c>
      <c r="AQ96" s="197">
        <v>31.41</v>
      </c>
      <c r="AR96" s="197">
        <v>0</v>
      </c>
      <c r="AS96" s="197">
        <v>0</v>
      </c>
      <c r="AT96">
        <v>0</v>
      </c>
      <c r="AU96">
        <v>0</v>
      </c>
      <c r="AV96" s="197">
        <v>0</v>
      </c>
      <c r="AW96" s="197">
        <v>0</v>
      </c>
      <c r="AX96" s="197">
        <v>0</v>
      </c>
      <c r="AY96" s="197">
        <v>0</v>
      </c>
      <c r="AZ96" s="197">
        <v>0</v>
      </c>
      <c r="BA96" s="197">
        <v>0</v>
      </c>
      <c r="BB96" s="197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0</v>
      </c>
      <c r="H97" s="197">
        <v>0</v>
      </c>
      <c r="I97" s="197">
        <v>0</v>
      </c>
      <c r="J97" s="197">
        <v>0</v>
      </c>
      <c r="K97" s="197">
        <v>492.44</v>
      </c>
      <c r="L97" s="197">
        <v>9.1</v>
      </c>
      <c r="M97" s="197">
        <v>41.53</v>
      </c>
      <c r="N97" s="197">
        <v>24.86</v>
      </c>
      <c r="O97" s="197">
        <v>70.819999999999993</v>
      </c>
      <c r="P97" s="197">
        <v>19.690000000000001</v>
      </c>
      <c r="Q97" s="197">
        <v>8.48</v>
      </c>
      <c r="R97" s="197">
        <v>17.989999999999998</v>
      </c>
      <c r="S97" s="197">
        <v>11.2</v>
      </c>
      <c r="T97" s="197">
        <v>0</v>
      </c>
      <c r="U97" s="197">
        <v>50.01</v>
      </c>
      <c r="V97" s="197">
        <v>74.84</v>
      </c>
      <c r="W97" s="197">
        <v>14.16</v>
      </c>
      <c r="X97" s="197">
        <v>35.700000000000003</v>
      </c>
      <c r="Y97" s="197">
        <v>0</v>
      </c>
      <c r="Z97">
        <v>0</v>
      </c>
      <c r="AA97" s="197">
        <v>15.67</v>
      </c>
      <c r="AB97" s="197">
        <v>0</v>
      </c>
      <c r="AC97" s="197">
        <v>0</v>
      </c>
      <c r="AD97" s="197">
        <v>0</v>
      </c>
      <c r="AE97" s="197">
        <v>43.96</v>
      </c>
      <c r="AF97" s="197">
        <v>0</v>
      </c>
      <c r="AG97" s="197">
        <v>0</v>
      </c>
      <c r="AH97" s="197">
        <v>0</v>
      </c>
      <c r="AI97" s="197">
        <v>99.61</v>
      </c>
      <c r="AJ97" s="197">
        <v>0</v>
      </c>
      <c r="AK97" s="197">
        <v>0</v>
      </c>
      <c r="AL97" s="197">
        <v>0</v>
      </c>
      <c r="AM97" s="197">
        <v>0</v>
      </c>
      <c r="AN97" s="197">
        <v>0</v>
      </c>
      <c r="AO97">
        <v>0</v>
      </c>
      <c r="AP97" s="197">
        <v>75.95</v>
      </c>
      <c r="AQ97" s="197">
        <v>31.41</v>
      </c>
      <c r="AR97" s="197">
        <v>0</v>
      </c>
      <c r="AS97" s="197">
        <v>0</v>
      </c>
      <c r="AT97">
        <v>0</v>
      </c>
      <c r="AU97">
        <v>0</v>
      </c>
      <c r="AV97" s="197">
        <v>0</v>
      </c>
      <c r="AW97" s="197">
        <v>0</v>
      </c>
      <c r="AX97" s="197">
        <v>0</v>
      </c>
      <c r="AY97" s="197">
        <v>0</v>
      </c>
      <c r="AZ97" s="197">
        <v>0</v>
      </c>
      <c r="BA97" s="197">
        <v>0</v>
      </c>
      <c r="BB97" s="1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0</v>
      </c>
      <c r="H98" s="197">
        <v>0</v>
      </c>
      <c r="I98" s="197">
        <v>0</v>
      </c>
      <c r="J98" s="197">
        <v>0</v>
      </c>
      <c r="K98" s="197">
        <v>492.44</v>
      </c>
      <c r="L98" s="197">
        <v>9.1</v>
      </c>
      <c r="M98" s="197">
        <v>41.53</v>
      </c>
      <c r="N98" s="197">
        <v>24.86</v>
      </c>
      <c r="O98" s="197">
        <v>70.819999999999993</v>
      </c>
      <c r="P98" s="197">
        <v>19.690000000000001</v>
      </c>
      <c r="Q98" s="197">
        <v>8.48</v>
      </c>
      <c r="R98" s="197">
        <v>17.989999999999998</v>
      </c>
      <c r="S98" s="197">
        <v>11.2</v>
      </c>
      <c r="T98" s="197">
        <v>0</v>
      </c>
      <c r="U98" s="197">
        <v>50.01</v>
      </c>
      <c r="V98" s="197">
        <v>74.84</v>
      </c>
      <c r="W98" s="197">
        <v>14.16</v>
      </c>
      <c r="X98" s="197">
        <v>35.700000000000003</v>
      </c>
      <c r="Y98" s="197">
        <v>0</v>
      </c>
      <c r="Z98">
        <v>0</v>
      </c>
      <c r="AA98" s="197">
        <v>15.67</v>
      </c>
      <c r="AB98" s="197">
        <v>0</v>
      </c>
      <c r="AC98" s="197">
        <v>0</v>
      </c>
      <c r="AD98" s="197">
        <v>0</v>
      </c>
      <c r="AE98" s="197">
        <v>43.96</v>
      </c>
      <c r="AF98" s="197">
        <v>0</v>
      </c>
      <c r="AG98" s="197">
        <v>0</v>
      </c>
      <c r="AH98" s="197">
        <v>0</v>
      </c>
      <c r="AI98" s="197">
        <v>99.61</v>
      </c>
      <c r="AJ98" s="197">
        <v>0</v>
      </c>
      <c r="AK98" s="197">
        <v>0</v>
      </c>
      <c r="AL98" s="197">
        <v>0</v>
      </c>
      <c r="AM98" s="197">
        <v>0</v>
      </c>
      <c r="AN98" s="197">
        <v>0</v>
      </c>
      <c r="AO98">
        <v>0</v>
      </c>
      <c r="AP98" s="197">
        <v>75.95</v>
      </c>
      <c r="AQ98" s="197">
        <v>31.41</v>
      </c>
      <c r="AR98" s="197">
        <v>0</v>
      </c>
      <c r="AS98" s="197">
        <v>0</v>
      </c>
      <c r="AT98">
        <v>0</v>
      </c>
      <c r="AU98">
        <v>0</v>
      </c>
      <c r="AV98" s="197">
        <v>0</v>
      </c>
      <c r="AW98" s="197">
        <v>0</v>
      </c>
      <c r="AX98" s="197">
        <v>0</v>
      </c>
      <c r="AY98" s="197">
        <v>0</v>
      </c>
      <c r="AZ98" s="197">
        <v>0</v>
      </c>
      <c r="BA98" s="197">
        <v>0</v>
      </c>
      <c r="BB98" s="197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7.6264999999999999E-2</v>
      </c>
      <c r="E99">
        <f t="shared" si="0"/>
        <v>0</v>
      </c>
      <c r="F99">
        <f t="shared" si="0"/>
        <v>0</v>
      </c>
      <c r="G99">
        <f t="shared" si="0"/>
        <v>0.12965750000000004</v>
      </c>
      <c r="H99">
        <f t="shared" si="0"/>
        <v>0</v>
      </c>
      <c r="I99">
        <f t="shared" si="0"/>
        <v>0</v>
      </c>
      <c r="J99">
        <f t="shared" si="0"/>
        <v>0.17086000000000001</v>
      </c>
      <c r="K99">
        <f t="shared" si="0"/>
        <v>11.362895000000011</v>
      </c>
      <c r="L99">
        <f t="shared" si="0"/>
        <v>0.30139249999999973</v>
      </c>
      <c r="M99">
        <f t="shared" si="0"/>
        <v>1.1889874999999992</v>
      </c>
      <c r="N99">
        <f t="shared" si="0"/>
        <v>0.59364999999999957</v>
      </c>
      <c r="O99">
        <f t="shared" si="0"/>
        <v>1.6996799999999981</v>
      </c>
      <c r="P99">
        <f t="shared" si="0"/>
        <v>0.47256000000000092</v>
      </c>
      <c r="Q99">
        <f t="shared" si="0"/>
        <v>0.17599500000000012</v>
      </c>
      <c r="R99">
        <f t="shared" si="0"/>
        <v>0.43177250000000017</v>
      </c>
      <c r="S99">
        <f t="shared" si="0"/>
        <v>0.22844500000000031</v>
      </c>
      <c r="T99">
        <f t="shared" si="0"/>
        <v>0</v>
      </c>
      <c r="U99">
        <f t="shared" si="0"/>
        <v>1.2002400000000029</v>
      </c>
      <c r="V99">
        <f t="shared" si="0"/>
        <v>0.5442174999999998</v>
      </c>
      <c r="W99">
        <f t="shared" si="0"/>
        <v>0.34072250000000037</v>
      </c>
      <c r="X99">
        <f t="shared" si="0"/>
        <v>0.99873999999999752</v>
      </c>
      <c r="Y99">
        <f t="shared" si="0"/>
        <v>0</v>
      </c>
      <c r="Z99">
        <f t="shared" si="0"/>
        <v>0</v>
      </c>
      <c r="AA99">
        <f t="shared" si="0"/>
        <v>0.32008250000000066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1.0338675000000004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2.2637775000000016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1.8267299999999971</v>
      </c>
      <c r="AQ99">
        <f t="shared" ref="AQ99:AT99" si="1">SUM(AQ3:AQ98)/4000</f>
        <v>0.75168999999999919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ref="AU99:CR99" si="2">SUM(AU3:AU98)/4000</f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81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456</v>
      </c>
      <c r="L1" t="s">
        <v>18</v>
      </c>
      <c r="M1" t="s">
        <v>27</v>
      </c>
      <c r="N1" t="s">
        <v>28</v>
      </c>
      <c r="O1" t="s">
        <v>29</v>
      </c>
      <c r="P1" t="s">
        <v>457</v>
      </c>
      <c r="Q1" t="s">
        <v>458</v>
      </c>
      <c r="R1" t="s">
        <v>459</v>
      </c>
      <c r="S1" t="s">
        <v>460</v>
      </c>
      <c r="T1" t="s">
        <v>41</v>
      </c>
      <c r="U1" t="s">
        <v>31</v>
      </c>
      <c r="V1" t="s">
        <v>461</v>
      </c>
      <c r="W1" t="s">
        <v>462</v>
      </c>
      <c r="X1" t="s">
        <v>463</v>
      </c>
      <c r="Y1" t="s">
        <v>464</v>
      </c>
      <c r="AA1" t="s">
        <v>201</v>
      </c>
      <c r="AB1" t="s">
        <v>202</v>
      </c>
      <c r="AC1" t="s">
        <v>465</v>
      </c>
      <c r="AD1" t="s">
        <v>466</v>
      </c>
      <c r="AE1" t="s">
        <v>467</v>
      </c>
      <c r="AF1" t="s">
        <v>468</v>
      </c>
      <c r="AG1" t="s">
        <v>469</v>
      </c>
      <c r="AH1" t="s">
        <v>470</v>
      </c>
      <c r="AI1" t="s">
        <v>209</v>
      </c>
      <c r="AJ1" t="s">
        <v>210</v>
      </c>
      <c r="AK1" t="s">
        <v>471</v>
      </c>
      <c r="AL1" t="s">
        <v>472</v>
      </c>
      <c r="AM1" t="s">
        <v>473</v>
      </c>
      <c r="AN1" t="s">
        <v>474</v>
      </c>
      <c r="AP1" t="s">
        <v>475</v>
      </c>
      <c r="AQ1" t="s">
        <v>476</v>
      </c>
      <c r="AR1" t="s">
        <v>477</v>
      </c>
      <c r="AS1" t="s">
        <v>454</v>
      </c>
      <c r="AV1" t="s">
        <v>347</v>
      </c>
      <c r="AW1" t="s">
        <v>348</v>
      </c>
      <c r="AX1" t="s">
        <v>350</v>
      </c>
      <c r="AY1" t="s">
        <v>453</v>
      </c>
      <c r="AZ1" t="s">
        <v>420</v>
      </c>
      <c r="BA1" t="s">
        <v>426</v>
      </c>
      <c r="BB1" t="s">
        <v>430</v>
      </c>
    </row>
    <row r="2" spans="1:96">
      <c r="A2" s="216"/>
    </row>
    <row r="3" spans="1:96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0</v>
      </c>
      <c r="H3" s="197">
        <v>0</v>
      </c>
      <c r="I3" s="197">
        <v>0</v>
      </c>
      <c r="J3" s="197">
        <v>0</v>
      </c>
      <c r="K3" s="197">
        <v>158.63</v>
      </c>
      <c r="L3" s="197">
        <v>42.02</v>
      </c>
      <c r="M3" s="197">
        <v>0</v>
      </c>
      <c r="N3" s="197">
        <v>14.22</v>
      </c>
      <c r="O3" s="197">
        <v>48.68</v>
      </c>
      <c r="P3" s="197">
        <v>49.39</v>
      </c>
      <c r="Q3" s="197">
        <v>4.91</v>
      </c>
      <c r="R3" s="197">
        <v>10.41</v>
      </c>
      <c r="S3" s="197">
        <v>6.47</v>
      </c>
      <c r="T3" s="197">
        <v>0</v>
      </c>
      <c r="U3" s="197">
        <v>235.46</v>
      </c>
      <c r="V3" s="197">
        <v>2.8</v>
      </c>
      <c r="W3" s="197">
        <v>7.3</v>
      </c>
      <c r="X3" s="197">
        <v>24.14</v>
      </c>
      <c r="Y3" s="197">
        <v>0</v>
      </c>
      <c r="Z3">
        <v>0</v>
      </c>
      <c r="AA3" s="197">
        <v>8.3000000000000007</v>
      </c>
      <c r="AB3" s="197">
        <v>0</v>
      </c>
      <c r="AC3" s="197">
        <v>0</v>
      </c>
      <c r="AD3" s="197">
        <v>0</v>
      </c>
      <c r="AE3" s="197">
        <v>25.3</v>
      </c>
      <c r="AF3" s="197">
        <v>0</v>
      </c>
      <c r="AG3" s="197">
        <v>0</v>
      </c>
      <c r="AH3" s="197">
        <v>0</v>
      </c>
      <c r="AI3" s="197">
        <v>55</v>
      </c>
      <c r="AJ3" s="197">
        <v>0</v>
      </c>
      <c r="AK3" s="197">
        <v>0</v>
      </c>
      <c r="AL3" s="197">
        <v>0</v>
      </c>
      <c r="AM3" s="197">
        <v>0</v>
      </c>
      <c r="AN3" s="197">
        <v>0</v>
      </c>
      <c r="AO3">
        <v>0</v>
      </c>
      <c r="AP3" s="197">
        <v>45.43</v>
      </c>
      <c r="AQ3" s="197">
        <v>18.170000000000002</v>
      </c>
      <c r="AR3" s="197">
        <v>0</v>
      </c>
      <c r="AS3" s="197">
        <v>0</v>
      </c>
      <c r="AT3">
        <v>0</v>
      </c>
      <c r="AU3">
        <v>0</v>
      </c>
      <c r="AV3" s="197">
        <v>0</v>
      </c>
      <c r="AW3" s="197">
        <v>0</v>
      </c>
      <c r="AX3" s="197">
        <v>0</v>
      </c>
      <c r="AY3" s="197">
        <v>0</v>
      </c>
      <c r="AZ3" s="197">
        <v>0</v>
      </c>
      <c r="BA3" s="197">
        <v>0</v>
      </c>
      <c r="BB3" s="197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0</v>
      </c>
      <c r="H4" s="197">
        <v>0</v>
      </c>
      <c r="I4" s="197">
        <v>0</v>
      </c>
      <c r="J4" s="197">
        <v>0</v>
      </c>
      <c r="K4" s="197">
        <v>158.63</v>
      </c>
      <c r="L4" s="197">
        <v>42.02</v>
      </c>
      <c r="M4" s="197">
        <v>0</v>
      </c>
      <c r="N4" s="197">
        <v>14.22</v>
      </c>
      <c r="O4" s="197">
        <v>48.68</v>
      </c>
      <c r="P4" s="197">
        <v>49.39</v>
      </c>
      <c r="Q4" s="197">
        <v>4.91</v>
      </c>
      <c r="R4" s="197">
        <v>10.41</v>
      </c>
      <c r="S4" s="197">
        <v>6.47</v>
      </c>
      <c r="T4" s="197">
        <v>0</v>
      </c>
      <c r="U4" s="197">
        <v>235.46</v>
      </c>
      <c r="V4" s="197">
        <v>2.8</v>
      </c>
      <c r="W4" s="197">
        <v>7.3</v>
      </c>
      <c r="X4" s="197">
        <v>24.14</v>
      </c>
      <c r="Y4" s="197">
        <v>0</v>
      </c>
      <c r="Z4">
        <v>0</v>
      </c>
      <c r="AA4" s="197">
        <v>8.3000000000000007</v>
      </c>
      <c r="AB4" s="197">
        <v>0</v>
      </c>
      <c r="AC4" s="197">
        <v>0</v>
      </c>
      <c r="AD4" s="197">
        <v>0</v>
      </c>
      <c r="AE4" s="197">
        <v>25.3</v>
      </c>
      <c r="AF4" s="197">
        <v>0</v>
      </c>
      <c r="AG4" s="197">
        <v>0</v>
      </c>
      <c r="AH4" s="197">
        <v>0</v>
      </c>
      <c r="AI4" s="197">
        <v>55</v>
      </c>
      <c r="AJ4" s="197">
        <v>0</v>
      </c>
      <c r="AK4" s="197">
        <v>0</v>
      </c>
      <c r="AL4" s="197">
        <v>0</v>
      </c>
      <c r="AM4" s="197">
        <v>0</v>
      </c>
      <c r="AN4" s="197">
        <v>0</v>
      </c>
      <c r="AO4">
        <v>0</v>
      </c>
      <c r="AP4" s="197">
        <v>45.43</v>
      </c>
      <c r="AQ4" s="197">
        <v>18.170000000000002</v>
      </c>
      <c r="AR4" s="197">
        <v>0</v>
      </c>
      <c r="AS4" s="197">
        <v>0</v>
      </c>
      <c r="AT4">
        <v>0</v>
      </c>
      <c r="AU4">
        <v>0</v>
      </c>
      <c r="AV4" s="197">
        <v>0</v>
      </c>
      <c r="AW4" s="197">
        <v>0</v>
      </c>
      <c r="AX4" s="197">
        <v>0</v>
      </c>
      <c r="AY4" s="197">
        <v>0</v>
      </c>
      <c r="AZ4" s="197">
        <v>0</v>
      </c>
      <c r="BA4" s="197">
        <v>0</v>
      </c>
      <c r="BB4" s="197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0</v>
      </c>
      <c r="H5" s="197">
        <v>0</v>
      </c>
      <c r="I5" s="197">
        <v>0</v>
      </c>
      <c r="J5" s="197">
        <v>0</v>
      </c>
      <c r="K5" s="197">
        <v>158.63</v>
      </c>
      <c r="L5" s="197">
        <v>45.42</v>
      </c>
      <c r="M5" s="197">
        <v>0</v>
      </c>
      <c r="N5" s="197">
        <v>14.22</v>
      </c>
      <c r="O5" s="197">
        <v>48.68</v>
      </c>
      <c r="P5" s="197">
        <v>49.39</v>
      </c>
      <c r="Q5" s="197">
        <v>4.91</v>
      </c>
      <c r="R5" s="197">
        <v>10.41</v>
      </c>
      <c r="S5" s="197">
        <v>6.47</v>
      </c>
      <c r="T5" s="197">
        <v>0</v>
      </c>
      <c r="U5" s="197">
        <v>235.46</v>
      </c>
      <c r="V5" s="197">
        <v>2.8</v>
      </c>
      <c r="W5" s="197">
        <v>7.3</v>
      </c>
      <c r="X5" s="197">
        <v>24.14</v>
      </c>
      <c r="Y5" s="197">
        <v>0</v>
      </c>
      <c r="Z5">
        <v>0</v>
      </c>
      <c r="AA5" s="197">
        <v>8.3000000000000007</v>
      </c>
      <c r="AB5" s="197">
        <v>0</v>
      </c>
      <c r="AC5" s="197">
        <v>0</v>
      </c>
      <c r="AD5" s="197">
        <v>0</v>
      </c>
      <c r="AE5" s="197">
        <v>25.3</v>
      </c>
      <c r="AF5" s="197">
        <v>0</v>
      </c>
      <c r="AG5" s="197">
        <v>0</v>
      </c>
      <c r="AH5" s="197">
        <v>0</v>
      </c>
      <c r="AI5" s="197">
        <v>55</v>
      </c>
      <c r="AJ5" s="197">
        <v>0</v>
      </c>
      <c r="AK5" s="197">
        <v>0</v>
      </c>
      <c r="AL5" s="197">
        <v>0</v>
      </c>
      <c r="AM5" s="197">
        <v>0</v>
      </c>
      <c r="AN5" s="197">
        <v>0</v>
      </c>
      <c r="AO5">
        <v>0</v>
      </c>
      <c r="AP5" s="197">
        <v>45.43</v>
      </c>
      <c r="AQ5" s="197">
        <v>18.170000000000002</v>
      </c>
      <c r="AR5" s="197">
        <v>0</v>
      </c>
      <c r="AS5" s="197">
        <v>0</v>
      </c>
      <c r="AT5">
        <v>0</v>
      </c>
      <c r="AU5">
        <v>0</v>
      </c>
      <c r="AV5" s="197">
        <v>0</v>
      </c>
      <c r="AW5" s="197">
        <v>0</v>
      </c>
      <c r="AX5" s="197">
        <v>0</v>
      </c>
      <c r="AY5" s="197">
        <v>0</v>
      </c>
      <c r="AZ5" s="197">
        <v>0</v>
      </c>
      <c r="BA5" s="197">
        <v>0</v>
      </c>
      <c r="BB5" s="197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0</v>
      </c>
      <c r="H6" s="197">
        <v>0</v>
      </c>
      <c r="I6" s="197">
        <v>0</v>
      </c>
      <c r="J6" s="197">
        <v>0</v>
      </c>
      <c r="K6" s="197">
        <v>158.63</v>
      </c>
      <c r="L6" s="197">
        <v>45.42</v>
      </c>
      <c r="M6" s="197">
        <v>0</v>
      </c>
      <c r="N6" s="197">
        <v>14.22</v>
      </c>
      <c r="O6" s="197">
        <v>48.68</v>
      </c>
      <c r="P6" s="197">
        <v>49.39</v>
      </c>
      <c r="Q6" s="197">
        <v>4.91</v>
      </c>
      <c r="R6" s="197">
        <v>10.41</v>
      </c>
      <c r="S6" s="197">
        <v>6.47</v>
      </c>
      <c r="T6" s="197">
        <v>0</v>
      </c>
      <c r="U6" s="197">
        <v>235.46</v>
      </c>
      <c r="V6" s="197">
        <v>2.8</v>
      </c>
      <c r="W6" s="197">
        <v>7.3</v>
      </c>
      <c r="X6" s="197">
        <v>24.14</v>
      </c>
      <c r="Y6" s="197">
        <v>0</v>
      </c>
      <c r="Z6">
        <v>0</v>
      </c>
      <c r="AA6" s="197">
        <v>8.3000000000000007</v>
      </c>
      <c r="AB6" s="197">
        <v>0</v>
      </c>
      <c r="AC6" s="197">
        <v>0</v>
      </c>
      <c r="AD6" s="197">
        <v>0</v>
      </c>
      <c r="AE6" s="197">
        <v>25.3</v>
      </c>
      <c r="AF6" s="197">
        <v>0</v>
      </c>
      <c r="AG6" s="197">
        <v>0</v>
      </c>
      <c r="AH6" s="197">
        <v>0</v>
      </c>
      <c r="AI6" s="197">
        <v>55</v>
      </c>
      <c r="AJ6" s="197">
        <v>0</v>
      </c>
      <c r="AK6" s="197">
        <v>0</v>
      </c>
      <c r="AL6" s="197">
        <v>0</v>
      </c>
      <c r="AM6" s="197">
        <v>0</v>
      </c>
      <c r="AN6" s="197">
        <v>0</v>
      </c>
      <c r="AO6">
        <v>0</v>
      </c>
      <c r="AP6" s="197">
        <v>45.43</v>
      </c>
      <c r="AQ6" s="197">
        <v>18.170000000000002</v>
      </c>
      <c r="AR6" s="197">
        <v>0</v>
      </c>
      <c r="AS6" s="197">
        <v>0</v>
      </c>
      <c r="AT6">
        <v>0</v>
      </c>
      <c r="AU6">
        <v>0</v>
      </c>
      <c r="AV6" s="197">
        <v>0</v>
      </c>
      <c r="AW6" s="197">
        <v>0</v>
      </c>
      <c r="AX6" s="197">
        <v>0</v>
      </c>
      <c r="AY6" s="197">
        <v>0</v>
      </c>
      <c r="AZ6" s="197">
        <v>0</v>
      </c>
      <c r="BA6" s="197">
        <v>0</v>
      </c>
      <c r="BB6" s="197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0</v>
      </c>
      <c r="H7" s="197">
        <v>0</v>
      </c>
      <c r="I7" s="197">
        <v>0</v>
      </c>
      <c r="J7" s="197">
        <v>0</v>
      </c>
      <c r="K7" s="197">
        <v>158.63</v>
      </c>
      <c r="L7" s="197">
        <v>45.42</v>
      </c>
      <c r="M7" s="197">
        <v>0</v>
      </c>
      <c r="N7" s="197">
        <v>14.22</v>
      </c>
      <c r="O7" s="197">
        <v>48.68</v>
      </c>
      <c r="P7" s="197">
        <v>49.39</v>
      </c>
      <c r="Q7" s="197">
        <v>4.91</v>
      </c>
      <c r="R7" s="197">
        <v>10.41</v>
      </c>
      <c r="S7" s="197">
        <v>6.47</v>
      </c>
      <c r="T7" s="197">
        <v>0</v>
      </c>
      <c r="U7" s="197">
        <v>235.46</v>
      </c>
      <c r="V7" s="197">
        <v>2.8</v>
      </c>
      <c r="W7" s="197">
        <v>7.3</v>
      </c>
      <c r="X7" s="197">
        <v>24.14</v>
      </c>
      <c r="Y7" s="197">
        <v>0</v>
      </c>
      <c r="Z7">
        <v>0</v>
      </c>
      <c r="AA7" s="197">
        <v>8.3000000000000007</v>
      </c>
      <c r="AB7" s="197">
        <v>0</v>
      </c>
      <c r="AC7" s="197">
        <v>0</v>
      </c>
      <c r="AD7" s="197">
        <v>0</v>
      </c>
      <c r="AE7" s="197">
        <v>25.3</v>
      </c>
      <c r="AF7" s="197">
        <v>0</v>
      </c>
      <c r="AG7" s="197">
        <v>0</v>
      </c>
      <c r="AH7" s="197">
        <v>0</v>
      </c>
      <c r="AI7" s="197">
        <v>55</v>
      </c>
      <c r="AJ7" s="197">
        <v>0</v>
      </c>
      <c r="AK7" s="197">
        <v>0</v>
      </c>
      <c r="AL7" s="197">
        <v>0</v>
      </c>
      <c r="AM7" s="197">
        <v>0</v>
      </c>
      <c r="AN7" s="197">
        <v>0</v>
      </c>
      <c r="AO7">
        <v>0</v>
      </c>
      <c r="AP7" s="197">
        <v>45.43</v>
      </c>
      <c r="AQ7" s="197">
        <v>18.170000000000002</v>
      </c>
      <c r="AR7" s="197">
        <v>0</v>
      </c>
      <c r="AS7" s="197">
        <v>0</v>
      </c>
      <c r="AT7">
        <v>0</v>
      </c>
      <c r="AU7">
        <v>0</v>
      </c>
      <c r="AV7" s="197">
        <v>0</v>
      </c>
      <c r="AW7" s="197">
        <v>0</v>
      </c>
      <c r="AX7" s="197">
        <v>0</v>
      </c>
      <c r="AY7" s="197">
        <v>0</v>
      </c>
      <c r="AZ7" s="197">
        <v>0</v>
      </c>
      <c r="BA7" s="197">
        <v>0</v>
      </c>
      <c r="BB7" s="19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0</v>
      </c>
      <c r="H8" s="197">
        <v>0</v>
      </c>
      <c r="I8" s="197">
        <v>0</v>
      </c>
      <c r="J8" s="197">
        <v>0</v>
      </c>
      <c r="K8" s="197">
        <v>158.63</v>
      </c>
      <c r="L8" s="197">
        <v>45.42</v>
      </c>
      <c r="M8" s="197">
        <v>0</v>
      </c>
      <c r="N8" s="197">
        <v>14.22</v>
      </c>
      <c r="O8" s="197">
        <v>48.68</v>
      </c>
      <c r="P8" s="197">
        <v>49.39</v>
      </c>
      <c r="Q8" s="197">
        <v>4.91</v>
      </c>
      <c r="R8" s="197">
        <v>10.41</v>
      </c>
      <c r="S8" s="197">
        <v>6.47</v>
      </c>
      <c r="T8" s="197">
        <v>0</v>
      </c>
      <c r="U8" s="197">
        <v>235.46</v>
      </c>
      <c r="V8" s="197">
        <v>2.8</v>
      </c>
      <c r="W8" s="197">
        <v>7.3</v>
      </c>
      <c r="X8" s="197">
        <v>24.14</v>
      </c>
      <c r="Y8" s="197">
        <v>0</v>
      </c>
      <c r="Z8">
        <v>0</v>
      </c>
      <c r="AA8" s="197">
        <v>8.3000000000000007</v>
      </c>
      <c r="AB8" s="197">
        <v>0</v>
      </c>
      <c r="AC8" s="197">
        <v>0</v>
      </c>
      <c r="AD8" s="197">
        <v>0</v>
      </c>
      <c r="AE8" s="197">
        <v>25.46</v>
      </c>
      <c r="AF8" s="197">
        <v>0</v>
      </c>
      <c r="AG8" s="197">
        <v>0</v>
      </c>
      <c r="AH8" s="197">
        <v>0</v>
      </c>
      <c r="AI8" s="197">
        <v>55</v>
      </c>
      <c r="AJ8" s="197">
        <v>0</v>
      </c>
      <c r="AK8" s="197">
        <v>0</v>
      </c>
      <c r="AL8" s="197">
        <v>0</v>
      </c>
      <c r="AM8" s="197">
        <v>0</v>
      </c>
      <c r="AN8" s="197">
        <v>0</v>
      </c>
      <c r="AO8">
        <v>0</v>
      </c>
      <c r="AP8" s="197">
        <v>45.43</v>
      </c>
      <c r="AQ8" s="197">
        <v>18.170000000000002</v>
      </c>
      <c r="AR8" s="197">
        <v>0</v>
      </c>
      <c r="AS8" s="197">
        <v>0</v>
      </c>
      <c r="AT8">
        <v>0</v>
      </c>
      <c r="AU8">
        <v>0</v>
      </c>
      <c r="AV8" s="197">
        <v>0</v>
      </c>
      <c r="AW8" s="197">
        <v>0</v>
      </c>
      <c r="AX8" s="197">
        <v>0</v>
      </c>
      <c r="AY8" s="197">
        <v>0</v>
      </c>
      <c r="AZ8" s="197">
        <v>0</v>
      </c>
      <c r="BA8" s="197">
        <v>0</v>
      </c>
      <c r="BB8" s="197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0</v>
      </c>
      <c r="H9" s="197">
        <v>0</v>
      </c>
      <c r="I9" s="197">
        <v>0</v>
      </c>
      <c r="J9" s="197">
        <v>0</v>
      </c>
      <c r="K9" s="197">
        <v>158.63</v>
      </c>
      <c r="L9" s="197">
        <v>45.42</v>
      </c>
      <c r="M9" s="197">
        <v>0</v>
      </c>
      <c r="N9" s="197">
        <v>14.22</v>
      </c>
      <c r="O9" s="197">
        <v>48.68</v>
      </c>
      <c r="P9" s="197">
        <v>49.39</v>
      </c>
      <c r="Q9" s="197">
        <v>4.91</v>
      </c>
      <c r="R9" s="197">
        <v>10.41</v>
      </c>
      <c r="S9" s="197">
        <v>6.47</v>
      </c>
      <c r="T9" s="197">
        <v>0</v>
      </c>
      <c r="U9" s="197">
        <v>235.46</v>
      </c>
      <c r="V9" s="197">
        <v>2.8</v>
      </c>
      <c r="W9" s="197">
        <v>7.3</v>
      </c>
      <c r="X9" s="197">
        <v>24.14</v>
      </c>
      <c r="Y9" s="197">
        <v>0</v>
      </c>
      <c r="Z9">
        <v>0</v>
      </c>
      <c r="AA9" s="197">
        <v>8.3000000000000007</v>
      </c>
      <c r="AB9" s="197">
        <v>0</v>
      </c>
      <c r="AC9" s="197">
        <v>0</v>
      </c>
      <c r="AD9" s="197">
        <v>0</v>
      </c>
      <c r="AE9" s="197">
        <v>25.62</v>
      </c>
      <c r="AF9" s="197">
        <v>0</v>
      </c>
      <c r="AG9" s="197">
        <v>0</v>
      </c>
      <c r="AH9" s="197">
        <v>0</v>
      </c>
      <c r="AI9" s="197">
        <v>55</v>
      </c>
      <c r="AJ9" s="197">
        <v>0</v>
      </c>
      <c r="AK9" s="197">
        <v>0</v>
      </c>
      <c r="AL9" s="197">
        <v>0</v>
      </c>
      <c r="AM9" s="197">
        <v>0</v>
      </c>
      <c r="AN9" s="197">
        <v>0</v>
      </c>
      <c r="AO9">
        <v>0</v>
      </c>
      <c r="AP9" s="197">
        <v>43.92</v>
      </c>
      <c r="AQ9" s="197">
        <v>18.170000000000002</v>
      </c>
      <c r="AR9" s="197">
        <v>0</v>
      </c>
      <c r="AS9" s="197">
        <v>0</v>
      </c>
      <c r="AT9">
        <v>0</v>
      </c>
      <c r="AU9">
        <v>0</v>
      </c>
      <c r="AV9" s="197">
        <v>0</v>
      </c>
      <c r="AW9" s="197">
        <v>0</v>
      </c>
      <c r="AX9" s="197">
        <v>0</v>
      </c>
      <c r="AY9" s="197">
        <v>0</v>
      </c>
      <c r="AZ9" s="197">
        <v>0</v>
      </c>
      <c r="BA9" s="197">
        <v>0</v>
      </c>
      <c r="BB9" s="197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0</v>
      </c>
      <c r="H10" s="197">
        <v>0</v>
      </c>
      <c r="I10" s="197">
        <v>0</v>
      </c>
      <c r="J10" s="197">
        <v>0</v>
      </c>
      <c r="K10" s="197">
        <v>158.63</v>
      </c>
      <c r="L10" s="197">
        <v>45.42</v>
      </c>
      <c r="M10" s="197">
        <v>0</v>
      </c>
      <c r="N10" s="197">
        <v>14.22</v>
      </c>
      <c r="O10" s="197">
        <v>48.68</v>
      </c>
      <c r="P10" s="197">
        <v>49.39</v>
      </c>
      <c r="Q10" s="197">
        <v>4.91</v>
      </c>
      <c r="R10" s="197">
        <v>10.41</v>
      </c>
      <c r="S10" s="197">
        <v>6.47</v>
      </c>
      <c r="T10" s="197">
        <v>0</v>
      </c>
      <c r="U10" s="197">
        <v>235.46</v>
      </c>
      <c r="V10" s="197">
        <v>2.8</v>
      </c>
      <c r="W10" s="197">
        <v>7.3</v>
      </c>
      <c r="X10" s="197">
        <v>24.14</v>
      </c>
      <c r="Y10" s="197">
        <v>0</v>
      </c>
      <c r="Z10">
        <v>0</v>
      </c>
      <c r="AA10" s="197">
        <v>8.3000000000000007</v>
      </c>
      <c r="AB10" s="197">
        <v>0</v>
      </c>
      <c r="AC10" s="197">
        <v>0</v>
      </c>
      <c r="AD10" s="197">
        <v>0</v>
      </c>
      <c r="AE10" s="197">
        <v>25.62</v>
      </c>
      <c r="AF10" s="197">
        <v>0</v>
      </c>
      <c r="AG10" s="197">
        <v>0</v>
      </c>
      <c r="AH10" s="197">
        <v>0</v>
      </c>
      <c r="AI10" s="197">
        <v>55</v>
      </c>
      <c r="AJ10" s="197">
        <v>0</v>
      </c>
      <c r="AK10" s="197">
        <v>0</v>
      </c>
      <c r="AL10" s="197">
        <v>0</v>
      </c>
      <c r="AM10" s="197">
        <v>0</v>
      </c>
      <c r="AN10" s="197">
        <v>0</v>
      </c>
      <c r="AO10">
        <v>0</v>
      </c>
      <c r="AP10" s="197">
        <v>43.92</v>
      </c>
      <c r="AQ10" s="197">
        <v>18.170000000000002</v>
      </c>
      <c r="AR10" s="197">
        <v>0</v>
      </c>
      <c r="AS10" s="197">
        <v>0</v>
      </c>
      <c r="AT10">
        <v>0</v>
      </c>
      <c r="AU10">
        <v>0</v>
      </c>
      <c r="AV10" s="197">
        <v>0</v>
      </c>
      <c r="AW10" s="197">
        <v>0</v>
      </c>
      <c r="AX10" s="197">
        <v>0</v>
      </c>
      <c r="AY10" s="197">
        <v>0</v>
      </c>
      <c r="AZ10" s="197">
        <v>0</v>
      </c>
      <c r="BA10" s="197">
        <v>0</v>
      </c>
      <c r="BB10" s="197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0</v>
      </c>
      <c r="H11" s="197">
        <v>0</v>
      </c>
      <c r="I11" s="197">
        <v>0</v>
      </c>
      <c r="J11" s="197">
        <v>0</v>
      </c>
      <c r="K11" s="197">
        <v>158.63</v>
      </c>
      <c r="L11" s="197">
        <v>47</v>
      </c>
      <c r="M11" s="197">
        <v>0</v>
      </c>
      <c r="N11" s="197">
        <v>14.22</v>
      </c>
      <c r="O11" s="197">
        <v>48.68</v>
      </c>
      <c r="P11" s="197">
        <v>49.39</v>
      </c>
      <c r="Q11" s="197">
        <v>4.91</v>
      </c>
      <c r="R11" s="197">
        <v>10.41</v>
      </c>
      <c r="S11" s="197">
        <v>6.48</v>
      </c>
      <c r="T11" s="197">
        <v>0</v>
      </c>
      <c r="U11" s="197">
        <v>235.46</v>
      </c>
      <c r="V11" s="197">
        <v>2.8</v>
      </c>
      <c r="W11" s="197">
        <v>7.3</v>
      </c>
      <c r="X11" s="197">
        <v>24.14</v>
      </c>
      <c r="Y11" s="197">
        <v>0</v>
      </c>
      <c r="Z11">
        <v>0</v>
      </c>
      <c r="AA11" s="197">
        <v>8.3000000000000007</v>
      </c>
      <c r="AB11" s="197">
        <v>0</v>
      </c>
      <c r="AC11" s="197">
        <v>0</v>
      </c>
      <c r="AD11" s="197">
        <v>0</v>
      </c>
      <c r="AE11" s="197">
        <v>25.62</v>
      </c>
      <c r="AF11" s="197">
        <v>0</v>
      </c>
      <c r="AG11" s="197">
        <v>0</v>
      </c>
      <c r="AH11" s="197">
        <v>0</v>
      </c>
      <c r="AI11" s="197">
        <v>55</v>
      </c>
      <c r="AJ11" s="197">
        <v>0</v>
      </c>
      <c r="AK11" s="197">
        <v>0</v>
      </c>
      <c r="AL11" s="197">
        <v>0</v>
      </c>
      <c r="AM11" s="197">
        <v>0</v>
      </c>
      <c r="AN11" s="197">
        <v>0</v>
      </c>
      <c r="AO11">
        <v>0</v>
      </c>
      <c r="AP11" s="197">
        <v>43.92</v>
      </c>
      <c r="AQ11" s="197">
        <v>18.170000000000002</v>
      </c>
      <c r="AR11" s="197">
        <v>0</v>
      </c>
      <c r="AS11" s="197">
        <v>0</v>
      </c>
      <c r="AT11">
        <v>0</v>
      </c>
      <c r="AU11">
        <v>0</v>
      </c>
      <c r="AV11" s="197">
        <v>0</v>
      </c>
      <c r="AW11" s="197">
        <v>0</v>
      </c>
      <c r="AX11" s="197">
        <v>0</v>
      </c>
      <c r="AY11" s="197">
        <v>0</v>
      </c>
      <c r="AZ11" s="197">
        <v>0</v>
      </c>
      <c r="BA11" s="197">
        <v>0</v>
      </c>
      <c r="BB11" s="197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0</v>
      </c>
      <c r="H12" s="197">
        <v>0</v>
      </c>
      <c r="I12" s="197">
        <v>0</v>
      </c>
      <c r="J12" s="197">
        <v>0</v>
      </c>
      <c r="K12" s="197">
        <v>158.63</v>
      </c>
      <c r="L12" s="197">
        <v>47</v>
      </c>
      <c r="M12" s="197">
        <v>0</v>
      </c>
      <c r="N12" s="197">
        <v>14.22</v>
      </c>
      <c r="O12" s="197">
        <v>48.68</v>
      </c>
      <c r="P12" s="197">
        <v>49.39</v>
      </c>
      <c r="Q12" s="197">
        <v>4.91</v>
      </c>
      <c r="R12" s="197">
        <v>10.41</v>
      </c>
      <c r="S12" s="197">
        <v>6.48</v>
      </c>
      <c r="T12" s="197">
        <v>0</v>
      </c>
      <c r="U12" s="197">
        <v>235.46</v>
      </c>
      <c r="V12" s="197">
        <v>2.8</v>
      </c>
      <c r="W12" s="197">
        <v>7.3</v>
      </c>
      <c r="X12" s="197">
        <v>24.14</v>
      </c>
      <c r="Y12" s="197">
        <v>0</v>
      </c>
      <c r="Z12">
        <v>0</v>
      </c>
      <c r="AA12" s="197">
        <v>8.3000000000000007</v>
      </c>
      <c r="AB12" s="197">
        <v>0</v>
      </c>
      <c r="AC12" s="197">
        <v>0</v>
      </c>
      <c r="AD12" s="197">
        <v>0</v>
      </c>
      <c r="AE12" s="197">
        <v>25.62</v>
      </c>
      <c r="AF12" s="197">
        <v>0</v>
      </c>
      <c r="AG12" s="197">
        <v>0</v>
      </c>
      <c r="AH12" s="197">
        <v>0</v>
      </c>
      <c r="AI12" s="197">
        <v>55</v>
      </c>
      <c r="AJ12" s="197">
        <v>0</v>
      </c>
      <c r="AK12" s="197">
        <v>0</v>
      </c>
      <c r="AL12" s="197">
        <v>0</v>
      </c>
      <c r="AM12" s="197">
        <v>0</v>
      </c>
      <c r="AN12" s="197">
        <v>0</v>
      </c>
      <c r="AO12">
        <v>0</v>
      </c>
      <c r="AP12" s="197">
        <v>43.92</v>
      </c>
      <c r="AQ12" s="197">
        <v>18.170000000000002</v>
      </c>
      <c r="AR12" s="197">
        <v>0</v>
      </c>
      <c r="AS12" s="197">
        <v>0</v>
      </c>
      <c r="AT12">
        <v>0</v>
      </c>
      <c r="AU12">
        <v>0</v>
      </c>
      <c r="AV12" s="197">
        <v>0</v>
      </c>
      <c r="AW12" s="197">
        <v>0</v>
      </c>
      <c r="AX12" s="197">
        <v>0</v>
      </c>
      <c r="AY12" s="197">
        <v>0</v>
      </c>
      <c r="AZ12" s="197">
        <v>0</v>
      </c>
      <c r="BA12" s="197">
        <v>0</v>
      </c>
      <c r="BB12" s="197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0</v>
      </c>
      <c r="H13" s="197">
        <v>0</v>
      </c>
      <c r="I13" s="197">
        <v>0</v>
      </c>
      <c r="J13" s="197">
        <v>0</v>
      </c>
      <c r="K13" s="197">
        <v>158.63</v>
      </c>
      <c r="L13" s="197">
        <v>45.42</v>
      </c>
      <c r="M13" s="197">
        <v>0</v>
      </c>
      <c r="N13" s="197">
        <v>14.22</v>
      </c>
      <c r="O13" s="197">
        <v>48.68</v>
      </c>
      <c r="P13" s="197">
        <v>49.39</v>
      </c>
      <c r="Q13" s="197">
        <v>4.91</v>
      </c>
      <c r="R13" s="197">
        <v>10.41</v>
      </c>
      <c r="S13" s="197">
        <v>6.37</v>
      </c>
      <c r="T13" s="197">
        <v>0</v>
      </c>
      <c r="U13" s="197">
        <v>235.46</v>
      </c>
      <c r="V13" s="197">
        <v>2.8</v>
      </c>
      <c r="W13" s="197">
        <v>7.3</v>
      </c>
      <c r="X13" s="197">
        <v>24.14</v>
      </c>
      <c r="Y13" s="197">
        <v>0</v>
      </c>
      <c r="Z13">
        <v>0</v>
      </c>
      <c r="AA13" s="197">
        <v>8.3000000000000007</v>
      </c>
      <c r="AB13" s="197">
        <v>0</v>
      </c>
      <c r="AC13" s="197">
        <v>0</v>
      </c>
      <c r="AD13" s="197">
        <v>0</v>
      </c>
      <c r="AE13" s="197">
        <v>25.62</v>
      </c>
      <c r="AF13" s="197">
        <v>0</v>
      </c>
      <c r="AG13" s="197">
        <v>0</v>
      </c>
      <c r="AH13" s="197">
        <v>0</v>
      </c>
      <c r="AI13" s="197">
        <v>55</v>
      </c>
      <c r="AJ13" s="197">
        <v>0</v>
      </c>
      <c r="AK13" s="197">
        <v>0</v>
      </c>
      <c r="AL13" s="197">
        <v>0</v>
      </c>
      <c r="AM13" s="197">
        <v>0</v>
      </c>
      <c r="AN13" s="197">
        <v>0</v>
      </c>
      <c r="AO13">
        <v>0</v>
      </c>
      <c r="AP13" s="197">
        <v>43.92</v>
      </c>
      <c r="AQ13" s="197">
        <v>18.170000000000002</v>
      </c>
      <c r="AR13" s="197">
        <v>0</v>
      </c>
      <c r="AS13" s="197">
        <v>0</v>
      </c>
      <c r="AT13">
        <v>0</v>
      </c>
      <c r="AU13">
        <v>0</v>
      </c>
      <c r="AV13" s="197">
        <v>0</v>
      </c>
      <c r="AW13" s="197">
        <v>0</v>
      </c>
      <c r="AX13" s="197">
        <v>0</v>
      </c>
      <c r="AY13" s="197">
        <v>0</v>
      </c>
      <c r="AZ13" s="197">
        <v>0</v>
      </c>
      <c r="BA13" s="197">
        <v>0</v>
      </c>
      <c r="BB13" s="197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0</v>
      </c>
      <c r="H14" s="197">
        <v>0</v>
      </c>
      <c r="I14" s="197">
        <v>0</v>
      </c>
      <c r="J14" s="197">
        <v>0</v>
      </c>
      <c r="K14" s="197">
        <v>158.63</v>
      </c>
      <c r="L14" s="197">
        <v>45.42</v>
      </c>
      <c r="M14" s="197">
        <v>0</v>
      </c>
      <c r="N14" s="197">
        <v>14.22</v>
      </c>
      <c r="O14" s="197">
        <v>48.68</v>
      </c>
      <c r="P14" s="197">
        <v>49.39</v>
      </c>
      <c r="Q14" s="197">
        <v>4.91</v>
      </c>
      <c r="R14" s="197">
        <v>10.41</v>
      </c>
      <c r="S14" s="197">
        <v>6.47</v>
      </c>
      <c r="T14" s="197">
        <v>0</v>
      </c>
      <c r="U14" s="197">
        <v>235.46</v>
      </c>
      <c r="V14" s="197">
        <v>2.8</v>
      </c>
      <c r="W14" s="197">
        <v>7.3</v>
      </c>
      <c r="X14" s="197">
        <v>24.14</v>
      </c>
      <c r="Y14" s="197">
        <v>0</v>
      </c>
      <c r="Z14">
        <v>0</v>
      </c>
      <c r="AA14" s="197">
        <v>8.3000000000000007</v>
      </c>
      <c r="AB14" s="197">
        <v>0</v>
      </c>
      <c r="AC14" s="197">
        <v>0</v>
      </c>
      <c r="AD14" s="197">
        <v>0</v>
      </c>
      <c r="AE14" s="197">
        <v>25.62</v>
      </c>
      <c r="AF14" s="197">
        <v>0</v>
      </c>
      <c r="AG14" s="197">
        <v>0</v>
      </c>
      <c r="AH14" s="197">
        <v>0</v>
      </c>
      <c r="AI14" s="197">
        <v>55</v>
      </c>
      <c r="AJ14" s="197">
        <v>0</v>
      </c>
      <c r="AK14" s="197">
        <v>0</v>
      </c>
      <c r="AL14" s="197">
        <v>0</v>
      </c>
      <c r="AM14" s="197">
        <v>0</v>
      </c>
      <c r="AN14" s="197">
        <v>0</v>
      </c>
      <c r="AO14">
        <v>0</v>
      </c>
      <c r="AP14" s="197">
        <v>43.92</v>
      </c>
      <c r="AQ14" s="197">
        <v>18.170000000000002</v>
      </c>
      <c r="AR14" s="197">
        <v>0</v>
      </c>
      <c r="AS14" s="197">
        <v>0</v>
      </c>
      <c r="AT14">
        <v>0</v>
      </c>
      <c r="AU14">
        <v>0</v>
      </c>
      <c r="AV14" s="197">
        <v>0</v>
      </c>
      <c r="AW14" s="197">
        <v>0</v>
      </c>
      <c r="AX14" s="197">
        <v>0</v>
      </c>
      <c r="AY14" s="197">
        <v>0</v>
      </c>
      <c r="AZ14" s="197">
        <v>0</v>
      </c>
      <c r="BA14" s="197">
        <v>0</v>
      </c>
      <c r="BB14" s="197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158.63</v>
      </c>
      <c r="L15" s="197">
        <v>45.44</v>
      </c>
      <c r="M15" s="197">
        <v>0</v>
      </c>
      <c r="N15" s="197">
        <v>14.22</v>
      </c>
      <c r="O15" s="197">
        <v>48.68</v>
      </c>
      <c r="P15" s="197">
        <v>49.39</v>
      </c>
      <c r="Q15" s="197">
        <v>4.91</v>
      </c>
      <c r="R15" s="197">
        <v>10.41</v>
      </c>
      <c r="S15" s="197">
        <v>6.47</v>
      </c>
      <c r="T15" s="197">
        <v>0</v>
      </c>
      <c r="U15" s="197">
        <v>235.46</v>
      </c>
      <c r="V15" s="197">
        <v>2.8</v>
      </c>
      <c r="W15" s="197">
        <v>7.3</v>
      </c>
      <c r="X15" s="197">
        <v>24.14</v>
      </c>
      <c r="Y15" s="197">
        <v>0</v>
      </c>
      <c r="Z15">
        <v>0</v>
      </c>
      <c r="AA15" s="197">
        <v>8.58</v>
      </c>
      <c r="AB15" s="197">
        <v>0</v>
      </c>
      <c r="AC15" s="197">
        <v>0</v>
      </c>
      <c r="AD15" s="197">
        <v>0</v>
      </c>
      <c r="AE15" s="197">
        <v>25.62</v>
      </c>
      <c r="AF15" s="197">
        <v>0</v>
      </c>
      <c r="AG15" s="197">
        <v>0</v>
      </c>
      <c r="AH15" s="197">
        <v>0</v>
      </c>
      <c r="AI15" s="197">
        <v>55</v>
      </c>
      <c r="AJ15" s="197">
        <v>0</v>
      </c>
      <c r="AK15" s="197">
        <v>0</v>
      </c>
      <c r="AL15" s="197">
        <v>0</v>
      </c>
      <c r="AM15" s="197">
        <v>0</v>
      </c>
      <c r="AN15" s="197">
        <v>0</v>
      </c>
      <c r="AO15">
        <v>0</v>
      </c>
      <c r="AP15" s="197">
        <v>43.92</v>
      </c>
      <c r="AQ15" s="197">
        <v>18.170000000000002</v>
      </c>
      <c r="AR15" s="197">
        <v>0</v>
      </c>
      <c r="AS15" s="197">
        <v>0</v>
      </c>
      <c r="AT15">
        <v>0</v>
      </c>
      <c r="AU15">
        <v>0</v>
      </c>
      <c r="AV15" s="197">
        <v>0</v>
      </c>
      <c r="AW15" s="197">
        <v>0</v>
      </c>
      <c r="AX15" s="197">
        <v>0</v>
      </c>
      <c r="AY15" s="197">
        <v>0</v>
      </c>
      <c r="AZ15" s="197">
        <v>0</v>
      </c>
      <c r="BA15" s="197">
        <v>0</v>
      </c>
      <c r="BB15" s="197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0</v>
      </c>
      <c r="H16" s="197">
        <v>0</v>
      </c>
      <c r="I16" s="197">
        <v>0</v>
      </c>
      <c r="J16" s="197">
        <v>0</v>
      </c>
      <c r="K16" s="197">
        <v>158.63</v>
      </c>
      <c r="L16" s="197">
        <v>45.44</v>
      </c>
      <c r="M16" s="197">
        <v>0</v>
      </c>
      <c r="N16" s="197">
        <v>14.22</v>
      </c>
      <c r="O16" s="197">
        <v>48.68</v>
      </c>
      <c r="P16" s="197">
        <v>49.39</v>
      </c>
      <c r="Q16" s="197">
        <v>4.91</v>
      </c>
      <c r="R16" s="197">
        <v>10.41</v>
      </c>
      <c r="S16" s="197">
        <v>6.47</v>
      </c>
      <c r="T16" s="197">
        <v>0</v>
      </c>
      <c r="U16" s="197">
        <v>235.46</v>
      </c>
      <c r="V16" s="197">
        <v>2.8</v>
      </c>
      <c r="W16" s="197">
        <v>7.3</v>
      </c>
      <c r="X16" s="197">
        <v>24.14</v>
      </c>
      <c r="Y16" s="197">
        <v>0</v>
      </c>
      <c r="Z16">
        <v>0</v>
      </c>
      <c r="AA16" s="197">
        <v>8.58</v>
      </c>
      <c r="AB16" s="197">
        <v>0</v>
      </c>
      <c r="AC16" s="197">
        <v>0</v>
      </c>
      <c r="AD16" s="197">
        <v>0</v>
      </c>
      <c r="AE16" s="197">
        <v>25.62</v>
      </c>
      <c r="AF16" s="197">
        <v>0</v>
      </c>
      <c r="AG16" s="197">
        <v>0</v>
      </c>
      <c r="AH16" s="197">
        <v>0</v>
      </c>
      <c r="AI16" s="197">
        <v>55</v>
      </c>
      <c r="AJ16" s="197">
        <v>0</v>
      </c>
      <c r="AK16" s="197">
        <v>0</v>
      </c>
      <c r="AL16" s="197">
        <v>0</v>
      </c>
      <c r="AM16" s="197">
        <v>0</v>
      </c>
      <c r="AN16" s="197">
        <v>0</v>
      </c>
      <c r="AO16">
        <v>0</v>
      </c>
      <c r="AP16" s="197">
        <v>43.92</v>
      </c>
      <c r="AQ16" s="197">
        <v>18.170000000000002</v>
      </c>
      <c r="AR16" s="197">
        <v>0</v>
      </c>
      <c r="AS16" s="197">
        <v>0</v>
      </c>
      <c r="AT16">
        <v>0</v>
      </c>
      <c r="AU16">
        <v>0</v>
      </c>
      <c r="AV16" s="197">
        <v>0</v>
      </c>
      <c r="AW16" s="197">
        <v>0</v>
      </c>
      <c r="AX16" s="197">
        <v>0</v>
      </c>
      <c r="AY16" s="197">
        <v>0</v>
      </c>
      <c r="AZ16" s="197">
        <v>0</v>
      </c>
      <c r="BA16" s="197">
        <v>0</v>
      </c>
      <c r="BB16" s="197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158.63</v>
      </c>
      <c r="L17" s="197">
        <v>47.03</v>
      </c>
      <c r="M17" s="197">
        <v>0</v>
      </c>
      <c r="N17" s="197">
        <v>14.22</v>
      </c>
      <c r="O17" s="197">
        <v>48.68</v>
      </c>
      <c r="P17" s="197">
        <v>49.39</v>
      </c>
      <c r="Q17" s="197">
        <v>4.91</v>
      </c>
      <c r="R17" s="197">
        <v>10.41</v>
      </c>
      <c r="S17" s="197">
        <v>6.47</v>
      </c>
      <c r="T17" s="197">
        <v>0</v>
      </c>
      <c r="U17" s="197">
        <v>235.46</v>
      </c>
      <c r="V17" s="197">
        <v>2.8</v>
      </c>
      <c r="W17" s="197">
        <v>7.3</v>
      </c>
      <c r="X17" s="197">
        <v>24.14</v>
      </c>
      <c r="Y17" s="197">
        <v>0</v>
      </c>
      <c r="Z17">
        <v>0</v>
      </c>
      <c r="AA17" s="197">
        <v>8.58</v>
      </c>
      <c r="AB17" s="197">
        <v>0</v>
      </c>
      <c r="AC17" s="197">
        <v>0</v>
      </c>
      <c r="AD17" s="197">
        <v>0</v>
      </c>
      <c r="AE17" s="197">
        <v>25.62</v>
      </c>
      <c r="AF17" s="197">
        <v>0</v>
      </c>
      <c r="AG17" s="197">
        <v>0</v>
      </c>
      <c r="AH17" s="197">
        <v>0</v>
      </c>
      <c r="AI17" s="197">
        <v>55</v>
      </c>
      <c r="AJ17" s="197">
        <v>0</v>
      </c>
      <c r="AK17" s="197">
        <v>0</v>
      </c>
      <c r="AL17" s="197">
        <v>0</v>
      </c>
      <c r="AM17" s="197">
        <v>0</v>
      </c>
      <c r="AN17" s="197">
        <v>0</v>
      </c>
      <c r="AO17">
        <v>0</v>
      </c>
      <c r="AP17" s="197">
        <v>43.92</v>
      </c>
      <c r="AQ17" s="197">
        <v>18.170000000000002</v>
      </c>
      <c r="AR17" s="197">
        <v>0</v>
      </c>
      <c r="AS17" s="197">
        <v>0</v>
      </c>
      <c r="AT17">
        <v>0</v>
      </c>
      <c r="AU17">
        <v>0</v>
      </c>
      <c r="AV17" s="197">
        <v>0</v>
      </c>
      <c r="AW17" s="197">
        <v>0</v>
      </c>
      <c r="AX17" s="197">
        <v>0</v>
      </c>
      <c r="AY17" s="197">
        <v>0</v>
      </c>
      <c r="AZ17" s="197">
        <v>0</v>
      </c>
      <c r="BA17" s="197">
        <v>0</v>
      </c>
      <c r="BB17" s="19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158.63</v>
      </c>
      <c r="L18" s="197">
        <v>45.44</v>
      </c>
      <c r="M18" s="197">
        <v>0</v>
      </c>
      <c r="N18" s="197">
        <v>14.22</v>
      </c>
      <c r="O18" s="197">
        <v>48.68</v>
      </c>
      <c r="P18" s="197">
        <v>49.39</v>
      </c>
      <c r="Q18" s="197">
        <v>4.91</v>
      </c>
      <c r="R18" s="197">
        <v>10.41</v>
      </c>
      <c r="S18" s="197">
        <v>6.47</v>
      </c>
      <c r="T18" s="197">
        <v>0</v>
      </c>
      <c r="U18" s="197">
        <v>235.46</v>
      </c>
      <c r="V18" s="197">
        <v>2.8</v>
      </c>
      <c r="W18" s="197">
        <v>7.3</v>
      </c>
      <c r="X18" s="197">
        <v>24.14</v>
      </c>
      <c r="Y18" s="197">
        <v>0</v>
      </c>
      <c r="Z18">
        <v>0</v>
      </c>
      <c r="AA18" s="197">
        <v>8.58</v>
      </c>
      <c r="AB18" s="197">
        <v>0</v>
      </c>
      <c r="AC18" s="197">
        <v>0</v>
      </c>
      <c r="AD18" s="197">
        <v>0</v>
      </c>
      <c r="AE18" s="197">
        <v>25.62</v>
      </c>
      <c r="AF18" s="197">
        <v>0</v>
      </c>
      <c r="AG18" s="197">
        <v>0</v>
      </c>
      <c r="AH18" s="197">
        <v>0</v>
      </c>
      <c r="AI18" s="197">
        <v>55</v>
      </c>
      <c r="AJ18" s="197">
        <v>0</v>
      </c>
      <c r="AK18" s="197">
        <v>0</v>
      </c>
      <c r="AL18" s="197">
        <v>0</v>
      </c>
      <c r="AM18" s="197">
        <v>0</v>
      </c>
      <c r="AN18" s="197">
        <v>0</v>
      </c>
      <c r="AO18">
        <v>0</v>
      </c>
      <c r="AP18" s="197">
        <v>43.92</v>
      </c>
      <c r="AQ18" s="197">
        <v>18.170000000000002</v>
      </c>
      <c r="AR18" s="197">
        <v>0</v>
      </c>
      <c r="AS18" s="197">
        <v>0</v>
      </c>
      <c r="AT18">
        <v>0</v>
      </c>
      <c r="AU18">
        <v>0</v>
      </c>
      <c r="AV18" s="197">
        <v>0</v>
      </c>
      <c r="AW18" s="197">
        <v>0</v>
      </c>
      <c r="AX18" s="197">
        <v>0</v>
      </c>
      <c r="AY18" s="197">
        <v>0</v>
      </c>
      <c r="AZ18" s="197">
        <v>0</v>
      </c>
      <c r="BA18" s="197">
        <v>0</v>
      </c>
      <c r="BB18" s="197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0</v>
      </c>
      <c r="H19" s="197">
        <v>0</v>
      </c>
      <c r="I19" s="197">
        <v>0</v>
      </c>
      <c r="J19" s="197">
        <v>0</v>
      </c>
      <c r="K19" s="197">
        <v>158.63</v>
      </c>
      <c r="L19" s="197">
        <v>45.44</v>
      </c>
      <c r="M19" s="197">
        <v>0</v>
      </c>
      <c r="N19" s="197">
        <v>14.22</v>
      </c>
      <c r="O19" s="197">
        <v>48.68</v>
      </c>
      <c r="P19" s="197">
        <v>49.39</v>
      </c>
      <c r="Q19" s="197">
        <v>4.91</v>
      </c>
      <c r="R19" s="197">
        <v>10.41</v>
      </c>
      <c r="S19" s="197">
        <v>6.47</v>
      </c>
      <c r="T19" s="197">
        <v>0</v>
      </c>
      <c r="U19" s="197">
        <v>235.46</v>
      </c>
      <c r="V19" s="197">
        <v>2.8</v>
      </c>
      <c r="W19" s="197">
        <v>7.3</v>
      </c>
      <c r="X19" s="197">
        <v>24.14</v>
      </c>
      <c r="Y19" s="197">
        <v>0</v>
      </c>
      <c r="Z19">
        <v>0</v>
      </c>
      <c r="AA19" s="197">
        <v>8.58</v>
      </c>
      <c r="AB19" s="197">
        <v>0</v>
      </c>
      <c r="AC19" s="197">
        <v>0</v>
      </c>
      <c r="AD19" s="197">
        <v>0</v>
      </c>
      <c r="AE19" s="197">
        <v>25.62</v>
      </c>
      <c r="AF19" s="197">
        <v>0</v>
      </c>
      <c r="AG19" s="197">
        <v>0</v>
      </c>
      <c r="AH19" s="197">
        <v>0</v>
      </c>
      <c r="AI19" s="197">
        <v>55</v>
      </c>
      <c r="AJ19" s="197">
        <v>0</v>
      </c>
      <c r="AK19" s="197">
        <v>0</v>
      </c>
      <c r="AL19" s="197">
        <v>0</v>
      </c>
      <c r="AM19" s="197">
        <v>0</v>
      </c>
      <c r="AN19" s="197">
        <v>0</v>
      </c>
      <c r="AO19">
        <v>0</v>
      </c>
      <c r="AP19" s="197">
        <v>43.92</v>
      </c>
      <c r="AQ19" s="197">
        <v>18.170000000000002</v>
      </c>
      <c r="AR19" s="197">
        <v>0</v>
      </c>
      <c r="AS19" s="197">
        <v>0</v>
      </c>
      <c r="AT19">
        <v>0</v>
      </c>
      <c r="AU19">
        <v>0</v>
      </c>
      <c r="AV19" s="197">
        <v>0</v>
      </c>
      <c r="AW19" s="197">
        <v>0</v>
      </c>
      <c r="AX19" s="197">
        <v>0</v>
      </c>
      <c r="AY19" s="197">
        <v>0</v>
      </c>
      <c r="AZ19" s="197">
        <v>0</v>
      </c>
      <c r="BA19" s="197">
        <v>0</v>
      </c>
      <c r="BB19" s="197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0</v>
      </c>
      <c r="H20" s="197">
        <v>0</v>
      </c>
      <c r="I20" s="197">
        <v>0</v>
      </c>
      <c r="J20" s="197">
        <v>0</v>
      </c>
      <c r="K20" s="197">
        <v>158.63</v>
      </c>
      <c r="L20" s="197">
        <v>45.44</v>
      </c>
      <c r="M20" s="197">
        <v>0</v>
      </c>
      <c r="N20" s="197">
        <v>14.22</v>
      </c>
      <c r="O20" s="197">
        <v>48.68</v>
      </c>
      <c r="P20" s="197">
        <v>49.39</v>
      </c>
      <c r="Q20" s="197">
        <v>4.91</v>
      </c>
      <c r="R20" s="197">
        <v>10.41</v>
      </c>
      <c r="S20" s="197">
        <v>6.47</v>
      </c>
      <c r="T20" s="197">
        <v>0</v>
      </c>
      <c r="U20" s="197">
        <v>235.46</v>
      </c>
      <c r="V20" s="197">
        <v>2.8</v>
      </c>
      <c r="W20" s="197">
        <v>7.3</v>
      </c>
      <c r="X20" s="197">
        <v>24.14</v>
      </c>
      <c r="Y20" s="197">
        <v>0</v>
      </c>
      <c r="Z20">
        <v>0</v>
      </c>
      <c r="AA20" s="197">
        <v>8.58</v>
      </c>
      <c r="AB20" s="197">
        <v>0</v>
      </c>
      <c r="AC20" s="197">
        <v>0</v>
      </c>
      <c r="AD20" s="197">
        <v>0</v>
      </c>
      <c r="AE20" s="197">
        <v>25.14</v>
      </c>
      <c r="AF20" s="197">
        <v>0</v>
      </c>
      <c r="AG20" s="197">
        <v>0</v>
      </c>
      <c r="AH20" s="197">
        <v>0</v>
      </c>
      <c r="AI20" s="197">
        <v>55</v>
      </c>
      <c r="AJ20" s="197">
        <v>0</v>
      </c>
      <c r="AK20" s="197">
        <v>0</v>
      </c>
      <c r="AL20" s="197">
        <v>0</v>
      </c>
      <c r="AM20" s="197">
        <v>0</v>
      </c>
      <c r="AN20" s="197">
        <v>0</v>
      </c>
      <c r="AO20">
        <v>0</v>
      </c>
      <c r="AP20" s="197">
        <v>43.92</v>
      </c>
      <c r="AQ20" s="197">
        <v>18.170000000000002</v>
      </c>
      <c r="AR20" s="197">
        <v>0</v>
      </c>
      <c r="AS20" s="197">
        <v>0</v>
      </c>
      <c r="AT20">
        <v>0</v>
      </c>
      <c r="AU20">
        <v>0</v>
      </c>
      <c r="AV20" s="197">
        <v>0</v>
      </c>
      <c r="AW20" s="197">
        <v>0</v>
      </c>
      <c r="AX20" s="197">
        <v>0</v>
      </c>
      <c r="AY20" s="197">
        <v>0</v>
      </c>
      <c r="AZ20" s="197">
        <v>0</v>
      </c>
      <c r="BA20" s="197">
        <v>0</v>
      </c>
      <c r="BB20" s="197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0</v>
      </c>
      <c r="H21" s="197">
        <v>0</v>
      </c>
      <c r="I21" s="197">
        <v>0</v>
      </c>
      <c r="J21" s="197">
        <v>0</v>
      </c>
      <c r="K21" s="197">
        <v>158.63</v>
      </c>
      <c r="L21" s="197">
        <v>45.44</v>
      </c>
      <c r="M21" s="197">
        <v>0</v>
      </c>
      <c r="N21" s="197">
        <v>14.22</v>
      </c>
      <c r="O21" s="197">
        <v>48.68</v>
      </c>
      <c r="P21" s="197">
        <v>49.39</v>
      </c>
      <c r="Q21" s="197">
        <v>4.91</v>
      </c>
      <c r="R21" s="197">
        <v>10.41</v>
      </c>
      <c r="S21" s="197">
        <v>6.47</v>
      </c>
      <c r="T21" s="197">
        <v>0</v>
      </c>
      <c r="U21" s="197">
        <v>235.46</v>
      </c>
      <c r="V21" s="197">
        <v>2.8</v>
      </c>
      <c r="W21" s="197">
        <v>7.3</v>
      </c>
      <c r="X21" s="197">
        <v>24.14</v>
      </c>
      <c r="Y21" s="197">
        <v>0</v>
      </c>
      <c r="Z21">
        <v>0</v>
      </c>
      <c r="AA21" s="197">
        <v>8.58</v>
      </c>
      <c r="AB21" s="197">
        <v>0</v>
      </c>
      <c r="AC21" s="197">
        <v>0</v>
      </c>
      <c r="AD21" s="197">
        <v>0</v>
      </c>
      <c r="AE21" s="197">
        <v>25.14</v>
      </c>
      <c r="AF21" s="197">
        <v>0</v>
      </c>
      <c r="AG21" s="197">
        <v>0</v>
      </c>
      <c r="AH21" s="197">
        <v>0</v>
      </c>
      <c r="AI21" s="197">
        <v>55</v>
      </c>
      <c r="AJ21" s="197">
        <v>0</v>
      </c>
      <c r="AK21" s="197">
        <v>0</v>
      </c>
      <c r="AL21" s="197">
        <v>0</v>
      </c>
      <c r="AM21" s="197">
        <v>0</v>
      </c>
      <c r="AN21" s="197">
        <v>0</v>
      </c>
      <c r="AO21">
        <v>0</v>
      </c>
      <c r="AP21" s="197">
        <v>43.92</v>
      </c>
      <c r="AQ21" s="197">
        <v>18.170000000000002</v>
      </c>
      <c r="AR21" s="197">
        <v>0</v>
      </c>
      <c r="AS21" s="197">
        <v>0</v>
      </c>
      <c r="AT21">
        <v>0</v>
      </c>
      <c r="AU21">
        <v>0</v>
      </c>
      <c r="AV21" s="197">
        <v>0</v>
      </c>
      <c r="AW21" s="197">
        <v>0</v>
      </c>
      <c r="AX21" s="197">
        <v>0</v>
      </c>
      <c r="AY21" s="197">
        <v>0</v>
      </c>
      <c r="AZ21" s="197">
        <v>0</v>
      </c>
      <c r="BA21" s="197">
        <v>0</v>
      </c>
      <c r="BB21" s="197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0</v>
      </c>
      <c r="H22" s="197">
        <v>0</v>
      </c>
      <c r="I22" s="197">
        <v>0</v>
      </c>
      <c r="J22" s="197">
        <v>0</v>
      </c>
      <c r="K22" s="197">
        <v>158.63</v>
      </c>
      <c r="L22" s="197">
        <v>45.44</v>
      </c>
      <c r="M22" s="197">
        <v>0</v>
      </c>
      <c r="N22" s="197">
        <v>14.22</v>
      </c>
      <c r="O22" s="197">
        <v>48.68</v>
      </c>
      <c r="P22" s="197">
        <v>49.39</v>
      </c>
      <c r="Q22" s="197">
        <v>4.91</v>
      </c>
      <c r="R22" s="197">
        <v>10.41</v>
      </c>
      <c r="S22" s="197">
        <v>6.47</v>
      </c>
      <c r="T22" s="197">
        <v>0</v>
      </c>
      <c r="U22" s="197">
        <v>235.46</v>
      </c>
      <c r="V22" s="197">
        <v>2.8</v>
      </c>
      <c r="W22" s="197">
        <v>7.3</v>
      </c>
      <c r="X22" s="197">
        <v>24.14</v>
      </c>
      <c r="Y22" s="197">
        <v>0</v>
      </c>
      <c r="Z22">
        <v>0</v>
      </c>
      <c r="AA22" s="197">
        <v>8.58</v>
      </c>
      <c r="AB22" s="197">
        <v>0</v>
      </c>
      <c r="AC22" s="197">
        <v>0</v>
      </c>
      <c r="AD22" s="197">
        <v>0</v>
      </c>
      <c r="AE22" s="197">
        <v>25.14</v>
      </c>
      <c r="AF22" s="197">
        <v>0</v>
      </c>
      <c r="AG22" s="197">
        <v>0</v>
      </c>
      <c r="AH22" s="197">
        <v>0</v>
      </c>
      <c r="AI22" s="197">
        <v>55</v>
      </c>
      <c r="AJ22" s="197">
        <v>0</v>
      </c>
      <c r="AK22" s="197">
        <v>0</v>
      </c>
      <c r="AL22" s="197">
        <v>0</v>
      </c>
      <c r="AM22" s="197">
        <v>0</v>
      </c>
      <c r="AN22" s="197">
        <v>0</v>
      </c>
      <c r="AO22">
        <v>0</v>
      </c>
      <c r="AP22" s="197">
        <v>43.92</v>
      </c>
      <c r="AQ22" s="197">
        <v>18.170000000000002</v>
      </c>
      <c r="AR22" s="197">
        <v>0</v>
      </c>
      <c r="AS22" s="197">
        <v>0</v>
      </c>
      <c r="AT22">
        <v>0</v>
      </c>
      <c r="AU22">
        <v>0</v>
      </c>
      <c r="AV22" s="197">
        <v>0</v>
      </c>
      <c r="AW22" s="197">
        <v>0</v>
      </c>
      <c r="AX22" s="197">
        <v>0</v>
      </c>
      <c r="AY22" s="197">
        <v>0</v>
      </c>
      <c r="AZ22" s="197">
        <v>0</v>
      </c>
      <c r="BA22" s="197">
        <v>0</v>
      </c>
      <c r="BB22" s="197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0</v>
      </c>
      <c r="H23" s="197">
        <v>0</v>
      </c>
      <c r="I23" s="197">
        <v>0</v>
      </c>
      <c r="J23" s="197">
        <v>0</v>
      </c>
      <c r="K23" s="197">
        <v>158.63</v>
      </c>
      <c r="L23" s="197">
        <v>39.840000000000003</v>
      </c>
      <c r="M23" s="197">
        <v>0</v>
      </c>
      <c r="N23" s="197">
        <v>14.22</v>
      </c>
      <c r="O23" s="197">
        <v>48.68</v>
      </c>
      <c r="P23" s="197">
        <v>49.39</v>
      </c>
      <c r="Q23" s="197">
        <v>4.91</v>
      </c>
      <c r="R23" s="197">
        <v>10.41</v>
      </c>
      <c r="S23" s="197">
        <v>6.47</v>
      </c>
      <c r="T23" s="197">
        <v>0</v>
      </c>
      <c r="U23" s="197">
        <v>235.46</v>
      </c>
      <c r="V23" s="197">
        <v>2.8</v>
      </c>
      <c r="W23" s="197">
        <v>9.68</v>
      </c>
      <c r="X23" s="197">
        <v>24.14</v>
      </c>
      <c r="Y23" s="197">
        <v>0</v>
      </c>
      <c r="Z23">
        <v>0</v>
      </c>
      <c r="AA23" s="197">
        <v>8.58</v>
      </c>
      <c r="AB23" s="197">
        <v>0</v>
      </c>
      <c r="AC23" s="197">
        <v>0</v>
      </c>
      <c r="AD23" s="197">
        <v>0</v>
      </c>
      <c r="AE23" s="197">
        <v>25.14</v>
      </c>
      <c r="AF23" s="197">
        <v>0</v>
      </c>
      <c r="AG23" s="197">
        <v>0</v>
      </c>
      <c r="AH23" s="197">
        <v>0</v>
      </c>
      <c r="AI23" s="197">
        <v>55</v>
      </c>
      <c r="AJ23" s="197">
        <v>0</v>
      </c>
      <c r="AK23" s="197">
        <v>0</v>
      </c>
      <c r="AL23" s="197">
        <v>0</v>
      </c>
      <c r="AM23" s="197">
        <v>0</v>
      </c>
      <c r="AN23" s="197">
        <v>0</v>
      </c>
      <c r="AO23">
        <v>0</v>
      </c>
      <c r="AP23" s="197">
        <v>43.92</v>
      </c>
      <c r="AQ23" s="197">
        <v>18.170000000000002</v>
      </c>
      <c r="AR23" s="197">
        <v>0</v>
      </c>
      <c r="AS23" s="197">
        <v>0</v>
      </c>
      <c r="AT23">
        <v>0</v>
      </c>
      <c r="AU23">
        <v>0</v>
      </c>
      <c r="AV23" s="197">
        <v>0</v>
      </c>
      <c r="AW23" s="197">
        <v>0</v>
      </c>
      <c r="AX23" s="197">
        <v>0</v>
      </c>
      <c r="AY23" s="197">
        <v>0</v>
      </c>
      <c r="AZ23" s="197">
        <v>0</v>
      </c>
      <c r="BA23" s="197">
        <v>0</v>
      </c>
      <c r="BB23" s="197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0</v>
      </c>
      <c r="H24" s="197">
        <v>0</v>
      </c>
      <c r="I24" s="197">
        <v>0</v>
      </c>
      <c r="J24" s="197">
        <v>0</v>
      </c>
      <c r="K24" s="197">
        <v>158.63</v>
      </c>
      <c r="L24" s="197">
        <v>45.45</v>
      </c>
      <c r="M24" s="197">
        <v>0</v>
      </c>
      <c r="N24" s="197">
        <v>14.22</v>
      </c>
      <c r="O24" s="197">
        <v>48.68</v>
      </c>
      <c r="P24" s="197">
        <v>49.39</v>
      </c>
      <c r="Q24" s="197">
        <v>4.91</v>
      </c>
      <c r="R24" s="197">
        <v>10.41</v>
      </c>
      <c r="S24" s="197">
        <v>6.47</v>
      </c>
      <c r="T24" s="197">
        <v>0</v>
      </c>
      <c r="U24" s="197">
        <v>235.46</v>
      </c>
      <c r="V24" s="197">
        <v>2.8</v>
      </c>
      <c r="W24" s="197">
        <v>9.68</v>
      </c>
      <c r="X24" s="197">
        <v>24.14</v>
      </c>
      <c r="Y24" s="197">
        <v>0</v>
      </c>
      <c r="Z24">
        <v>0</v>
      </c>
      <c r="AA24" s="197">
        <v>8.58</v>
      </c>
      <c r="AB24" s="197">
        <v>0</v>
      </c>
      <c r="AC24" s="197">
        <v>0</v>
      </c>
      <c r="AD24" s="197">
        <v>0</v>
      </c>
      <c r="AE24" s="197">
        <v>25.14</v>
      </c>
      <c r="AF24" s="197">
        <v>0</v>
      </c>
      <c r="AG24" s="197">
        <v>0</v>
      </c>
      <c r="AH24" s="197">
        <v>0</v>
      </c>
      <c r="AI24" s="197">
        <v>55</v>
      </c>
      <c r="AJ24" s="197">
        <v>0</v>
      </c>
      <c r="AK24" s="197">
        <v>0</v>
      </c>
      <c r="AL24" s="197">
        <v>0</v>
      </c>
      <c r="AM24" s="197">
        <v>0</v>
      </c>
      <c r="AN24" s="197">
        <v>0</v>
      </c>
      <c r="AO24">
        <v>0</v>
      </c>
      <c r="AP24" s="197">
        <v>43.92</v>
      </c>
      <c r="AQ24" s="197">
        <v>18.170000000000002</v>
      </c>
      <c r="AR24" s="197">
        <v>0</v>
      </c>
      <c r="AS24" s="197">
        <v>0</v>
      </c>
      <c r="AT24">
        <v>0</v>
      </c>
      <c r="AU24">
        <v>0</v>
      </c>
      <c r="AV24" s="197">
        <v>0</v>
      </c>
      <c r="AW24" s="197">
        <v>0</v>
      </c>
      <c r="AX24" s="197">
        <v>0</v>
      </c>
      <c r="AY24" s="197">
        <v>0</v>
      </c>
      <c r="AZ24" s="197">
        <v>0</v>
      </c>
      <c r="BA24" s="197">
        <v>0</v>
      </c>
      <c r="BB24" s="197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0</v>
      </c>
      <c r="H25" s="197">
        <v>0</v>
      </c>
      <c r="I25" s="197">
        <v>0</v>
      </c>
      <c r="J25" s="197">
        <v>0</v>
      </c>
      <c r="K25" s="197">
        <v>158.63</v>
      </c>
      <c r="L25" s="197">
        <v>45.45</v>
      </c>
      <c r="M25" s="197">
        <v>0</v>
      </c>
      <c r="N25" s="197">
        <v>14.22</v>
      </c>
      <c r="O25" s="197">
        <v>48.68</v>
      </c>
      <c r="P25" s="197">
        <v>49.39</v>
      </c>
      <c r="Q25" s="197">
        <v>4.91</v>
      </c>
      <c r="R25" s="197">
        <v>10.41</v>
      </c>
      <c r="S25" s="197">
        <v>6.47</v>
      </c>
      <c r="T25" s="197">
        <v>0</v>
      </c>
      <c r="U25" s="197">
        <v>235.46</v>
      </c>
      <c r="V25" s="197">
        <v>2.8</v>
      </c>
      <c r="W25" s="197">
        <v>9.68</v>
      </c>
      <c r="X25" s="197">
        <v>24.14</v>
      </c>
      <c r="Y25" s="197">
        <v>0</v>
      </c>
      <c r="Z25">
        <v>0</v>
      </c>
      <c r="AA25" s="197">
        <v>8.58</v>
      </c>
      <c r="AB25" s="197">
        <v>0</v>
      </c>
      <c r="AC25" s="197">
        <v>0</v>
      </c>
      <c r="AD25" s="197">
        <v>0</v>
      </c>
      <c r="AE25" s="197">
        <v>25.14</v>
      </c>
      <c r="AF25" s="197">
        <v>0</v>
      </c>
      <c r="AG25" s="197">
        <v>0</v>
      </c>
      <c r="AH25" s="197">
        <v>0</v>
      </c>
      <c r="AI25" s="197">
        <v>55</v>
      </c>
      <c r="AJ25" s="197">
        <v>0</v>
      </c>
      <c r="AK25" s="197">
        <v>0</v>
      </c>
      <c r="AL25" s="197">
        <v>0</v>
      </c>
      <c r="AM25" s="197">
        <v>0</v>
      </c>
      <c r="AN25" s="197">
        <v>0</v>
      </c>
      <c r="AO25">
        <v>0</v>
      </c>
      <c r="AP25" s="197">
        <v>43.92</v>
      </c>
      <c r="AQ25" s="197">
        <v>18.170000000000002</v>
      </c>
      <c r="AR25" s="197">
        <v>0</v>
      </c>
      <c r="AS25" s="197">
        <v>0</v>
      </c>
      <c r="AT25">
        <v>0</v>
      </c>
      <c r="AU25">
        <v>0</v>
      </c>
      <c r="AV25" s="197">
        <v>0</v>
      </c>
      <c r="AW25" s="197">
        <v>0</v>
      </c>
      <c r="AX25" s="197">
        <v>0</v>
      </c>
      <c r="AY25" s="197">
        <v>0</v>
      </c>
      <c r="AZ25" s="197">
        <v>0</v>
      </c>
      <c r="BA25" s="197">
        <v>0</v>
      </c>
      <c r="BB25" s="197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0</v>
      </c>
      <c r="H26" s="197">
        <v>0</v>
      </c>
      <c r="I26" s="197">
        <v>0</v>
      </c>
      <c r="J26" s="197">
        <v>0</v>
      </c>
      <c r="K26" s="197">
        <v>158.63</v>
      </c>
      <c r="L26" s="197">
        <v>45.45</v>
      </c>
      <c r="M26" s="197">
        <v>0</v>
      </c>
      <c r="N26" s="197">
        <v>14.22</v>
      </c>
      <c r="O26" s="197">
        <v>48.68</v>
      </c>
      <c r="P26" s="197">
        <v>49.39</v>
      </c>
      <c r="Q26" s="197">
        <v>4.91</v>
      </c>
      <c r="R26" s="197">
        <v>10.41</v>
      </c>
      <c r="S26" s="197">
        <v>6.47</v>
      </c>
      <c r="T26" s="197">
        <v>0</v>
      </c>
      <c r="U26" s="197">
        <v>235.46</v>
      </c>
      <c r="V26" s="197">
        <v>2.8</v>
      </c>
      <c r="W26" s="197">
        <v>9.68</v>
      </c>
      <c r="X26" s="197">
        <v>24.14</v>
      </c>
      <c r="Y26" s="197">
        <v>0</v>
      </c>
      <c r="Z26">
        <v>0</v>
      </c>
      <c r="AA26" s="197">
        <v>8.58</v>
      </c>
      <c r="AB26" s="197">
        <v>0</v>
      </c>
      <c r="AC26" s="197">
        <v>0</v>
      </c>
      <c r="AD26" s="197">
        <v>0</v>
      </c>
      <c r="AE26" s="197">
        <v>25.14</v>
      </c>
      <c r="AF26" s="197">
        <v>0</v>
      </c>
      <c r="AG26" s="197">
        <v>0</v>
      </c>
      <c r="AH26" s="197">
        <v>0</v>
      </c>
      <c r="AI26" s="197">
        <v>55</v>
      </c>
      <c r="AJ26" s="197">
        <v>0</v>
      </c>
      <c r="AK26" s="197">
        <v>0</v>
      </c>
      <c r="AL26" s="197">
        <v>0</v>
      </c>
      <c r="AM26" s="197">
        <v>0</v>
      </c>
      <c r="AN26" s="197">
        <v>0</v>
      </c>
      <c r="AO26">
        <v>0</v>
      </c>
      <c r="AP26" s="197">
        <v>43.92</v>
      </c>
      <c r="AQ26" s="197">
        <v>18.170000000000002</v>
      </c>
      <c r="AR26" s="197">
        <v>0</v>
      </c>
      <c r="AS26" s="197">
        <v>0</v>
      </c>
      <c r="AT26">
        <v>0</v>
      </c>
      <c r="AU26">
        <v>0</v>
      </c>
      <c r="AV26" s="197">
        <v>0</v>
      </c>
      <c r="AW26" s="197">
        <v>0</v>
      </c>
      <c r="AX26" s="197">
        <v>0</v>
      </c>
      <c r="AY26" s="197">
        <v>0</v>
      </c>
      <c r="AZ26" s="197">
        <v>0</v>
      </c>
      <c r="BA26" s="197">
        <v>0</v>
      </c>
      <c r="BB26" s="197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0</v>
      </c>
      <c r="H27" s="197">
        <v>0</v>
      </c>
      <c r="I27" s="197">
        <v>0</v>
      </c>
      <c r="J27" s="197">
        <v>0</v>
      </c>
      <c r="K27" s="197">
        <v>158.63</v>
      </c>
      <c r="L27" s="197">
        <v>45.45</v>
      </c>
      <c r="M27" s="197">
        <v>0</v>
      </c>
      <c r="N27" s="197">
        <v>14.22</v>
      </c>
      <c r="O27" s="197">
        <v>48.68</v>
      </c>
      <c r="P27" s="197">
        <v>49.39</v>
      </c>
      <c r="Q27" s="197">
        <v>4.91</v>
      </c>
      <c r="R27" s="197">
        <v>10.41</v>
      </c>
      <c r="S27" s="197">
        <v>6.47</v>
      </c>
      <c r="T27" s="197">
        <v>0</v>
      </c>
      <c r="U27" s="197">
        <v>235.46</v>
      </c>
      <c r="V27" s="197">
        <v>2.8</v>
      </c>
      <c r="W27" s="197">
        <v>9.68</v>
      </c>
      <c r="X27" s="197">
        <v>24.14</v>
      </c>
      <c r="Y27" s="197">
        <v>0</v>
      </c>
      <c r="Z27">
        <v>0</v>
      </c>
      <c r="AA27" s="197">
        <v>8.58</v>
      </c>
      <c r="AB27" s="197">
        <v>0</v>
      </c>
      <c r="AC27" s="197">
        <v>0</v>
      </c>
      <c r="AD27" s="197">
        <v>0</v>
      </c>
      <c r="AE27" s="197">
        <v>25.14</v>
      </c>
      <c r="AF27" s="197">
        <v>0</v>
      </c>
      <c r="AG27" s="197">
        <v>0</v>
      </c>
      <c r="AH27" s="197">
        <v>0</v>
      </c>
      <c r="AI27" s="197">
        <v>55</v>
      </c>
      <c r="AJ27" s="197">
        <v>0</v>
      </c>
      <c r="AK27" s="197">
        <v>0</v>
      </c>
      <c r="AL27" s="197">
        <v>0</v>
      </c>
      <c r="AM27" s="197">
        <v>0</v>
      </c>
      <c r="AN27" s="197">
        <v>0</v>
      </c>
      <c r="AO27">
        <v>0</v>
      </c>
      <c r="AP27" s="197">
        <v>43.92</v>
      </c>
      <c r="AQ27" s="197">
        <v>18.170000000000002</v>
      </c>
      <c r="AR27" s="197">
        <v>0</v>
      </c>
      <c r="AS27" s="197">
        <v>0</v>
      </c>
      <c r="AT27">
        <v>0</v>
      </c>
      <c r="AU27">
        <v>0</v>
      </c>
      <c r="AV27" s="197">
        <v>0</v>
      </c>
      <c r="AW27" s="197">
        <v>0</v>
      </c>
      <c r="AX27" s="197">
        <v>0</v>
      </c>
      <c r="AY27" s="197">
        <v>0</v>
      </c>
      <c r="AZ27" s="197">
        <v>0</v>
      </c>
      <c r="BA27" s="197">
        <v>0</v>
      </c>
      <c r="BB27" s="19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0</v>
      </c>
      <c r="H28" s="197">
        <v>0</v>
      </c>
      <c r="I28" s="197">
        <v>0</v>
      </c>
      <c r="J28" s="197">
        <v>0</v>
      </c>
      <c r="K28" s="197">
        <v>158.63</v>
      </c>
      <c r="L28" s="197">
        <v>45.45</v>
      </c>
      <c r="M28" s="197">
        <v>0</v>
      </c>
      <c r="N28" s="197">
        <v>14.22</v>
      </c>
      <c r="O28" s="197">
        <v>48.68</v>
      </c>
      <c r="P28" s="197">
        <v>49.39</v>
      </c>
      <c r="Q28" s="197">
        <v>4.91</v>
      </c>
      <c r="R28" s="197">
        <v>10.41</v>
      </c>
      <c r="S28" s="197">
        <v>6.47</v>
      </c>
      <c r="T28" s="197">
        <v>0</v>
      </c>
      <c r="U28" s="197">
        <v>235.46</v>
      </c>
      <c r="V28" s="197">
        <v>2.8</v>
      </c>
      <c r="W28" s="197">
        <v>9.68</v>
      </c>
      <c r="X28" s="197">
        <v>24.14</v>
      </c>
      <c r="Y28" s="197">
        <v>0</v>
      </c>
      <c r="Z28">
        <v>0</v>
      </c>
      <c r="AA28" s="197">
        <v>8.58</v>
      </c>
      <c r="AB28" s="197">
        <v>0</v>
      </c>
      <c r="AC28" s="197">
        <v>0</v>
      </c>
      <c r="AD28" s="197">
        <v>0</v>
      </c>
      <c r="AE28" s="197">
        <v>25.62</v>
      </c>
      <c r="AF28" s="197">
        <v>0</v>
      </c>
      <c r="AG28" s="197">
        <v>0</v>
      </c>
      <c r="AH28" s="197">
        <v>0</v>
      </c>
      <c r="AI28" s="197">
        <v>55</v>
      </c>
      <c r="AJ28" s="197">
        <v>0</v>
      </c>
      <c r="AK28" s="197">
        <v>0</v>
      </c>
      <c r="AL28" s="197">
        <v>0</v>
      </c>
      <c r="AM28" s="197">
        <v>0</v>
      </c>
      <c r="AN28" s="197">
        <v>0</v>
      </c>
      <c r="AO28">
        <v>0</v>
      </c>
      <c r="AP28" s="197">
        <v>43.92</v>
      </c>
      <c r="AQ28" s="197">
        <v>18.170000000000002</v>
      </c>
      <c r="AR28" s="197">
        <v>0</v>
      </c>
      <c r="AS28" s="197">
        <v>0</v>
      </c>
      <c r="AT28">
        <v>0</v>
      </c>
      <c r="AU28">
        <v>0</v>
      </c>
      <c r="AV28" s="197">
        <v>0</v>
      </c>
      <c r="AW28" s="197">
        <v>0</v>
      </c>
      <c r="AX28" s="197">
        <v>0</v>
      </c>
      <c r="AY28" s="197">
        <v>0</v>
      </c>
      <c r="AZ28" s="197">
        <v>0</v>
      </c>
      <c r="BA28" s="197">
        <v>0</v>
      </c>
      <c r="BB28" s="197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0</v>
      </c>
      <c r="H29" s="197">
        <v>0</v>
      </c>
      <c r="I29" s="197">
        <v>0</v>
      </c>
      <c r="J29" s="197">
        <v>0</v>
      </c>
      <c r="K29" s="197">
        <v>158.63</v>
      </c>
      <c r="L29" s="197">
        <v>45.45</v>
      </c>
      <c r="M29" s="197">
        <v>0</v>
      </c>
      <c r="N29" s="197">
        <v>14.22</v>
      </c>
      <c r="O29" s="197">
        <v>48.68</v>
      </c>
      <c r="P29" s="197">
        <v>49.39</v>
      </c>
      <c r="Q29" s="197">
        <v>2.39</v>
      </c>
      <c r="R29" s="197">
        <v>10.41</v>
      </c>
      <c r="S29" s="197">
        <v>6.47</v>
      </c>
      <c r="T29" s="197">
        <v>0</v>
      </c>
      <c r="U29" s="197">
        <v>235.47</v>
      </c>
      <c r="V29" s="197">
        <v>2.8</v>
      </c>
      <c r="W29" s="197">
        <v>9.68</v>
      </c>
      <c r="X29" s="197">
        <v>24.14</v>
      </c>
      <c r="Y29" s="197">
        <v>0</v>
      </c>
      <c r="Z29">
        <v>0</v>
      </c>
      <c r="AA29" s="197">
        <v>8.58</v>
      </c>
      <c r="AB29" s="197">
        <v>0</v>
      </c>
      <c r="AC29" s="197">
        <v>0</v>
      </c>
      <c r="AD29" s="197">
        <v>0</v>
      </c>
      <c r="AE29" s="197">
        <v>25.62</v>
      </c>
      <c r="AF29" s="197">
        <v>0</v>
      </c>
      <c r="AG29" s="197">
        <v>0</v>
      </c>
      <c r="AH29" s="197">
        <v>0</v>
      </c>
      <c r="AI29" s="197">
        <v>55</v>
      </c>
      <c r="AJ29" s="197">
        <v>0</v>
      </c>
      <c r="AK29" s="197">
        <v>0</v>
      </c>
      <c r="AL29" s="197">
        <v>0</v>
      </c>
      <c r="AM29" s="197">
        <v>0</v>
      </c>
      <c r="AN29" s="197">
        <v>0</v>
      </c>
      <c r="AO29">
        <v>0</v>
      </c>
      <c r="AP29" s="197">
        <v>43.92</v>
      </c>
      <c r="AQ29" s="197">
        <v>18.170000000000002</v>
      </c>
      <c r="AR29" s="197">
        <v>0</v>
      </c>
      <c r="AS29" s="197">
        <v>0</v>
      </c>
      <c r="AT29">
        <v>0</v>
      </c>
      <c r="AU29">
        <v>0</v>
      </c>
      <c r="AV29" s="197">
        <v>0</v>
      </c>
      <c r="AW29" s="197">
        <v>0</v>
      </c>
      <c r="AX29" s="197">
        <v>0</v>
      </c>
      <c r="AY29" s="197">
        <v>0</v>
      </c>
      <c r="AZ29" s="197">
        <v>0</v>
      </c>
      <c r="BA29" s="197">
        <v>0</v>
      </c>
      <c r="BB29" s="197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0</v>
      </c>
      <c r="H30" s="197">
        <v>0</v>
      </c>
      <c r="I30" s="197">
        <v>0</v>
      </c>
      <c r="J30" s="197">
        <v>0</v>
      </c>
      <c r="K30" s="197">
        <v>158.63</v>
      </c>
      <c r="L30" s="197">
        <v>45.45</v>
      </c>
      <c r="M30" s="197">
        <v>0</v>
      </c>
      <c r="N30" s="197">
        <v>14.22</v>
      </c>
      <c r="O30" s="197">
        <v>48.68</v>
      </c>
      <c r="P30" s="197">
        <v>49.39</v>
      </c>
      <c r="Q30" s="197">
        <v>2.39</v>
      </c>
      <c r="R30" s="197">
        <v>10.41</v>
      </c>
      <c r="S30" s="197">
        <v>6.47</v>
      </c>
      <c r="T30" s="197">
        <v>0</v>
      </c>
      <c r="U30" s="197">
        <v>235.47</v>
      </c>
      <c r="V30" s="197">
        <v>2.8</v>
      </c>
      <c r="W30" s="197">
        <v>9.68</v>
      </c>
      <c r="X30" s="197">
        <v>24.14</v>
      </c>
      <c r="Y30" s="197">
        <v>0</v>
      </c>
      <c r="Z30">
        <v>0</v>
      </c>
      <c r="AA30" s="197">
        <v>8.58</v>
      </c>
      <c r="AB30" s="197">
        <v>0</v>
      </c>
      <c r="AC30" s="197">
        <v>0</v>
      </c>
      <c r="AD30" s="197">
        <v>0</v>
      </c>
      <c r="AE30" s="197">
        <v>25.62</v>
      </c>
      <c r="AF30" s="197">
        <v>0</v>
      </c>
      <c r="AG30" s="197">
        <v>0</v>
      </c>
      <c r="AH30" s="197">
        <v>0</v>
      </c>
      <c r="AI30" s="197">
        <v>55</v>
      </c>
      <c r="AJ30" s="197">
        <v>0</v>
      </c>
      <c r="AK30" s="197">
        <v>0</v>
      </c>
      <c r="AL30" s="197">
        <v>0</v>
      </c>
      <c r="AM30" s="197">
        <v>0</v>
      </c>
      <c r="AN30" s="197">
        <v>0</v>
      </c>
      <c r="AO30">
        <v>0</v>
      </c>
      <c r="AP30" s="197">
        <v>43.92</v>
      </c>
      <c r="AQ30" s="197">
        <v>18.170000000000002</v>
      </c>
      <c r="AR30" s="197">
        <v>0</v>
      </c>
      <c r="AS30" s="197">
        <v>0</v>
      </c>
      <c r="AT30">
        <v>0</v>
      </c>
      <c r="AU30">
        <v>0</v>
      </c>
      <c r="AV30" s="197">
        <v>0</v>
      </c>
      <c r="AW30" s="197">
        <v>0</v>
      </c>
      <c r="AX30" s="197">
        <v>0</v>
      </c>
      <c r="AY30" s="197">
        <v>0</v>
      </c>
      <c r="AZ30" s="197">
        <v>0</v>
      </c>
      <c r="BA30" s="197">
        <v>0</v>
      </c>
      <c r="BB30" s="197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0</v>
      </c>
      <c r="H31" s="197">
        <v>0</v>
      </c>
      <c r="I31" s="197">
        <v>0</v>
      </c>
      <c r="J31" s="197">
        <v>0</v>
      </c>
      <c r="K31" s="197">
        <v>158.63</v>
      </c>
      <c r="L31" s="197">
        <v>45.45</v>
      </c>
      <c r="M31" s="197">
        <v>0</v>
      </c>
      <c r="N31" s="197">
        <v>14.22</v>
      </c>
      <c r="O31" s="197">
        <v>48.68</v>
      </c>
      <c r="P31" s="197">
        <v>49.39</v>
      </c>
      <c r="Q31" s="197">
        <v>2.39</v>
      </c>
      <c r="R31" s="197">
        <v>10.41</v>
      </c>
      <c r="S31" s="197">
        <v>6.47</v>
      </c>
      <c r="T31" s="197">
        <v>0</v>
      </c>
      <c r="U31" s="197">
        <v>235.47</v>
      </c>
      <c r="V31" s="197">
        <v>2.8</v>
      </c>
      <c r="W31" s="197">
        <v>9.68</v>
      </c>
      <c r="X31" s="197">
        <v>24.14</v>
      </c>
      <c r="Y31" s="197">
        <v>0</v>
      </c>
      <c r="Z31">
        <v>0</v>
      </c>
      <c r="AA31" s="197">
        <v>8.58</v>
      </c>
      <c r="AB31" s="197">
        <v>0</v>
      </c>
      <c r="AC31" s="197">
        <v>0</v>
      </c>
      <c r="AD31" s="197">
        <v>0</v>
      </c>
      <c r="AE31" s="197">
        <v>25.62</v>
      </c>
      <c r="AF31" s="197">
        <v>0</v>
      </c>
      <c r="AG31" s="197">
        <v>0</v>
      </c>
      <c r="AH31" s="197">
        <v>0</v>
      </c>
      <c r="AI31" s="197">
        <v>55</v>
      </c>
      <c r="AJ31" s="197">
        <v>0</v>
      </c>
      <c r="AK31" s="197">
        <v>0</v>
      </c>
      <c r="AL31" s="197">
        <v>0</v>
      </c>
      <c r="AM31" s="197">
        <v>0</v>
      </c>
      <c r="AN31" s="197">
        <v>0</v>
      </c>
      <c r="AO31">
        <v>0</v>
      </c>
      <c r="AP31" s="197">
        <v>43.92</v>
      </c>
      <c r="AQ31" s="197">
        <v>18.170000000000002</v>
      </c>
      <c r="AR31" s="197">
        <v>0</v>
      </c>
      <c r="AS31" s="197">
        <v>0</v>
      </c>
      <c r="AT31">
        <v>0</v>
      </c>
      <c r="AU31">
        <v>0</v>
      </c>
      <c r="AV31" s="197">
        <v>0</v>
      </c>
      <c r="AW31" s="197">
        <v>0</v>
      </c>
      <c r="AX31" s="197">
        <v>0</v>
      </c>
      <c r="AY31" s="197">
        <v>0</v>
      </c>
      <c r="AZ31" s="197">
        <v>0</v>
      </c>
      <c r="BA31" s="197">
        <v>0</v>
      </c>
      <c r="BB31" s="197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0</v>
      </c>
      <c r="H32" s="197">
        <v>0</v>
      </c>
      <c r="I32" s="197">
        <v>0</v>
      </c>
      <c r="J32" s="197">
        <v>0</v>
      </c>
      <c r="K32" s="197">
        <v>158.63</v>
      </c>
      <c r="L32" s="197">
        <v>45.45</v>
      </c>
      <c r="M32" s="197">
        <v>0</v>
      </c>
      <c r="N32" s="197">
        <v>14.22</v>
      </c>
      <c r="O32" s="197">
        <v>48.68</v>
      </c>
      <c r="P32" s="197">
        <v>49.39</v>
      </c>
      <c r="Q32" s="197">
        <v>2.39</v>
      </c>
      <c r="R32" s="197">
        <v>10.41</v>
      </c>
      <c r="S32" s="197">
        <v>6.47</v>
      </c>
      <c r="T32" s="197">
        <v>0</v>
      </c>
      <c r="U32" s="197">
        <v>235.47</v>
      </c>
      <c r="V32" s="197">
        <v>2.8</v>
      </c>
      <c r="W32" s="197">
        <v>9.68</v>
      </c>
      <c r="X32" s="197">
        <v>24.14</v>
      </c>
      <c r="Y32" s="197">
        <v>0</v>
      </c>
      <c r="Z32">
        <v>0</v>
      </c>
      <c r="AA32" s="197">
        <v>8.3000000000000007</v>
      </c>
      <c r="AB32" s="197">
        <v>0</v>
      </c>
      <c r="AC32" s="197">
        <v>0</v>
      </c>
      <c r="AD32" s="197">
        <v>0</v>
      </c>
      <c r="AE32" s="197">
        <v>25.62</v>
      </c>
      <c r="AF32" s="197">
        <v>0</v>
      </c>
      <c r="AG32" s="197">
        <v>0</v>
      </c>
      <c r="AH32" s="197">
        <v>0</v>
      </c>
      <c r="AI32" s="197">
        <v>55</v>
      </c>
      <c r="AJ32" s="197">
        <v>0</v>
      </c>
      <c r="AK32" s="197">
        <v>0</v>
      </c>
      <c r="AL32" s="197">
        <v>0</v>
      </c>
      <c r="AM32" s="197">
        <v>0</v>
      </c>
      <c r="AN32" s="197">
        <v>0</v>
      </c>
      <c r="AO32">
        <v>0</v>
      </c>
      <c r="AP32" s="197">
        <v>43.92</v>
      </c>
      <c r="AQ32" s="197">
        <v>18.170000000000002</v>
      </c>
      <c r="AR32" s="197">
        <v>0</v>
      </c>
      <c r="AS32" s="197">
        <v>0</v>
      </c>
      <c r="AT32">
        <v>0</v>
      </c>
      <c r="AU32">
        <v>0</v>
      </c>
      <c r="AV32" s="197">
        <v>0</v>
      </c>
      <c r="AW32" s="197">
        <v>0</v>
      </c>
      <c r="AX32" s="197">
        <v>0</v>
      </c>
      <c r="AY32" s="197">
        <v>0</v>
      </c>
      <c r="AZ32" s="197">
        <v>0</v>
      </c>
      <c r="BA32" s="197">
        <v>0</v>
      </c>
      <c r="BB32" s="197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0</v>
      </c>
      <c r="H33" s="197">
        <v>0</v>
      </c>
      <c r="I33" s="197">
        <v>0</v>
      </c>
      <c r="J33" s="197">
        <v>0</v>
      </c>
      <c r="K33" s="197">
        <v>158.63</v>
      </c>
      <c r="L33" s="197">
        <v>45.45</v>
      </c>
      <c r="M33" s="197">
        <v>0</v>
      </c>
      <c r="N33" s="197">
        <v>14.22</v>
      </c>
      <c r="O33" s="197">
        <v>48.68</v>
      </c>
      <c r="P33" s="197">
        <v>49.39</v>
      </c>
      <c r="Q33" s="197">
        <v>2.39</v>
      </c>
      <c r="R33" s="197">
        <v>10.41</v>
      </c>
      <c r="S33" s="197">
        <v>6.47</v>
      </c>
      <c r="T33" s="197">
        <v>0</v>
      </c>
      <c r="U33" s="197">
        <v>235.47</v>
      </c>
      <c r="V33" s="197">
        <v>2.8</v>
      </c>
      <c r="W33" s="197">
        <v>9.68</v>
      </c>
      <c r="X33" s="197">
        <v>24.14</v>
      </c>
      <c r="Y33" s="197">
        <v>0</v>
      </c>
      <c r="Z33">
        <v>0</v>
      </c>
      <c r="AA33" s="197">
        <v>8.3000000000000007</v>
      </c>
      <c r="AB33" s="197">
        <v>0</v>
      </c>
      <c r="AC33" s="197">
        <v>0</v>
      </c>
      <c r="AD33" s="197">
        <v>0</v>
      </c>
      <c r="AE33" s="197">
        <v>25.62</v>
      </c>
      <c r="AF33" s="197">
        <v>0</v>
      </c>
      <c r="AG33" s="197">
        <v>0</v>
      </c>
      <c r="AH33" s="197">
        <v>0</v>
      </c>
      <c r="AI33" s="197">
        <v>55</v>
      </c>
      <c r="AJ33" s="197">
        <v>0</v>
      </c>
      <c r="AK33" s="197">
        <v>0</v>
      </c>
      <c r="AL33" s="197">
        <v>0</v>
      </c>
      <c r="AM33" s="197">
        <v>0</v>
      </c>
      <c r="AN33" s="197">
        <v>0</v>
      </c>
      <c r="AO33">
        <v>0</v>
      </c>
      <c r="AP33" s="197">
        <v>43.92</v>
      </c>
      <c r="AQ33" s="197">
        <v>18.170000000000002</v>
      </c>
      <c r="AR33" s="197">
        <v>0</v>
      </c>
      <c r="AS33" s="197">
        <v>0</v>
      </c>
      <c r="AT33">
        <v>0</v>
      </c>
      <c r="AU33">
        <v>0</v>
      </c>
      <c r="AV33" s="197">
        <v>0</v>
      </c>
      <c r="AW33" s="197">
        <v>0</v>
      </c>
      <c r="AX33" s="197">
        <v>0</v>
      </c>
      <c r="AY33" s="197">
        <v>0</v>
      </c>
      <c r="AZ33" s="197">
        <v>0</v>
      </c>
      <c r="BA33" s="197">
        <v>0</v>
      </c>
      <c r="BB33" s="197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0</v>
      </c>
      <c r="H34" s="197">
        <v>0</v>
      </c>
      <c r="I34" s="197">
        <v>0</v>
      </c>
      <c r="J34" s="197">
        <v>0</v>
      </c>
      <c r="K34" s="197">
        <v>158.63</v>
      </c>
      <c r="L34" s="197">
        <v>45.44</v>
      </c>
      <c r="M34" s="197">
        <v>0</v>
      </c>
      <c r="N34" s="197">
        <v>14.22</v>
      </c>
      <c r="O34" s="197">
        <v>48.68</v>
      </c>
      <c r="P34" s="197">
        <v>49.39</v>
      </c>
      <c r="Q34" s="197">
        <v>2.39</v>
      </c>
      <c r="R34" s="197">
        <v>10.41</v>
      </c>
      <c r="S34" s="197">
        <v>6.47</v>
      </c>
      <c r="T34" s="197">
        <v>0</v>
      </c>
      <c r="U34" s="197">
        <v>235.47</v>
      </c>
      <c r="V34" s="197">
        <v>2.8</v>
      </c>
      <c r="W34" s="197">
        <v>9.68</v>
      </c>
      <c r="X34" s="197">
        <v>24.14</v>
      </c>
      <c r="Y34" s="197">
        <v>0</v>
      </c>
      <c r="Z34">
        <v>0</v>
      </c>
      <c r="AA34" s="197">
        <v>8.3000000000000007</v>
      </c>
      <c r="AB34" s="197">
        <v>0</v>
      </c>
      <c r="AC34" s="197">
        <v>0</v>
      </c>
      <c r="AD34" s="197">
        <v>0</v>
      </c>
      <c r="AE34" s="197">
        <v>25.62</v>
      </c>
      <c r="AF34" s="197">
        <v>0</v>
      </c>
      <c r="AG34" s="197">
        <v>0</v>
      </c>
      <c r="AH34" s="197">
        <v>0</v>
      </c>
      <c r="AI34" s="197">
        <v>55</v>
      </c>
      <c r="AJ34" s="197">
        <v>0</v>
      </c>
      <c r="AK34" s="197">
        <v>0</v>
      </c>
      <c r="AL34" s="197">
        <v>0</v>
      </c>
      <c r="AM34" s="197">
        <v>0</v>
      </c>
      <c r="AN34" s="197">
        <v>0</v>
      </c>
      <c r="AO34">
        <v>0</v>
      </c>
      <c r="AP34" s="197">
        <v>43.92</v>
      </c>
      <c r="AQ34" s="197">
        <v>18.170000000000002</v>
      </c>
      <c r="AR34" s="197">
        <v>0</v>
      </c>
      <c r="AS34" s="197">
        <v>0</v>
      </c>
      <c r="AT34">
        <v>0</v>
      </c>
      <c r="AU34">
        <v>0</v>
      </c>
      <c r="AV34" s="197">
        <v>0</v>
      </c>
      <c r="AW34" s="197">
        <v>0</v>
      </c>
      <c r="AX34" s="197">
        <v>0</v>
      </c>
      <c r="AY34" s="197">
        <v>0</v>
      </c>
      <c r="AZ34" s="197">
        <v>0</v>
      </c>
      <c r="BA34" s="197">
        <v>0</v>
      </c>
      <c r="BB34" s="197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0</v>
      </c>
      <c r="H35" s="197">
        <v>0</v>
      </c>
      <c r="I35" s="197">
        <v>0</v>
      </c>
      <c r="J35" s="197">
        <v>0</v>
      </c>
      <c r="K35" s="197">
        <v>158.63</v>
      </c>
      <c r="L35" s="197">
        <v>43.91</v>
      </c>
      <c r="M35" s="197">
        <v>0</v>
      </c>
      <c r="N35" s="197">
        <v>14.22</v>
      </c>
      <c r="O35" s="197">
        <v>48.68</v>
      </c>
      <c r="P35" s="197">
        <v>49.39</v>
      </c>
      <c r="Q35" s="197">
        <v>2.31</v>
      </c>
      <c r="R35" s="197">
        <v>10.41</v>
      </c>
      <c r="S35" s="197">
        <v>6.25</v>
      </c>
      <c r="T35" s="197">
        <v>0</v>
      </c>
      <c r="U35" s="197">
        <v>235.47</v>
      </c>
      <c r="V35" s="197">
        <v>2.8</v>
      </c>
      <c r="W35" s="197">
        <v>9.68</v>
      </c>
      <c r="X35" s="197">
        <v>24.14</v>
      </c>
      <c r="Y35" s="197">
        <v>0</v>
      </c>
      <c r="Z35">
        <v>0</v>
      </c>
      <c r="AA35" s="197">
        <v>8.3000000000000007</v>
      </c>
      <c r="AB35" s="197">
        <v>0</v>
      </c>
      <c r="AC35" s="197">
        <v>0</v>
      </c>
      <c r="AD35" s="197">
        <v>0</v>
      </c>
      <c r="AE35" s="197">
        <v>25.62</v>
      </c>
      <c r="AF35" s="197">
        <v>0</v>
      </c>
      <c r="AG35" s="197">
        <v>0</v>
      </c>
      <c r="AH35" s="197">
        <v>0</v>
      </c>
      <c r="AI35" s="197">
        <v>55</v>
      </c>
      <c r="AJ35" s="197">
        <v>0</v>
      </c>
      <c r="AK35" s="197">
        <v>0</v>
      </c>
      <c r="AL35" s="197">
        <v>0</v>
      </c>
      <c r="AM35" s="197">
        <v>0</v>
      </c>
      <c r="AN35" s="197">
        <v>0</v>
      </c>
      <c r="AO35">
        <v>0</v>
      </c>
      <c r="AP35" s="197">
        <v>43.92</v>
      </c>
      <c r="AQ35" s="197">
        <v>18.170000000000002</v>
      </c>
      <c r="AR35" s="197">
        <v>0</v>
      </c>
      <c r="AS35" s="197">
        <v>0</v>
      </c>
      <c r="AT35">
        <v>0</v>
      </c>
      <c r="AU35">
        <v>0</v>
      </c>
      <c r="AV35" s="197">
        <v>0</v>
      </c>
      <c r="AW35" s="197">
        <v>0</v>
      </c>
      <c r="AX35" s="197">
        <v>0</v>
      </c>
      <c r="AY35" s="197">
        <v>0</v>
      </c>
      <c r="AZ35" s="197">
        <v>0</v>
      </c>
      <c r="BA35" s="197">
        <v>0</v>
      </c>
      <c r="BB35" s="197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0</v>
      </c>
      <c r="H36" s="197">
        <v>0</v>
      </c>
      <c r="I36" s="197">
        <v>0</v>
      </c>
      <c r="J36" s="197">
        <v>0</v>
      </c>
      <c r="K36" s="197">
        <v>158.63</v>
      </c>
      <c r="L36" s="197">
        <v>43.48</v>
      </c>
      <c r="M36" s="197">
        <v>0</v>
      </c>
      <c r="N36" s="197">
        <v>14.22</v>
      </c>
      <c r="O36" s="197">
        <v>48.68</v>
      </c>
      <c r="P36" s="197">
        <v>49.39</v>
      </c>
      <c r="Q36" s="197">
        <v>4.91</v>
      </c>
      <c r="R36" s="197">
        <v>10.41</v>
      </c>
      <c r="S36" s="197">
        <v>6.47</v>
      </c>
      <c r="T36" s="197">
        <v>0</v>
      </c>
      <c r="U36" s="197">
        <v>235.47</v>
      </c>
      <c r="V36" s="197">
        <v>2.8</v>
      </c>
      <c r="W36" s="197">
        <v>9.68</v>
      </c>
      <c r="X36" s="197">
        <v>24.14</v>
      </c>
      <c r="Y36" s="197">
        <v>0</v>
      </c>
      <c r="Z36">
        <v>0</v>
      </c>
      <c r="AA36" s="197">
        <v>8.3000000000000007</v>
      </c>
      <c r="AB36" s="197">
        <v>0</v>
      </c>
      <c r="AC36" s="197">
        <v>0</v>
      </c>
      <c r="AD36" s="197">
        <v>0</v>
      </c>
      <c r="AE36" s="197">
        <v>25.62</v>
      </c>
      <c r="AF36" s="197">
        <v>0</v>
      </c>
      <c r="AG36" s="197">
        <v>0</v>
      </c>
      <c r="AH36" s="197">
        <v>0</v>
      </c>
      <c r="AI36" s="197">
        <v>47.56</v>
      </c>
      <c r="AJ36" s="197">
        <v>0</v>
      </c>
      <c r="AK36" s="197">
        <v>0</v>
      </c>
      <c r="AL36" s="197">
        <v>0</v>
      </c>
      <c r="AM36" s="197">
        <v>0</v>
      </c>
      <c r="AN36" s="197">
        <v>0</v>
      </c>
      <c r="AO36">
        <v>0</v>
      </c>
      <c r="AP36" s="197">
        <v>43.92</v>
      </c>
      <c r="AQ36" s="197">
        <v>18.170000000000002</v>
      </c>
      <c r="AR36" s="197">
        <v>0</v>
      </c>
      <c r="AS36" s="197">
        <v>0</v>
      </c>
      <c r="AT36">
        <v>0</v>
      </c>
      <c r="AU36">
        <v>0</v>
      </c>
      <c r="AV36" s="197">
        <v>0</v>
      </c>
      <c r="AW36" s="197">
        <v>0</v>
      </c>
      <c r="AX36" s="197">
        <v>0</v>
      </c>
      <c r="AY36" s="197">
        <v>0</v>
      </c>
      <c r="AZ36" s="197">
        <v>0</v>
      </c>
      <c r="BA36" s="197">
        <v>0</v>
      </c>
      <c r="BB36" s="197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0</v>
      </c>
      <c r="H37" s="197">
        <v>0</v>
      </c>
      <c r="I37" s="197">
        <v>0</v>
      </c>
      <c r="J37" s="197">
        <v>0</v>
      </c>
      <c r="K37" s="197">
        <v>96.63</v>
      </c>
      <c r="L37" s="197">
        <v>19.329999999999998</v>
      </c>
      <c r="M37" s="197">
        <v>0</v>
      </c>
      <c r="N37" s="197">
        <v>14.22</v>
      </c>
      <c r="O37" s="197">
        <v>48.68</v>
      </c>
      <c r="P37" s="197">
        <v>49.39</v>
      </c>
      <c r="Q37" s="197">
        <v>1.93</v>
      </c>
      <c r="R37" s="197">
        <v>10.41</v>
      </c>
      <c r="S37" s="197">
        <v>2.9</v>
      </c>
      <c r="T37" s="197">
        <v>0</v>
      </c>
      <c r="U37" s="197">
        <v>235.47</v>
      </c>
      <c r="V37" s="197">
        <v>2.8</v>
      </c>
      <c r="W37" s="197">
        <v>9.68</v>
      </c>
      <c r="X37" s="197">
        <v>24.14</v>
      </c>
      <c r="Y37" s="197">
        <v>0</v>
      </c>
      <c r="Z37">
        <v>0</v>
      </c>
      <c r="AA37" s="197">
        <v>8.3000000000000007</v>
      </c>
      <c r="AB37" s="197">
        <v>0</v>
      </c>
      <c r="AC37" s="197">
        <v>0</v>
      </c>
      <c r="AD37" s="197">
        <v>0</v>
      </c>
      <c r="AE37" s="197">
        <v>25.62</v>
      </c>
      <c r="AF37" s="197">
        <v>0</v>
      </c>
      <c r="AG37" s="197">
        <v>0</v>
      </c>
      <c r="AH37" s="197">
        <v>0</v>
      </c>
      <c r="AI37" s="197">
        <v>47.56</v>
      </c>
      <c r="AJ37" s="197">
        <v>0</v>
      </c>
      <c r="AK37" s="197">
        <v>0</v>
      </c>
      <c r="AL37" s="197">
        <v>0</v>
      </c>
      <c r="AM37" s="197">
        <v>0</v>
      </c>
      <c r="AN37" s="197">
        <v>0</v>
      </c>
      <c r="AO37">
        <v>0</v>
      </c>
      <c r="AP37" s="197">
        <v>43.92</v>
      </c>
      <c r="AQ37" s="197">
        <v>18.170000000000002</v>
      </c>
      <c r="AR37" s="197">
        <v>0</v>
      </c>
      <c r="AS37" s="197">
        <v>0</v>
      </c>
      <c r="AT37">
        <v>0</v>
      </c>
      <c r="AU37">
        <v>0</v>
      </c>
      <c r="AV37" s="197">
        <v>0</v>
      </c>
      <c r="AW37" s="197">
        <v>0</v>
      </c>
      <c r="AX37" s="197">
        <v>0</v>
      </c>
      <c r="AY37" s="197">
        <v>0</v>
      </c>
      <c r="AZ37" s="197">
        <v>0</v>
      </c>
      <c r="BA37" s="197">
        <v>0</v>
      </c>
      <c r="BB37" s="19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0</v>
      </c>
      <c r="H38" s="197">
        <v>0</v>
      </c>
      <c r="I38" s="197">
        <v>0</v>
      </c>
      <c r="J38" s="197">
        <v>0</v>
      </c>
      <c r="K38" s="197">
        <v>96.63</v>
      </c>
      <c r="L38" s="197">
        <v>19.329999999999998</v>
      </c>
      <c r="M38" s="197">
        <v>0</v>
      </c>
      <c r="N38" s="197">
        <v>14.22</v>
      </c>
      <c r="O38" s="197">
        <v>48.68</v>
      </c>
      <c r="P38" s="197">
        <v>49.39</v>
      </c>
      <c r="Q38" s="197">
        <v>1.93</v>
      </c>
      <c r="R38" s="197">
        <v>10.41</v>
      </c>
      <c r="S38" s="197">
        <v>2.9</v>
      </c>
      <c r="T38" s="197">
        <v>0</v>
      </c>
      <c r="U38" s="197">
        <v>235.47</v>
      </c>
      <c r="V38" s="197">
        <v>2.8</v>
      </c>
      <c r="W38" s="197">
        <v>9.68</v>
      </c>
      <c r="X38" s="197">
        <v>24.14</v>
      </c>
      <c r="Y38" s="197">
        <v>0</v>
      </c>
      <c r="Z38">
        <v>0</v>
      </c>
      <c r="AA38" s="197">
        <v>8.3000000000000007</v>
      </c>
      <c r="AB38" s="197">
        <v>0</v>
      </c>
      <c r="AC38" s="197">
        <v>0</v>
      </c>
      <c r="AD38" s="197">
        <v>0</v>
      </c>
      <c r="AE38" s="197">
        <v>25.62</v>
      </c>
      <c r="AF38" s="197">
        <v>0</v>
      </c>
      <c r="AG38" s="197">
        <v>0</v>
      </c>
      <c r="AH38" s="197">
        <v>0</v>
      </c>
      <c r="AI38" s="197">
        <v>47.56</v>
      </c>
      <c r="AJ38" s="197">
        <v>0</v>
      </c>
      <c r="AK38" s="197">
        <v>0</v>
      </c>
      <c r="AL38" s="197">
        <v>0</v>
      </c>
      <c r="AM38" s="197">
        <v>0</v>
      </c>
      <c r="AN38" s="197">
        <v>0</v>
      </c>
      <c r="AO38">
        <v>0</v>
      </c>
      <c r="AP38" s="197">
        <v>43.92</v>
      </c>
      <c r="AQ38" s="197">
        <v>18.170000000000002</v>
      </c>
      <c r="AR38" s="197">
        <v>0</v>
      </c>
      <c r="AS38" s="197">
        <v>0</v>
      </c>
      <c r="AT38">
        <v>0</v>
      </c>
      <c r="AU38">
        <v>0</v>
      </c>
      <c r="AV38" s="197">
        <v>0</v>
      </c>
      <c r="AW38" s="197">
        <v>0</v>
      </c>
      <c r="AX38" s="197">
        <v>0</v>
      </c>
      <c r="AY38" s="197">
        <v>0</v>
      </c>
      <c r="AZ38" s="197">
        <v>0</v>
      </c>
      <c r="BA38" s="197">
        <v>0</v>
      </c>
      <c r="BB38" s="197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0</v>
      </c>
      <c r="H39" s="197">
        <v>0</v>
      </c>
      <c r="I39" s="197">
        <v>0</v>
      </c>
      <c r="J39" s="197">
        <v>0</v>
      </c>
      <c r="K39" s="197">
        <v>96.63</v>
      </c>
      <c r="L39" s="197">
        <v>19.329999999999998</v>
      </c>
      <c r="M39" s="197">
        <v>0</v>
      </c>
      <c r="N39" s="197">
        <v>14.22</v>
      </c>
      <c r="O39" s="197">
        <v>48.68</v>
      </c>
      <c r="P39" s="197">
        <v>49.39</v>
      </c>
      <c r="Q39" s="197">
        <v>1.93</v>
      </c>
      <c r="R39" s="197">
        <v>10.41</v>
      </c>
      <c r="S39" s="197">
        <v>2.9</v>
      </c>
      <c r="T39" s="197">
        <v>0</v>
      </c>
      <c r="U39" s="197">
        <v>235.47</v>
      </c>
      <c r="V39" s="197">
        <v>2.8</v>
      </c>
      <c r="W39" s="197">
        <v>9.68</v>
      </c>
      <c r="X39" s="197">
        <v>24.14</v>
      </c>
      <c r="Y39" s="197">
        <v>0</v>
      </c>
      <c r="Z39">
        <v>0</v>
      </c>
      <c r="AA39" s="197">
        <v>8.3000000000000007</v>
      </c>
      <c r="AB39" s="197">
        <v>0</v>
      </c>
      <c r="AC39" s="197">
        <v>0</v>
      </c>
      <c r="AD39" s="197">
        <v>0</v>
      </c>
      <c r="AE39" s="197">
        <v>25.62</v>
      </c>
      <c r="AF39" s="197">
        <v>0</v>
      </c>
      <c r="AG39" s="197">
        <v>0</v>
      </c>
      <c r="AH39" s="197">
        <v>0</v>
      </c>
      <c r="AI39" s="197">
        <v>47.56</v>
      </c>
      <c r="AJ39" s="197">
        <v>0</v>
      </c>
      <c r="AK39" s="197">
        <v>0</v>
      </c>
      <c r="AL39" s="197">
        <v>0</v>
      </c>
      <c r="AM39" s="197">
        <v>0</v>
      </c>
      <c r="AN39" s="197">
        <v>0</v>
      </c>
      <c r="AO39">
        <v>0</v>
      </c>
      <c r="AP39" s="197">
        <v>43.92</v>
      </c>
      <c r="AQ39" s="197">
        <v>18.170000000000002</v>
      </c>
      <c r="AR39" s="197">
        <v>0</v>
      </c>
      <c r="AS39" s="197">
        <v>0</v>
      </c>
      <c r="AT39">
        <v>0</v>
      </c>
      <c r="AU39">
        <v>0</v>
      </c>
      <c r="AV39" s="197">
        <v>0</v>
      </c>
      <c r="AW39" s="197">
        <v>0</v>
      </c>
      <c r="AX39" s="197">
        <v>0</v>
      </c>
      <c r="AY39" s="197">
        <v>0</v>
      </c>
      <c r="AZ39" s="197">
        <v>0</v>
      </c>
      <c r="BA39" s="197">
        <v>0</v>
      </c>
      <c r="BB39" s="197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0</v>
      </c>
      <c r="H40" s="197">
        <v>0</v>
      </c>
      <c r="I40" s="197">
        <v>0</v>
      </c>
      <c r="J40" s="197">
        <v>0</v>
      </c>
      <c r="K40" s="197">
        <v>123.9</v>
      </c>
      <c r="L40" s="197">
        <v>25.38</v>
      </c>
      <c r="M40" s="197">
        <v>0</v>
      </c>
      <c r="N40" s="197">
        <v>14.22</v>
      </c>
      <c r="O40" s="197">
        <v>48.68</v>
      </c>
      <c r="P40" s="197">
        <v>49.39</v>
      </c>
      <c r="Q40" s="197">
        <v>1.93</v>
      </c>
      <c r="R40" s="197">
        <v>10.41</v>
      </c>
      <c r="S40" s="197">
        <v>2.9</v>
      </c>
      <c r="T40" s="197">
        <v>0</v>
      </c>
      <c r="U40" s="197">
        <v>235.47</v>
      </c>
      <c r="V40" s="197">
        <v>2.8</v>
      </c>
      <c r="W40" s="197">
        <v>9.68</v>
      </c>
      <c r="X40" s="197">
        <v>24.14</v>
      </c>
      <c r="Y40" s="197">
        <v>0</v>
      </c>
      <c r="Z40">
        <v>0</v>
      </c>
      <c r="AA40" s="197">
        <v>8</v>
      </c>
      <c r="AB40" s="197">
        <v>0</v>
      </c>
      <c r="AC40" s="197">
        <v>0</v>
      </c>
      <c r="AD40" s="197">
        <v>0</v>
      </c>
      <c r="AE40" s="197">
        <v>25.62</v>
      </c>
      <c r="AF40" s="197">
        <v>0</v>
      </c>
      <c r="AG40" s="197">
        <v>0</v>
      </c>
      <c r="AH40" s="197">
        <v>0</v>
      </c>
      <c r="AI40" s="197">
        <v>47.56</v>
      </c>
      <c r="AJ40" s="197">
        <v>0</v>
      </c>
      <c r="AK40" s="197">
        <v>0</v>
      </c>
      <c r="AL40" s="197">
        <v>0</v>
      </c>
      <c r="AM40" s="197">
        <v>0</v>
      </c>
      <c r="AN40" s="197">
        <v>0</v>
      </c>
      <c r="AO40">
        <v>0</v>
      </c>
      <c r="AP40" s="197">
        <v>43.92</v>
      </c>
      <c r="AQ40" s="197">
        <v>18.170000000000002</v>
      </c>
      <c r="AR40" s="197">
        <v>0</v>
      </c>
      <c r="AS40" s="197">
        <v>0</v>
      </c>
      <c r="AT40">
        <v>0</v>
      </c>
      <c r="AU40">
        <v>0</v>
      </c>
      <c r="AV40" s="197">
        <v>0</v>
      </c>
      <c r="AW40" s="197">
        <v>0</v>
      </c>
      <c r="AX40" s="197">
        <v>0</v>
      </c>
      <c r="AY40" s="197">
        <v>0</v>
      </c>
      <c r="AZ40" s="197">
        <v>0</v>
      </c>
      <c r="BA40" s="197">
        <v>0</v>
      </c>
      <c r="BB40" s="197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0</v>
      </c>
      <c r="H41" s="197">
        <v>0</v>
      </c>
      <c r="I41" s="197">
        <v>0</v>
      </c>
      <c r="J41" s="197">
        <v>0</v>
      </c>
      <c r="K41" s="197">
        <v>115.96</v>
      </c>
      <c r="L41" s="197">
        <v>33.1</v>
      </c>
      <c r="M41" s="197">
        <v>0</v>
      </c>
      <c r="N41" s="197">
        <v>14.22</v>
      </c>
      <c r="O41" s="197">
        <v>48.68</v>
      </c>
      <c r="P41" s="197">
        <v>49.39</v>
      </c>
      <c r="Q41" s="197">
        <v>1.68</v>
      </c>
      <c r="R41" s="197">
        <v>10.41</v>
      </c>
      <c r="S41" s="197">
        <v>3.9</v>
      </c>
      <c r="T41" s="197">
        <v>0</v>
      </c>
      <c r="U41" s="197">
        <v>235.47</v>
      </c>
      <c r="V41" s="197">
        <v>2.8</v>
      </c>
      <c r="W41" s="197">
        <v>9.68</v>
      </c>
      <c r="X41" s="197">
        <v>24.14</v>
      </c>
      <c r="Y41" s="197">
        <v>0</v>
      </c>
      <c r="Z41">
        <v>0</v>
      </c>
      <c r="AA41" s="197">
        <v>8</v>
      </c>
      <c r="AB41" s="197">
        <v>0</v>
      </c>
      <c r="AC41" s="197">
        <v>0</v>
      </c>
      <c r="AD41" s="197">
        <v>0</v>
      </c>
      <c r="AE41" s="197">
        <v>25.62</v>
      </c>
      <c r="AF41" s="197">
        <v>0</v>
      </c>
      <c r="AG41" s="197">
        <v>0</v>
      </c>
      <c r="AH41" s="197">
        <v>0</v>
      </c>
      <c r="AI41" s="197">
        <v>47.56</v>
      </c>
      <c r="AJ41" s="197">
        <v>0</v>
      </c>
      <c r="AK41" s="197">
        <v>0</v>
      </c>
      <c r="AL41" s="197">
        <v>0</v>
      </c>
      <c r="AM41" s="197">
        <v>0</v>
      </c>
      <c r="AN41" s="197">
        <v>0</v>
      </c>
      <c r="AO41">
        <v>0</v>
      </c>
      <c r="AP41" s="197">
        <v>43.92</v>
      </c>
      <c r="AQ41" s="197">
        <v>18.170000000000002</v>
      </c>
      <c r="AR41" s="197">
        <v>0</v>
      </c>
      <c r="AS41" s="197">
        <v>0</v>
      </c>
      <c r="AT41">
        <v>0</v>
      </c>
      <c r="AU41">
        <v>0</v>
      </c>
      <c r="AV41" s="197">
        <v>0</v>
      </c>
      <c r="AW41" s="197">
        <v>0</v>
      </c>
      <c r="AX41" s="197">
        <v>0</v>
      </c>
      <c r="AY41" s="197">
        <v>0</v>
      </c>
      <c r="AZ41" s="197">
        <v>0</v>
      </c>
      <c r="BA41" s="197">
        <v>0</v>
      </c>
      <c r="BB41" s="197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0</v>
      </c>
      <c r="H42" s="197">
        <v>0</v>
      </c>
      <c r="I42" s="197">
        <v>0</v>
      </c>
      <c r="J42" s="197">
        <v>0</v>
      </c>
      <c r="K42" s="197">
        <v>106.29</v>
      </c>
      <c r="L42" s="197">
        <v>40.82</v>
      </c>
      <c r="M42" s="197">
        <v>0</v>
      </c>
      <c r="N42" s="197">
        <v>14.22</v>
      </c>
      <c r="O42" s="197">
        <v>48.68</v>
      </c>
      <c r="P42" s="197">
        <v>49.39</v>
      </c>
      <c r="Q42" s="197">
        <v>1.68</v>
      </c>
      <c r="R42" s="197">
        <v>10.41</v>
      </c>
      <c r="S42" s="197">
        <v>4.41</v>
      </c>
      <c r="T42" s="197">
        <v>0</v>
      </c>
      <c r="U42" s="197">
        <v>235.47</v>
      </c>
      <c r="V42" s="197">
        <v>2.8</v>
      </c>
      <c r="W42" s="197">
        <v>9.68</v>
      </c>
      <c r="X42" s="197">
        <v>24.14</v>
      </c>
      <c r="Y42" s="197">
        <v>0</v>
      </c>
      <c r="Z42">
        <v>0</v>
      </c>
      <c r="AA42" s="197">
        <v>8</v>
      </c>
      <c r="AB42" s="197">
        <v>0</v>
      </c>
      <c r="AC42" s="197">
        <v>0</v>
      </c>
      <c r="AD42" s="197">
        <v>0</v>
      </c>
      <c r="AE42" s="197">
        <v>25.62</v>
      </c>
      <c r="AF42" s="197">
        <v>0</v>
      </c>
      <c r="AG42" s="197">
        <v>0</v>
      </c>
      <c r="AH42" s="197">
        <v>0</v>
      </c>
      <c r="AI42" s="197">
        <v>47.56</v>
      </c>
      <c r="AJ42" s="197">
        <v>0</v>
      </c>
      <c r="AK42" s="197">
        <v>0</v>
      </c>
      <c r="AL42" s="197">
        <v>0</v>
      </c>
      <c r="AM42" s="197">
        <v>0</v>
      </c>
      <c r="AN42" s="197">
        <v>0</v>
      </c>
      <c r="AO42">
        <v>0</v>
      </c>
      <c r="AP42" s="197">
        <v>43.92</v>
      </c>
      <c r="AQ42" s="197">
        <v>18.170000000000002</v>
      </c>
      <c r="AR42" s="197">
        <v>0</v>
      </c>
      <c r="AS42" s="197">
        <v>0</v>
      </c>
      <c r="AT42">
        <v>0</v>
      </c>
      <c r="AU42">
        <v>0</v>
      </c>
      <c r="AV42" s="197">
        <v>0</v>
      </c>
      <c r="AW42" s="197">
        <v>0</v>
      </c>
      <c r="AX42" s="197">
        <v>0</v>
      </c>
      <c r="AY42" s="197">
        <v>0</v>
      </c>
      <c r="AZ42" s="197">
        <v>0</v>
      </c>
      <c r="BA42" s="197">
        <v>0</v>
      </c>
      <c r="BB42" s="197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125.62</v>
      </c>
      <c r="L43" s="197">
        <v>40.82</v>
      </c>
      <c r="M43" s="197">
        <v>0</v>
      </c>
      <c r="N43" s="197">
        <v>14.22</v>
      </c>
      <c r="O43" s="197">
        <v>48.68</v>
      </c>
      <c r="P43" s="197">
        <v>49.39</v>
      </c>
      <c r="Q43" s="197">
        <v>1.68</v>
      </c>
      <c r="R43" s="197">
        <v>10.41</v>
      </c>
      <c r="S43" s="197">
        <v>4.41</v>
      </c>
      <c r="T43" s="197">
        <v>0</v>
      </c>
      <c r="U43" s="197">
        <v>235.47</v>
      </c>
      <c r="V43" s="197">
        <v>2.8</v>
      </c>
      <c r="W43" s="197">
        <v>9.68</v>
      </c>
      <c r="X43" s="197">
        <v>24.14</v>
      </c>
      <c r="Y43" s="197">
        <v>0</v>
      </c>
      <c r="Z43">
        <v>0</v>
      </c>
      <c r="AA43" s="197">
        <v>8</v>
      </c>
      <c r="AB43" s="197">
        <v>0</v>
      </c>
      <c r="AC43" s="197">
        <v>0</v>
      </c>
      <c r="AD43" s="197">
        <v>0</v>
      </c>
      <c r="AE43" s="197">
        <v>25.14</v>
      </c>
      <c r="AF43" s="197">
        <v>0</v>
      </c>
      <c r="AG43" s="197">
        <v>0</v>
      </c>
      <c r="AH43" s="197">
        <v>0</v>
      </c>
      <c r="AI43" s="197">
        <v>47.56</v>
      </c>
      <c r="AJ43" s="197">
        <v>0</v>
      </c>
      <c r="AK43" s="197">
        <v>0</v>
      </c>
      <c r="AL43" s="197">
        <v>0</v>
      </c>
      <c r="AM43" s="197">
        <v>0</v>
      </c>
      <c r="AN43" s="197">
        <v>0</v>
      </c>
      <c r="AO43">
        <v>0</v>
      </c>
      <c r="AP43" s="197">
        <v>43.92</v>
      </c>
      <c r="AQ43" s="197">
        <v>18.170000000000002</v>
      </c>
      <c r="AR43" s="197">
        <v>0</v>
      </c>
      <c r="AS43" s="197">
        <v>0</v>
      </c>
      <c r="AT43">
        <v>0</v>
      </c>
      <c r="AU43">
        <v>0</v>
      </c>
      <c r="AV43" s="197">
        <v>0</v>
      </c>
      <c r="AW43" s="197">
        <v>0</v>
      </c>
      <c r="AX43" s="197">
        <v>0</v>
      </c>
      <c r="AY43" s="197">
        <v>0</v>
      </c>
      <c r="AZ43" s="197">
        <v>0</v>
      </c>
      <c r="BA43" s="197">
        <v>0</v>
      </c>
      <c r="BB43" s="197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0</v>
      </c>
      <c r="H44" s="197">
        <v>0</v>
      </c>
      <c r="I44" s="197">
        <v>0</v>
      </c>
      <c r="J44" s="197">
        <v>0</v>
      </c>
      <c r="K44" s="197">
        <v>144.94999999999999</v>
      </c>
      <c r="L44" s="197">
        <v>42.75</v>
      </c>
      <c r="M44" s="197">
        <v>0</v>
      </c>
      <c r="N44" s="197">
        <v>14.22</v>
      </c>
      <c r="O44" s="197">
        <v>48.68</v>
      </c>
      <c r="P44" s="197">
        <v>49.39</v>
      </c>
      <c r="Q44" s="197">
        <v>1.68</v>
      </c>
      <c r="R44" s="197">
        <v>10.41</v>
      </c>
      <c r="S44" s="197">
        <v>4.41</v>
      </c>
      <c r="T44" s="197">
        <v>0</v>
      </c>
      <c r="U44" s="197">
        <v>235.47</v>
      </c>
      <c r="V44" s="197">
        <v>2.8</v>
      </c>
      <c r="W44" s="197">
        <v>9.68</v>
      </c>
      <c r="X44" s="197">
        <v>24.14</v>
      </c>
      <c r="Y44" s="197">
        <v>0</v>
      </c>
      <c r="Z44">
        <v>0</v>
      </c>
      <c r="AA44" s="197">
        <v>8</v>
      </c>
      <c r="AB44" s="197">
        <v>0</v>
      </c>
      <c r="AC44" s="197">
        <v>0</v>
      </c>
      <c r="AD44" s="197">
        <v>0</v>
      </c>
      <c r="AE44" s="197">
        <v>25.14</v>
      </c>
      <c r="AF44" s="197">
        <v>0</v>
      </c>
      <c r="AG44" s="197">
        <v>0</v>
      </c>
      <c r="AH44" s="197">
        <v>0</v>
      </c>
      <c r="AI44" s="197">
        <v>47.56</v>
      </c>
      <c r="AJ44" s="197">
        <v>0</v>
      </c>
      <c r="AK44" s="197">
        <v>0</v>
      </c>
      <c r="AL44" s="197">
        <v>0</v>
      </c>
      <c r="AM44" s="197">
        <v>0</v>
      </c>
      <c r="AN44" s="197">
        <v>0</v>
      </c>
      <c r="AO44">
        <v>0</v>
      </c>
      <c r="AP44" s="197">
        <v>43.92</v>
      </c>
      <c r="AQ44" s="197">
        <v>18.170000000000002</v>
      </c>
      <c r="AR44" s="197">
        <v>0</v>
      </c>
      <c r="AS44" s="197">
        <v>0</v>
      </c>
      <c r="AT44">
        <v>0</v>
      </c>
      <c r="AU44">
        <v>0</v>
      </c>
      <c r="AV44" s="197">
        <v>0</v>
      </c>
      <c r="AW44" s="197">
        <v>0</v>
      </c>
      <c r="AX44" s="197">
        <v>0</v>
      </c>
      <c r="AY44" s="197">
        <v>0</v>
      </c>
      <c r="AZ44" s="197">
        <v>0</v>
      </c>
      <c r="BA44" s="197">
        <v>0</v>
      </c>
      <c r="BB44" s="197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0</v>
      </c>
      <c r="H45" s="197">
        <v>0</v>
      </c>
      <c r="I45" s="197">
        <v>0</v>
      </c>
      <c r="J45" s="197">
        <v>0</v>
      </c>
      <c r="K45" s="197">
        <v>144.94</v>
      </c>
      <c r="L45" s="197">
        <v>42</v>
      </c>
      <c r="M45" s="197">
        <v>0</v>
      </c>
      <c r="N45" s="197">
        <v>14.22</v>
      </c>
      <c r="O45" s="197">
        <v>48.68</v>
      </c>
      <c r="P45" s="197">
        <v>49.39</v>
      </c>
      <c r="Q45" s="197">
        <v>1.68</v>
      </c>
      <c r="R45" s="197">
        <v>10.41</v>
      </c>
      <c r="S45" s="197">
        <v>4.41</v>
      </c>
      <c r="T45" s="197">
        <v>0</v>
      </c>
      <c r="U45" s="197">
        <v>235.47</v>
      </c>
      <c r="V45" s="197">
        <v>2.8</v>
      </c>
      <c r="W45" s="197">
        <v>9.68</v>
      </c>
      <c r="X45" s="197">
        <v>24.14</v>
      </c>
      <c r="Y45" s="197">
        <v>0</v>
      </c>
      <c r="Z45">
        <v>0</v>
      </c>
      <c r="AA45" s="197">
        <v>8</v>
      </c>
      <c r="AB45" s="197">
        <v>0</v>
      </c>
      <c r="AC45" s="197">
        <v>0</v>
      </c>
      <c r="AD45" s="197">
        <v>0</v>
      </c>
      <c r="AE45" s="197">
        <v>25.14</v>
      </c>
      <c r="AF45" s="197">
        <v>0</v>
      </c>
      <c r="AG45" s="197">
        <v>0</v>
      </c>
      <c r="AH45" s="197">
        <v>0</v>
      </c>
      <c r="AI45" s="197">
        <v>47.56</v>
      </c>
      <c r="AJ45" s="197">
        <v>0</v>
      </c>
      <c r="AK45" s="197">
        <v>0</v>
      </c>
      <c r="AL45" s="197">
        <v>0</v>
      </c>
      <c r="AM45" s="197">
        <v>0</v>
      </c>
      <c r="AN45" s="197">
        <v>0</v>
      </c>
      <c r="AO45">
        <v>0</v>
      </c>
      <c r="AP45" s="197">
        <v>43.92</v>
      </c>
      <c r="AQ45" s="197">
        <v>18.170000000000002</v>
      </c>
      <c r="AR45" s="197">
        <v>0</v>
      </c>
      <c r="AS45" s="197">
        <v>0</v>
      </c>
      <c r="AT45">
        <v>0</v>
      </c>
      <c r="AU45">
        <v>0</v>
      </c>
      <c r="AV45" s="197">
        <v>0</v>
      </c>
      <c r="AW45" s="197">
        <v>0</v>
      </c>
      <c r="AX45" s="197">
        <v>0</v>
      </c>
      <c r="AY45" s="197">
        <v>0</v>
      </c>
      <c r="AZ45" s="197">
        <v>0</v>
      </c>
      <c r="BA45" s="197">
        <v>0</v>
      </c>
      <c r="BB45" s="197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0</v>
      </c>
      <c r="H46" s="197">
        <v>0</v>
      </c>
      <c r="I46" s="197">
        <v>0</v>
      </c>
      <c r="J46" s="197">
        <v>0</v>
      </c>
      <c r="K46" s="197">
        <v>144.94999999999999</v>
      </c>
      <c r="L46" s="197">
        <v>42</v>
      </c>
      <c r="M46" s="197">
        <v>0</v>
      </c>
      <c r="N46" s="197">
        <v>14.22</v>
      </c>
      <c r="O46" s="197">
        <v>48.68</v>
      </c>
      <c r="P46" s="197">
        <v>49.39</v>
      </c>
      <c r="Q46" s="197">
        <v>1.68</v>
      </c>
      <c r="R46" s="197">
        <v>10.41</v>
      </c>
      <c r="S46" s="197">
        <v>4.41</v>
      </c>
      <c r="T46" s="197">
        <v>0</v>
      </c>
      <c r="U46" s="197">
        <v>235.47</v>
      </c>
      <c r="V46" s="197">
        <v>2.8</v>
      </c>
      <c r="W46" s="197">
        <v>9.68</v>
      </c>
      <c r="X46" s="197">
        <v>24.14</v>
      </c>
      <c r="Y46" s="197">
        <v>0</v>
      </c>
      <c r="Z46">
        <v>0</v>
      </c>
      <c r="AA46" s="197">
        <v>8</v>
      </c>
      <c r="AB46" s="197">
        <v>0</v>
      </c>
      <c r="AC46" s="197">
        <v>0</v>
      </c>
      <c r="AD46" s="197">
        <v>0</v>
      </c>
      <c r="AE46" s="197">
        <v>25.14</v>
      </c>
      <c r="AF46" s="197">
        <v>0</v>
      </c>
      <c r="AG46" s="197">
        <v>0</v>
      </c>
      <c r="AH46" s="197">
        <v>0</v>
      </c>
      <c r="AI46" s="197">
        <v>47.56</v>
      </c>
      <c r="AJ46" s="197">
        <v>0</v>
      </c>
      <c r="AK46" s="197">
        <v>0</v>
      </c>
      <c r="AL46" s="197">
        <v>0</v>
      </c>
      <c r="AM46" s="197">
        <v>0</v>
      </c>
      <c r="AN46" s="197">
        <v>0</v>
      </c>
      <c r="AO46">
        <v>0</v>
      </c>
      <c r="AP46" s="197">
        <v>43.92</v>
      </c>
      <c r="AQ46" s="197">
        <v>18.170000000000002</v>
      </c>
      <c r="AR46" s="197">
        <v>0</v>
      </c>
      <c r="AS46" s="197">
        <v>0</v>
      </c>
      <c r="AT46">
        <v>0</v>
      </c>
      <c r="AU46">
        <v>0</v>
      </c>
      <c r="AV46" s="197">
        <v>0</v>
      </c>
      <c r="AW46" s="197">
        <v>0</v>
      </c>
      <c r="AX46" s="197">
        <v>0</v>
      </c>
      <c r="AY46" s="197">
        <v>0</v>
      </c>
      <c r="AZ46" s="197">
        <v>0</v>
      </c>
      <c r="BA46" s="197">
        <v>0</v>
      </c>
      <c r="BB46" s="197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0</v>
      </c>
      <c r="H47" s="197">
        <v>0</v>
      </c>
      <c r="I47" s="197">
        <v>0</v>
      </c>
      <c r="J47" s="197">
        <v>0</v>
      </c>
      <c r="K47" s="197">
        <v>135.28</v>
      </c>
      <c r="L47" s="197">
        <v>42</v>
      </c>
      <c r="M47" s="197">
        <v>0</v>
      </c>
      <c r="N47" s="197">
        <v>14.22</v>
      </c>
      <c r="O47" s="197">
        <v>48.68</v>
      </c>
      <c r="P47" s="197">
        <v>49.39</v>
      </c>
      <c r="Q47" s="197">
        <v>1.68</v>
      </c>
      <c r="R47" s="197">
        <v>10.41</v>
      </c>
      <c r="S47" s="197">
        <v>4.41</v>
      </c>
      <c r="T47" s="197">
        <v>0</v>
      </c>
      <c r="U47" s="197">
        <v>235.47</v>
      </c>
      <c r="V47" s="197">
        <v>2.8</v>
      </c>
      <c r="W47" s="197">
        <v>9.68</v>
      </c>
      <c r="X47" s="197">
        <v>24.14</v>
      </c>
      <c r="Y47" s="197">
        <v>0</v>
      </c>
      <c r="Z47">
        <v>0</v>
      </c>
      <c r="AA47" s="197">
        <v>8</v>
      </c>
      <c r="AB47" s="197">
        <v>0</v>
      </c>
      <c r="AC47" s="197">
        <v>0</v>
      </c>
      <c r="AD47" s="197">
        <v>0</v>
      </c>
      <c r="AE47" s="197">
        <v>25.14</v>
      </c>
      <c r="AF47" s="197">
        <v>0</v>
      </c>
      <c r="AG47" s="197">
        <v>0</v>
      </c>
      <c r="AH47" s="197">
        <v>0</v>
      </c>
      <c r="AI47" s="197">
        <v>47.56</v>
      </c>
      <c r="AJ47" s="197">
        <v>0</v>
      </c>
      <c r="AK47" s="197">
        <v>0</v>
      </c>
      <c r="AL47" s="197">
        <v>0</v>
      </c>
      <c r="AM47" s="197">
        <v>0</v>
      </c>
      <c r="AN47" s="197">
        <v>0</v>
      </c>
      <c r="AO47">
        <v>0</v>
      </c>
      <c r="AP47" s="197">
        <v>43.92</v>
      </c>
      <c r="AQ47" s="197">
        <v>18.170000000000002</v>
      </c>
      <c r="AR47" s="197">
        <v>0</v>
      </c>
      <c r="AS47" s="197">
        <v>0</v>
      </c>
      <c r="AT47">
        <v>0</v>
      </c>
      <c r="AU47">
        <v>0</v>
      </c>
      <c r="AV47" s="197">
        <v>0</v>
      </c>
      <c r="AW47" s="197">
        <v>0</v>
      </c>
      <c r="AX47" s="197">
        <v>0</v>
      </c>
      <c r="AY47" s="197">
        <v>0</v>
      </c>
      <c r="AZ47" s="197">
        <v>0</v>
      </c>
      <c r="BA47" s="197">
        <v>0</v>
      </c>
      <c r="BB47" s="19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0</v>
      </c>
      <c r="H48" s="197">
        <v>0</v>
      </c>
      <c r="I48" s="197">
        <v>0</v>
      </c>
      <c r="J48" s="197">
        <v>0</v>
      </c>
      <c r="K48" s="197">
        <v>158.63</v>
      </c>
      <c r="L48" s="197">
        <v>19.55</v>
      </c>
      <c r="M48" s="197">
        <v>0</v>
      </c>
      <c r="N48" s="197">
        <v>14.22</v>
      </c>
      <c r="O48" s="197">
        <v>48.68</v>
      </c>
      <c r="P48" s="197">
        <v>49.39</v>
      </c>
      <c r="Q48" s="197">
        <v>1.68</v>
      </c>
      <c r="R48" s="197">
        <v>10.41</v>
      </c>
      <c r="S48" s="197">
        <v>4.41</v>
      </c>
      <c r="T48" s="197">
        <v>0</v>
      </c>
      <c r="U48" s="197">
        <v>235.47</v>
      </c>
      <c r="V48" s="197">
        <v>2.8</v>
      </c>
      <c r="W48" s="197">
        <v>9.68</v>
      </c>
      <c r="X48" s="197">
        <v>24.14</v>
      </c>
      <c r="Y48" s="197">
        <v>0</v>
      </c>
      <c r="Z48">
        <v>0</v>
      </c>
      <c r="AA48" s="197">
        <v>8</v>
      </c>
      <c r="AB48" s="197">
        <v>0</v>
      </c>
      <c r="AC48" s="197">
        <v>0</v>
      </c>
      <c r="AD48" s="197">
        <v>0</v>
      </c>
      <c r="AE48" s="197">
        <v>25.14</v>
      </c>
      <c r="AF48" s="197">
        <v>0</v>
      </c>
      <c r="AG48" s="197">
        <v>0</v>
      </c>
      <c r="AH48" s="197">
        <v>0</v>
      </c>
      <c r="AI48" s="197">
        <v>47.56</v>
      </c>
      <c r="AJ48" s="197">
        <v>0</v>
      </c>
      <c r="AK48" s="197">
        <v>0</v>
      </c>
      <c r="AL48" s="197">
        <v>0</v>
      </c>
      <c r="AM48" s="197">
        <v>0</v>
      </c>
      <c r="AN48" s="197">
        <v>0</v>
      </c>
      <c r="AO48">
        <v>0</v>
      </c>
      <c r="AP48" s="197">
        <v>43.92</v>
      </c>
      <c r="AQ48" s="197">
        <v>18.170000000000002</v>
      </c>
      <c r="AR48" s="197">
        <v>0</v>
      </c>
      <c r="AS48" s="197">
        <v>0</v>
      </c>
      <c r="AT48">
        <v>0</v>
      </c>
      <c r="AU48">
        <v>0</v>
      </c>
      <c r="AV48" s="197">
        <v>0</v>
      </c>
      <c r="AW48" s="197">
        <v>0</v>
      </c>
      <c r="AX48" s="197">
        <v>0</v>
      </c>
      <c r="AY48" s="197">
        <v>0</v>
      </c>
      <c r="AZ48" s="197">
        <v>0</v>
      </c>
      <c r="BA48" s="197">
        <v>0</v>
      </c>
      <c r="BB48" s="197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158.63</v>
      </c>
      <c r="L49" s="197">
        <v>19.329999999999998</v>
      </c>
      <c r="M49" s="197">
        <v>0</v>
      </c>
      <c r="N49" s="197">
        <v>14.22</v>
      </c>
      <c r="O49" s="197">
        <v>48.68</v>
      </c>
      <c r="P49" s="197">
        <v>49.39</v>
      </c>
      <c r="Q49" s="197">
        <v>1.71</v>
      </c>
      <c r="R49" s="197">
        <v>10.41</v>
      </c>
      <c r="S49" s="197">
        <v>4.8899999999999997</v>
      </c>
      <c r="T49" s="197">
        <v>0</v>
      </c>
      <c r="U49" s="197">
        <v>235.47</v>
      </c>
      <c r="V49" s="197">
        <v>2.8</v>
      </c>
      <c r="W49" s="197">
        <v>9.68</v>
      </c>
      <c r="X49" s="197">
        <v>24.14</v>
      </c>
      <c r="Y49" s="197">
        <v>0</v>
      </c>
      <c r="Z49">
        <v>0</v>
      </c>
      <c r="AA49" s="197">
        <v>8</v>
      </c>
      <c r="AB49" s="197">
        <v>0</v>
      </c>
      <c r="AC49" s="197">
        <v>0</v>
      </c>
      <c r="AD49" s="197">
        <v>0</v>
      </c>
      <c r="AE49" s="197">
        <v>25.14</v>
      </c>
      <c r="AF49" s="197">
        <v>0</v>
      </c>
      <c r="AG49" s="197">
        <v>0</v>
      </c>
      <c r="AH49" s="197">
        <v>0</v>
      </c>
      <c r="AI49" s="197">
        <v>47.56</v>
      </c>
      <c r="AJ49" s="197">
        <v>0</v>
      </c>
      <c r="AK49" s="197">
        <v>0</v>
      </c>
      <c r="AL49" s="197">
        <v>0</v>
      </c>
      <c r="AM49" s="197">
        <v>0</v>
      </c>
      <c r="AN49" s="197">
        <v>0</v>
      </c>
      <c r="AO49">
        <v>0</v>
      </c>
      <c r="AP49" s="197">
        <v>43.92</v>
      </c>
      <c r="AQ49" s="197">
        <v>18.170000000000002</v>
      </c>
      <c r="AR49" s="197">
        <v>0</v>
      </c>
      <c r="AS49" s="197">
        <v>0</v>
      </c>
      <c r="AT49">
        <v>0</v>
      </c>
      <c r="AU49">
        <v>0</v>
      </c>
      <c r="AV49" s="197">
        <v>0</v>
      </c>
      <c r="AW49" s="197">
        <v>0</v>
      </c>
      <c r="AX49" s="197">
        <v>0</v>
      </c>
      <c r="AY49" s="197">
        <v>0</v>
      </c>
      <c r="AZ49" s="197">
        <v>0</v>
      </c>
      <c r="BA49" s="197">
        <v>0</v>
      </c>
      <c r="BB49" s="197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0</v>
      </c>
      <c r="H50" s="197">
        <v>0</v>
      </c>
      <c r="I50" s="197">
        <v>0</v>
      </c>
      <c r="J50" s="197">
        <v>0</v>
      </c>
      <c r="K50" s="197">
        <v>158.63</v>
      </c>
      <c r="L50" s="197">
        <v>19.329999999999998</v>
      </c>
      <c r="M50" s="197">
        <v>0</v>
      </c>
      <c r="N50" s="197">
        <v>14.22</v>
      </c>
      <c r="O50" s="197">
        <v>48.68</v>
      </c>
      <c r="P50" s="197">
        <v>49.39</v>
      </c>
      <c r="Q50" s="197">
        <v>1.71</v>
      </c>
      <c r="R50" s="197">
        <v>10.41</v>
      </c>
      <c r="S50" s="197">
        <v>4.9000000000000004</v>
      </c>
      <c r="T50" s="197">
        <v>0</v>
      </c>
      <c r="U50" s="197">
        <v>235.47</v>
      </c>
      <c r="V50" s="197">
        <v>2.8</v>
      </c>
      <c r="W50" s="197">
        <v>9.68</v>
      </c>
      <c r="X50" s="197">
        <v>24.14</v>
      </c>
      <c r="Y50" s="197">
        <v>0</v>
      </c>
      <c r="Z50">
        <v>0</v>
      </c>
      <c r="AA50" s="197">
        <v>8</v>
      </c>
      <c r="AB50" s="197">
        <v>0</v>
      </c>
      <c r="AC50" s="197">
        <v>0</v>
      </c>
      <c r="AD50" s="197">
        <v>0</v>
      </c>
      <c r="AE50" s="197">
        <v>25.14</v>
      </c>
      <c r="AF50" s="197">
        <v>0</v>
      </c>
      <c r="AG50" s="197">
        <v>0</v>
      </c>
      <c r="AH50" s="197">
        <v>0</v>
      </c>
      <c r="AI50" s="197">
        <v>47.56</v>
      </c>
      <c r="AJ50" s="197">
        <v>0</v>
      </c>
      <c r="AK50" s="197">
        <v>0</v>
      </c>
      <c r="AL50" s="197">
        <v>0</v>
      </c>
      <c r="AM50" s="197">
        <v>0</v>
      </c>
      <c r="AN50" s="197">
        <v>0</v>
      </c>
      <c r="AO50">
        <v>0</v>
      </c>
      <c r="AP50" s="197">
        <v>43.92</v>
      </c>
      <c r="AQ50" s="197">
        <v>18.170000000000002</v>
      </c>
      <c r="AR50" s="197">
        <v>0</v>
      </c>
      <c r="AS50" s="197">
        <v>0</v>
      </c>
      <c r="AT50">
        <v>0</v>
      </c>
      <c r="AU50">
        <v>0</v>
      </c>
      <c r="AV50" s="197">
        <v>0</v>
      </c>
      <c r="AW50" s="197">
        <v>0</v>
      </c>
      <c r="AX50" s="197">
        <v>0</v>
      </c>
      <c r="AY50" s="197">
        <v>0</v>
      </c>
      <c r="AZ50" s="197">
        <v>0</v>
      </c>
      <c r="BA50" s="197">
        <v>0</v>
      </c>
      <c r="BB50" s="197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197">
        <v>0</v>
      </c>
      <c r="I51" s="197">
        <v>0</v>
      </c>
      <c r="J51" s="197">
        <v>0</v>
      </c>
      <c r="K51" s="197">
        <v>158.63</v>
      </c>
      <c r="L51" s="197">
        <v>19.329999999999998</v>
      </c>
      <c r="M51" s="197">
        <v>0</v>
      </c>
      <c r="N51" s="197">
        <v>14.22</v>
      </c>
      <c r="O51" s="197">
        <v>48.68</v>
      </c>
      <c r="P51" s="197">
        <v>49.39</v>
      </c>
      <c r="Q51" s="197">
        <v>1.32</v>
      </c>
      <c r="R51" s="197">
        <v>10.41</v>
      </c>
      <c r="S51" s="197">
        <v>2.72</v>
      </c>
      <c r="T51" s="197">
        <v>0</v>
      </c>
      <c r="U51" s="197">
        <v>235.47</v>
      </c>
      <c r="V51" s="197">
        <v>2.8</v>
      </c>
      <c r="W51" s="197">
        <v>9.68</v>
      </c>
      <c r="X51" s="197">
        <v>24.14</v>
      </c>
      <c r="Y51" s="197">
        <v>0</v>
      </c>
      <c r="Z51">
        <v>0</v>
      </c>
      <c r="AA51" s="197">
        <v>8</v>
      </c>
      <c r="AB51" s="197">
        <v>0</v>
      </c>
      <c r="AC51" s="197">
        <v>0</v>
      </c>
      <c r="AD51" s="197">
        <v>0</v>
      </c>
      <c r="AE51" s="197">
        <v>24.77</v>
      </c>
      <c r="AF51" s="197">
        <v>0</v>
      </c>
      <c r="AG51" s="197">
        <v>0</v>
      </c>
      <c r="AH51" s="197">
        <v>0</v>
      </c>
      <c r="AI51" s="197">
        <v>46.22</v>
      </c>
      <c r="AJ51" s="197">
        <v>0</v>
      </c>
      <c r="AK51" s="197">
        <v>0</v>
      </c>
      <c r="AL51" s="197">
        <v>0</v>
      </c>
      <c r="AM51" s="197">
        <v>0</v>
      </c>
      <c r="AN51" s="197">
        <v>0</v>
      </c>
      <c r="AO51">
        <v>0</v>
      </c>
      <c r="AP51" s="197">
        <v>43.92</v>
      </c>
      <c r="AQ51" s="197">
        <v>18.170000000000002</v>
      </c>
      <c r="AR51" s="197">
        <v>0</v>
      </c>
      <c r="AS51" s="197">
        <v>0</v>
      </c>
      <c r="AT51">
        <v>0</v>
      </c>
      <c r="AU51">
        <v>0</v>
      </c>
      <c r="AV51" s="197">
        <v>0</v>
      </c>
      <c r="AW51" s="197">
        <v>0</v>
      </c>
      <c r="AX51" s="197">
        <v>0</v>
      </c>
      <c r="AY51" s="197">
        <v>0</v>
      </c>
      <c r="AZ51" s="197">
        <v>0</v>
      </c>
      <c r="BA51" s="197">
        <v>0</v>
      </c>
      <c r="BB51" s="197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0</v>
      </c>
      <c r="H52" s="197">
        <v>0</v>
      </c>
      <c r="I52" s="197">
        <v>0</v>
      </c>
      <c r="J52" s="197">
        <v>0</v>
      </c>
      <c r="K52" s="197">
        <v>158.63</v>
      </c>
      <c r="L52" s="197">
        <v>19.329999999999998</v>
      </c>
      <c r="M52" s="197">
        <v>0</v>
      </c>
      <c r="N52" s="197">
        <v>14.22</v>
      </c>
      <c r="O52" s="197">
        <v>48.68</v>
      </c>
      <c r="P52" s="197">
        <v>49.39</v>
      </c>
      <c r="Q52" s="197">
        <v>1.32</v>
      </c>
      <c r="R52" s="197">
        <v>10.41</v>
      </c>
      <c r="S52" s="197">
        <v>2.72</v>
      </c>
      <c r="T52" s="197">
        <v>0</v>
      </c>
      <c r="U52" s="197">
        <v>235.47</v>
      </c>
      <c r="V52" s="197">
        <v>2.8</v>
      </c>
      <c r="W52" s="197">
        <v>9.68</v>
      </c>
      <c r="X52" s="197">
        <v>24.14</v>
      </c>
      <c r="Y52" s="197">
        <v>0</v>
      </c>
      <c r="Z52">
        <v>0</v>
      </c>
      <c r="AA52" s="197">
        <v>8</v>
      </c>
      <c r="AB52" s="197">
        <v>0</v>
      </c>
      <c r="AC52" s="197">
        <v>0</v>
      </c>
      <c r="AD52" s="197">
        <v>0</v>
      </c>
      <c r="AE52" s="197">
        <v>24.17</v>
      </c>
      <c r="AF52" s="197">
        <v>0</v>
      </c>
      <c r="AG52" s="197">
        <v>0</v>
      </c>
      <c r="AH52" s="197">
        <v>0</v>
      </c>
      <c r="AI52" s="197">
        <v>46.22</v>
      </c>
      <c r="AJ52" s="197">
        <v>0</v>
      </c>
      <c r="AK52" s="197">
        <v>0</v>
      </c>
      <c r="AL52" s="197">
        <v>0</v>
      </c>
      <c r="AM52" s="197">
        <v>0</v>
      </c>
      <c r="AN52" s="197">
        <v>0</v>
      </c>
      <c r="AO52">
        <v>0</v>
      </c>
      <c r="AP52" s="197">
        <v>43.92</v>
      </c>
      <c r="AQ52" s="197">
        <v>18.170000000000002</v>
      </c>
      <c r="AR52" s="197">
        <v>0</v>
      </c>
      <c r="AS52" s="197">
        <v>0</v>
      </c>
      <c r="AT52">
        <v>0</v>
      </c>
      <c r="AU52">
        <v>0</v>
      </c>
      <c r="AV52" s="197">
        <v>0</v>
      </c>
      <c r="AW52" s="197">
        <v>0</v>
      </c>
      <c r="AX52" s="197">
        <v>0</v>
      </c>
      <c r="AY52" s="197">
        <v>0</v>
      </c>
      <c r="AZ52" s="197">
        <v>0</v>
      </c>
      <c r="BA52" s="197">
        <v>0</v>
      </c>
      <c r="BB52" s="197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0</v>
      </c>
      <c r="H53" s="197">
        <v>0</v>
      </c>
      <c r="I53" s="197">
        <v>0</v>
      </c>
      <c r="J53" s="197">
        <v>0</v>
      </c>
      <c r="K53" s="197">
        <v>158.63</v>
      </c>
      <c r="L53" s="197">
        <v>19.329999999999998</v>
      </c>
      <c r="M53" s="197">
        <v>0</v>
      </c>
      <c r="N53" s="197">
        <v>14.22</v>
      </c>
      <c r="O53" s="197">
        <v>48.68</v>
      </c>
      <c r="P53" s="197">
        <v>49.39</v>
      </c>
      <c r="Q53" s="197">
        <v>1.32</v>
      </c>
      <c r="R53" s="197">
        <v>10.41</v>
      </c>
      <c r="S53" s="197">
        <v>2.72</v>
      </c>
      <c r="T53" s="197">
        <v>0</v>
      </c>
      <c r="U53" s="197">
        <v>235.47</v>
      </c>
      <c r="V53" s="197">
        <v>2.8</v>
      </c>
      <c r="W53" s="197">
        <v>9.68</v>
      </c>
      <c r="X53" s="197">
        <v>24.14</v>
      </c>
      <c r="Y53" s="197">
        <v>0</v>
      </c>
      <c r="Z53">
        <v>0</v>
      </c>
      <c r="AA53" s="197">
        <v>8</v>
      </c>
      <c r="AB53" s="197">
        <v>0</v>
      </c>
      <c r="AC53" s="197">
        <v>0</v>
      </c>
      <c r="AD53" s="197">
        <v>0</v>
      </c>
      <c r="AE53" s="197">
        <v>24.17</v>
      </c>
      <c r="AF53" s="197">
        <v>0</v>
      </c>
      <c r="AG53" s="197">
        <v>0</v>
      </c>
      <c r="AH53" s="197">
        <v>0</v>
      </c>
      <c r="AI53" s="197">
        <v>46.22</v>
      </c>
      <c r="AJ53" s="197">
        <v>0</v>
      </c>
      <c r="AK53" s="197">
        <v>0</v>
      </c>
      <c r="AL53" s="197">
        <v>0</v>
      </c>
      <c r="AM53" s="197">
        <v>0</v>
      </c>
      <c r="AN53" s="197">
        <v>0</v>
      </c>
      <c r="AO53">
        <v>0</v>
      </c>
      <c r="AP53" s="197">
        <v>43.92</v>
      </c>
      <c r="AQ53" s="197">
        <v>18.170000000000002</v>
      </c>
      <c r="AR53" s="197">
        <v>0</v>
      </c>
      <c r="AS53" s="197">
        <v>0</v>
      </c>
      <c r="AT53">
        <v>0</v>
      </c>
      <c r="AU53">
        <v>0</v>
      </c>
      <c r="AV53" s="197">
        <v>0</v>
      </c>
      <c r="AW53" s="197">
        <v>0</v>
      </c>
      <c r="AX53" s="197">
        <v>0</v>
      </c>
      <c r="AY53" s="197">
        <v>0</v>
      </c>
      <c r="AZ53" s="197">
        <v>0</v>
      </c>
      <c r="BA53" s="197">
        <v>0</v>
      </c>
      <c r="BB53" s="197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0</v>
      </c>
      <c r="H54" s="197">
        <v>0</v>
      </c>
      <c r="I54" s="197">
        <v>0</v>
      </c>
      <c r="J54" s="197">
        <v>0</v>
      </c>
      <c r="K54" s="197">
        <v>158.63</v>
      </c>
      <c r="L54" s="197">
        <v>19.329999999999998</v>
      </c>
      <c r="M54" s="197">
        <v>0</v>
      </c>
      <c r="N54" s="197">
        <v>14.22</v>
      </c>
      <c r="O54" s="197">
        <v>48.68</v>
      </c>
      <c r="P54" s="197">
        <v>49.39</v>
      </c>
      <c r="Q54" s="197">
        <v>1.32</v>
      </c>
      <c r="R54" s="197">
        <v>10.41</v>
      </c>
      <c r="S54" s="197">
        <v>2.72</v>
      </c>
      <c r="T54" s="197">
        <v>0</v>
      </c>
      <c r="U54" s="197">
        <v>235.47</v>
      </c>
      <c r="V54" s="197">
        <v>2.8</v>
      </c>
      <c r="W54" s="197">
        <v>9.68</v>
      </c>
      <c r="X54" s="197">
        <v>24.14</v>
      </c>
      <c r="Y54" s="197">
        <v>0</v>
      </c>
      <c r="Z54">
        <v>0</v>
      </c>
      <c r="AA54" s="197">
        <v>8</v>
      </c>
      <c r="AB54" s="197">
        <v>0</v>
      </c>
      <c r="AC54" s="197">
        <v>0</v>
      </c>
      <c r="AD54" s="197">
        <v>0</v>
      </c>
      <c r="AE54" s="197">
        <v>24.17</v>
      </c>
      <c r="AF54" s="197">
        <v>0</v>
      </c>
      <c r="AG54" s="197">
        <v>0</v>
      </c>
      <c r="AH54" s="197">
        <v>0</v>
      </c>
      <c r="AI54" s="197">
        <v>46.22</v>
      </c>
      <c r="AJ54" s="197">
        <v>0</v>
      </c>
      <c r="AK54" s="197">
        <v>0</v>
      </c>
      <c r="AL54" s="197">
        <v>0</v>
      </c>
      <c r="AM54" s="197">
        <v>0</v>
      </c>
      <c r="AN54" s="197">
        <v>0</v>
      </c>
      <c r="AO54">
        <v>0</v>
      </c>
      <c r="AP54" s="197">
        <v>43.92</v>
      </c>
      <c r="AQ54" s="197">
        <v>18.170000000000002</v>
      </c>
      <c r="AR54" s="197">
        <v>0</v>
      </c>
      <c r="AS54" s="197">
        <v>0</v>
      </c>
      <c r="AT54">
        <v>0</v>
      </c>
      <c r="AU54">
        <v>0</v>
      </c>
      <c r="AV54" s="197">
        <v>0</v>
      </c>
      <c r="AW54" s="197">
        <v>0</v>
      </c>
      <c r="AX54" s="197">
        <v>0</v>
      </c>
      <c r="AY54" s="197">
        <v>0</v>
      </c>
      <c r="AZ54" s="197">
        <v>0</v>
      </c>
      <c r="BA54" s="197">
        <v>0</v>
      </c>
      <c r="BB54" s="197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0</v>
      </c>
      <c r="H55" s="197">
        <v>0</v>
      </c>
      <c r="I55" s="197">
        <v>0</v>
      </c>
      <c r="J55" s="197">
        <v>0</v>
      </c>
      <c r="K55" s="197">
        <v>158.63</v>
      </c>
      <c r="L55" s="197">
        <v>20.73</v>
      </c>
      <c r="M55" s="197">
        <v>0</v>
      </c>
      <c r="N55" s="197">
        <v>14.22</v>
      </c>
      <c r="O55" s="197">
        <v>48.68</v>
      </c>
      <c r="P55" s="197">
        <v>49.39</v>
      </c>
      <c r="Q55" s="197">
        <v>1.32</v>
      </c>
      <c r="R55" s="197">
        <v>10.41</v>
      </c>
      <c r="S55" s="197">
        <v>2.72</v>
      </c>
      <c r="T55" s="197">
        <v>0</v>
      </c>
      <c r="U55" s="197">
        <v>235.47</v>
      </c>
      <c r="V55" s="197">
        <v>2.8</v>
      </c>
      <c r="W55" s="197">
        <v>9.68</v>
      </c>
      <c r="X55" s="197">
        <v>24.14</v>
      </c>
      <c r="Y55" s="197">
        <v>0</v>
      </c>
      <c r="Z55">
        <v>0</v>
      </c>
      <c r="AA55" s="197">
        <v>8</v>
      </c>
      <c r="AB55" s="197">
        <v>0</v>
      </c>
      <c r="AC55" s="197">
        <v>0</v>
      </c>
      <c r="AD55" s="197">
        <v>0</v>
      </c>
      <c r="AE55" s="197">
        <v>24.17</v>
      </c>
      <c r="AF55" s="197">
        <v>0</v>
      </c>
      <c r="AG55" s="197">
        <v>0</v>
      </c>
      <c r="AH55" s="197">
        <v>0</v>
      </c>
      <c r="AI55" s="197">
        <v>47.56</v>
      </c>
      <c r="AJ55" s="197">
        <v>0</v>
      </c>
      <c r="AK55" s="197">
        <v>0</v>
      </c>
      <c r="AL55" s="197">
        <v>0</v>
      </c>
      <c r="AM55" s="197">
        <v>0</v>
      </c>
      <c r="AN55" s="197">
        <v>0</v>
      </c>
      <c r="AO55">
        <v>0</v>
      </c>
      <c r="AP55" s="197">
        <v>43.92</v>
      </c>
      <c r="AQ55" s="197">
        <v>18.170000000000002</v>
      </c>
      <c r="AR55" s="197">
        <v>0</v>
      </c>
      <c r="AS55" s="197">
        <v>0</v>
      </c>
      <c r="AT55">
        <v>0</v>
      </c>
      <c r="AU55">
        <v>0</v>
      </c>
      <c r="AV55" s="197">
        <v>0</v>
      </c>
      <c r="AW55" s="197">
        <v>0</v>
      </c>
      <c r="AX55" s="197">
        <v>0</v>
      </c>
      <c r="AY55" s="197">
        <v>0</v>
      </c>
      <c r="AZ55" s="197">
        <v>0</v>
      </c>
      <c r="BA55" s="197">
        <v>0</v>
      </c>
      <c r="BB55" s="197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0</v>
      </c>
      <c r="H56" s="197">
        <v>0</v>
      </c>
      <c r="I56" s="197">
        <v>0</v>
      </c>
      <c r="J56" s="197">
        <v>0</v>
      </c>
      <c r="K56" s="197">
        <v>158.63</v>
      </c>
      <c r="L56" s="197">
        <v>19.329999999999998</v>
      </c>
      <c r="M56" s="197">
        <v>0</v>
      </c>
      <c r="N56" s="197">
        <v>14.22</v>
      </c>
      <c r="O56" s="197">
        <v>48.68</v>
      </c>
      <c r="P56" s="197">
        <v>49.39</v>
      </c>
      <c r="Q56" s="197">
        <v>1.32</v>
      </c>
      <c r="R56" s="197">
        <v>10.41</v>
      </c>
      <c r="S56" s="197">
        <v>2.72</v>
      </c>
      <c r="T56" s="197">
        <v>0</v>
      </c>
      <c r="U56" s="197">
        <v>235.47</v>
      </c>
      <c r="V56" s="197">
        <v>2.8</v>
      </c>
      <c r="W56" s="197">
        <v>9.68</v>
      </c>
      <c r="X56" s="197">
        <v>24.14</v>
      </c>
      <c r="Y56" s="197">
        <v>0</v>
      </c>
      <c r="Z56">
        <v>0</v>
      </c>
      <c r="AA56" s="197">
        <v>8</v>
      </c>
      <c r="AB56" s="197">
        <v>0</v>
      </c>
      <c r="AC56" s="197">
        <v>0</v>
      </c>
      <c r="AD56" s="197">
        <v>0</v>
      </c>
      <c r="AE56" s="197">
        <v>24.17</v>
      </c>
      <c r="AF56" s="197">
        <v>0</v>
      </c>
      <c r="AG56" s="197">
        <v>0</v>
      </c>
      <c r="AH56" s="197">
        <v>0</v>
      </c>
      <c r="AI56" s="197">
        <v>47.56</v>
      </c>
      <c r="AJ56" s="197">
        <v>0</v>
      </c>
      <c r="AK56" s="197">
        <v>0</v>
      </c>
      <c r="AL56" s="197">
        <v>0</v>
      </c>
      <c r="AM56" s="197">
        <v>0</v>
      </c>
      <c r="AN56" s="197">
        <v>0</v>
      </c>
      <c r="AO56">
        <v>0</v>
      </c>
      <c r="AP56" s="197">
        <v>43.92</v>
      </c>
      <c r="AQ56" s="197">
        <v>18.170000000000002</v>
      </c>
      <c r="AR56" s="197">
        <v>0</v>
      </c>
      <c r="AS56" s="197">
        <v>0</v>
      </c>
      <c r="AT56">
        <v>0</v>
      </c>
      <c r="AU56">
        <v>0</v>
      </c>
      <c r="AV56" s="197">
        <v>0</v>
      </c>
      <c r="AW56" s="197">
        <v>0</v>
      </c>
      <c r="AX56" s="197">
        <v>0</v>
      </c>
      <c r="AY56" s="197">
        <v>0</v>
      </c>
      <c r="AZ56" s="197">
        <v>0</v>
      </c>
      <c r="BA56" s="197">
        <v>0</v>
      </c>
      <c r="BB56" s="197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0</v>
      </c>
      <c r="H57" s="197">
        <v>0</v>
      </c>
      <c r="I57" s="197">
        <v>0</v>
      </c>
      <c r="J57" s="197">
        <v>0</v>
      </c>
      <c r="K57" s="197">
        <v>158.63</v>
      </c>
      <c r="L57" s="197">
        <v>13.81</v>
      </c>
      <c r="M57" s="197">
        <v>0</v>
      </c>
      <c r="N57" s="197">
        <v>14.22</v>
      </c>
      <c r="O57" s="197">
        <v>48.68</v>
      </c>
      <c r="P57" s="197">
        <v>49.39</v>
      </c>
      <c r="Q57" s="197">
        <v>1.32</v>
      </c>
      <c r="R57" s="197">
        <v>10.41</v>
      </c>
      <c r="S57" s="197">
        <v>2.72</v>
      </c>
      <c r="T57" s="197">
        <v>0</v>
      </c>
      <c r="U57" s="197">
        <v>235.47</v>
      </c>
      <c r="V57" s="197">
        <v>2.8</v>
      </c>
      <c r="W57" s="197">
        <v>8.19</v>
      </c>
      <c r="X57" s="197">
        <v>24.14</v>
      </c>
      <c r="Y57" s="197">
        <v>0</v>
      </c>
      <c r="Z57">
        <v>0</v>
      </c>
      <c r="AA57" s="197">
        <v>8</v>
      </c>
      <c r="AB57" s="197">
        <v>0</v>
      </c>
      <c r="AC57" s="197">
        <v>0</v>
      </c>
      <c r="AD57" s="197">
        <v>0</v>
      </c>
      <c r="AE57" s="197">
        <v>24.17</v>
      </c>
      <c r="AF57" s="197">
        <v>0</v>
      </c>
      <c r="AG57" s="197">
        <v>0</v>
      </c>
      <c r="AH57" s="197">
        <v>0</v>
      </c>
      <c r="AI57" s="197">
        <v>47.56</v>
      </c>
      <c r="AJ57" s="197">
        <v>0</v>
      </c>
      <c r="AK57" s="197">
        <v>0</v>
      </c>
      <c r="AL57" s="197">
        <v>0</v>
      </c>
      <c r="AM57" s="197">
        <v>0</v>
      </c>
      <c r="AN57" s="197">
        <v>0</v>
      </c>
      <c r="AO57">
        <v>0</v>
      </c>
      <c r="AP57" s="197">
        <v>43.92</v>
      </c>
      <c r="AQ57" s="197">
        <v>17.670000000000002</v>
      </c>
      <c r="AR57" s="197">
        <v>0</v>
      </c>
      <c r="AS57" s="197">
        <v>0</v>
      </c>
      <c r="AT57">
        <v>0</v>
      </c>
      <c r="AU57">
        <v>0</v>
      </c>
      <c r="AV57" s="197">
        <v>0</v>
      </c>
      <c r="AW57" s="197">
        <v>0</v>
      </c>
      <c r="AX57" s="197">
        <v>0</v>
      </c>
      <c r="AY57" s="197">
        <v>0</v>
      </c>
      <c r="AZ57" s="197">
        <v>0</v>
      </c>
      <c r="BA57" s="197">
        <v>0</v>
      </c>
      <c r="BB57" s="19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0</v>
      </c>
      <c r="H58" s="197">
        <v>0</v>
      </c>
      <c r="I58" s="197">
        <v>0</v>
      </c>
      <c r="J58" s="197">
        <v>0</v>
      </c>
      <c r="K58" s="197">
        <v>158.52000000000001</v>
      </c>
      <c r="L58" s="197">
        <v>15.18</v>
      </c>
      <c r="M58" s="197">
        <v>0</v>
      </c>
      <c r="N58" s="197">
        <v>14.22</v>
      </c>
      <c r="O58" s="197">
        <v>48.68</v>
      </c>
      <c r="P58" s="197">
        <v>49.39</v>
      </c>
      <c r="Q58" s="197">
        <v>1.32</v>
      </c>
      <c r="R58" s="197">
        <v>10.41</v>
      </c>
      <c r="S58" s="197">
        <v>2.72</v>
      </c>
      <c r="T58" s="197">
        <v>0</v>
      </c>
      <c r="U58" s="197">
        <v>235.47</v>
      </c>
      <c r="V58" s="197">
        <v>2.8</v>
      </c>
      <c r="W58" s="197">
        <v>8.19</v>
      </c>
      <c r="X58" s="197">
        <v>24.14</v>
      </c>
      <c r="Y58" s="197">
        <v>0</v>
      </c>
      <c r="Z58">
        <v>0</v>
      </c>
      <c r="AA58" s="197">
        <v>8</v>
      </c>
      <c r="AB58" s="197">
        <v>0</v>
      </c>
      <c r="AC58" s="197">
        <v>0</v>
      </c>
      <c r="AD58" s="197">
        <v>0</v>
      </c>
      <c r="AE58" s="197">
        <v>24.17</v>
      </c>
      <c r="AF58" s="197">
        <v>0</v>
      </c>
      <c r="AG58" s="197">
        <v>0</v>
      </c>
      <c r="AH58" s="197">
        <v>0</v>
      </c>
      <c r="AI58" s="197">
        <v>47.56</v>
      </c>
      <c r="AJ58" s="197">
        <v>0</v>
      </c>
      <c r="AK58" s="197">
        <v>0</v>
      </c>
      <c r="AL58" s="197">
        <v>0</v>
      </c>
      <c r="AM58" s="197">
        <v>0</v>
      </c>
      <c r="AN58" s="197">
        <v>0</v>
      </c>
      <c r="AO58">
        <v>0</v>
      </c>
      <c r="AP58" s="197">
        <v>43.92</v>
      </c>
      <c r="AQ58" s="197">
        <v>17.670000000000002</v>
      </c>
      <c r="AR58" s="197">
        <v>0</v>
      </c>
      <c r="AS58" s="197">
        <v>0</v>
      </c>
      <c r="AT58">
        <v>0</v>
      </c>
      <c r="AU58">
        <v>0</v>
      </c>
      <c r="AV58" s="197">
        <v>0</v>
      </c>
      <c r="AW58" s="197">
        <v>0</v>
      </c>
      <c r="AX58" s="197">
        <v>0</v>
      </c>
      <c r="AY58" s="197">
        <v>0</v>
      </c>
      <c r="AZ58" s="197">
        <v>0</v>
      </c>
      <c r="BA58" s="197">
        <v>0</v>
      </c>
      <c r="BB58" s="197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0</v>
      </c>
      <c r="H59" s="197">
        <v>0</v>
      </c>
      <c r="I59" s="197">
        <v>0</v>
      </c>
      <c r="J59" s="197">
        <v>0</v>
      </c>
      <c r="K59" s="197">
        <v>158.63</v>
      </c>
      <c r="L59" s="197">
        <v>43.09</v>
      </c>
      <c r="M59" s="197">
        <v>0</v>
      </c>
      <c r="N59" s="197">
        <v>14.22</v>
      </c>
      <c r="O59" s="197">
        <v>48.68</v>
      </c>
      <c r="P59" s="197">
        <v>49.39</v>
      </c>
      <c r="Q59" s="197">
        <v>1.32</v>
      </c>
      <c r="R59" s="197">
        <v>10.41</v>
      </c>
      <c r="S59" s="197">
        <v>2.72</v>
      </c>
      <c r="T59" s="197">
        <v>0</v>
      </c>
      <c r="U59" s="197">
        <v>235.47</v>
      </c>
      <c r="V59" s="197">
        <v>2.8</v>
      </c>
      <c r="W59" s="197">
        <v>8.19</v>
      </c>
      <c r="X59" s="197">
        <v>24.14</v>
      </c>
      <c r="Y59" s="197">
        <v>0</v>
      </c>
      <c r="Z59">
        <v>0</v>
      </c>
      <c r="AA59" s="197">
        <v>8</v>
      </c>
      <c r="AB59" s="197">
        <v>0</v>
      </c>
      <c r="AC59" s="197">
        <v>0</v>
      </c>
      <c r="AD59" s="197">
        <v>0</v>
      </c>
      <c r="AE59" s="197">
        <v>24</v>
      </c>
      <c r="AF59" s="197">
        <v>0</v>
      </c>
      <c r="AG59" s="197">
        <v>0</v>
      </c>
      <c r="AH59" s="197">
        <v>0</v>
      </c>
      <c r="AI59" s="197">
        <v>45</v>
      </c>
      <c r="AJ59" s="197">
        <v>0</v>
      </c>
      <c r="AK59" s="197">
        <v>0</v>
      </c>
      <c r="AL59" s="197">
        <v>0</v>
      </c>
      <c r="AM59" s="197">
        <v>0</v>
      </c>
      <c r="AN59" s="197">
        <v>0</v>
      </c>
      <c r="AO59">
        <v>0</v>
      </c>
      <c r="AP59" s="197">
        <v>43.92</v>
      </c>
      <c r="AQ59" s="197">
        <v>17.670000000000002</v>
      </c>
      <c r="AR59" s="197">
        <v>0</v>
      </c>
      <c r="AS59" s="197">
        <v>0</v>
      </c>
      <c r="AT59">
        <v>0</v>
      </c>
      <c r="AU59">
        <v>0</v>
      </c>
      <c r="AV59" s="197">
        <v>0</v>
      </c>
      <c r="AW59" s="197">
        <v>0</v>
      </c>
      <c r="AX59" s="197">
        <v>0</v>
      </c>
      <c r="AY59" s="197">
        <v>0</v>
      </c>
      <c r="AZ59" s="197">
        <v>0</v>
      </c>
      <c r="BA59" s="197">
        <v>0</v>
      </c>
      <c r="BB59" s="197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0</v>
      </c>
      <c r="H60" s="197">
        <v>0</v>
      </c>
      <c r="I60" s="197">
        <v>0</v>
      </c>
      <c r="J60" s="197">
        <v>0</v>
      </c>
      <c r="K60" s="197">
        <v>158.63</v>
      </c>
      <c r="L60" s="197">
        <v>43.21</v>
      </c>
      <c r="M60" s="197">
        <v>0</v>
      </c>
      <c r="N60" s="197">
        <v>14.22</v>
      </c>
      <c r="O60" s="197">
        <v>48.68</v>
      </c>
      <c r="P60" s="197">
        <v>49.39</v>
      </c>
      <c r="Q60" s="197">
        <v>1.32</v>
      </c>
      <c r="R60" s="197">
        <v>10.41</v>
      </c>
      <c r="S60" s="197">
        <v>2.72</v>
      </c>
      <c r="T60" s="197">
        <v>0</v>
      </c>
      <c r="U60" s="197">
        <v>235.47</v>
      </c>
      <c r="V60" s="197">
        <v>2.8</v>
      </c>
      <c r="W60" s="197">
        <v>8.19</v>
      </c>
      <c r="X60" s="197">
        <v>24.14</v>
      </c>
      <c r="Y60" s="197">
        <v>0</v>
      </c>
      <c r="Z60">
        <v>0</v>
      </c>
      <c r="AA60" s="197">
        <v>8</v>
      </c>
      <c r="AB60" s="197">
        <v>0</v>
      </c>
      <c r="AC60" s="197">
        <v>0</v>
      </c>
      <c r="AD60" s="197">
        <v>0</v>
      </c>
      <c r="AE60" s="197">
        <v>24</v>
      </c>
      <c r="AF60" s="197">
        <v>0</v>
      </c>
      <c r="AG60" s="197">
        <v>0</v>
      </c>
      <c r="AH60" s="197">
        <v>0</v>
      </c>
      <c r="AI60" s="197">
        <v>45</v>
      </c>
      <c r="AJ60" s="197">
        <v>0</v>
      </c>
      <c r="AK60" s="197">
        <v>0</v>
      </c>
      <c r="AL60" s="197">
        <v>0</v>
      </c>
      <c r="AM60" s="197">
        <v>0</v>
      </c>
      <c r="AN60" s="197">
        <v>0</v>
      </c>
      <c r="AO60">
        <v>0</v>
      </c>
      <c r="AP60" s="197">
        <v>43.92</v>
      </c>
      <c r="AQ60" s="197">
        <v>17.670000000000002</v>
      </c>
      <c r="AR60" s="197">
        <v>0</v>
      </c>
      <c r="AS60" s="197">
        <v>0</v>
      </c>
      <c r="AT60">
        <v>0</v>
      </c>
      <c r="AU60">
        <v>0</v>
      </c>
      <c r="AV60" s="197">
        <v>0</v>
      </c>
      <c r="AW60" s="197">
        <v>0</v>
      </c>
      <c r="AX60" s="197">
        <v>0</v>
      </c>
      <c r="AY60" s="197">
        <v>0</v>
      </c>
      <c r="AZ60" s="197">
        <v>0</v>
      </c>
      <c r="BA60" s="197">
        <v>0</v>
      </c>
      <c r="BB60" s="197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0</v>
      </c>
      <c r="H61" s="197">
        <v>0</v>
      </c>
      <c r="I61" s="197">
        <v>0</v>
      </c>
      <c r="J61" s="197">
        <v>0</v>
      </c>
      <c r="K61" s="197">
        <v>158.63</v>
      </c>
      <c r="L61" s="197">
        <v>43.21</v>
      </c>
      <c r="M61" s="197">
        <v>0</v>
      </c>
      <c r="N61" s="197">
        <v>14.22</v>
      </c>
      <c r="O61" s="197">
        <v>48.68</v>
      </c>
      <c r="P61" s="197">
        <v>49.39</v>
      </c>
      <c r="Q61" s="197">
        <v>1.32</v>
      </c>
      <c r="R61" s="197">
        <v>10.41</v>
      </c>
      <c r="S61" s="197">
        <v>2.72</v>
      </c>
      <c r="T61" s="197">
        <v>0</v>
      </c>
      <c r="U61" s="197">
        <v>235.47</v>
      </c>
      <c r="V61" s="197">
        <v>2.8</v>
      </c>
      <c r="W61" s="197">
        <v>8.19</v>
      </c>
      <c r="X61" s="197">
        <v>24.14</v>
      </c>
      <c r="Y61" s="197">
        <v>0</v>
      </c>
      <c r="Z61">
        <v>0</v>
      </c>
      <c r="AA61" s="197">
        <v>8</v>
      </c>
      <c r="AB61" s="197">
        <v>0</v>
      </c>
      <c r="AC61" s="197">
        <v>0</v>
      </c>
      <c r="AD61" s="197">
        <v>0</v>
      </c>
      <c r="AE61" s="197">
        <v>24</v>
      </c>
      <c r="AF61" s="197">
        <v>0</v>
      </c>
      <c r="AG61" s="197">
        <v>0</v>
      </c>
      <c r="AH61" s="197">
        <v>0</v>
      </c>
      <c r="AI61" s="197">
        <v>45</v>
      </c>
      <c r="AJ61" s="197">
        <v>0</v>
      </c>
      <c r="AK61" s="197">
        <v>0</v>
      </c>
      <c r="AL61" s="197">
        <v>0</v>
      </c>
      <c r="AM61" s="197">
        <v>0</v>
      </c>
      <c r="AN61" s="197">
        <v>0</v>
      </c>
      <c r="AO61">
        <v>0</v>
      </c>
      <c r="AP61" s="197">
        <v>43.92</v>
      </c>
      <c r="AQ61" s="197">
        <v>17.670000000000002</v>
      </c>
      <c r="AR61" s="197">
        <v>0</v>
      </c>
      <c r="AS61" s="197">
        <v>0</v>
      </c>
      <c r="AT61">
        <v>0</v>
      </c>
      <c r="AU61">
        <v>0</v>
      </c>
      <c r="AV61" s="197">
        <v>0</v>
      </c>
      <c r="AW61" s="197">
        <v>0</v>
      </c>
      <c r="AX61" s="197">
        <v>0</v>
      </c>
      <c r="AY61" s="197">
        <v>0</v>
      </c>
      <c r="AZ61" s="197">
        <v>0</v>
      </c>
      <c r="BA61" s="197">
        <v>0</v>
      </c>
      <c r="BB61" s="197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0</v>
      </c>
      <c r="H62" s="197">
        <v>0</v>
      </c>
      <c r="I62" s="197">
        <v>0</v>
      </c>
      <c r="J62" s="197">
        <v>0</v>
      </c>
      <c r="K62" s="197">
        <v>158.63</v>
      </c>
      <c r="L62" s="197">
        <v>43.21</v>
      </c>
      <c r="M62" s="197">
        <v>0</v>
      </c>
      <c r="N62" s="197">
        <v>14.22</v>
      </c>
      <c r="O62" s="197">
        <v>48.68</v>
      </c>
      <c r="P62" s="197">
        <v>49.39</v>
      </c>
      <c r="Q62" s="197">
        <v>1.32</v>
      </c>
      <c r="R62" s="197">
        <v>10.41</v>
      </c>
      <c r="S62" s="197">
        <v>2.72</v>
      </c>
      <c r="T62" s="197">
        <v>0</v>
      </c>
      <c r="U62" s="197">
        <v>235.47</v>
      </c>
      <c r="V62" s="197">
        <v>2.8</v>
      </c>
      <c r="W62" s="197">
        <v>8.19</v>
      </c>
      <c r="X62" s="197">
        <v>24.14</v>
      </c>
      <c r="Y62" s="197">
        <v>0</v>
      </c>
      <c r="Z62">
        <v>0</v>
      </c>
      <c r="AA62" s="197">
        <v>8</v>
      </c>
      <c r="AB62" s="197">
        <v>0</v>
      </c>
      <c r="AC62" s="197">
        <v>0</v>
      </c>
      <c r="AD62" s="197">
        <v>0</v>
      </c>
      <c r="AE62" s="197">
        <v>24</v>
      </c>
      <c r="AF62" s="197">
        <v>0</v>
      </c>
      <c r="AG62" s="197">
        <v>0</v>
      </c>
      <c r="AH62" s="197">
        <v>0</v>
      </c>
      <c r="AI62" s="197">
        <v>45</v>
      </c>
      <c r="AJ62" s="197">
        <v>0</v>
      </c>
      <c r="AK62" s="197">
        <v>0</v>
      </c>
      <c r="AL62" s="197">
        <v>0</v>
      </c>
      <c r="AM62" s="197">
        <v>0</v>
      </c>
      <c r="AN62" s="197">
        <v>0</v>
      </c>
      <c r="AO62">
        <v>0</v>
      </c>
      <c r="AP62" s="197">
        <v>43.92</v>
      </c>
      <c r="AQ62" s="197">
        <v>17.670000000000002</v>
      </c>
      <c r="AR62" s="197">
        <v>0</v>
      </c>
      <c r="AS62" s="197">
        <v>0</v>
      </c>
      <c r="AT62">
        <v>0</v>
      </c>
      <c r="AU62">
        <v>0</v>
      </c>
      <c r="AV62" s="197">
        <v>0</v>
      </c>
      <c r="AW62" s="197">
        <v>0</v>
      </c>
      <c r="AX62" s="197">
        <v>0</v>
      </c>
      <c r="AY62" s="197">
        <v>0</v>
      </c>
      <c r="AZ62" s="197">
        <v>0</v>
      </c>
      <c r="BA62" s="197">
        <v>0</v>
      </c>
      <c r="BB62" s="197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0</v>
      </c>
      <c r="H63" s="197">
        <v>0</v>
      </c>
      <c r="I63" s="197">
        <v>0</v>
      </c>
      <c r="J63" s="197">
        <v>0</v>
      </c>
      <c r="K63" s="197">
        <v>158.63</v>
      </c>
      <c r="L63" s="197">
        <v>43.7</v>
      </c>
      <c r="M63" s="197">
        <v>0</v>
      </c>
      <c r="N63" s="197">
        <v>14.22</v>
      </c>
      <c r="O63" s="197">
        <v>48.68</v>
      </c>
      <c r="P63" s="197">
        <v>49.39</v>
      </c>
      <c r="Q63" s="197">
        <v>4.91</v>
      </c>
      <c r="R63" s="197">
        <v>10.41</v>
      </c>
      <c r="S63" s="197">
        <v>6.47</v>
      </c>
      <c r="T63" s="197">
        <v>0</v>
      </c>
      <c r="U63" s="197">
        <v>235.47</v>
      </c>
      <c r="V63" s="197">
        <v>2.8</v>
      </c>
      <c r="W63" s="197">
        <v>8.19</v>
      </c>
      <c r="X63" s="197">
        <v>24.14</v>
      </c>
      <c r="Y63" s="197">
        <v>0</v>
      </c>
      <c r="Z63">
        <v>0</v>
      </c>
      <c r="AA63" s="197">
        <v>8</v>
      </c>
      <c r="AB63" s="197">
        <v>0</v>
      </c>
      <c r="AC63" s="197">
        <v>0</v>
      </c>
      <c r="AD63" s="197">
        <v>0</v>
      </c>
      <c r="AE63" s="197">
        <v>24</v>
      </c>
      <c r="AF63" s="197">
        <v>0</v>
      </c>
      <c r="AG63" s="197">
        <v>0</v>
      </c>
      <c r="AH63" s="197">
        <v>0</v>
      </c>
      <c r="AI63" s="197">
        <v>55</v>
      </c>
      <c r="AJ63" s="197">
        <v>0</v>
      </c>
      <c r="AK63" s="197">
        <v>0</v>
      </c>
      <c r="AL63" s="197">
        <v>0</v>
      </c>
      <c r="AM63" s="197">
        <v>0</v>
      </c>
      <c r="AN63" s="197">
        <v>0</v>
      </c>
      <c r="AO63">
        <v>0</v>
      </c>
      <c r="AP63" s="197">
        <v>43.92</v>
      </c>
      <c r="AQ63" s="197">
        <v>17.670000000000002</v>
      </c>
      <c r="AR63" s="197">
        <v>0</v>
      </c>
      <c r="AS63" s="197">
        <v>0</v>
      </c>
      <c r="AT63">
        <v>0</v>
      </c>
      <c r="AU63">
        <v>0</v>
      </c>
      <c r="AV63" s="197">
        <v>0</v>
      </c>
      <c r="AW63" s="197">
        <v>0</v>
      </c>
      <c r="AX63" s="197">
        <v>0</v>
      </c>
      <c r="AY63" s="197">
        <v>0</v>
      </c>
      <c r="AZ63" s="197">
        <v>0</v>
      </c>
      <c r="BA63" s="197">
        <v>0</v>
      </c>
      <c r="BB63" s="197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0</v>
      </c>
      <c r="H64" s="197">
        <v>0</v>
      </c>
      <c r="I64" s="197">
        <v>0</v>
      </c>
      <c r="J64" s="197">
        <v>0</v>
      </c>
      <c r="K64" s="197">
        <v>158.63</v>
      </c>
      <c r="L64" s="197">
        <v>43.47</v>
      </c>
      <c r="M64" s="197">
        <v>0</v>
      </c>
      <c r="N64" s="197">
        <v>14.22</v>
      </c>
      <c r="O64" s="197">
        <v>48.68</v>
      </c>
      <c r="P64" s="197">
        <v>49.39</v>
      </c>
      <c r="Q64" s="197">
        <v>4.91</v>
      </c>
      <c r="R64" s="197">
        <v>10.41</v>
      </c>
      <c r="S64" s="197">
        <v>6.47</v>
      </c>
      <c r="T64" s="197">
        <v>0</v>
      </c>
      <c r="U64" s="197">
        <v>235.47</v>
      </c>
      <c r="V64" s="197">
        <v>2.8</v>
      </c>
      <c r="W64" s="197">
        <v>8.19</v>
      </c>
      <c r="X64" s="197">
        <v>24.14</v>
      </c>
      <c r="Y64" s="197">
        <v>0</v>
      </c>
      <c r="Z64">
        <v>0</v>
      </c>
      <c r="AA64" s="197">
        <v>8</v>
      </c>
      <c r="AB64" s="197">
        <v>0</v>
      </c>
      <c r="AC64" s="197">
        <v>0</v>
      </c>
      <c r="AD64" s="197">
        <v>0</v>
      </c>
      <c r="AE64" s="197">
        <v>24</v>
      </c>
      <c r="AF64" s="197">
        <v>0</v>
      </c>
      <c r="AG64" s="197">
        <v>0</v>
      </c>
      <c r="AH64" s="197">
        <v>0</v>
      </c>
      <c r="AI64" s="197">
        <v>55</v>
      </c>
      <c r="AJ64" s="197">
        <v>0</v>
      </c>
      <c r="AK64" s="197">
        <v>0</v>
      </c>
      <c r="AL64" s="197">
        <v>0</v>
      </c>
      <c r="AM64" s="197">
        <v>0</v>
      </c>
      <c r="AN64" s="197">
        <v>0</v>
      </c>
      <c r="AO64">
        <v>0</v>
      </c>
      <c r="AP64" s="197">
        <v>43.92</v>
      </c>
      <c r="AQ64" s="197">
        <v>17.670000000000002</v>
      </c>
      <c r="AR64" s="197">
        <v>0</v>
      </c>
      <c r="AS64" s="197">
        <v>0</v>
      </c>
      <c r="AT64">
        <v>0</v>
      </c>
      <c r="AU64">
        <v>0</v>
      </c>
      <c r="AV64" s="197">
        <v>0</v>
      </c>
      <c r="AW64" s="197">
        <v>0</v>
      </c>
      <c r="AX64" s="197">
        <v>0</v>
      </c>
      <c r="AY64" s="197">
        <v>0</v>
      </c>
      <c r="AZ64" s="197">
        <v>0</v>
      </c>
      <c r="BA64" s="197">
        <v>0</v>
      </c>
      <c r="BB64" s="197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0</v>
      </c>
      <c r="H65" s="197">
        <v>0</v>
      </c>
      <c r="I65" s="197">
        <v>0</v>
      </c>
      <c r="J65" s="197">
        <v>0</v>
      </c>
      <c r="K65" s="197">
        <v>158.63</v>
      </c>
      <c r="L65" s="197">
        <v>43.07</v>
      </c>
      <c r="M65" s="197">
        <v>0</v>
      </c>
      <c r="N65" s="197">
        <v>14.22</v>
      </c>
      <c r="O65" s="197">
        <v>48.68</v>
      </c>
      <c r="P65" s="197">
        <v>49.39</v>
      </c>
      <c r="Q65" s="197">
        <v>4.91</v>
      </c>
      <c r="R65" s="197">
        <v>10.41</v>
      </c>
      <c r="S65" s="197">
        <v>6.47</v>
      </c>
      <c r="T65" s="197">
        <v>0</v>
      </c>
      <c r="U65" s="197">
        <v>235.47</v>
      </c>
      <c r="V65" s="197">
        <v>2.8</v>
      </c>
      <c r="W65" s="197">
        <v>8.19</v>
      </c>
      <c r="X65" s="197">
        <v>24.14</v>
      </c>
      <c r="Y65" s="197">
        <v>0</v>
      </c>
      <c r="Z65">
        <v>0</v>
      </c>
      <c r="AA65" s="197">
        <v>8</v>
      </c>
      <c r="AB65" s="197">
        <v>0</v>
      </c>
      <c r="AC65" s="197">
        <v>0</v>
      </c>
      <c r="AD65" s="197">
        <v>0</v>
      </c>
      <c r="AE65" s="197">
        <v>24</v>
      </c>
      <c r="AF65" s="197">
        <v>0</v>
      </c>
      <c r="AG65" s="197">
        <v>0</v>
      </c>
      <c r="AH65" s="197">
        <v>0</v>
      </c>
      <c r="AI65" s="197">
        <v>55</v>
      </c>
      <c r="AJ65" s="197">
        <v>0</v>
      </c>
      <c r="AK65" s="197">
        <v>0</v>
      </c>
      <c r="AL65" s="197">
        <v>0</v>
      </c>
      <c r="AM65" s="197">
        <v>0</v>
      </c>
      <c r="AN65" s="197">
        <v>0</v>
      </c>
      <c r="AO65">
        <v>0</v>
      </c>
      <c r="AP65" s="197">
        <v>43.92</v>
      </c>
      <c r="AQ65" s="197">
        <v>17.670000000000002</v>
      </c>
      <c r="AR65" s="197">
        <v>0</v>
      </c>
      <c r="AS65" s="197">
        <v>0</v>
      </c>
      <c r="AT65">
        <v>0</v>
      </c>
      <c r="AU65">
        <v>0</v>
      </c>
      <c r="AV65" s="197">
        <v>0</v>
      </c>
      <c r="AW65" s="197">
        <v>0</v>
      </c>
      <c r="AX65" s="197">
        <v>0</v>
      </c>
      <c r="AY65" s="197">
        <v>0</v>
      </c>
      <c r="AZ65" s="197">
        <v>0</v>
      </c>
      <c r="BA65" s="197">
        <v>0</v>
      </c>
      <c r="BB65" s="197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0</v>
      </c>
      <c r="H66" s="197">
        <v>0</v>
      </c>
      <c r="I66" s="197">
        <v>0</v>
      </c>
      <c r="J66" s="197">
        <v>0</v>
      </c>
      <c r="K66" s="197">
        <v>158.63</v>
      </c>
      <c r="L66" s="197">
        <v>43.7</v>
      </c>
      <c r="M66" s="197">
        <v>0</v>
      </c>
      <c r="N66" s="197">
        <v>14.22</v>
      </c>
      <c r="O66" s="197">
        <v>48.68</v>
      </c>
      <c r="P66" s="197">
        <v>49.39</v>
      </c>
      <c r="Q66" s="197">
        <v>4.91</v>
      </c>
      <c r="R66" s="197">
        <v>10.41</v>
      </c>
      <c r="S66" s="197">
        <v>6.47</v>
      </c>
      <c r="T66" s="197">
        <v>0</v>
      </c>
      <c r="U66" s="197">
        <v>235.47</v>
      </c>
      <c r="V66" s="197">
        <v>2.8</v>
      </c>
      <c r="W66" s="197">
        <v>8.19</v>
      </c>
      <c r="X66" s="197">
        <v>24.14</v>
      </c>
      <c r="Y66" s="197">
        <v>0</v>
      </c>
      <c r="Z66">
        <v>0</v>
      </c>
      <c r="AA66" s="197">
        <v>8</v>
      </c>
      <c r="AB66" s="197">
        <v>0</v>
      </c>
      <c r="AC66" s="197">
        <v>0</v>
      </c>
      <c r="AD66" s="197">
        <v>0</v>
      </c>
      <c r="AE66" s="197">
        <v>24</v>
      </c>
      <c r="AF66" s="197">
        <v>0</v>
      </c>
      <c r="AG66" s="197">
        <v>0</v>
      </c>
      <c r="AH66" s="197">
        <v>0</v>
      </c>
      <c r="AI66" s="197">
        <v>55</v>
      </c>
      <c r="AJ66" s="197">
        <v>0</v>
      </c>
      <c r="AK66" s="197">
        <v>0</v>
      </c>
      <c r="AL66" s="197">
        <v>0</v>
      </c>
      <c r="AM66" s="197">
        <v>0</v>
      </c>
      <c r="AN66" s="197">
        <v>0</v>
      </c>
      <c r="AO66">
        <v>0</v>
      </c>
      <c r="AP66" s="197">
        <v>43.92</v>
      </c>
      <c r="AQ66" s="197">
        <v>17.670000000000002</v>
      </c>
      <c r="AR66" s="197">
        <v>0</v>
      </c>
      <c r="AS66" s="197">
        <v>0</v>
      </c>
      <c r="AT66">
        <v>0</v>
      </c>
      <c r="AU66">
        <v>0</v>
      </c>
      <c r="AV66" s="197">
        <v>0</v>
      </c>
      <c r="AW66" s="197">
        <v>0</v>
      </c>
      <c r="AX66" s="197">
        <v>0</v>
      </c>
      <c r="AY66" s="197">
        <v>0</v>
      </c>
      <c r="AZ66" s="197">
        <v>0</v>
      </c>
      <c r="BA66" s="197">
        <v>0</v>
      </c>
      <c r="BB66" s="197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0</v>
      </c>
      <c r="H67" s="197">
        <v>0</v>
      </c>
      <c r="I67" s="197">
        <v>0</v>
      </c>
      <c r="J67" s="197">
        <v>0</v>
      </c>
      <c r="K67" s="197">
        <v>158.63</v>
      </c>
      <c r="L67" s="197">
        <v>43.7</v>
      </c>
      <c r="M67" s="197">
        <v>0</v>
      </c>
      <c r="N67" s="197">
        <v>14.22</v>
      </c>
      <c r="O67" s="197">
        <v>48.68</v>
      </c>
      <c r="P67" s="197">
        <v>49.39</v>
      </c>
      <c r="Q67" s="197">
        <v>4.91</v>
      </c>
      <c r="R67" s="197">
        <v>10.41</v>
      </c>
      <c r="S67" s="197">
        <v>6.47</v>
      </c>
      <c r="T67" s="197">
        <v>0</v>
      </c>
      <c r="U67" s="197">
        <v>235.47</v>
      </c>
      <c r="V67" s="197">
        <v>2.8</v>
      </c>
      <c r="W67" s="197">
        <v>8.19</v>
      </c>
      <c r="X67" s="197">
        <v>24.14</v>
      </c>
      <c r="Y67" s="197">
        <v>0</v>
      </c>
      <c r="Z67">
        <v>0</v>
      </c>
      <c r="AA67" s="197">
        <v>8</v>
      </c>
      <c r="AB67" s="197">
        <v>0</v>
      </c>
      <c r="AC67" s="197">
        <v>0</v>
      </c>
      <c r="AD67" s="197">
        <v>0</v>
      </c>
      <c r="AE67" s="197">
        <v>24</v>
      </c>
      <c r="AF67" s="197">
        <v>0</v>
      </c>
      <c r="AG67" s="197">
        <v>0</v>
      </c>
      <c r="AH67" s="197">
        <v>0</v>
      </c>
      <c r="AI67" s="197">
        <v>55</v>
      </c>
      <c r="AJ67" s="197">
        <v>0</v>
      </c>
      <c r="AK67" s="197">
        <v>0</v>
      </c>
      <c r="AL67" s="197">
        <v>0</v>
      </c>
      <c r="AM67" s="197">
        <v>0</v>
      </c>
      <c r="AN67" s="197">
        <v>0</v>
      </c>
      <c r="AO67">
        <v>0</v>
      </c>
      <c r="AP67" s="197">
        <v>43.92</v>
      </c>
      <c r="AQ67" s="197">
        <v>18.170000000000002</v>
      </c>
      <c r="AR67" s="197">
        <v>0</v>
      </c>
      <c r="AS67" s="197">
        <v>0</v>
      </c>
      <c r="AT67">
        <v>0</v>
      </c>
      <c r="AU67">
        <v>0</v>
      </c>
      <c r="AV67" s="197">
        <v>0</v>
      </c>
      <c r="AW67" s="197">
        <v>0</v>
      </c>
      <c r="AX67" s="197">
        <v>0</v>
      </c>
      <c r="AY67" s="197">
        <v>0</v>
      </c>
      <c r="AZ67" s="197">
        <v>0</v>
      </c>
      <c r="BA67" s="197">
        <v>0</v>
      </c>
      <c r="BB67" s="19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0</v>
      </c>
      <c r="H68" s="197">
        <v>0</v>
      </c>
      <c r="I68" s="197">
        <v>0</v>
      </c>
      <c r="J68" s="197">
        <v>0</v>
      </c>
      <c r="K68" s="197">
        <v>158.63</v>
      </c>
      <c r="L68" s="197">
        <v>43.7</v>
      </c>
      <c r="M68" s="197">
        <v>0</v>
      </c>
      <c r="N68" s="197">
        <v>14.22</v>
      </c>
      <c r="O68" s="197">
        <v>48.68</v>
      </c>
      <c r="P68" s="197">
        <v>49.39</v>
      </c>
      <c r="Q68" s="197">
        <v>4.91</v>
      </c>
      <c r="R68" s="197">
        <v>10.41</v>
      </c>
      <c r="S68" s="197">
        <v>6.47</v>
      </c>
      <c r="T68" s="197">
        <v>0</v>
      </c>
      <c r="U68" s="197">
        <v>235.47</v>
      </c>
      <c r="V68" s="197">
        <v>2.8</v>
      </c>
      <c r="W68" s="197">
        <v>8.19</v>
      </c>
      <c r="X68" s="197">
        <v>24.14</v>
      </c>
      <c r="Y68" s="197">
        <v>0</v>
      </c>
      <c r="Z68">
        <v>0</v>
      </c>
      <c r="AA68" s="197">
        <v>8</v>
      </c>
      <c r="AB68" s="197">
        <v>0</v>
      </c>
      <c r="AC68" s="197">
        <v>0</v>
      </c>
      <c r="AD68" s="197">
        <v>0</v>
      </c>
      <c r="AE68" s="197">
        <v>24</v>
      </c>
      <c r="AF68" s="197">
        <v>0</v>
      </c>
      <c r="AG68" s="197">
        <v>0</v>
      </c>
      <c r="AH68" s="197">
        <v>0</v>
      </c>
      <c r="AI68" s="197">
        <v>55</v>
      </c>
      <c r="AJ68" s="197">
        <v>0</v>
      </c>
      <c r="AK68" s="197">
        <v>0</v>
      </c>
      <c r="AL68" s="197">
        <v>0</v>
      </c>
      <c r="AM68" s="197">
        <v>0</v>
      </c>
      <c r="AN68" s="197">
        <v>0</v>
      </c>
      <c r="AO68">
        <v>0</v>
      </c>
      <c r="AP68" s="197">
        <v>43.92</v>
      </c>
      <c r="AQ68" s="197">
        <v>18.170000000000002</v>
      </c>
      <c r="AR68" s="197">
        <v>0</v>
      </c>
      <c r="AS68" s="197">
        <v>0</v>
      </c>
      <c r="AT68">
        <v>0</v>
      </c>
      <c r="AU68">
        <v>0</v>
      </c>
      <c r="AV68" s="197">
        <v>0</v>
      </c>
      <c r="AW68" s="197">
        <v>0</v>
      </c>
      <c r="AX68" s="197">
        <v>0</v>
      </c>
      <c r="AY68" s="197">
        <v>0</v>
      </c>
      <c r="AZ68" s="197">
        <v>0</v>
      </c>
      <c r="BA68" s="197">
        <v>0</v>
      </c>
      <c r="BB68" s="197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0</v>
      </c>
      <c r="H69" s="197">
        <v>0</v>
      </c>
      <c r="I69" s="197">
        <v>0</v>
      </c>
      <c r="J69" s="197">
        <v>0</v>
      </c>
      <c r="K69" s="197">
        <v>158.63</v>
      </c>
      <c r="L69" s="197">
        <v>43.7</v>
      </c>
      <c r="M69" s="197">
        <v>0</v>
      </c>
      <c r="N69" s="197">
        <v>14.22</v>
      </c>
      <c r="O69" s="197">
        <v>48.68</v>
      </c>
      <c r="P69" s="197">
        <v>49.39</v>
      </c>
      <c r="Q69" s="197">
        <v>4.91</v>
      </c>
      <c r="R69" s="197">
        <v>10.41</v>
      </c>
      <c r="S69" s="197">
        <v>6.47</v>
      </c>
      <c r="T69" s="197">
        <v>0</v>
      </c>
      <c r="U69" s="197">
        <v>235.47</v>
      </c>
      <c r="V69" s="197">
        <v>2.8</v>
      </c>
      <c r="W69" s="197">
        <v>8.19</v>
      </c>
      <c r="X69" s="197">
        <v>24.14</v>
      </c>
      <c r="Y69" s="197">
        <v>0</v>
      </c>
      <c r="Z69">
        <v>0</v>
      </c>
      <c r="AA69" s="197">
        <v>14.5</v>
      </c>
      <c r="AB69" s="197">
        <v>0</v>
      </c>
      <c r="AC69" s="197">
        <v>0</v>
      </c>
      <c r="AD69" s="197">
        <v>0</v>
      </c>
      <c r="AE69" s="197">
        <v>40.47</v>
      </c>
      <c r="AF69" s="197">
        <v>0</v>
      </c>
      <c r="AG69" s="197">
        <v>0</v>
      </c>
      <c r="AH69" s="197">
        <v>0</v>
      </c>
      <c r="AI69" s="197">
        <v>59.84</v>
      </c>
      <c r="AJ69" s="197">
        <v>0</v>
      </c>
      <c r="AK69" s="197">
        <v>0</v>
      </c>
      <c r="AL69" s="197">
        <v>0</v>
      </c>
      <c r="AM69" s="197">
        <v>0</v>
      </c>
      <c r="AN69" s="197">
        <v>0</v>
      </c>
      <c r="AO69">
        <v>0</v>
      </c>
      <c r="AP69" s="197">
        <v>43.92</v>
      </c>
      <c r="AQ69" s="197">
        <v>18.170000000000002</v>
      </c>
      <c r="AR69" s="197">
        <v>0</v>
      </c>
      <c r="AS69" s="197">
        <v>0</v>
      </c>
      <c r="AT69">
        <v>0</v>
      </c>
      <c r="AU69">
        <v>0</v>
      </c>
      <c r="AV69" s="197">
        <v>0</v>
      </c>
      <c r="AW69" s="197">
        <v>0</v>
      </c>
      <c r="AX69" s="197">
        <v>0</v>
      </c>
      <c r="AY69" s="197">
        <v>0</v>
      </c>
      <c r="AZ69" s="197">
        <v>0</v>
      </c>
      <c r="BA69" s="197">
        <v>0</v>
      </c>
      <c r="BB69" s="197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0</v>
      </c>
      <c r="H70" s="197">
        <v>0</v>
      </c>
      <c r="I70" s="197">
        <v>0</v>
      </c>
      <c r="J70" s="197">
        <v>0</v>
      </c>
      <c r="K70" s="197">
        <v>158.63</v>
      </c>
      <c r="L70" s="197">
        <v>43.7</v>
      </c>
      <c r="M70" s="197">
        <v>0</v>
      </c>
      <c r="N70" s="197">
        <v>14.22</v>
      </c>
      <c r="O70" s="197">
        <v>48.68</v>
      </c>
      <c r="P70" s="197">
        <v>49.39</v>
      </c>
      <c r="Q70" s="197">
        <v>4.91</v>
      </c>
      <c r="R70" s="197">
        <v>10.41</v>
      </c>
      <c r="S70" s="197">
        <v>6.47</v>
      </c>
      <c r="T70" s="197">
        <v>0</v>
      </c>
      <c r="U70" s="197">
        <v>235.47</v>
      </c>
      <c r="V70" s="197">
        <v>2.8</v>
      </c>
      <c r="W70" s="197">
        <v>8.19</v>
      </c>
      <c r="X70" s="197">
        <v>24.14</v>
      </c>
      <c r="Y70" s="197">
        <v>0</v>
      </c>
      <c r="Z70">
        <v>0</v>
      </c>
      <c r="AA70" s="197">
        <v>14.5</v>
      </c>
      <c r="AB70" s="197">
        <v>0</v>
      </c>
      <c r="AC70" s="197">
        <v>0</v>
      </c>
      <c r="AD70" s="197">
        <v>0</v>
      </c>
      <c r="AE70" s="197">
        <v>40.47</v>
      </c>
      <c r="AF70" s="197">
        <v>0</v>
      </c>
      <c r="AG70" s="197">
        <v>0</v>
      </c>
      <c r="AH70" s="197">
        <v>0</v>
      </c>
      <c r="AI70" s="197">
        <v>59.84</v>
      </c>
      <c r="AJ70" s="197">
        <v>0</v>
      </c>
      <c r="AK70" s="197">
        <v>0</v>
      </c>
      <c r="AL70" s="197">
        <v>0</v>
      </c>
      <c r="AM70" s="197">
        <v>0</v>
      </c>
      <c r="AN70" s="197">
        <v>0</v>
      </c>
      <c r="AO70">
        <v>0</v>
      </c>
      <c r="AP70" s="197">
        <v>43.92</v>
      </c>
      <c r="AQ70" s="197">
        <v>18.170000000000002</v>
      </c>
      <c r="AR70" s="197">
        <v>0</v>
      </c>
      <c r="AS70" s="197">
        <v>0</v>
      </c>
      <c r="AT70">
        <v>0</v>
      </c>
      <c r="AU70">
        <v>0</v>
      </c>
      <c r="AV70" s="197">
        <v>0</v>
      </c>
      <c r="AW70" s="197">
        <v>0</v>
      </c>
      <c r="AX70" s="197">
        <v>0</v>
      </c>
      <c r="AY70" s="197">
        <v>0</v>
      </c>
      <c r="AZ70" s="197">
        <v>0</v>
      </c>
      <c r="BA70" s="197">
        <v>0</v>
      </c>
      <c r="BB70" s="197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7">
        <v>0</v>
      </c>
      <c r="C71" s="197">
        <v>0</v>
      </c>
      <c r="D71" s="197">
        <v>0.14000000000000001</v>
      </c>
      <c r="E71" s="197">
        <v>0</v>
      </c>
      <c r="F71" s="197">
        <v>0</v>
      </c>
      <c r="G71" s="197">
        <v>0.27</v>
      </c>
      <c r="H71" s="197">
        <v>0</v>
      </c>
      <c r="I71" s="197">
        <v>0</v>
      </c>
      <c r="J71" s="197">
        <v>0</v>
      </c>
      <c r="K71" s="197">
        <v>158.63</v>
      </c>
      <c r="L71" s="197">
        <v>43.7</v>
      </c>
      <c r="M71" s="197">
        <v>0</v>
      </c>
      <c r="N71" s="197">
        <v>14.22</v>
      </c>
      <c r="O71" s="197">
        <v>48.68</v>
      </c>
      <c r="P71" s="197">
        <v>49.39</v>
      </c>
      <c r="Q71" s="197">
        <v>4.91</v>
      </c>
      <c r="R71" s="197">
        <v>10.41</v>
      </c>
      <c r="S71" s="197">
        <v>6.47</v>
      </c>
      <c r="T71" s="197">
        <v>0</v>
      </c>
      <c r="U71" s="197">
        <v>235.47</v>
      </c>
      <c r="V71" s="197">
        <v>2.8</v>
      </c>
      <c r="W71" s="197">
        <v>8.19</v>
      </c>
      <c r="X71" s="197">
        <v>24.14</v>
      </c>
      <c r="Y71" s="197">
        <v>0</v>
      </c>
      <c r="Z71">
        <v>0</v>
      </c>
      <c r="AA71" s="197">
        <v>14.5</v>
      </c>
      <c r="AB71" s="197">
        <v>0</v>
      </c>
      <c r="AC71" s="197">
        <v>0</v>
      </c>
      <c r="AD71" s="197">
        <v>0</v>
      </c>
      <c r="AE71" s="197">
        <v>40.47</v>
      </c>
      <c r="AF71" s="197">
        <v>0</v>
      </c>
      <c r="AG71" s="197">
        <v>0</v>
      </c>
      <c r="AH71" s="197">
        <v>0</v>
      </c>
      <c r="AI71" s="197">
        <v>54.13</v>
      </c>
      <c r="AJ71" s="197">
        <v>0</v>
      </c>
      <c r="AK71" s="197">
        <v>0</v>
      </c>
      <c r="AL71" s="197">
        <v>0</v>
      </c>
      <c r="AM71" s="197">
        <v>0</v>
      </c>
      <c r="AN71" s="197">
        <v>0</v>
      </c>
      <c r="AO71">
        <v>0</v>
      </c>
      <c r="AP71" s="197">
        <v>43.92</v>
      </c>
      <c r="AQ71" s="197">
        <v>18.170000000000002</v>
      </c>
      <c r="AR71" s="197">
        <v>0</v>
      </c>
      <c r="AS71" s="197">
        <v>0</v>
      </c>
      <c r="AT71">
        <v>0</v>
      </c>
      <c r="AU71">
        <v>0</v>
      </c>
      <c r="AV71" s="197">
        <v>0</v>
      </c>
      <c r="AW71" s="197">
        <v>0</v>
      </c>
      <c r="AX71" s="197">
        <v>0</v>
      </c>
      <c r="AY71" s="197">
        <v>0</v>
      </c>
      <c r="AZ71" s="197">
        <v>0</v>
      </c>
      <c r="BA71" s="197">
        <v>0</v>
      </c>
      <c r="BB71" s="197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0</v>
      </c>
      <c r="H72" s="197">
        <v>0</v>
      </c>
      <c r="I72" s="197">
        <v>0</v>
      </c>
      <c r="J72" s="197">
        <v>0</v>
      </c>
      <c r="K72" s="197">
        <v>158.63</v>
      </c>
      <c r="L72" s="197">
        <v>43.7</v>
      </c>
      <c r="M72" s="197">
        <v>0</v>
      </c>
      <c r="N72" s="197">
        <v>14.22</v>
      </c>
      <c r="O72" s="197">
        <v>48.68</v>
      </c>
      <c r="P72" s="197">
        <v>49.39</v>
      </c>
      <c r="Q72" s="197">
        <v>4.91</v>
      </c>
      <c r="R72" s="197">
        <v>10.41</v>
      </c>
      <c r="S72" s="197">
        <v>6.47</v>
      </c>
      <c r="T72" s="197">
        <v>0</v>
      </c>
      <c r="U72" s="197">
        <v>235.47</v>
      </c>
      <c r="V72" s="197">
        <v>2.9</v>
      </c>
      <c r="W72" s="197">
        <v>8.19</v>
      </c>
      <c r="X72" s="197">
        <v>24.14</v>
      </c>
      <c r="Y72" s="197">
        <v>0</v>
      </c>
      <c r="Z72">
        <v>0</v>
      </c>
      <c r="AA72" s="197">
        <v>14.5</v>
      </c>
      <c r="AB72" s="197">
        <v>0</v>
      </c>
      <c r="AC72" s="197">
        <v>0</v>
      </c>
      <c r="AD72" s="197">
        <v>0</v>
      </c>
      <c r="AE72" s="197">
        <v>40.47</v>
      </c>
      <c r="AF72" s="197">
        <v>0</v>
      </c>
      <c r="AG72" s="197">
        <v>0</v>
      </c>
      <c r="AH72" s="197">
        <v>0</v>
      </c>
      <c r="AI72" s="197">
        <v>54.15</v>
      </c>
      <c r="AJ72" s="197">
        <v>0</v>
      </c>
      <c r="AK72" s="197">
        <v>0</v>
      </c>
      <c r="AL72" s="197">
        <v>0</v>
      </c>
      <c r="AM72" s="197">
        <v>0</v>
      </c>
      <c r="AN72" s="197">
        <v>0</v>
      </c>
      <c r="AO72">
        <v>0</v>
      </c>
      <c r="AP72" s="197">
        <v>43.92</v>
      </c>
      <c r="AQ72" s="197">
        <v>18.170000000000002</v>
      </c>
      <c r="AR72" s="197">
        <v>0</v>
      </c>
      <c r="AS72" s="197">
        <v>0</v>
      </c>
      <c r="AT72">
        <v>0</v>
      </c>
      <c r="AU72">
        <v>0</v>
      </c>
      <c r="AV72" s="197">
        <v>0</v>
      </c>
      <c r="AW72" s="197">
        <v>0</v>
      </c>
      <c r="AX72" s="197">
        <v>0</v>
      </c>
      <c r="AY72" s="197">
        <v>0</v>
      </c>
      <c r="AZ72" s="197">
        <v>0</v>
      </c>
      <c r="BA72" s="197">
        <v>0</v>
      </c>
      <c r="BB72" s="197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0</v>
      </c>
      <c r="H73" s="197">
        <v>0</v>
      </c>
      <c r="I73" s="197">
        <v>0</v>
      </c>
      <c r="J73" s="197">
        <v>0</v>
      </c>
      <c r="K73" s="197">
        <v>158.63</v>
      </c>
      <c r="L73" s="197">
        <v>46.8</v>
      </c>
      <c r="M73" s="197">
        <v>0</v>
      </c>
      <c r="N73" s="197">
        <v>14.22</v>
      </c>
      <c r="O73" s="197">
        <v>48.68</v>
      </c>
      <c r="P73" s="197">
        <v>49.39</v>
      </c>
      <c r="Q73" s="197">
        <v>4.91</v>
      </c>
      <c r="R73" s="197">
        <v>10.41</v>
      </c>
      <c r="S73" s="197">
        <v>6.47</v>
      </c>
      <c r="T73" s="197">
        <v>0</v>
      </c>
      <c r="U73" s="197">
        <v>235.47</v>
      </c>
      <c r="V73" s="197">
        <v>2.9</v>
      </c>
      <c r="W73" s="197">
        <v>8.19</v>
      </c>
      <c r="X73" s="197">
        <v>24.14</v>
      </c>
      <c r="Y73" s="197">
        <v>0</v>
      </c>
      <c r="Z73">
        <v>0</v>
      </c>
      <c r="AA73" s="197">
        <v>14.5</v>
      </c>
      <c r="AB73" s="197">
        <v>0</v>
      </c>
      <c r="AC73" s="197">
        <v>0</v>
      </c>
      <c r="AD73" s="197">
        <v>0</v>
      </c>
      <c r="AE73" s="197">
        <v>40.47</v>
      </c>
      <c r="AF73" s="197">
        <v>0</v>
      </c>
      <c r="AG73" s="197">
        <v>0</v>
      </c>
      <c r="AH73" s="197">
        <v>0</v>
      </c>
      <c r="AI73" s="197">
        <v>54.15</v>
      </c>
      <c r="AJ73" s="197">
        <v>0</v>
      </c>
      <c r="AK73" s="197">
        <v>0</v>
      </c>
      <c r="AL73" s="197">
        <v>0</v>
      </c>
      <c r="AM73" s="197">
        <v>0</v>
      </c>
      <c r="AN73" s="197">
        <v>0</v>
      </c>
      <c r="AO73">
        <v>0</v>
      </c>
      <c r="AP73" s="197">
        <v>43.92</v>
      </c>
      <c r="AQ73" s="197">
        <v>18.170000000000002</v>
      </c>
      <c r="AR73" s="197">
        <v>0</v>
      </c>
      <c r="AS73" s="197">
        <v>0</v>
      </c>
      <c r="AT73">
        <v>0</v>
      </c>
      <c r="AU73">
        <v>0</v>
      </c>
      <c r="AV73" s="197">
        <v>0</v>
      </c>
      <c r="AW73" s="197">
        <v>0</v>
      </c>
      <c r="AX73" s="197">
        <v>0</v>
      </c>
      <c r="AY73" s="197">
        <v>0</v>
      </c>
      <c r="AZ73" s="197">
        <v>0</v>
      </c>
      <c r="BA73" s="197">
        <v>0</v>
      </c>
      <c r="BB73" s="197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0</v>
      </c>
      <c r="H74" s="197">
        <v>0</v>
      </c>
      <c r="I74" s="197">
        <v>0</v>
      </c>
      <c r="J74" s="197">
        <v>0</v>
      </c>
      <c r="K74" s="197">
        <v>158.63</v>
      </c>
      <c r="L74" s="197">
        <v>46.54</v>
      </c>
      <c r="M74" s="197">
        <v>0</v>
      </c>
      <c r="N74" s="197">
        <v>14.22</v>
      </c>
      <c r="O74" s="197">
        <v>48.68</v>
      </c>
      <c r="P74" s="197">
        <v>49.39</v>
      </c>
      <c r="Q74" s="197">
        <v>4.91</v>
      </c>
      <c r="R74" s="197">
        <v>10.41</v>
      </c>
      <c r="S74" s="197">
        <v>6.47</v>
      </c>
      <c r="T74" s="197">
        <v>0</v>
      </c>
      <c r="U74" s="197">
        <v>235.47</v>
      </c>
      <c r="V74" s="197">
        <v>2.9</v>
      </c>
      <c r="W74" s="197">
        <v>8.19</v>
      </c>
      <c r="X74" s="197">
        <v>24.14</v>
      </c>
      <c r="Y74" s="197">
        <v>0</v>
      </c>
      <c r="Z74">
        <v>0</v>
      </c>
      <c r="AA74" s="197">
        <v>14.5</v>
      </c>
      <c r="AB74" s="197">
        <v>0</v>
      </c>
      <c r="AC74" s="197">
        <v>0</v>
      </c>
      <c r="AD74" s="197">
        <v>0</v>
      </c>
      <c r="AE74" s="197">
        <v>40.47</v>
      </c>
      <c r="AF74" s="197">
        <v>0</v>
      </c>
      <c r="AG74" s="197">
        <v>0</v>
      </c>
      <c r="AH74" s="197">
        <v>0</v>
      </c>
      <c r="AI74" s="197">
        <v>54.15</v>
      </c>
      <c r="AJ74" s="197">
        <v>0</v>
      </c>
      <c r="AK74" s="197">
        <v>0</v>
      </c>
      <c r="AL74" s="197">
        <v>0</v>
      </c>
      <c r="AM74" s="197">
        <v>0</v>
      </c>
      <c r="AN74" s="197">
        <v>0</v>
      </c>
      <c r="AO74">
        <v>0</v>
      </c>
      <c r="AP74" s="197">
        <v>43.92</v>
      </c>
      <c r="AQ74" s="197">
        <v>18.170000000000002</v>
      </c>
      <c r="AR74" s="197">
        <v>0</v>
      </c>
      <c r="AS74" s="197">
        <v>0</v>
      </c>
      <c r="AT74">
        <v>0</v>
      </c>
      <c r="AU74">
        <v>0</v>
      </c>
      <c r="AV74" s="197">
        <v>0</v>
      </c>
      <c r="AW74" s="197">
        <v>0</v>
      </c>
      <c r="AX74" s="197">
        <v>0</v>
      </c>
      <c r="AY74" s="197">
        <v>0</v>
      </c>
      <c r="AZ74" s="197">
        <v>0</v>
      </c>
      <c r="BA74" s="197">
        <v>0</v>
      </c>
      <c r="BB74" s="197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0</v>
      </c>
      <c r="H75" s="197">
        <v>0</v>
      </c>
      <c r="I75" s="197">
        <v>0</v>
      </c>
      <c r="J75" s="197">
        <v>0</v>
      </c>
      <c r="K75" s="197">
        <v>158.63</v>
      </c>
      <c r="L75" s="197">
        <v>46.54</v>
      </c>
      <c r="M75" s="197">
        <v>0</v>
      </c>
      <c r="N75" s="197">
        <v>14.22</v>
      </c>
      <c r="O75" s="197">
        <v>48.68</v>
      </c>
      <c r="P75" s="197">
        <v>49.39</v>
      </c>
      <c r="Q75" s="197">
        <v>4.91</v>
      </c>
      <c r="R75" s="197">
        <v>10.41</v>
      </c>
      <c r="S75" s="197">
        <v>6.47</v>
      </c>
      <c r="T75" s="197">
        <v>0</v>
      </c>
      <c r="U75" s="197">
        <v>235.47</v>
      </c>
      <c r="V75" s="197">
        <v>2.9</v>
      </c>
      <c r="W75" s="197">
        <v>8.19</v>
      </c>
      <c r="X75" s="197">
        <v>24.14</v>
      </c>
      <c r="Y75" s="197">
        <v>0</v>
      </c>
      <c r="Z75">
        <v>0</v>
      </c>
      <c r="AA75" s="197">
        <v>14.5</v>
      </c>
      <c r="AB75" s="197">
        <v>0</v>
      </c>
      <c r="AC75" s="197">
        <v>0</v>
      </c>
      <c r="AD75" s="197">
        <v>0</v>
      </c>
      <c r="AE75" s="197">
        <v>41.01</v>
      </c>
      <c r="AF75" s="197">
        <v>0</v>
      </c>
      <c r="AG75" s="197">
        <v>0</v>
      </c>
      <c r="AH75" s="197">
        <v>0</v>
      </c>
      <c r="AI75" s="197">
        <v>54.13</v>
      </c>
      <c r="AJ75" s="197">
        <v>0</v>
      </c>
      <c r="AK75" s="197">
        <v>0</v>
      </c>
      <c r="AL75" s="197">
        <v>0</v>
      </c>
      <c r="AM75" s="197">
        <v>0</v>
      </c>
      <c r="AN75" s="197">
        <v>0</v>
      </c>
      <c r="AO75">
        <v>0</v>
      </c>
      <c r="AP75" s="197">
        <v>43.92</v>
      </c>
      <c r="AQ75" s="197">
        <v>18.170000000000002</v>
      </c>
      <c r="AR75" s="197">
        <v>0</v>
      </c>
      <c r="AS75" s="197">
        <v>0</v>
      </c>
      <c r="AT75">
        <v>0</v>
      </c>
      <c r="AU75">
        <v>0</v>
      </c>
      <c r="AV75" s="197">
        <v>0</v>
      </c>
      <c r="AW75" s="197">
        <v>0</v>
      </c>
      <c r="AX75" s="197">
        <v>0</v>
      </c>
      <c r="AY75" s="197">
        <v>0</v>
      </c>
      <c r="AZ75" s="197">
        <v>0</v>
      </c>
      <c r="BA75" s="197">
        <v>0</v>
      </c>
      <c r="BB75" s="197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0</v>
      </c>
      <c r="H76" s="197">
        <v>0</v>
      </c>
      <c r="I76" s="197">
        <v>0</v>
      </c>
      <c r="J76" s="197">
        <v>0</v>
      </c>
      <c r="K76" s="197">
        <v>158.63</v>
      </c>
      <c r="L76" s="197">
        <v>46.54</v>
      </c>
      <c r="M76" s="197">
        <v>0</v>
      </c>
      <c r="N76" s="197">
        <v>14.22</v>
      </c>
      <c r="O76" s="197">
        <v>48.68</v>
      </c>
      <c r="P76" s="197">
        <v>49.39</v>
      </c>
      <c r="Q76" s="197">
        <v>4.91</v>
      </c>
      <c r="R76" s="197">
        <v>10.41</v>
      </c>
      <c r="S76" s="197">
        <v>6.47</v>
      </c>
      <c r="T76" s="197">
        <v>0</v>
      </c>
      <c r="U76" s="197">
        <v>235.47</v>
      </c>
      <c r="V76" s="197">
        <v>2.9</v>
      </c>
      <c r="W76" s="197">
        <v>8.19</v>
      </c>
      <c r="X76" s="197">
        <v>24.14</v>
      </c>
      <c r="Y76" s="197">
        <v>0</v>
      </c>
      <c r="Z76">
        <v>0</v>
      </c>
      <c r="AA76" s="197">
        <v>14.5</v>
      </c>
      <c r="AB76" s="197">
        <v>0</v>
      </c>
      <c r="AC76" s="197">
        <v>0</v>
      </c>
      <c r="AD76" s="197">
        <v>0</v>
      </c>
      <c r="AE76" s="197">
        <v>41.01</v>
      </c>
      <c r="AF76" s="197">
        <v>0</v>
      </c>
      <c r="AG76" s="197">
        <v>0</v>
      </c>
      <c r="AH76" s="197">
        <v>0</v>
      </c>
      <c r="AI76" s="197">
        <v>54.11</v>
      </c>
      <c r="AJ76" s="197">
        <v>0</v>
      </c>
      <c r="AK76" s="197">
        <v>0</v>
      </c>
      <c r="AL76" s="197">
        <v>0</v>
      </c>
      <c r="AM76" s="197">
        <v>0</v>
      </c>
      <c r="AN76" s="197">
        <v>0</v>
      </c>
      <c r="AO76">
        <v>0</v>
      </c>
      <c r="AP76" s="197">
        <v>43.92</v>
      </c>
      <c r="AQ76" s="197">
        <v>18.170000000000002</v>
      </c>
      <c r="AR76" s="197">
        <v>0</v>
      </c>
      <c r="AS76" s="197">
        <v>0</v>
      </c>
      <c r="AT76">
        <v>0</v>
      </c>
      <c r="AU76">
        <v>0</v>
      </c>
      <c r="AV76" s="197">
        <v>0</v>
      </c>
      <c r="AW76" s="197">
        <v>0</v>
      </c>
      <c r="AX76" s="197">
        <v>0</v>
      </c>
      <c r="AY76" s="197">
        <v>0</v>
      </c>
      <c r="AZ76" s="197">
        <v>0</v>
      </c>
      <c r="BA76" s="197">
        <v>0</v>
      </c>
      <c r="BB76" s="197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0</v>
      </c>
      <c r="H77" s="197">
        <v>0</v>
      </c>
      <c r="I77" s="197">
        <v>0</v>
      </c>
      <c r="J77" s="197">
        <v>0</v>
      </c>
      <c r="K77" s="197">
        <v>158.63</v>
      </c>
      <c r="L77" s="197">
        <v>46.54</v>
      </c>
      <c r="M77" s="197">
        <v>0</v>
      </c>
      <c r="N77" s="197">
        <v>14.22</v>
      </c>
      <c r="O77" s="197">
        <v>48.68</v>
      </c>
      <c r="P77" s="197">
        <v>49.39</v>
      </c>
      <c r="Q77" s="197">
        <v>4.91</v>
      </c>
      <c r="R77" s="197">
        <v>10.41</v>
      </c>
      <c r="S77" s="197">
        <v>6.47</v>
      </c>
      <c r="T77" s="197">
        <v>0</v>
      </c>
      <c r="U77" s="197">
        <v>235.47</v>
      </c>
      <c r="V77" s="197">
        <v>2.8</v>
      </c>
      <c r="W77" s="197">
        <v>8.19</v>
      </c>
      <c r="X77" s="197">
        <v>24.14</v>
      </c>
      <c r="Y77" s="197">
        <v>0</v>
      </c>
      <c r="Z77">
        <v>0</v>
      </c>
      <c r="AA77" s="197">
        <v>14.5</v>
      </c>
      <c r="AB77" s="197">
        <v>0</v>
      </c>
      <c r="AC77" s="197">
        <v>0</v>
      </c>
      <c r="AD77" s="197">
        <v>0</v>
      </c>
      <c r="AE77" s="197">
        <v>41.01</v>
      </c>
      <c r="AF77" s="197">
        <v>0</v>
      </c>
      <c r="AG77" s="197">
        <v>0</v>
      </c>
      <c r="AH77" s="197">
        <v>0</v>
      </c>
      <c r="AI77" s="197">
        <v>55.01</v>
      </c>
      <c r="AJ77" s="197">
        <v>0</v>
      </c>
      <c r="AK77" s="197">
        <v>0</v>
      </c>
      <c r="AL77" s="197">
        <v>0</v>
      </c>
      <c r="AM77" s="197">
        <v>0</v>
      </c>
      <c r="AN77" s="197">
        <v>0</v>
      </c>
      <c r="AO77">
        <v>0</v>
      </c>
      <c r="AP77" s="197">
        <v>43.92</v>
      </c>
      <c r="AQ77" s="197">
        <v>18.170000000000002</v>
      </c>
      <c r="AR77" s="197">
        <v>0</v>
      </c>
      <c r="AS77" s="197">
        <v>0</v>
      </c>
      <c r="AT77">
        <v>0</v>
      </c>
      <c r="AU77">
        <v>0</v>
      </c>
      <c r="AV77" s="197">
        <v>0</v>
      </c>
      <c r="AW77" s="197">
        <v>0</v>
      </c>
      <c r="AX77" s="197">
        <v>0</v>
      </c>
      <c r="AY77" s="197">
        <v>0</v>
      </c>
      <c r="AZ77" s="197">
        <v>0</v>
      </c>
      <c r="BA77" s="197">
        <v>0</v>
      </c>
      <c r="BB77" s="19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0</v>
      </c>
      <c r="H78" s="197">
        <v>0</v>
      </c>
      <c r="I78" s="197">
        <v>0</v>
      </c>
      <c r="J78" s="197">
        <v>0</v>
      </c>
      <c r="K78" s="197">
        <v>158.63</v>
      </c>
      <c r="L78" s="197">
        <v>46.54</v>
      </c>
      <c r="M78" s="197">
        <v>0</v>
      </c>
      <c r="N78" s="197">
        <v>14.22</v>
      </c>
      <c r="O78" s="197">
        <v>48.68</v>
      </c>
      <c r="P78" s="197">
        <v>49.39</v>
      </c>
      <c r="Q78" s="197">
        <v>4.91</v>
      </c>
      <c r="R78" s="197">
        <v>10.41</v>
      </c>
      <c r="S78" s="197">
        <v>6.47</v>
      </c>
      <c r="T78" s="197">
        <v>0</v>
      </c>
      <c r="U78" s="197">
        <v>235.47</v>
      </c>
      <c r="V78" s="197">
        <v>2.8</v>
      </c>
      <c r="W78" s="197">
        <v>8.19</v>
      </c>
      <c r="X78" s="197">
        <v>24.14</v>
      </c>
      <c r="Y78" s="197">
        <v>0</v>
      </c>
      <c r="Z78">
        <v>0</v>
      </c>
      <c r="AA78" s="197">
        <v>14.5</v>
      </c>
      <c r="AB78" s="197">
        <v>0</v>
      </c>
      <c r="AC78" s="197">
        <v>0</v>
      </c>
      <c r="AD78" s="197">
        <v>0</v>
      </c>
      <c r="AE78" s="197">
        <v>41.01</v>
      </c>
      <c r="AF78" s="197">
        <v>0</v>
      </c>
      <c r="AG78" s="197">
        <v>0</v>
      </c>
      <c r="AH78" s="197">
        <v>0</v>
      </c>
      <c r="AI78" s="197">
        <v>55.01</v>
      </c>
      <c r="AJ78" s="197">
        <v>0</v>
      </c>
      <c r="AK78" s="197">
        <v>0</v>
      </c>
      <c r="AL78" s="197">
        <v>0</v>
      </c>
      <c r="AM78" s="197">
        <v>0</v>
      </c>
      <c r="AN78" s="197">
        <v>0</v>
      </c>
      <c r="AO78">
        <v>0</v>
      </c>
      <c r="AP78" s="197">
        <v>43.92</v>
      </c>
      <c r="AQ78" s="197">
        <v>18.170000000000002</v>
      </c>
      <c r="AR78" s="197">
        <v>0</v>
      </c>
      <c r="AS78" s="197">
        <v>0</v>
      </c>
      <c r="AT78">
        <v>0</v>
      </c>
      <c r="AU78">
        <v>0</v>
      </c>
      <c r="AV78" s="197">
        <v>0</v>
      </c>
      <c r="AW78" s="197">
        <v>0</v>
      </c>
      <c r="AX78" s="197">
        <v>0</v>
      </c>
      <c r="AY78" s="197">
        <v>0</v>
      </c>
      <c r="AZ78" s="197">
        <v>0</v>
      </c>
      <c r="BA78" s="197">
        <v>0</v>
      </c>
      <c r="BB78" s="197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0</v>
      </c>
      <c r="H79" s="197">
        <v>0</v>
      </c>
      <c r="I79" s="197">
        <v>0</v>
      </c>
      <c r="J79" s="197">
        <v>0</v>
      </c>
      <c r="K79" s="197">
        <v>158.63</v>
      </c>
      <c r="L79" s="197">
        <v>46.54</v>
      </c>
      <c r="M79" s="197">
        <v>0</v>
      </c>
      <c r="N79" s="197">
        <v>14.22</v>
      </c>
      <c r="O79" s="197">
        <v>48.68</v>
      </c>
      <c r="P79" s="197">
        <v>49.39</v>
      </c>
      <c r="Q79" s="197">
        <v>4.91</v>
      </c>
      <c r="R79" s="197">
        <v>10.41</v>
      </c>
      <c r="S79" s="197">
        <v>6.47</v>
      </c>
      <c r="T79" s="197">
        <v>0</v>
      </c>
      <c r="U79" s="197">
        <v>235.47</v>
      </c>
      <c r="V79" s="197">
        <v>2.8</v>
      </c>
      <c r="W79" s="197">
        <v>8.19</v>
      </c>
      <c r="X79" s="197">
        <v>24.14</v>
      </c>
      <c r="Y79" s="197">
        <v>0</v>
      </c>
      <c r="Z79">
        <v>0</v>
      </c>
      <c r="AA79" s="197">
        <v>14.94</v>
      </c>
      <c r="AB79" s="197">
        <v>0</v>
      </c>
      <c r="AC79" s="197">
        <v>0</v>
      </c>
      <c r="AD79" s="197">
        <v>0</v>
      </c>
      <c r="AE79" s="197">
        <v>41.28</v>
      </c>
      <c r="AF79" s="197">
        <v>0</v>
      </c>
      <c r="AG79" s="197">
        <v>0</v>
      </c>
      <c r="AH79" s="197">
        <v>0</v>
      </c>
      <c r="AI79" s="197">
        <v>55.01</v>
      </c>
      <c r="AJ79" s="197">
        <v>0</v>
      </c>
      <c r="AK79" s="197">
        <v>0</v>
      </c>
      <c r="AL79" s="197">
        <v>0</v>
      </c>
      <c r="AM79" s="197">
        <v>0</v>
      </c>
      <c r="AN79" s="197">
        <v>0</v>
      </c>
      <c r="AO79">
        <v>0</v>
      </c>
      <c r="AP79" s="197">
        <v>43.92</v>
      </c>
      <c r="AQ79" s="197">
        <v>18.170000000000002</v>
      </c>
      <c r="AR79" s="197">
        <v>0</v>
      </c>
      <c r="AS79" s="197">
        <v>0</v>
      </c>
      <c r="AT79">
        <v>0</v>
      </c>
      <c r="AU79">
        <v>0</v>
      </c>
      <c r="AV79" s="197">
        <v>0</v>
      </c>
      <c r="AW79" s="197">
        <v>0</v>
      </c>
      <c r="AX79" s="197">
        <v>0</v>
      </c>
      <c r="AY79" s="197">
        <v>0</v>
      </c>
      <c r="AZ79" s="197">
        <v>0</v>
      </c>
      <c r="BA79" s="197">
        <v>0</v>
      </c>
      <c r="BB79" s="197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0</v>
      </c>
      <c r="H80" s="197">
        <v>0</v>
      </c>
      <c r="I80" s="197">
        <v>0</v>
      </c>
      <c r="J80" s="197">
        <v>0</v>
      </c>
      <c r="K80" s="197">
        <v>158.63</v>
      </c>
      <c r="L80" s="197">
        <v>46.54</v>
      </c>
      <c r="M80" s="197">
        <v>0</v>
      </c>
      <c r="N80" s="197">
        <v>14.22</v>
      </c>
      <c r="O80" s="197">
        <v>48.68</v>
      </c>
      <c r="P80" s="197">
        <v>49.39</v>
      </c>
      <c r="Q80" s="197">
        <v>4.91</v>
      </c>
      <c r="R80" s="197">
        <v>10.41</v>
      </c>
      <c r="S80" s="197">
        <v>6.47</v>
      </c>
      <c r="T80" s="197">
        <v>0</v>
      </c>
      <c r="U80" s="197">
        <v>235.47</v>
      </c>
      <c r="V80" s="197">
        <v>2.8</v>
      </c>
      <c r="W80" s="197">
        <v>8.19</v>
      </c>
      <c r="X80" s="197">
        <v>24.14</v>
      </c>
      <c r="Y80" s="197">
        <v>0</v>
      </c>
      <c r="Z80">
        <v>0</v>
      </c>
      <c r="AA80" s="197">
        <v>14.94</v>
      </c>
      <c r="AB80" s="197">
        <v>0</v>
      </c>
      <c r="AC80" s="197">
        <v>0</v>
      </c>
      <c r="AD80" s="197">
        <v>0</v>
      </c>
      <c r="AE80" s="197">
        <v>41.28</v>
      </c>
      <c r="AF80" s="197">
        <v>0</v>
      </c>
      <c r="AG80" s="197">
        <v>0</v>
      </c>
      <c r="AH80" s="197">
        <v>0</v>
      </c>
      <c r="AI80" s="197">
        <v>55.01</v>
      </c>
      <c r="AJ80" s="197">
        <v>0</v>
      </c>
      <c r="AK80" s="197">
        <v>0</v>
      </c>
      <c r="AL80" s="197">
        <v>0</v>
      </c>
      <c r="AM80" s="197">
        <v>0</v>
      </c>
      <c r="AN80" s="197">
        <v>0</v>
      </c>
      <c r="AO80">
        <v>0</v>
      </c>
      <c r="AP80" s="197">
        <v>43.92</v>
      </c>
      <c r="AQ80" s="197">
        <v>18.170000000000002</v>
      </c>
      <c r="AR80" s="197">
        <v>0</v>
      </c>
      <c r="AS80" s="197">
        <v>0</v>
      </c>
      <c r="AT80">
        <v>0</v>
      </c>
      <c r="AU80">
        <v>0</v>
      </c>
      <c r="AV80" s="197">
        <v>0</v>
      </c>
      <c r="AW80" s="197">
        <v>0</v>
      </c>
      <c r="AX80" s="197">
        <v>0</v>
      </c>
      <c r="AY80" s="197">
        <v>0</v>
      </c>
      <c r="AZ80" s="197">
        <v>0</v>
      </c>
      <c r="BA80" s="197">
        <v>0</v>
      </c>
      <c r="BB80" s="197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0</v>
      </c>
      <c r="H81" s="197">
        <v>0</v>
      </c>
      <c r="I81" s="197">
        <v>0</v>
      </c>
      <c r="J81" s="197">
        <v>0</v>
      </c>
      <c r="K81" s="197">
        <v>158.63</v>
      </c>
      <c r="L81" s="197">
        <v>46.8</v>
      </c>
      <c r="M81" s="197">
        <v>0</v>
      </c>
      <c r="N81" s="197">
        <v>14.22</v>
      </c>
      <c r="O81" s="197">
        <v>48.68</v>
      </c>
      <c r="P81" s="197">
        <v>49.39</v>
      </c>
      <c r="Q81" s="197">
        <v>4.91</v>
      </c>
      <c r="R81" s="197">
        <v>10.41</v>
      </c>
      <c r="S81" s="197">
        <v>6.47</v>
      </c>
      <c r="T81" s="197">
        <v>0</v>
      </c>
      <c r="U81" s="197">
        <v>235.47</v>
      </c>
      <c r="V81" s="197">
        <v>2.8</v>
      </c>
      <c r="W81" s="197">
        <v>8.19</v>
      </c>
      <c r="X81" s="197">
        <v>24.14</v>
      </c>
      <c r="Y81" s="197">
        <v>0</v>
      </c>
      <c r="Z81">
        <v>0</v>
      </c>
      <c r="AA81" s="197">
        <v>8</v>
      </c>
      <c r="AB81" s="197">
        <v>0</v>
      </c>
      <c r="AC81" s="197">
        <v>0</v>
      </c>
      <c r="AD81" s="197">
        <v>0</v>
      </c>
      <c r="AE81" s="197">
        <v>24.37</v>
      </c>
      <c r="AF81" s="197">
        <v>0</v>
      </c>
      <c r="AG81" s="197">
        <v>0</v>
      </c>
      <c r="AH81" s="197">
        <v>0</v>
      </c>
      <c r="AI81" s="197">
        <v>53.28</v>
      </c>
      <c r="AJ81" s="197">
        <v>0</v>
      </c>
      <c r="AK81" s="197">
        <v>0</v>
      </c>
      <c r="AL81" s="197">
        <v>0</v>
      </c>
      <c r="AM81" s="197">
        <v>0</v>
      </c>
      <c r="AN81" s="197">
        <v>0</v>
      </c>
      <c r="AO81">
        <v>0</v>
      </c>
      <c r="AP81" s="197">
        <v>43.92</v>
      </c>
      <c r="AQ81" s="197">
        <v>18.170000000000002</v>
      </c>
      <c r="AR81" s="197">
        <v>0</v>
      </c>
      <c r="AS81" s="197">
        <v>0</v>
      </c>
      <c r="AT81">
        <v>0</v>
      </c>
      <c r="AU81">
        <v>0</v>
      </c>
      <c r="AV81" s="197">
        <v>0</v>
      </c>
      <c r="AW81" s="197">
        <v>0</v>
      </c>
      <c r="AX81" s="197">
        <v>0</v>
      </c>
      <c r="AY81" s="197">
        <v>0</v>
      </c>
      <c r="AZ81" s="197">
        <v>0</v>
      </c>
      <c r="BA81" s="197">
        <v>0</v>
      </c>
      <c r="BB81" s="197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0</v>
      </c>
      <c r="H82" s="197">
        <v>0</v>
      </c>
      <c r="I82" s="197">
        <v>0</v>
      </c>
      <c r="J82" s="197">
        <v>0</v>
      </c>
      <c r="K82" s="197">
        <v>158.63</v>
      </c>
      <c r="L82" s="197">
        <v>46.8</v>
      </c>
      <c r="M82" s="197">
        <v>0</v>
      </c>
      <c r="N82" s="197">
        <v>14.22</v>
      </c>
      <c r="O82" s="197">
        <v>48.68</v>
      </c>
      <c r="P82" s="197">
        <v>49.39</v>
      </c>
      <c r="Q82" s="197">
        <v>4.91</v>
      </c>
      <c r="R82" s="197">
        <v>10.41</v>
      </c>
      <c r="S82" s="197">
        <v>6.47</v>
      </c>
      <c r="T82" s="197">
        <v>0</v>
      </c>
      <c r="U82" s="197">
        <v>235.47</v>
      </c>
      <c r="V82" s="197">
        <v>2.8</v>
      </c>
      <c r="W82" s="197">
        <v>8.19</v>
      </c>
      <c r="X82" s="197">
        <v>24.14</v>
      </c>
      <c r="Y82" s="197">
        <v>0</v>
      </c>
      <c r="Z82">
        <v>0</v>
      </c>
      <c r="AA82" s="197">
        <v>8</v>
      </c>
      <c r="AB82" s="197">
        <v>0</v>
      </c>
      <c r="AC82" s="197">
        <v>0</v>
      </c>
      <c r="AD82" s="197">
        <v>0</v>
      </c>
      <c r="AE82" s="197">
        <v>24.37</v>
      </c>
      <c r="AF82" s="197">
        <v>0</v>
      </c>
      <c r="AG82" s="197">
        <v>0</v>
      </c>
      <c r="AH82" s="197">
        <v>0</v>
      </c>
      <c r="AI82" s="197">
        <v>53.28</v>
      </c>
      <c r="AJ82" s="197">
        <v>0</v>
      </c>
      <c r="AK82" s="197">
        <v>0</v>
      </c>
      <c r="AL82" s="197">
        <v>0</v>
      </c>
      <c r="AM82" s="197">
        <v>0</v>
      </c>
      <c r="AN82" s="197">
        <v>0</v>
      </c>
      <c r="AO82">
        <v>0</v>
      </c>
      <c r="AP82" s="197">
        <v>43.92</v>
      </c>
      <c r="AQ82" s="197">
        <v>18.170000000000002</v>
      </c>
      <c r="AR82" s="197">
        <v>0</v>
      </c>
      <c r="AS82" s="197">
        <v>0</v>
      </c>
      <c r="AT82">
        <v>0</v>
      </c>
      <c r="AU82">
        <v>0</v>
      </c>
      <c r="AV82" s="197">
        <v>0</v>
      </c>
      <c r="AW82" s="197">
        <v>0</v>
      </c>
      <c r="AX82" s="197">
        <v>0</v>
      </c>
      <c r="AY82" s="197">
        <v>0</v>
      </c>
      <c r="AZ82" s="197">
        <v>0</v>
      </c>
      <c r="BA82" s="197">
        <v>0</v>
      </c>
      <c r="BB82" s="197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0</v>
      </c>
      <c r="H83" s="197">
        <v>0</v>
      </c>
      <c r="I83" s="197">
        <v>0</v>
      </c>
      <c r="J83" s="197">
        <v>0</v>
      </c>
      <c r="K83" s="197">
        <v>158.63</v>
      </c>
      <c r="L83" s="197">
        <v>46.8</v>
      </c>
      <c r="M83" s="197">
        <v>0</v>
      </c>
      <c r="N83" s="197">
        <v>14.22</v>
      </c>
      <c r="O83" s="197">
        <v>48.68</v>
      </c>
      <c r="P83" s="197">
        <v>49.39</v>
      </c>
      <c r="Q83" s="197">
        <v>4.91</v>
      </c>
      <c r="R83" s="197">
        <v>10.41</v>
      </c>
      <c r="S83" s="197">
        <v>6.47</v>
      </c>
      <c r="T83" s="197">
        <v>0</v>
      </c>
      <c r="U83" s="197">
        <v>235.47</v>
      </c>
      <c r="V83" s="197">
        <v>2.8</v>
      </c>
      <c r="W83" s="197">
        <v>8.19</v>
      </c>
      <c r="X83" s="197">
        <v>24.14</v>
      </c>
      <c r="Y83" s="197">
        <v>0</v>
      </c>
      <c r="Z83">
        <v>0</v>
      </c>
      <c r="AA83" s="197">
        <v>8</v>
      </c>
      <c r="AB83" s="197">
        <v>0</v>
      </c>
      <c r="AC83" s="197">
        <v>0</v>
      </c>
      <c r="AD83" s="197">
        <v>0</v>
      </c>
      <c r="AE83" s="197">
        <v>24.57</v>
      </c>
      <c r="AF83" s="197">
        <v>0</v>
      </c>
      <c r="AG83" s="197">
        <v>0</v>
      </c>
      <c r="AH83" s="197">
        <v>0</v>
      </c>
      <c r="AI83" s="197">
        <v>53.28</v>
      </c>
      <c r="AJ83" s="197">
        <v>0</v>
      </c>
      <c r="AK83" s="197">
        <v>0</v>
      </c>
      <c r="AL83" s="197">
        <v>0</v>
      </c>
      <c r="AM83" s="197">
        <v>0</v>
      </c>
      <c r="AN83" s="197">
        <v>0</v>
      </c>
      <c r="AO83">
        <v>0</v>
      </c>
      <c r="AP83" s="197">
        <v>43.92</v>
      </c>
      <c r="AQ83" s="197">
        <v>18.170000000000002</v>
      </c>
      <c r="AR83" s="197">
        <v>0</v>
      </c>
      <c r="AS83" s="197">
        <v>0</v>
      </c>
      <c r="AT83">
        <v>0</v>
      </c>
      <c r="AU83">
        <v>0</v>
      </c>
      <c r="AV83" s="197">
        <v>0</v>
      </c>
      <c r="AW83" s="197">
        <v>0</v>
      </c>
      <c r="AX83" s="197">
        <v>0</v>
      </c>
      <c r="AY83" s="197">
        <v>0</v>
      </c>
      <c r="AZ83" s="197">
        <v>0</v>
      </c>
      <c r="BA83" s="197">
        <v>0</v>
      </c>
      <c r="BB83" s="197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0</v>
      </c>
      <c r="H84" s="197">
        <v>0</v>
      </c>
      <c r="I84" s="197">
        <v>0</v>
      </c>
      <c r="J84" s="197">
        <v>0</v>
      </c>
      <c r="K84" s="197">
        <v>158.63</v>
      </c>
      <c r="L84" s="197">
        <v>46.8</v>
      </c>
      <c r="M84" s="197">
        <v>0</v>
      </c>
      <c r="N84" s="197">
        <v>14.22</v>
      </c>
      <c r="O84" s="197">
        <v>48.68</v>
      </c>
      <c r="P84" s="197">
        <v>49.39</v>
      </c>
      <c r="Q84" s="197">
        <v>4.91</v>
      </c>
      <c r="R84" s="197">
        <v>10.41</v>
      </c>
      <c r="S84" s="197">
        <v>6.47</v>
      </c>
      <c r="T84" s="197">
        <v>0</v>
      </c>
      <c r="U84" s="197">
        <v>235.47</v>
      </c>
      <c r="V84" s="197">
        <v>2.8</v>
      </c>
      <c r="W84" s="197">
        <v>8.19</v>
      </c>
      <c r="X84" s="197">
        <v>24.14</v>
      </c>
      <c r="Y84" s="197">
        <v>0</v>
      </c>
      <c r="Z84">
        <v>0</v>
      </c>
      <c r="AA84" s="197">
        <v>8</v>
      </c>
      <c r="AB84" s="197">
        <v>0</v>
      </c>
      <c r="AC84" s="197">
        <v>0</v>
      </c>
      <c r="AD84" s="197">
        <v>0</v>
      </c>
      <c r="AE84" s="197">
        <v>24.57</v>
      </c>
      <c r="AF84" s="197">
        <v>0</v>
      </c>
      <c r="AG84" s="197">
        <v>0</v>
      </c>
      <c r="AH84" s="197">
        <v>0</v>
      </c>
      <c r="AI84" s="197">
        <v>53.28</v>
      </c>
      <c r="AJ84" s="197">
        <v>0</v>
      </c>
      <c r="AK84" s="197">
        <v>0</v>
      </c>
      <c r="AL84" s="197">
        <v>0</v>
      </c>
      <c r="AM84" s="197">
        <v>0</v>
      </c>
      <c r="AN84" s="197">
        <v>0</v>
      </c>
      <c r="AO84">
        <v>0</v>
      </c>
      <c r="AP84" s="197">
        <v>43.92</v>
      </c>
      <c r="AQ84" s="197">
        <v>18.170000000000002</v>
      </c>
      <c r="AR84" s="197">
        <v>0</v>
      </c>
      <c r="AS84" s="197">
        <v>0</v>
      </c>
      <c r="AT84">
        <v>0</v>
      </c>
      <c r="AU84">
        <v>0</v>
      </c>
      <c r="AV84" s="197">
        <v>0</v>
      </c>
      <c r="AW84" s="197">
        <v>0</v>
      </c>
      <c r="AX84" s="197">
        <v>0</v>
      </c>
      <c r="AY84" s="197">
        <v>0</v>
      </c>
      <c r="AZ84" s="197">
        <v>0</v>
      </c>
      <c r="BA84" s="197">
        <v>0</v>
      </c>
      <c r="BB84" s="197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0</v>
      </c>
      <c r="H85" s="197">
        <v>0</v>
      </c>
      <c r="I85" s="197">
        <v>0</v>
      </c>
      <c r="J85" s="197">
        <v>0</v>
      </c>
      <c r="K85" s="197">
        <v>158.63</v>
      </c>
      <c r="L85" s="197">
        <v>46.8</v>
      </c>
      <c r="M85" s="197">
        <v>0</v>
      </c>
      <c r="N85" s="197">
        <v>14.22</v>
      </c>
      <c r="O85" s="197">
        <v>48.68</v>
      </c>
      <c r="P85" s="197">
        <v>49.39</v>
      </c>
      <c r="Q85" s="197">
        <v>4.91</v>
      </c>
      <c r="R85" s="197">
        <v>10.41</v>
      </c>
      <c r="S85" s="197">
        <v>6.47</v>
      </c>
      <c r="T85" s="197">
        <v>0</v>
      </c>
      <c r="U85" s="197">
        <v>235.47</v>
      </c>
      <c r="V85" s="197">
        <v>2.8</v>
      </c>
      <c r="W85" s="197">
        <v>8.19</v>
      </c>
      <c r="X85" s="197">
        <v>24.14</v>
      </c>
      <c r="Y85" s="197">
        <v>0</v>
      </c>
      <c r="Z85">
        <v>0</v>
      </c>
      <c r="AA85" s="197">
        <v>8</v>
      </c>
      <c r="AB85" s="197">
        <v>0</v>
      </c>
      <c r="AC85" s="197">
        <v>0</v>
      </c>
      <c r="AD85" s="197">
        <v>0</v>
      </c>
      <c r="AE85" s="197">
        <v>24.57</v>
      </c>
      <c r="AF85" s="197">
        <v>0</v>
      </c>
      <c r="AG85" s="197">
        <v>0</v>
      </c>
      <c r="AH85" s="197">
        <v>0</v>
      </c>
      <c r="AI85" s="197">
        <v>53.28</v>
      </c>
      <c r="AJ85" s="197">
        <v>0</v>
      </c>
      <c r="AK85" s="197">
        <v>0</v>
      </c>
      <c r="AL85" s="197">
        <v>0</v>
      </c>
      <c r="AM85" s="197">
        <v>0</v>
      </c>
      <c r="AN85" s="197">
        <v>0</v>
      </c>
      <c r="AO85">
        <v>0</v>
      </c>
      <c r="AP85" s="197">
        <v>43.92</v>
      </c>
      <c r="AQ85" s="197">
        <v>18.170000000000002</v>
      </c>
      <c r="AR85" s="197">
        <v>0</v>
      </c>
      <c r="AS85" s="197">
        <v>0</v>
      </c>
      <c r="AT85">
        <v>0</v>
      </c>
      <c r="AU85">
        <v>0</v>
      </c>
      <c r="AV85" s="197">
        <v>0</v>
      </c>
      <c r="AW85" s="197">
        <v>0</v>
      </c>
      <c r="AX85" s="197">
        <v>0</v>
      </c>
      <c r="AY85" s="197">
        <v>0</v>
      </c>
      <c r="AZ85" s="197">
        <v>0</v>
      </c>
      <c r="BA85" s="197">
        <v>0</v>
      </c>
      <c r="BB85" s="197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0</v>
      </c>
      <c r="H86" s="197">
        <v>0</v>
      </c>
      <c r="I86" s="197">
        <v>0</v>
      </c>
      <c r="J86" s="197">
        <v>0</v>
      </c>
      <c r="K86" s="197">
        <v>158.63</v>
      </c>
      <c r="L86" s="197">
        <v>46.8</v>
      </c>
      <c r="M86" s="197">
        <v>0</v>
      </c>
      <c r="N86" s="197">
        <v>14.22</v>
      </c>
      <c r="O86" s="197">
        <v>48.68</v>
      </c>
      <c r="P86" s="197">
        <v>49.39</v>
      </c>
      <c r="Q86" s="197">
        <v>4.91</v>
      </c>
      <c r="R86" s="197">
        <v>10.41</v>
      </c>
      <c r="S86" s="197">
        <v>6.47</v>
      </c>
      <c r="T86" s="197">
        <v>0</v>
      </c>
      <c r="U86" s="197">
        <v>235.47</v>
      </c>
      <c r="V86" s="197">
        <v>2.8</v>
      </c>
      <c r="W86" s="197">
        <v>8.19</v>
      </c>
      <c r="X86" s="197">
        <v>24.14</v>
      </c>
      <c r="Y86" s="197">
        <v>0</v>
      </c>
      <c r="Z86">
        <v>0</v>
      </c>
      <c r="AA86" s="197">
        <v>8</v>
      </c>
      <c r="AB86" s="197">
        <v>0</v>
      </c>
      <c r="AC86" s="197">
        <v>0</v>
      </c>
      <c r="AD86" s="197">
        <v>0</v>
      </c>
      <c r="AE86" s="197">
        <v>24.57</v>
      </c>
      <c r="AF86" s="197">
        <v>0</v>
      </c>
      <c r="AG86" s="197">
        <v>0</v>
      </c>
      <c r="AH86" s="197">
        <v>0</v>
      </c>
      <c r="AI86" s="197">
        <v>53.28</v>
      </c>
      <c r="AJ86" s="197">
        <v>0</v>
      </c>
      <c r="AK86" s="197">
        <v>0</v>
      </c>
      <c r="AL86" s="197">
        <v>0</v>
      </c>
      <c r="AM86" s="197">
        <v>0</v>
      </c>
      <c r="AN86" s="197">
        <v>0</v>
      </c>
      <c r="AO86">
        <v>0</v>
      </c>
      <c r="AP86" s="197">
        <v>43.92</v>
      </c>
      <c r="AQ86" s="197">
        <v>18.170000000000002</v>
      </c>
      <c r="AR86" s="197">
        <v>0</v>
      </c>
      <c r="AS86" s="197">
        <v>0</v>
      </c>
      <c r="AT86">
        <v>0</v>
      </c>
      <c r="AU86">
        <v>0</v>
      </c>
      <c r="AV86" s="197">
        <v>0</v>
      </c>
      <c r="AW86" s="197">
        <v>0</v>
      </c>
      <c r="AX86" s="197">
        <v>0</v>
      </c>
      <c r="AY86" s="197">
        <v>0</v>
      </c>
      <c r="AZ86" s="197">
        <v>0</v>
      </c>
      <c r="BA86" s="197">
        <v>0</v>
      </c>
      <c r="BB86" s="197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7">
        <v>0</v>
      </c>
      <c r="C87" s="197">
        <v>0</v>
      </c>
      <c r="D87" s="197">
        <v>0.67</v>
      </c>
      <c r="E87" s="197">
        <v>0</v>
      </c>
      <c r="F87" s="197">
        <v>0</v>
      </c>
      <c r="G87" s="197">
        <v>1.5</v>
      </c>
      <c r="H87" s="197">
        <v>0</v>
      </c>
      <c r="I87" s="197">
        <v>0</v>
      </c>
      <c r="J87" s="197">
        <v>0</v>
      </c>
      <c r="K87" s="197">
        <v>158.63</v>
      </c>
      <c r="L87" s="197">
        <v>46.8</v>
      </c>
      <c r="M87" s="197">
        <v>0</v>
      </c>
      <c r="N87" s="197">
        <v>14.22</v>
      </c>
      <c r="O87" s="197">
        <v>48.68</v>
      </c>
      <c r="P87" s="197">
        <v>49.39</v>
      </c>
      <c r="Q87" s="197">
        <v>4.91</v>
      </c>
      <c r="R87" s="197">
        <v>10.41</v>
      </c>
      <c r="S87" s="197">
        <v>6.47</v>
      </c>
      <c r="T87" s="197">
        <v>0</v>
      </c>
      <c r="U87" s="197">
        <v>235.47</v>
      </c>
      <c r="V87" s="197">
        <v>2.8</v>
      </c>
      <c r="W87" s="197">
        <v>8.19</v>
      </c>
      <c r="X87" s="197">
        <v>24.14</v>
      </c>
      <c r="Y87" s="197">
        <v>0</v>
      </c>
      <c r="Z87">
        <v>0</v>
      </c>
      <c r="AA87" s="197">
        <v>8</v>
      </c>
      <c r="AB87" s="197">
        <v>0</v>
      </c>
      <c r="AC87" s="197">
        <v>0</v>
      </c>
      <c r="AD87" s="197">
        <v>0</v>
      </c>
      <c r="AE87" s="197">
        <v>24.57</v>
      </c>
      <c r="AF87" s="197">
        <v>0</v>
      </c>
      <c r="AG87" s="197">
        <v>0</v>
      </c>
      <c r="AH87" s="197">
        <v>0</v>
      </c>
      <c r="AI87" s="197">
        <v>54.14</v>
      </c>
      <c r="AJ87" s="197">
        <v>0</v>
      </c>
      <c r="AK87" s="197">
        <v>0</v>
      </c>
      <c r="AL87" s="197">
        <v>0</v>
      </c>
      <c r="AM87" s="197">
        <v>0</v>
      </c>
      <c r="AN87" s="197">
        <v>0</v>
      </c>
      <c r="AO87">
        <v>0</v>
      </c>
      <c r="AP87" s="197">
        <v>43.92</v>
      </c>
      <c r="AQ87" s="197">
        <v>18.170000000000002</v>
      </c>
      <c r="AR87" s="197">
        <v>0</v>
      </c>
      <c r="AS87" s="197">
        <v>0</v>
      </c>
      <c r="AT87">
        <v>0</v>
      </c>
      <c r="AU87">
        <v>0</v>
      </c>
      <c r="AV87" s="197">
        <v>0</v>
      </c>
      <c r="AW87" s="197">
        <v>0</v>
      </c>
      <c r="AX87" s="197">
        <v>0</v>
      </c>
      <c r="AY87" s="197">
        <v>0</v>
      </c>
      <c r="AZ87" s="197">
        <v>0</v>
      </c>
      <c r="BA87" s="197">
        <v>0</v>
      </c>
      <c r="BB87" s="19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0</v>
      </c>
      <c r="H88" s="197">
        <v>0</v>
      </c>
      <c r="I88" s="197">
        <v>0</v>
      </c>
      <c r="J88" s="197">
        <v>0</v>
      </c>
      <c r="K88" s="197">
        <v>158.63</v>
      </c>
      <c r="L88" s="197">
        <v>46.8</v>
      </c>
      <c r="M88" s="197">
        <v>0</v>
      </c>
      <c r="N88" s="197">
        <v>14.22</v>
      </c>
      <c r="O88" s="197">
        <v>48.68</v>
      </c>
      <c r="P88" s="197">
        <v>49.39</v>
      </c>
      <c r="Q88" s="197">
        <v>4.91</v>
      </c>
      <c r="R88" s="197">
        <v>10.41</v>
      </c>
      <c r="S88" s="197">
        <v>6.47</v>
      </c>
      <c r="T88" s="197">
        <v>0</v>
      </c>
      <c r="U88" s="197">
        <v>235.47</v>
      </c>
      <c r="V88" s="197">
        <v>2.8</v>
      </c>
      <c r="W88" s="197">
        <v>8.19</v>
      </c>
      <c r="X88" s="197">
        <v>24.14</v>
      </c>
      <c r="Y88" s="197">
        <v>0</v>
      </c>
      <c r="Z88">
        <v>0</v>
      </c>
      <c r="AA88" s="197">
        <v>8</v>
      </c>
      <c r="AB88" s="197">
        <v>0</v>
      </c>
      <c r="AC88" s="197">
        <v>0</v>
      </c>
      <c r="AD88" s="197">
        <v>0</v>
      </c>
      <c r="AE88" s="197">
        <v>24.57</v>
      </c>
      <c r="AF88" s="197">
        <v>0</v>
      </c>
      <c r="AG88" s="197">
        <v>0</v>
      </c>
      <c r="AH88" s="197">
        <v>0</v>
      </c>
      <c r="AI88" s="197">
        <v>54.14</v>
      </c>
      <c r="AJ88" s="197">
        <v>0</v>
      </c>
      <c r="AK88" s="197">
        <v>0</v>
      </c>
      <c r="AL88" s="197">
        <v>0</v>
      </c>
      <c r="AM88" s="197">
        <v>0</v>
      </c>
      <c r="AN88" s="197">
        <v>0</v>
      </c>
      <c r="AO88">
        <v>0</v>
      </c>
      <c r="AP88" s="197">
        <v>43.92</v>
      </c>
      <c r="AQ88" s="197">
        <v>18.170000000000002</v>
      </c>
      <c r="AR88" s="197">
        <v>0</v>
      </c>
      <c r="AS88" s="197">
        <v>0</v>
      </c>
      <c r="AT88">
        <v>0</v>
      </c>
      <c r="AU88">
        <v>0</v>
      </c>
      <c r="AV88" s="197">
        <v>0</v>
      </c>
      <c r="AW88" s="197">
        <v>0</v>
      </c>
      <c r="AX88" s="197">
        <v>0</v>
      </c>
      <c r="AY88" s="197">
        <v>0</v>
      </c>
      <c r="AZ88" s="197">
        <v>0</v>
      </c>
      <c r="BA88" s="197">
        <v>0</v>
      </c>
      <c r="BB88" s="197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0</v>
      </c>
      <c r="H89" s="197">
        <v>0</v>
      </c>
      <c r="I89" s="197">
        <v>0</v>
      </c>
      <c r="J89" s="197">
        <v>0</v>
      </c>
      <c r="K89" s="197">
        <v>158.63</v>
      </c>
      <c r="L89" s="197">
        <v>45.22</v>
      </c>
      <c r="M89" s="197">
        <v>0</v>
      </c>
      <c r="N89" s="197">
        <v>14.22</v>
      </c>
      <c r="O89" s="197">
        <v>48.68</v>
      </c>
      <c r="P89" s="197">
        <v>49.39</v>
      </c>
      <c r="Q89" s="197">
        <v>4.91</v>
      </c>
      <c r="R89" s="197">
        <v>10.41</v>
      </c>
      <c r="S89" s="197">
        <v>6.47</v>
      </c>
      <c r="T89" s="197">
        <v>0</v>
      </c>
      <c r="U89" s="197">
        <v>235.47</v>
      </c>
      <c r="V89" s="197">
        <v>2.8</v>
      </c>
      <c r="W89" s="197">
        <v>8.19</v>
      </c>
      <c r="X89" s="197">
        <v>24.14</v>
      </c>
      <c r="Y89" s="197">
        <v>0</v>
      </c>
      <c r="Z89">
        <v>0</v>
      </c>
      <c r="AA89" s="197">
        <v>8</v>
      </c>
      <c r="AB89" s="197">
        <v>0</v>
      </c>
      <c r="AC89" s="197">
        <v>0</v>
      </c>
      <c r="AD89" s="197">
        <v>0</v>
      </c>
      <c r="AE89" s="197">
        <v>24.57</v>
      </c>
      <c r="AF89" s="197">
        <v>0</v>
      </c>
      <c r="AG89" s="197">
        <v>0</v>
      </c>
      <c r="AH89" s="197">
        <v>0</v>
      </c>
      <c r="AI89" s="197">
        <v>54.14</v>
      </c>
      <c r="AJ89" s="197">
        <v>0</v>
      </c>
      <c r="AK89" s="197">
        <v>0</v>
      </c>
      <c r="AL89" s="197">
        <v>0</v>
      </c>
      <c r="AM89" s="197">
        <v>0</v>
      </c>
      <c r="AN89" s="197">
        <v>0</v>
      </c>
      <c r="AO89">
        <v>0</v>
      </c>
      <c r="AP89" s="197">
        <v>43.92</v>
      </c>
      <c r="AQ89" s="197">
        <v>18.170000000000002</v>
      </c>
      <c r="AR89" s="197">
        <v>0</v>
      </c>
      <c r="AS89" s="197">
        <v>0</v>
      </c>
      <c r="AT89">
        <v>0</v>
      </c>
      <c r="AU89">
        <v>0</v>
      </c>
      <c r="AV89" s="197">
        <v>0</v>
      </c>
      <c r="AW89" s="197">
        <v>0</v>
      </c>
      <c r="AX89" s="197">
        <v>0</v>
      </c>
      <c r="AY89" s="197">
        <v>0</v>
      </c>
      <c r="AZ89" s="197">
        <v>0</v>
      </c>
      <c r="BA89" s="197">
        <v>0</v>
      </c>
      <c r="BB89" s="197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0</v>
      </c>
      <c r="H90" s="197">
        <v>0</v>
      </c>
      <c r="I90" s="197">
        <v>0</v>
      </c>
      <c r="J90" s="197">
        <v>3.51</v>
      </c>
      <c r="K90" s="197">
        <v>158.63</v>
      </c>
      <c r="L90" s="197">
        <v>45.22</v>
      </c>
      <c r="M90" s="197">
        <v>0</v>
      </c>
      <c r="N90" s="197">
        <v>14.22</v>
      </c>
      <c r="O90" s="197">
        <v>48.68</v>
      </c>
      <c r="P90" s="197">
        <v>49.39</v>
      </c>
      <c r="Q90" s="197">
        <v>4.91</v>
      </c>
      <c r="R90" s="197">
        <v>10.41</v>
      </c>
      <c r="S90" s="197">
        <v>6.47</v>
      </c>
      <c r="T90" s="197">
        <v>0</v>
      </c>
      <c r="U90" s="197">
        <v>235.47</v>
      </c>
      <c r="V90" s="197">
        <v>2.8</v>
      </c>
      <c r="W90" s="197">
        <v>8.19</v>
      </c>
      <c r="X90" s="197">
        <v>24.14</v>
      </c>
      <c r="Y90" s="197">
        <v>0</v>
      </c>
      <c r="Z90">
        <v>0</v>
      </c>
      <c r="AA90" s="197">
        <v>8</v>
      </c>
      <c r="AB90" s="197">
        <v>0</v>
      </c>
      <c r="AC90" s="197">
        <v>0</v>
      </c>
      <c r="AD90" s="197">
        <v>0</v>
      </c>
      <c r="AE90" s="197">
        <v>24.57</v>
      </c>
      <c r="AF90" s="197">
        <v>0</v>
      </c>
      <c r="AG90" s="197">
        <v>0</v>
      </c>
      <c r="AH90" s="197">
        <v>0</v>
      </c>
      <c r="AI90" s="197">
        <v>54.14</v>
      </c>
      <c r="AJ90" s="197">
        <v>0</v>
      </c>
      <c r="AK90" s="197">
        <v>0</v>
      </c>
      <c r="AL90" s="197">
        <v>0</v>
      </c>
      <c r="AM90" s="197">
        <v>0</v>
      </c>
      <c r="AN90" s="197">
        <v>0</v>
      </c>
      <c r="AO90">
        <v>0</v>
      </c>
      <c r="AP90" s="197">
        <v>43.92</v>
      </c>
      <c r="AQ90" s="197">
        <v>18.170000000000002</v>
      </c>
      <c r="AR90" s="197">
        <v>0</v>
      </c>
      <c r="AS90" s="197">
        <v>0</v>
      </c>
      <c r="AT90">
        <v>0</v>
      </c>
      <c r="AU90">
        <v>0</v>
      </c>
      <c r="AV90" s="197">
        <v>0</v>
      </c>
      <c r="AW90" s="197">
        <v>0</v>
      </c>
      <c r="AX90" s="197">
        <v>0</v>
      </c>
      <c r="AY90" s="197">
        <v>0</v>
      </c>
      <c r="AZ90" s="197">
        <v>0</v>
      </c>
      <c r="BA90" s="197">
        <v>0</v>
      </c>
      <c r="BB90" s="197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0</v>
      </c>
      <c r="H91" s="197">
        <v>0</v>
      </c>
      <c r="I91" s="197">
        <v>0</v>
      </c>
      <c r="J91" s="197">
        <v>0.05</v>
      </c>
      <c r="K91" s="197">
        <v>158.63</v>
      </c>
      <c r="L91" s="197">
        <v>45.22</v>
      </c>
      <c r="M91" s="197">
        <v>0</v>
      </c>
      <c r="N91" s="197">
        <v>14.22</v>
      </c>
      <c r="O91" s="197">
        <v>48.68</v>
      </c>
      <c r="P91" s="197">
        <v>49.39</v>
      </c>
      <c r="Q91" s="197">
        <v>4.91</v>
      </c>
      <c r="R91" s="197">
        <v>10.41</v>
      </c>
      <c r="S91" s="197">
        <v>6.47</v>
      </c>
      <c r="T91" s="197">
        <v>0</v>
      </c>
      <c r="U91" s="197">
        <v>235.47</v>
      </c>
      <c r="V91" s="197">
        <v>2.8</v>
      </c>
      <c r="W91" s="197">
        <v>8.19</v>
      </c>
      <c r="X91" s="197">
        <v>24.14</v>
      </c>
      <c r="Y91" s="197">
        <v>0</v>
      </c>
      <c r="Z91">
        <v>0</v>
      </c>
      <c r="AA91" s="197">
        <v>8</v>
      </c>
      <c r="AB91" s="197">
        <v>0</v>
      </c>
      <c r="AC91" s="197">
        <v>0</v>
      </c>
      <c r="AD91" s="197">
        <v>0</v>
      </c>
      <c r="AE91" s="197">
        <v>24.97</v>
      </c>
      <c r="AF91" s="197">
        <v>0</v>
      </c>
      <c r="AG91" s="197">
        <v>0</v>
      </c>
      <c r="AH91" s="197">
        <v>0</v>
      </c>
      <c r="AI91" s="197">
        <v>54.14</v>
      </c>
      <c r="AJ91" s="197">
        <v>0</v>
      </c>
      <c r="AK91" s="197">
        <v>0</v>
      </c>
      <c r="AL91" s="197">
        <v>0</v>
      </c>
      <c r="AM91" s="197">
        <v>0</v>
      </c>
      <c r="AN91" s="197">
        <v>0</v>
      </c>
      <c r="AO91">
        <v>0</v>
      </c>
      <c r="AP91" s="197">
        <v>43.92</v>
      </c>
      <c r="AQ91" s="197">
        <v>18.170000000000002</v>
      </c>
      <c r="AR91" s="197">
        <v>0</v>
      </c>
      <c r="AS91" s="197">
        <v>0</v>
      </c>
      <c r="AT91">
        <v>0</v>
      </c>
      <c r="AU91">
        <v>0</v>
      </c>
      <c r="AV91" s="197">
        <v>0</v>
      </c>
      <c r="AW91" s="197">
        <v>0</v>
      </c>
      <c r="AX91" s="197">
        <v>0</v>
      </c>
      <c r="AY91" s="197">
        <v>0</v>
      </c>
      <c r="AZ91" s="197">
        <v>0</v>
      </c>
      <c r="BA91" s="197">
        <v>0</v>
      </c>
      <c r="BB91" s="197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0</v>
      </c>
      <c r="H92" s="197">
        <v>0</v>
      </c>
      <c r="I92" s="197">
        <v>0</v>
      </c>
      <c r="J92" s="197">
        <v>0</v>
      </c>
      <c r="K92" s="197">
        <v>158.63</v>
      </c>
      <c r="L92" s="197">
        <v>45.22</v>
      </c>
      <c r="M92" s="197">
        <v>0</v>
      </c>
      <c r="N92" s="197">
        <v>14.22</v>
      </c>
      <c r="O92" s="197">
        <v>48.68</v>
      </c>
      <c r="P92" s="197">
        <v>49.39</v>
      </c>
      <c r="Q92" s="197">
        <v>4.91</v>
      </c>
      <c r="R92" s="197">
        <v>10.41</v>
      </c>
      <c r="S92" s="197">
        <v>6.47</v>
      </c>
      <c r="T92" s="197">
        <v>0</v>
      </c>
      <c r="U92" s="197">
        <v>235.47</v>
      </c>
      <c r="V92" s="197">
        <v>2.8</v>
      </c>
      <c r="W92" s="197">
        <v>8.19</v>
      </c>
      <c r="X92" s="197">
        <v>24.14</v>
      </c>
      <c r="Y92" s="197">
        <v>0</v>
      </c>
      <c r="Z92">
        <v>0</v>
      </c>
      <c r="AA92" s="197">
        <v>8</v>
      </c>
      <c r="AB92" s="197">
        <v>0</v>
      </c>
      <c r="AC92" s="197">
        <v>0</v>
      </c>
      <c r="AD92" s="197">
        <v>0</v>
      </c>
      <c r="AE92" s="197">
        <v>24.97</v>
      </c>
      <c r="AF92" s="197">
        <v>0</v>
      </c>
      <c r="AG92" s="197">
        <v>0</v>
      </c>
      <c r="AH92" s="197">
        <v>0</v>
      </c>
      <c r="AI92" s="197">
        <v>54.14</v>
      </c>
      <c r="AJ92" s="197">
        <v>0</v>
      </c>
      <c r="AK92" s="197">
        <v>0</v>
      </c>
      <c r="AL92" s="197">
        <v>0</v>
      </c>
      <c r="AM92" s="197">
        <v>0</v>
      </c>
      <c r="AN92" s="197">
        <v>0</v>
      </c>
      <c r="AO92">
        <v>0</v>
      </c>
      <c r="AP92" s="197">
        <v>43.92</v>
      </c>
      <c r="AQ92" s="197">
        <v>18.170000000000002</v>
      </c>
      <c r="AR92" s="197">
        <v>0</v>
      </c>
      <c r="AS92" s="197">
        <v>0</v>
      </c>
      <c r="AT92">
        <v>0</v>
      </c>
      <c r="AU92">
        <v>0</v>
      </c>
      <c r="AV92" s="197">
        <v>0</v>
      </c>
      <c r="AW92" s="197">
        <v>0</v>
      </c>
      <c r="AX92" s="197">
        <v>0</v>
      </c>
      <c r="AY92" s="197">
        <v>0</v>
      </c>
      <c r="AZ92" s="197">
        <v>0</v>
      </c>
      <c r="BA92" s="197">
        <v>0</v>
      </c>
      <c r="BB92" s="197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0</v>
      </c>
      <c r="H93" s="197">
        <v>0</v>
      </c>
      <c r="I93" s="197">
        <v>0</v>
      </c>
      <c r="J93" s="197">
        <v>0</v>
      </c>
      <c r="K93" s="197">
        <v>158.63</v>
      </c>
      <c r="L93" s="197">
        <v>45.22</v>
      </c>
      <c r="M93" s="197">
        <v>0</v>
      </c>
      <c r="N93" s="197">
        <v>14.22</v>
      </c>
      <c r="O93" s="197">
        <v>48.68</v>
      </c>
      <c r="P93" s="197">
        <v>49.39</v>
      </c>
      <c r="Q93" s="197">
        <v>4.91</v>
      </c>
      <c r="R93" s="197">
        <v>10.41</v>
      </c>
      <c r="S93" s="197">
        <v>6.47</v>
      </c>
      <c r="T93" s="197">
        <v>0</v>
      </c>
      <c r="U93" s="197">
        <v>235.47</v>
      </c>
      <c r="V93" s="197">
        <v>2.8</v>
      </c>
      <c r="W93" s="197">
        <v>8.19</v>
      </c>
      <c r="X93" s="197">
        <v>24.14</v>
      </c>
      <c r="Y93" s="197">
        <v>0</v>
      </c>
      <c r="Z93">
        <v>0</v>
      </c>
      <c r="AA93" s="197">
        <v>8.3000000000000007</v>
      </c>
      <c r="AB93" s="197">
        <v>0</v>
      </c>
      <c r="AC93" s="197">
        <v>0</v>
      </c>
      <c r="AD93" s="197">
        <v>0</v>
      </c>
      <c r="AE93" s="197">
        <v>24.97</v>
      </c>
      <c r="AF93" s="197">
        <v>0</v>
      </c>
      <c r="AG93" s="197">
        <v>0</v>
      </c>
      <c r="AH93" s="197">
        <v>0</v>
      </c>
      <c r="AI93" s="197">
        <v>55</v>
      </c>
      <c r="AJ93" s="197">
        <v>0</v>
      </c>
      <c r="AK93" s="197">
        <v>0</v>
      </c>
      <c r="AL93" s="197">
        <v>0</v>
      </c>
      <c r="AM93" s="197">
        <v>0</v>
      </c>
      <c r="AN93" s="197">
        <v>0</v>
      </c>
      <c r="AO93">
        <v>0</v>
      </c>
      <c r="AP93" s="197">
        <v>43.92</v>
      </c>
      <c r="AQ93" s="197">
        <v>18.170000000000002</v>
      </c>
      <c r="AR93" s="197">
        <v>0</v>
      </c>
      <c r="AS93" s="197">
        <v>0</v>
      </c>
      <c r="AT93">
        <v>0</v>
      </c>
      <c r="AU93">
        <v>0</v>
      </c>
      <c r="AV93" s="197">
        <v>0</v>
      </c>
      <c r="AW93" s="197">
        <v>0</v>
      </c>
      <c r="AX93" s="197">
        <v>0</v>
      </c>
      <c r="AY93" s="197">
        <v>0</v>
      </c>
      <c r="AZ93" s="197">
        <v>0</v>
      </c>
      <c r="BA93" s="197">
        <v>0</v>
      </c>
      <c r="BB93" s="197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0</v>
      </c>
      <c r="H94" s="197">
        <v>0</v>
      </c>
      <c r="I94" s="197">
        <v>0</v>
      </c>
      <c r="J94" s="197">
        <v>0</v>
      </c>
      <c r="K94" s="197">
        <v>158.63</v>
      </c>
      <c r="L94" s="197">
        <v>45.22</v>
      </c>
      <c r="M94" s="197">
        <v>0</v>
      </c>
      <c r="N94" s="197">
        <v>14.22</v>
      </c>
      <c r="O94" s="197">
        <v>48.68</v>
      </c>
      <c r="P94" s="197">
        <v>49.39</v>
      </c>
      <c r="Q94" s="197">
        <v>4.91</v>
      </c>
      <c r="R94" s="197">
        <v>10.41</v>
      </c>
      <c r="S94" s="197">
        <v>6.47</v>
      </c>
      <c r="T94" s="197">
        <v>0</v>
      </c>
      <c r="U94" s="197">
        <v>235.47</v>
      </c>
      <c r="V94" s="197">
        <v>2.8</v>
      </c>
      <c r="W94" s="197">
        <v>8.19</v>
      </c>
      <c r="X94" s="197">
        <v>24.14</v>
      </c>
      <c r="Y94" s="197">
        <v>0</v>
      </c>
      <c r="Z94">
        <v>0</v>
      </c>
      <c r="AA94" s="197">
        <v>8.3000000000000007</v>
      </c>
      <c r="AB94" s="197">
        <v>0</v>
      </c>
      <c r="AC94" s="197">
        <v>0</v>
      </c>
      <c r="AD94" s="197">
        <v>0</v>
      </c>
      <c r="AE94" s="197">
        <v>24.97</v>
      </c>
      <c r="AF94" s="197">
        <v>0</v>
      </c>
      <c r="AG94" s="197">
        <v>0</v>
      </c>
      <c r="AH94" s="197">
        <v>0</v>
      </c>
      <c r="AI94" s="197">
        <v>55</v>
      </c>
      <c r="AJ94" s="197">
        <v>0</v>
      </c>
      <c r="AK94" s="197">
        <v>0</v>
      </c>
      <c r="AL94" s="197">
        <v>0</v>
      </c>
      <c r="AM94" s="197">
        <v>0</v>
      </c>
      <c r="AN94" s="197">
        <v>0</v>
      </c>
      <c r="AO94">
        <v>0</v>
      </c>
      <c r="AP94" s="197">
        <v>43.92</v>
      </c>
      <c r="AQ94" s="197">
        <v>18.170000000000002</v>
      </c>
      <c r="AR94" s="197">
        <v>0</v>
      </c>
      <c r="AS94" s="197">
        <v>0</v>
      </c>
      <c r="AT94">
        <v>0</v>
      </c>
      <c r="AU94">
        <v>0</v>
      </c>
      <c r="AV94" s="197">
        <v>0</v>
      </c>
      <c r="AW94" s="197">
        <v>0</v>
      </c>
      <c r="AX94" s="197">
        <v>0</v>
      </c>
      <c r="AY94" s="197">
        <v>0</v>
      </c>
      <c r="AZ94" s="197">
        <v>0</v>
      </c>
      <c r="BA94" s="197">
        <v>0</v>
      </c>
      <c r="BB94" s="197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0</v>
      </c>
      <c r="H95" s="197">
        <v>0</v>
      </c>
      <c r="I95" s="197">
        <v>0</v>
      </c>
      <c r="J95" s="197">
        <v>0</v>
      </c>
      <c r="K95" s="197">
        <v>158.63</v>
      </c>
      <c r="L95" s="197">
        <v>45.22</v>
      </c>
      <c r="M95" s="197">
        <v>0</v>
      </c>
      <c r="N95" s="197">
        <v>14.22</v>
      </c>
      <c r="O95" s="197">
        <v>48.68</v>
      </c>
      <c r="P95" s="197">
        <v>49.39</v>
      </c>
      <c r="Q95" s="197">
        <v>4.91</v>
      </c>
      <c r="R95" s="197">
        <v>10.41</v>
      </c>
      <c r="S95" s="197">
        <v>6.47</v>
      </c>
      <c r="T95" s="197">
        <v>0</v>
      </c>
      <c r="U95" s="197">
        <v>235.47</v>
      </c>
      <c r="V95" s="197">
        <v>2.8</v>
      </c>
      <c r="W95" s="197">
        <v>8.19</v>
      </c>
      <c r="X95" s="197">
        <v>24.14</v>
      </c>
      <c r="Y95" s="197">
        <v>0</v>
      </c>
      <c r="Z95">
        <v>0</v>
      </c>
      <c r="AA95" s="197">
        <v>8.3000000000000007</v>
      </c>
      <c r="AB95" s="197">
        <v>0</v>
      </c>
      <c r="AC95" s="197">
        <v>0</v>
      </c>
      <c r="AD95" s="197">
        <v>0</v>
      </c>
      <c r="AE95" s="197">
        <v>24.97</v>
      </c>
      <c r="AF95" s="197">
        <v>0</v>
      </c>
      <c r="AG95" s="197">
        <v>0</v>
      </c>
      <c r="AH95" s="197">
        <v>0</v>
      </c>
      <c r="AI95" s="197">
        <v>55</v>
      </c>
      <c r="AJ95" s="197">
        <v>0</v>
      </c>
      <c r="AK95" s="197">
        <v>0</v>
      </c>
      <c r="AL95" s="197">
        <v>0</v>
      </c>
      <c r="AM95" s="197">
        <v>0</v>
      </c>
      <c r="AN95" s="197">
        <v>0</v>
      </c>
      <c r="AO95">
        <v>0</v>
      </c>
      <c r="AP95" s="197">
        <v>43.92</v>
      </c>
      <c r="AQ95" s="197">
        <v>18.170000000000002</v>
      </c>
      <c r="AR95" s="197">
        <v>0</v>
      </c>
      <c r="AS95" s="197">
        <v>0</v>
      </c>
      <c r="AT95">
        <v>0</v>
      </c>
      <c r="AU95">
        <v>0</v>
      </c>
      <c r="AV95" s="197">
        <v>0</v>
      </c>
      <c r="AW95" s="197">
        <v>0</v>
      </c>
      <c r="AX95" s="197">
        <v>0</v>
      </c>
      <c r="AY95" s="197">
        <v>0</v>
      </c>
      <c r="AZ95" s="197">
        <v>0</v>
      </c>
      <c r="BA95" s="197">
        <v>0</v>
      </c>
      <c r="BB95" s="197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0</v>
      </c>
      <c r="H96" s="197">
        <v>0</v>
      </c>
      <c r="I96" s="197">
        <v>0</v>
      </c>
      <c r="J96" s="197">
        <v>0</v>
      </c>
      <c r="K96" s="197">
        <v>158.63</v>
      </c>
      <c r="L96" s="197">
        <v>45.22</v>
      </c>
      <c r="M96" s="197">
        <v>0</v>
      </c>
      <c r="N96" s="197">
        <v>14.22</v>
      </c>
      <c r="O96" s="197">
        <v>48.68</v>
      </c>
      <c r="P96" s="197">
        <v>49.39</v>
      </c>
      <c r="Q96" s="197">
        <v>4.91</v>
      </c>
      <c r="R96" s="197">
        <v>10.41</v>
      </c>
      <c r="S96" s="197">
        <v>6.47</v>
      </c>
      <c r="T96" s="197">
        <v>0</v>
      </c>
      <c r="U96" s="197">
        <v>235.47</v>
      </c>
      <c r="V96" s="197">
        <v>2.8</v>
      </c>
      <c r="W96" s="197">
        <v>8.19</v>
      </c>
      <c r="X96" s="197">
        <v>24.14</v>
      </c>
      <c r="Y96" s="197">
        <v>0</v>
      </c>
      <c r="Z96">
        <v>0</v>
      </c>
      <c r="AA96" s="197">
        <v>8.58</v>
      </c>
      <c r="AB96" s="197">
        <v>0</v>
      </c>
      <c r="AC96" s="197">
        <v>0</v>
      </c>
      <c r="AD96" s="197">
        <v>0</v>
      </c>
      <c r="AE96" s="197">
        <v>24.97</v>
      </c>
      <c r="AF96" s="197">
        <v>0</v>
      </c>
      <c r="AG96" s="197">
        <v>0</v>
      </c>
      <c r="AH96" s="197">
        <v>0</v>
      </c>
      <c r="AI96" s="197">
        <v>55</v>
      </c>
      <c r="AJ96" s="197">
        <v>0</v>
      </c>
      <c r="AK96" s="197">
        <v>0</v>
      </c>
      <c r="AL96" s="197">
        <v>0</v>
      </c>
      <c r="AM96" s="197">
        <v>0</v>
      </c>
      <c r="AN96" s="197">
        <v>0</v>
      </c>
      <c r="AO96">
        <v>0</v>
      </c>
      <c r="AP96" s="197">
        <v>43.92</v>
      </c>
      <c r="AQ96" s="197">
        <v>18.170000000000002</v>
      </c>
      <c r="AR96" s="197">
        <v>0</v>
      </c>
      <c r="AS96" s="197">
        <v>0</v>
      </c>
      <c r="AT96">
        <v>0</v>
      </c>
      <c r="AU96">
        <v>0</v>
      </c>
      <c r="AV96" s="197">
        <v>0</v>
      </c>
      <c r="AW96" s="197">
        <v>0</v>
      </c>
      <c r="AX96" s="197">
        <v>0</v>
      </c>
      <c r="AY96" s="197">
        <v>0</v>
      </c>
      <c r="AZ96" s="197">
        <v>0</v>
      </c>
      <c r="BA96" s="197">
        <v>0</v>
      </c>
      <c r="BB96" s="197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0</v>
      </c>
      <c r="H97" s="197">
        <v>0</v>
      </c>
      <c r="I97" s="197">
        <v>0</v>
      </c>
      <c r="J97" s="197">
        <v>0</v>
      </c>
      <c r="K97" s="197">
        <v>158.63</v>
      </c>
      <c r="L97" s="197">
        <v>45.22</v>
      </c>
      <c r="M97" s="197">
        <v>0</v>
      </c>
      <c r="N97" s="197">
        <v>14.22</v>
      </c>
      <c r="O97" s="197">
        <v>48.68</v>
      </c>
      <c r="P97" s="197">
        <v>49.39</v>
      </c>
      <c r="Q97" s="197">
        <v>4.91</v>
      </c>
      <c r="R97" s="197">
        <v>10.41</v>
      </c>
      <c r="S97" s="197">
        <v>6.47</v>
      </c>
      <c r="T97" s="197">
        <v>0</v>
      </c>
      <c r="U97" s="197">
        <v>235.47</v>
      </c>
      <c r="V97" s="197">
        <v>2.8</v>
      </c>
      <c r="W97" s="197">
        <v>8.19</v>
      </c>
      <c r="X97" s="197">
        <v>26.87</v>
      </c>
      <c r="Y97" s="197">
        <v>0</v>
      </c>
      <c r="Z97">
        <v>0</v>
      </c>
      <c r="AA97" s="197">
        <v>8.58</v>
      </c>
      <c r="AB97" s="197">
        <v>0</v>
      </c>
      <c r="AC97" s="197">
        <v>0</v>
      </c>
      <c r="AD97" s="197">
        <v>0</v>
      </c>
      <c r="AE97" s="197">
        <v>24.97</v>
      </c>
      <c r="AF97" s="197">
        <v>0</v>
      </c>
      <c r="AG97" s="197">
        <v>0</v>
      </c>
      <c r="AH97" s="197">
        <v>0</v>
      </c>
      <c r="AI97" s="197">
        <v>55</v>
      </c>
      <c r="AJ97" s="197">
        <v>0</v>
      </c>
      <c r="AK97" s="197">
        <v>0</v>
      </c>
      <c r="AL97" s="197">
        <v>0</v>
      </c>
      <c r="AM97" s="197">
        <v>0</v>
      </c>
      <c r="AN97" s="197">
        <v>0</v>
      </c>
      <c r="AO97">
        <v>0</v>
      </c>
      <c r="AP97" s="197">
        <v>43.92</v>
      </c>
      <c r="AQ97" s="197">
        <v>18.170000000000002</v>
      </c>
      <c r="AR97" s="197">
        <v>0</v>
      </c>
      <c r="AS97" s="197">
        <v>0</v>
      </c>
      <c r="AT97">
        <v>0</v>
      </c>
      <c r="AU97">
        <v>0</v>
      </c>
      <c r="AV97" s="197">
        <v>0</v>
      </c>
      <c r="AW97" s="197">
        <v>0</v>
      </c>
      <c r="AX97" s="197">
        <v>0</v>
      </c>
      <c r="AY97" s="197">
        <v>0</v>
      </c>
      <c r="AZ97" s="197">
        <v>0</v>
      </c>
      <c r="BA97" s="197">
        <v>0</v>
      </c>
      <c r="BB97" s="1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0</v>
      </c>
      <c r="H98" s="197">
        <v>0</v>
      </c>
      <c r="I98" s="197">
        <v>0</v>
      </c>
      <c r="J98" s="197">
        <v>0</v>
      </c>
      <c r="K98" s="197">
        <v>158.63</v>
      </c>
      <c r="L98" s="197">
        <v>45.22</v>
      </c>
      <c r="M98" s="197">
        <v>0</v>
      </c>
      <c r="N98" s="197">
        <v>14.22</v>
      </c>
      <c r="O98" s="197">
        <v>48.68</v>
      </c>
      <c r="P98" s="197">
        <v>49.39</v>
      </c>
      <c r="Q98" s="197">
        <v>4.91</v>
      </c>
      <c r="R98" s="197">
        <v>10.41</v>
      </c>
      <c r="S98" s="197">
        <v>6.47</v>
      </c>
      <c r="T98" s="197">
        <v>0</v>
      </c>
      <c r="U98" s="197">
        <v>235.47</v>
      </c>
      <c r="V98" s="197">
        <v>2.8</v>
      </c>
      <c r="W98" s="197">
        <v>8.19</v>
      </c>
      <c r="X98" s="197">
        <v>26.87</v>
      </c>
      <c r="Y98" s="197">
        <v>0</v>
      </c>
      <c r="Z98">
        <v>0</v>
      </c>
      <c r="AA98" s="197">
        <v>8.58</v>
      </c>
      <c r="AB98" s="197">
        <v>0</v>
      </c>
      <c r="AC98" s="197">
        <v>0</v>
      </c>
      <c r="AD98" s="197">
        <v>0</v>
      </c>
      <c r="AE98" s="197">
        <v>24.97</v>
      </c>
      <c r="AF98" s="197">
        <v>0</v>
      </c>
      <c r="AG98" s="197">
        <v>0</v>
      </c>
      <c r="AH98" s="197">
        <v>0</v>
      </c>
      <c r="AI98" s="197">
        <v>55</v>
      </c>
      <c r="AJ98" s="197">
        <v>0</v>
      </c>
      <c r="AK98" s="197">
        <v>0</v>
      </c>
      <c r="AL98" s="197">
        <v>0</v>
      </c>
      <c r="AM98" s="197">
        <v>0</v>
      </c>
      <c r="AN98" s="197">
        <v>0</v>
      </c>
      <c r="AO98">
        <v>0</v>
      </c>
      <c r="AP98" s="197">
        <v>43.92</v>
      </c>
      <c r="AQ98" s="197">
        <v>18.170000000000002</v>
      </c>
      <c r="AR98" s="197">
        <v>0</v>
      </c>
      <c r="AS98" s="197">
        <v>0</v>
      </c>
      <c r="AT98">
        <v>0</v>
      </c>
      <c r="AU98">
        <v>0</v>
      </c>
      <c r="AV98" s="197">
        <v>0</v>
      </c>
      <c r="AW98" s="197">
        <v>0</v>
      </c>
      <c r="AX98" s="197">
        <v>0</v>
      </c>
      <c r="AY98" s="197">
        <v>0</v>
      </c>
      <c r="AZ98" s="197">
        <v>0</v>
      </c>
      <c r="BA98" s="197">
        <v>0</v>
      </c>
      <c r="BB98" s="197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2.0250000000000002E-4</v>
      </c>
      <c r="E99">
        <f t="shared" si="0"/>
        <v>0</v>
      </c>
      <c r="F99">
        <f t="shared" si="0"/>
        <v>0</v>
      </c>
      <c r="G99">
        <f t="shared" si="0"/>
        <v>4.4250000000000002E-4</v>
      </c>
      <c r="H99">
        <f t="shared" si="0"/>
        <v>0</v>
      </c>
      <c r="I99">
        <f t="shared" si="0"/>
        <v>0</v>
      </c>
      <c r="J99">
        <f t="shared" si="0"/>
        <v>8.8999999999999995E-4</v>
      </c>
      <c r="K99">
        <f t="shared" si="0"/>
        <v>3.7038049999999925</v>
      </c>
      <c r="L99">
        <f t="shared" si="0"/>
        <v>0.97828999999999955</v>
      </c>
      <c r="M99">
        <f t="shared" si="0"/>
        <v>0</v>
      </c>
      <c r="N99">
        <f t="shared" si="0"/>
        <v>0.34128000000000047</v>
      </c>
      <c r="O99">
        <f t="shared" si="0"/>
        <v>1.1683199999999994</v>
      </c>
      <c r="P99">
        <f t="shared" si="0"/>
        <v>1.1853600000000004</v>
      </c>
      <c r="Q99">
        <f t="shared" si="0"/>
        <v>9.1600000000000098E-2</v>
      </c>
      <c r="R99">
        <f t="shared" si="0"/>
        <v>0.24983999999999978</v>
      </c>
      <c r="S99">
        <f t="shared" si="0"/>
        <v>0.13535000000000033</v>
      </c>
      <c r="T99">
        <f t="shared" si="0"/>
        <v>0</v>
      </c>
      <c r="U99">
        <f t="shared" si="0"/>
        <v>5.6512150000000032</v>
      </c>
      <c r="V99">
        <f t="shared" si="0"/>
        <v>6.7325000000000121E-2</v>
      </c>
      <c r="W99">
        <f t="shared" si="0"/>
        <v>0.20477500000000057</v>
      </c>
      <c r="X99">
        <f t="shared" si="0"/>
        <v>0.5807250000000006</v>
      </c>
      <c r="Y99">
        <f t="shared" si="0"/>
        <v>0</v>
      </c>
      <c r="Z99">
        <f t="shared" si="0"/>
        <v>0</v>
      </c>
      <c r="AA99">
        <f t="shared" si="0"/>
        <v>0.21634500000000009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0.64719000000000038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1.2631450000000002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1.0563450000000012</v>
      </c>
      <c r="AQ99">
        <f t="shared" si="0"/>
        <v>0.43483000000000049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456</v>
      </c>
      <c r="L1" t="s">
        <v>18</v>
      </c>
      <c r="M1" t="s">
        <v>27</v>
      </c>
      <c r="N1" t="s">
        <v>28</v>
      </c>
      <c r="O1" t="s">
        <v>29</v>
      </c>
      <c r="P1" t="s">
        <v>457</v>
      </c>
      <c r="Q1" t="s">
        <v>458</v>
      </c>
      <c r="R1" t="s">
        <v>459</v>
      </c>
      <c r="S1" t="s">
        <v>460</v>
      </c>
      <c r="T1" t="s">
        <v>41</v>
      </c>
      <c r="U1" t="s">
        <v>31</v>
      </c>
      <c r="V1" t="s">
        <v>461</v>
      </c>
      <c r="W1" t="s">
        <v>462</v>
      </c>
      <c r="X1" t="s">
        <v>463</v>
      </c>
      <c r="Y1" t="s">
        <v>464</v>
      </c>
      <c r="AA1" t="s">
        <v>201</v>
      </c>
      <c r="AB1" t="s">
        <v>202</v>
      </c>
      <c r="AC1" t="s">
        <v>465</v>
      </c>
      <c r="AD1" t="s">
        <v>466</v>
      </c>
      <c r="AE1" t="s">
        <v>467</v>
      </c>
      <c r="AF1" t="s">
        <v>468</v>
      </c>
      <c r="AG1" t="s">
        <v>469</v>
      </c>
      <c r="AH1" t="s">
        <v>470</v>
      </c>
      <c r="AI1" t="s">
        <v>209</v>
      </c>
      <c r="AJ1" t="s">
        <v>210</v>
      </c>
      <c r="AK1" t="s">
        <v>471</v>
      </c>
      <c r="AL1" t="s">
        <v>472</v>
      </c>
      <c r="AM1" t="s">
        <v>473</v>
      </c>
      <c r="AN1" t="s">
        <v>474</v>
      </c>
      <c r="AP1" t="s">
        <v>475</v>
      </c>
      <c r="AQ1" t="s">
        <v>476</v>
      </c>
      <c r="AR1" t="s">
        <v>477</v>
      </c>
      <c r="AS1" t="s">
        <v>454</v>
      </c>
      <c r="AV1" t="s">
        <v>347</v>
      </c>
      <c r="AW1" t="s">
        <v>348</v>
      </c>
      <c r="AX1" t="s">
        <v>350</v>
      </c>
      <c r="AY1" t="s">
        <v>453</v>
      </c>
      <c r="AZ1" t="s">
        <v>420</v>
      </c>
      <c r="BA1" t="s">
        <v>426</v>
      </c>
      <c r="BB1" t="s">
        <v>430</v>
      </c>
    </row>
    <row r="2" spans="1:96">
      <c r="A2" s="216"/>
    </row>
    <row r="3" spans="1:96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0</v>
      </c>
      <c r="H3" s="197">
        <v>0</v>
      </c>
      <c r="I3" s="197">
        <v>0</v>
      </c>
      <c r="J3" s="197">
        <v>0</v>
      </c>
      <c r="K3" s="197">
        <v>9.0399999999999991</v>
      </c>
      <c r="L3" s="197">
        <v>372.68</v>
      </c>
      <c r="M3" s="197">
        <v>21.34</v>
      </c>
      <c r="N3" s="197">
        <v>17.18</v>
      </c>
      <c r="O3" s="197">
        <v>0</v>
      </c>
      <c r="P3" s="197">
        <v>30.57</v>
      </c>
      <c r="Q3" s="197">
        <v>5.92</v>
      </c>
      <c r="R3" s="197">
        <v>12.57</v>
      </c>
      <c r="S3" s="197">
        <v>7.83</v>
      </c>
      <c r="T3" s="197">
        <v>0</v>
      </c>
      <c r="U3" s="197">
        <v>51.73</v>
      </c>
      <c r="V3" s="197">
        <v>3.38</v>
      </c>
      <c r="W3" s="197">
        <v>8.81</v>
      </c>
      <c r="X3" s="197">
        <v>29.15</v>
      </c>
      <c r="Y3" s="197">
        <v>0</v>
      </c>
      <c r="Z3">
        <v>0</v>
      </c>
      <c r="AA3" s="197">
        <v>11</v>
      </c>
      <c r="AB3" s="197">
        <v>0</v>
      </c>
      <c r="AC3" s="197">
        <v>0</v>
      </c>
      <c r="AD3" s="197">
        <v>0</v>
      </c>
      <c r="AE3" s="197">
        <v>30.35</v>
      </c>
      <c r="AF3" s="197">
        <v>0</v>
      </c>
      <c r="AG3" s="197">
        <v>0</v>
      </c>
      <c r="AH3" s="197">
        <v>0</v>
      </c>
      <c r="AI3" s="197">
        <v>69.61</v>
      </c>
      <c r="AJ3" s="197">
        <v>0</v>
      </c>
      <c r="AK3" s="197">
        <v>0</v>
      </c>
      <c r="AL3" s="197">
        <v>0</v>
      </c>
      <c r="AM3" s="197">
        <v>0</v>
      </c>
      <c r="AN3" s="197">
        <v>0</v>
      </c>
      <c r="AO3">
        <v>0</v>
      </c>
      <c r="AP3" s="197">
        <v>49.94</v>
      </c>
      <c r="AQ3" s="197">
        <v>21.94</v>
      </c>
      <c r="AR3" s="197">
        <v>0</v>
      </c>
      <c r="AS3" s="197">
        <v>0</v>
      </c>
      <c r="AT3">
        <v>0</v>
      </c>
      <c r="AU3">
        <v>0</v>
      </c>
      <c r="AV3" s="197">
        <v>0</v>
      </c>
      <c r="AW3" s="197">
        <v>0</v>
      </c>
      <c r="AX3" s="197">
        <v>0</v>
      </c>
      <c r="AY3" s="197">
        <v>0</v>
      </c>
      <c r="AZ3" s="197">
        <v>0</v>
      </c>
      <c r="BA3" s="197">
        <v>0</v>
      </c>
      <c r="BB3" s="197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0</v>
      </c>
      <c r="H4" s="197">
        <v>0</v>
      </c>
      <c r="I4" s="197">
        <v>0</v>
      </c>
      <c r="J4" s="197">
        <v>0</v>
      </c>
      <c r="K4" s="197">
        <v>9.0399999999999991</v>
      </c>
      <c r="L4" s="197">
        <v>372.68</v>
      </c>
      <c r="M4" s="197">
        <v>21.34</v>
      </c>
      <c r="N4" s="197">
        <v>17.18</v>
      </c>
      <c r="O4" s="197">
        <v>0</v>
      </c>
      <c r="P4" s="197">
        <v>30.57</v>
      </c>
      <c r="Q4" s="197">
        <v>5.92</v>
      </c>
      <c r="R4" s="197">
        <v>12.57</v>
      </c>
      <c r="S4" s="197">
        <v>7.83</v>
      </c>
      <c r="T4" s="197">
        <v>0</v>
      </c>
      <c r="U4" s="197">
        <v>51.73</v>
      </c>
      <c r="V4" s="197">
        <v>3.38</v>
      </c>
      <c r="W4" s="197">
        <v>8.81</v>
      </c>
      <c r="X4" s="197">
        <v>29.15</v>
      </c>
      <c r="Y4" s="197">
        <v>0</v>
      </c>
      <c r="Z4">
        <v>0</v>
      </c>
      <c r="AA4" s="197">
        <v>11</v>
      </c>
      <c r="AB4" s="197">
        <v>0</v>
      </c>
      <c r="AC4" s="197">
        <v>0</v>
      </c>
      <c r="AD4" s="197">
        <v>0</v>
      </c>
      <c r="AE4" s="197">
        <v>30.35</v>
      </c>
      <c r="AF4" s="197">
        <v>0</v>
      </c>
      <c r="AG4" s="197">
        <v>0</v>
      </c>
      <c r="AH4" s="197">
        <v>0</v>
      </c>
      <c r="AI4" s="197">
        <v>69.61</v>
      </c>
      <c r="AJ4" s="197">
        <v>0</v>
      </c>
      <c r="AK4" s="197">
        <v>0</v>
      </c>
      <c r="AL4" s="197">
        <v>0</v>
      </c>
      <c r="AM4" s="197">
        <v>0</v>
      </c>
      <c r="AN4" s="197">
        <v>0</v>
      </c>
      <c r="AO4">
        <v>0</v>
      </c>
      <c r="AP4" s="197">
        <v>49.94</v>
      </c>
      <c r="AQ4" s="197">
        <v>21.94</v>
      </c>
      <c r="AR4" s="197">
        <v>0</v>
      </c>
      <c r="AS4" s="197">
        <v>0</v>
      </c>
      <c r="AT4">
        <v>0</v>
      </c>
      <c r="AU4">
        <v>0</v>
      </c>
      <c r="AV4" s="197">
        <v>0</v>
      </c>
      <c r="AW4" s="197">
        <v>0</v>
      </c>
      <c r="AX4" s="197">
        <v>0</v>
      </c>
      <c r="AY4" s="197">
        <v>0</v>
      </c>
      <c r="AZ4" s="197">
        <v>0</v>
      </c>
      <c r="BA4" s="197">
        <v>0</v>
      </c>
      <c r="BB4" s="197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0</v>
      </c>
      <c r="H5" s="197">
        <v>0</v>
      </c>
      <c r="I5" s="197">
        <v>0</v>
      </c>
      <c r="J5" s="197">
        <v>0</v>
      </c>
      <c r="K5" s="197">
        <v>9.0399999999999991</v>
      </c>
      <c r="L5" s="197">
        <v>372.68</v>
      </c>
      <c r="M5" s="197">
        <v>21.34</v>
      </c>
      <c r="N5" s="197">
        <v>17.18</v>
      </c>
      <c r="O5" s="197">
        <v>0</v>
      </c>
      <c r="P5" s="197">
        <v>30.57</v>
      </c>
      <c r="Q5" s="197">
        <v>5.92</v>
      </c>
      <c r="R5" s="197">
        <v>12.57</v>
      </c>
      <c r="S5" s="197">
        <v>7.83</v>
      </c>
      <c r="T5" s="197">
        <v>0</v>
      </c>
      <c r="U5" s="197">
        <v>51.73</v>
      </c>
      <c r="V5" s="197">
        <v>3.38</v>
      </c>
      <c r="W5" s="197">
        <v>8.81</v>
      </c>
      <c r="X5" s="197">
        <v>29.15</v>
      </c>
      <c r="Y5" s="197">
        <v>0</v>
      </c>
      <c r="Z5">
        <v>0</v>
      </c>
      <c r="AA5" s="197">
        <v>11</v>
      </c>
      <c r="AB5" s="197">
        <v>0</v>
      </c>
      <c r="AC5" s="197">
        <v>0</v>
      </c>
      <c r="AD5" s="197">
        <v>0</v>
      </c>
      <c r="AE5" s="197">
        <v>30.35</v>
      </c>
      <c r="AF5" s="197">
        <v>0</v>
      </c>
      <c r="AG5" s="197">
        <v>0</v>
      </c>
      <c r="AH5" s="197">
        <v>0</v>
      </c>
      <c r="AI5" s="197">
        <v>69.61</v>
      </c>
      <c r="AJ5" s="197">
        <v>0</v>
      </c>
      <c r="AK5" s="197">
        <v>0</v>
      </c>
      <c r="AL5" s="197">
        <v>0</v>
      </c>
      <c r="AM5" s="197">
        <v>0</v>
      </c>
      <c r="AN5" s="197">
        <v>0</v>
      </c>
      <c r="AO5">
        <v>0</v>
      </c>
      <c r="AP5" s="197">
        <v>49.94</v>
      </c>
      <c r="AQ5" s="197">
        <v>21.94</v>
      </c>
      <c r="AR5" s="197">
        <v>0</v>
      </c>
      <c r="AS5" s="197">
        <v>0</v>
      </c>
      <c r="AT5">
        <v>0</v>
      </c>
      <c r="AU5">
        <v>0</v>
      </c>
      <c r="AV5" s="197">
        <v>0</v>
      </c>
      <c r="AW5" s="197">
        <v>0</v>
      </c>
      <c r="AX5" s="197">
        <v>0</v>
      </c>
      <c r="AY5" s="197">
        <v>0</v>
      </c>
      <c r="AZ5" s="197">
        <v>0</v>
      </c>
      <c r="BA5" s="197">
        <v>0</v>
      </c>
      <c r="BB5" s="197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0</v>
      </c>
      <c r="H6" s="197">
        <v>0</v>
      </c>
      <c r="I6" s="197">
        <v>0</v>
      </c>
      <c r="J6" s="197">
        <v>0</v>
      </c>
      <c r="K6" s="197">
        <v>9.0399999999999991</v>
      </c>
      <c r="L6" s="197">
        <v>372.68</v>
      </c>
      <c r="M6" s="197">
        <v>21.34</v>
      </c>
      <c r="N6" s="197">
        <v>17.18</v>
      </c>
      <c r="O6" s="197">
        <v>0</v>
      </c>
      <c r="P6" s="197">
        <v>30.57</v>
      </c>
      <c r="Q6" s="197">
        <v>5.92</v>
      </c>
      <c r="R6" s="197">
        <v>12.57</v>
      </c>
      <c r="S6" s="197">
        <v>7.83</v>
      </c>
      <c r="T6" s="197">
        <v>0</v>
      </c>
      <c r="U6" s="197">
        <v>51.73</v>
      </c>
      <c r="V6" s="197">
        <v>3.38</v>
      </c>
      <c r="W6" s="197">
        <v>8.81</v>
      </c>
      <c r="X6" s="197">
        <v>29.15</v>
      </c>
      <c r="Y6" s="197">
        <v>0</v>
      </c>
      <c r="Z6">
        <v>0</v>
      </c>
      <c r="AA6" s="197">
        <v>11</v>
      </c>
      <c r="AB6" s="197">
        <v>0</v>
      </c>
      <c r="AC6" s="197">
        <v>0</v>
      </c>
      <c r="AD6" s="197">
        <v>0</v>
      </c>
      <c r="AE6" s="197">
        <v>30.35</v>
      </c>
      <c r="AF6" s="197">
        <v>0</v>
      </c>
      <c r="AG6" s="197">
        <v>0</v>
      </c>
      <c r="AH6" s="197">
        <v>0</v>
      </c>
      <c r="AI6" s="197">
        <v>69.61</v>
      </c>
      <c r="AJ6" s="197">
        <v>0</v>
      </c>
      <c r="AK6" s="197">
        <v>0</v>
      </c>
      <c r="AL6" s="197">
        <v>0</v>
      </c>
      <c r="AM6" s="197">
        <v>0</v>
      </c>
      <c r="AN6" s="197">
        <v>0</v>
      </c>
      <c r="AO6">
        <v>0</v>
      </c>
      <c r="AP6" s="197">
        <v>49.94</v>
      </c>
      <c r="AQ6" s="197">
        <v>21.94</v>
      </c>
      <c r="AR6" s="197">
        <v>0</v>
      </c>
      <c r="AS6" s="197">
        <v>0</v>
      </c>
      <c r="AT6">
        <v>0</v>
      </c>
      <c r="AU6">
        <v>0</v>
      </c>
      <c r="AV6" s="197">
        <v>0</v>
      </c>
      <c r="AW6" s="197">
        <v>0</v>
      </c>
      <c r="AX6" s="197">
        <v>0</v>
      </c>
      <c r="AY6" s="197">
        <v>0</v>
      </c>
      <c r="AZ6" s="197">
        <v>0</v>
      </c>
      <c r="BA6" s="197">
        <v>0</v>
      </c>
      <c r="BB6" s="197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0</v>
      </c>
      <c r="H7" s="197">
        <v>0</v>
      </c>
      <c r="I7" s="197">
        <v>0</v>
      </c>
      <c r="J7" s="197">
        <v>0</v>
      </c>
      <c r="K7" s="197">
        <v>9.0399999999999991</v>
      </c>
      <c r="L7" s="197">
        <v>372.68</v>
      </c>
      <c r="M7" s="197">
        <v>21.34</v>
      </c>
      <c r="N7" s="197">
        <v>17.18</v>
      </c>
      <c r="O7" s="197">
        <v>0</v>
      </c>
      <c r="P7" s="197">
        <v>30.57</v>
      </c>
      <c r="Q7" s="197">
        <v>5.92</v>
      </c>
      <c r="R7" s="197">
        <v>12.57</v>
      </c>
      <c r="S7" s="197">
        <v>7.83</v>
      </c>
      <c r="T7" s="197">
        <v>0</v>
      </c>
      <c r="U7" s="197">
        <v>51.73</v>
      </c>
      <c r="V7" s="197">
        <v>3.38</v>
      </c>
      <c r="W7" s="197">
        <v>8.81</v>
      </c>
      <c r="X7" s="197">
        <v>29.15</v>
      </c>
      <c r="Y7" s="197">
        <v>0</v>
      </c>
      <c r="Z7">
        <v>0</v>
      </c>
      <c r="AA7" s="197">
        <v>11</v>
      </c>
      <c r="AB7" s="197">
        <v>0</v>
      </c>
      <c r="AC7" s="197">
        <v>0</v>
      </c>
      <c r="AD7" s="197">
        <v>0</v>
      </c>
      <c r="AE7" s="197">
        <v>30.35</v>
      </c>
      <c r="AF7" s="197">
        <v>0</v>
      </c>
      <c r="AG7" s="197">
        <v>0</v>
      </c>
      <c r="AH7" s="197">
        <v>0</v>
      </c>
      <c r="AI7" s="197">
        <v>69.61</v>
      </c>
      <c r="AJ7" s="197">
        <v>0</v>
      </c>
      <c r="AK7" s="197">
        <v>0</v>
      </c>
      <c r="AL7" s="197">
        <v>0</v>
      </c>
      <c r="AM7" s="197">
        <v>0</v>
      </c>
      <c r="AN7" s="197">
        <v>0</v>
      </c>
      <c r="AO7">
        <v>0</v>
      </c>
      <c r="AP7" s="197">
        <v>49.94</v>
      </c>
      <c r="AQ7" s="197">
        <v>21.94</v>
      </c>
      <c r="AR7" s="197">
        <v>0</v>
      </c>
      <c r="AS7" s="197">
        <v>0</v>
      </c>
      <c r="AT7">
        <v>0</v>
      </c>
      <c r="AU7">
        <v>0</v>
      </c>
      <c r="AV7" s="197">
        <v>0</v>
      </c>
      <c r="AW7" s="197">
        <v>0</v>
      </c>
      <c r="AX7" s="197">
        <v>0</v>
      </c>
      <c r="AY7" s="197">
        <v>0</v>
      </c>
      <c r="AZ7" s="197">
        <v>0</v>
      </c>
      <c r="BA7" s="197">
        <v>0</v>
      </c>
      <c r="BB7" s="19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0</v>
      </c>
      <c r="H8" s="197">
        <v>0</v>
      </c>
      <c r="I8" s="197">
        <v>0</v>
      </c>
      <c r="J8" s="197">
        <v>0</v>
      </c>
      <c r="K8" s="197">
        <v>9.0399999999999991</v>
      </c>
      <c r="L8" s="197">
        <v>372.68</v>
      </c>
      <c r="M8" s="197">
        <v>21.34</v>
      </c>
      <c r="N8" s="197">
        <v>17.18</v>
      </c>
      <c r="O8" s="197">
        <v>0</v>
      </c>
      <c r="P8" s="197">
        <v>30.57</v>
      </c>
      <c r="Q8" s="197">
        <v>5.92</v>
      </c>
      <c r="R8" s="197">
        <v>12.57</v>
      </c>
      <c r="S8" s="197">
        <v>7.83</v>
      </c>
      <c r="T8" s="197">
        <v>0</v>
      </c>
      <c r="U8" s="197">
        <v>51.73</v>
      </c>
      <c r="V8" s="197">
        <v>3.38</v>
      </c>
      <c r="W8" s="197">
        <v>8.81</v>
      </c>
      <c r="X8" s="197">
        <v>29.15</v>
      </c>
      <c r="Y8" s="197">
        <v>0</v>
      </c>
      <c r="Z8">
        <v>0</v>
      </c>
      <c r="AA8" s="197">
        <v>11</v>
      </c>
      <c r="AB8" s="197">
        <v>0</v>
      </c>
      <c r="AC8" s="197">
        <v>0</v>
      </c>
      <c r="AD8" s="197">
        <v>0</v>
      </c>
      <c r="AE8" s="197">
        <v>30.54</v>
      </c>
      <c r="AF8" s="197">
        <v>0</v>
      </c>
      <c r="AG8" s="197">
        <v>0</v>
      </c>
      <c r="AH8" s="197">
        <v>0</v>
      </c>
      <c r="AI8" s="197">
        <v>69.61</v>
      </c>
      <c r="AJ8" s="197">
        <v>0</v>
      </c>
      <c r="AK8" s="197">
        <v>0</v>
      </c>
      <c r="AL8" s="197">
        <v>0</v>
      </c>
      <c r="AM8" s="197">
        <v>0</v>
      </c>
      <c r="AN8" s="197">
        <v>0</v>
      </c>
      <c r="AO8">
        <v>0</v>
      </c>
      <c r="AP8" s="197">
        <v>49.94</v>
      </c>
      <c r="AQ8" s="197">
        <v>21.94</v>
      </c>
      <c r="AR8" s="197">
        <v>0</v>
      </c>
      <c r="AS8" s="197">
        <v>0</v>
      </c>
      <c r="AT8">
        <v>0</v>
      </c>
      <c r="AU8">
        <v>0</v>
      </c>
      <c r="AV8" s="197">
        <v>0</v>
      </c>
      <c r="AW8" s="197">
        <v>0</v>
      </c>
      <c r="AX8" s="197">
        <v>0</v>
      </c>
      <c r="AY8" s="197">
        <v>0</v>
      </c>
      <c r="AZ8" s="197">
        <v>0</v>
      </c>
      <c r="BA8" s="197">
        <v>0</v>
      </c>
      <c r="BB8" s="197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0</v>
      </c>
      <c r="H9" s="197">
        <v>0</v>
      </c>
      <c r="I9" s="197">
        <v>0</v>
      </c>
      <c r="J9" s="197">
        <v>0</v>
      </c>
      <c r="K9" s="197">
        <v>9.0399999999999991</v>
      </c>
      <c r="L9" s="197">
        <v>372.68</v>
      </c>
      <c r="M9" s="197">
        <v>21.35</v>
      </c>
      <c r="N9" s="197">
        <v>17.18</v>
      </c>
      <c r="O9" s="197">
        <v>0</v>
      </c>
      <c r="P9" s="197">
        <v>30.57</v>
      </c>
      <c r="Q9" s="197">
        <v>5.92</v>
      </c>
      <c r="R9" s="197">
        <v>12.57</v>
      </c>
      <c r="S9" s="197">
        <v>7.83</v>
      </c>
      <c r="T9" s="197">
        <v>0</v>
      </c>
      <c r="U9" s="197">
        <v>51.73</v>
      </c>
      <c r="V9" s="197">
        <v>3.38</v>
      </c>
      <c r="W9" s="197">
        <v>8.81</v>
      </c>
      <c r="X9" s="197">
        <v>29.15</v>
      </c>
      <c r="Y9" s="197">
        <v>0</v>
      </c>
      <c r="Z9">
        <v>0</v>
      </c>
      <c r="AA9" s="197">
        <v>11</v>
      </c>
      <c r="AB9" s="197">
        <v>0</v>
      </c>
      <c r="AC9" s="197">
        <v>0</v>
      </c>
      <c r="AD9" s="197">
        <v>0</v>
      </c>
      <c r="AE9" s="197">
        <v>30.74</v>
      </c>
      <c r="AF9" s="197">
        <v>0</v>
      </c>
      <c r="AG9" s="197">
        <v>0</v>
      </c>
      <c r="AH9" s="197">
        <v>0</v>
      </c>
      <c r="AI9" s="197">
        <v>69.61</v>
      </c>
      <c r="AJ9" s="197">
        <v>0</v>
      </c>
      <c r="AK9" s="197">
        <v>0</v>
      </c>
      <c r="AL9" s="197">
        <v>0</v>
      </c>
      <c r="AM9" s="197">
        <v>0</v>
      </c>
      <c r="AN9" s="197">
        <v>0</v>
      </c>
      <c r="AO9">
        <v>0</v>
      </c>
      <c r="AP9" s="197">
        <v>48.28</v>
      </c>
      <c r="AQ9" s="197">
        <v>21.94</v>
      </c>
      <c r="AR9" s="197">
        <v>0</v>
      </c>
      <c r="AS9" s="197">
        <v>0</v>
      </c>
      <c r="AT9">
        <v>0</v>
      </c>
      <c r="AU9">
        <v>0</v>
      </c>
      <c r="AV9" s="197">
        <v>0</v>
      </c>
      <c r="AW9" s="197">
        <v>0</v>
      </c>
      <c r="AX9" s="197">
        <v>0</v>
      </c>
      <c r="AY9" s="197">
        <v>0</v>
      </c>
      <c r="AZ9" s="197">
        <v>0</v>
      </c>
      <c r="BA9" s="197">
        <v>0</v>
      </c>
      <c r="BB9" s="197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0</v>
      </c>
      <c r="H10" s="197">
        <v>0</v>
      </c>
      <c r="I10" s="197">
        <v>0</v>
      </c>
      <c r="J10" s="197">
        <v>0</v>
      </c>
      <c r="K10" s="197">
        <v>9.0399999999999991</v>
      </c>
      <c r="L10" s="197">
        <v>372.68</v>
      </c>
      <c r="M10" s="197">
        <v>21.35</v>
      </c>
      <c r="N10" s="197">
        <v>17.18</v>
      </c>
      <c r="O10" s="197">
        <v>0</v>
      </c>
      <c r="P10" s="197">
        <v>30.57</v>
      </c>
      <c r="Q10" s="197">
        <v>5.92</v>
      </c>
      <c r="R10" s="197">
        <v>12.57</v>
      </c>
      <c r="S10" s="197">
        <v>7.83</v>
      </c>
      <c r="T10" s="197">
        <v>0</v>
      </c>
      <c r="U10" s="197">
        <v>51.73</v>
      </c>
      <c r="V10" s="197">
        <v>3.38</v>
      </c>
      <c r="W10" s="197">
        <v>8.81</v>
      </c>
      <c r="X10" s="197">
        <v>29.15</v>
      </c>
      <c r="Y10" s="197">
        <v>0</v>
      </c>
      <c r="Z10">
        <v>0</v>
      </c>
      <c r="AA10" s="197">
        <v>11</v>
      </c>
      <c r="AB10" s="197">
        <v>0</v>
      </c>
      <c r="AC10" s="197">
        <v>0</v>
      </c>
      <c r="AD10" s="197">
        <v>0</v>
      </c>
      <c r="AE10" s="197">
        <v>30.74</v>
      </c>
      <c r="AF10" s="197">
        <v>0</v>
      </c>
      <c r="AG10" s="197">
        <v>0</v>
      </c>
      <c r="AH10" s="197">
        <v>0</v>
      </c>
      <c r="AI10" s="197">
        <v>69.61</v>
      </c>
      <c r="AJ10" s="197">
        <v>0</v>
      </c>
      <c r="AK10" s="197">
        <v>0</v>
      </c>
      <c r="AL10" s="197">
        <v>0</v>
      </c>
      <c r="AM10" s="197">
        <v>0</v>
      </c>
      <c r="AN10" s="197">
        <v>0</v>
      </c>
      <c r="AO10">
        <v>0</v>
      </c>
      <c r="AP10" s="197">
        <v>48.28</v>
      </c>
      <c r="AQ10" s="197">
        <v>21.94</v>
      </c>
      <c r="AR10" s="197">
        <v>0</v>
      </c>
      <c r="AS10" s="197">
        <v>0</v>
      </c>
      <c r="AT10">
        <v>0</v>
      </c>
      <c r="AU10">
        <v>0</v>
      </c>
      <c r="AV10" s="197">
        <v>0</v>
      </c>
      <c r="AW10" s="197">
        <v>0</v>
      </c>
      <c r="AX10" s="197">
        <v>0</v>
      </c>
      <c r="AY10" s="197">
        <v>0</v>
      </c>
      <c r="AZ10" s="197">
        <v>0</v>
      </c>
      <c r="BA10" s="197">
        <v>0</v>
      </c>
      <c r="BB10" s="197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0</v>
      </c>
      <c r="H11" s="197">
        <v>0</v>
      </c>
      <c r="I11" s="197">
        <v>0</v>
      </c>
      <c r="J11" s="197">
        <v>0</v>
      </c>
      <c r="K11" s="197">
        <v>9.0399999999999991</v>
      </c>
      <c r="L11" s="197">
        <v>370.88</v>
      </c>
      <c r="M11" s="197">
        <v>21.35</v>
      </c>
      <c r="N11" s="197">
        <v>17.18</v>
      </c>
      <c r="O11" s="197">
        <v>0</v>
      </c>
      <c r="P11" s="197">
        <v>30.57</v>
      </c>
      <c r="Q11" s="197">
        <v>0</v>
      </c>
      <c r="R11" s="197">
        <v>12.57</v>
      </c>
      <c r="S11" s="197">
        <v>0</v>
      </c>
      <c r="T11" s="197">
        <v>0</v>
      </c>
      <c r="U11" s="197">
        <v>51.73</v>
      </c>
      <c r="V11" s="197">
        <v>3.38</v>
      </c>
      <c r="W11" s="197">
        <v>8.81</v>
      </c>
      <c r="X11" s="197">
        <v>29.15</v>
      </c>
      <c r="Y11" s="197">
        <v>0</v>
      </c>
      <c r="Z11">
        <v>0</v>
      </c>
      <c r="AA11" s="197">
        <v>11</v>
      </c>
      <c r="AB11" s="197">
        <v>0</v>
      </c>
      <c r="AC11" s="197">
        <v>0</v>
      </c>
      <c r="AD11" s="197">
        <v>0</v>
      </c>
      <c r="AE11" s="197">
        <v>30.74</v>
      </c>
      <c r="AF11" s="197">
        <v>0</v>
      </c>
      <c r="AG11" s="197">
        <v>0</v>
      </c>
      <c r="AH11" s="197">
        <v>0</v>
      </c>
      <c r="AI11" s="197">
        <v>47.61</v>
      </c>
      <c r="AJ11" s="197">
        <v>0</v>
      </c>
      <c r="AK11" s="197">
        <v>0</v>
      </c>
      <c r="AL11" s="197">
        <v>0</v>
      </c>
      <c r="AM11" s="197">
        <v>0</v>
      </c>
      <c r="AN11" s="197">
        <v>0</v>
      </c>
      <c r="AO11">
        <v>0</v>
      </c>
      <c r="AP11" s="197">
        <v>48.28</v>
      </c>
      <c r="AQ11" s="197">
        <v>21.94</v>
      </c>
      <c r="AR11" s="197">
        <v>0</v>
      </c>
      <c r="AS11" s="197">
        <v>0</v>
      </c>
      <c r="AT11">
        <v>0</v>
      </c>
      <c r="AU11">
        <v>0</v>
      </c>
      <c r="AV11" s="197">
        <v>0</v>
      </c>
      <c r="AW11" s="197">
        <v>0</v>
      </c>
      <c r="AX11" s="197">
        <v>0</v>
      </c>
      <c r="AY11" s="197">
        <v>0</v>
      </c>
      <c r="AZ11" s="197">
        <v>0</v>
      </c>
      <c r="BA11" s="197">
        <v>0</v>
      </c>
      <c r="BB11" s="197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0</v>
      </c>
      <c r="H12" s="197">
        <v>0</v>
      </c>
      <c r="I12" s="197">
        <v>0</v>
      </c>
      <c r="J12" s="197">
        <v>0</v>
      </c>
      <c r="K12" s="197">
        <v>9.0399999999999991</v>
      </c>
      <c r="L12" s="197">
        <v>370.88</v>
      </c>
      <c r="M12" s="197">
        <v>21.35</v>
      </c>
      <c r="N12" s="197">
        <v>17.18</v>
      </c>
      <c r="O12" s="197">
        <v>0</v>
      </c>
      <c r="P12" s="197">
        <v>30.57</v>
      </c>
      <c r="Q12" s="197">
        <v>0</v>
      </c>
      <c r="R12" s="197">
        <v>12.57</v>
      </c>
      <c r="S12" s="197">
        <v>0</v>
      </c>
      <c r="T12" s="197">
        <v>0</v>
      </c>
      <c r="U12" s="197">
        <v>51.73</v>
      </c>
      <c r="V12" s="197">
        <v>3.38</v>
      </c>
      <c r="W12" s="197">
        <v>8.81</v>
      </c>
      <c r="X12" s="197">
        <v>29.15</v>
      </c>
      <c r="Y12" s="197">
        <v>0</v>
      </c>
      <c r="Z12">
        <v>0</v>
      </c>
      <c r="AA12" s="197">
        <v>11</v>
      </c>
      <c r="AB12" s="197">
        <v>0</v>
      </c>
      <c r="AC12" s="197">
        <v>0</v>
      </c>
      <c r="AD12" s="197">
        <v>0</v>
      </c>
      <c r="AE12" s="197">
        <v>30.74</v>
      </c>
      <c r="AF12" s="197">
        <v>0</v>
      </c>
      <c r="AG12" s="197">
        <v>0</v>
      </c>
      <c r="AH12" s="197">
        <v>0</v>
      </c>
      <c r="AI12" s="197">
        <v>47.61</v>
      </c>
      <c r="AJ12" s="197">
        <v>0</v>
      </c>
      <c r="AK12" s="197">
        <v>0</v>
      </c>
      <c r="AL12" s="197">
        <v>0</v>
      </c>
      <c r="AM12" s="197">
        <v>0</v>
      </c>
      <c r="AN12" s="197">
        <v>0</v>
      </c>
      <c r="AO12">
        <v>0</v>
      </c>
      <c r="AP12" s="197">
        <v>48.28</v>
      </c>
      <c r="AQ12" s="197">
        <v>21.94</v>
      </c>
      <c r="AR12" s="197">
        <v>0</v>
      </c>
      <c r="AS12" s="197">
        <v>0</v>
      </c>
      <c r="AT12">
        <v>0</v>
      </c>
      <c r="AU12">
        <v>0</v>
      </c>
      <c r="AV12" s="197">
        <v>0</v>
      </c>
      <c r="AW12" s="197">
        <v>0</v>
      </c>
      <c r="AX12" s="197">
        <v>0</v>
      </c>
      <c r="AY12" s="197">
        <v>0</v>
      </c>
      <c r="AZ12" s="197">
        <v>0</v>
      </c>
      <c r="BA12" s="197">
        <v>0</v>
      </c>
      <c r="BB12" s="197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0</v>
      </c>
      <c r="H13" s="197">
        <v>0</v>
      </c>
      <c r="I13" s="197">
        <v>0</v>
      </c>
      <c r="J13" s="197">
        <v>0</v>
      </c>
      <c r="K13" s="197">
        <v>9.0399999999999991</v>
      </c>
      <c r="L13" s="197">
        <v>372.03</v>
      </c>
      <c r="M13" s="197">
        <v>21.35</v>
      </c>
      <c r="N13" s="197">
        <v>17.18</v>
      </c>
      <c r="O13" s="197">
        <v>0</v>
      </c>
      <c r="P13" s="197">
        <v>30.57</v>
      </c>
      <c r="Q13" s="197">
        <v>5.92</v>
      </c>
      <c r="R13" s="197">
        <v>12.57</v>
      </c>
      <c r="S13" s="197">
        <v>7.7</v>
      </c>
      <c r="T13" s="197">
        <v>0</v>
      </c>
      <c r="U13" s="197">
        <v>51.73</v>
      </c>
      <c r="V13" s="197">
        <v>3.38</v>
      </c>
      <c r="W13" s="197">
        <v>8.81</v>
      </c>
      <c r="X13" s="197">
        <v>29.15</v>
      </c>
      <c r="Y13" s="197">
        <v>0</v>
      </c>
      <c r="Z13">
        <v>0</v>
      </c>
      <c r="AA13" s="197">
        <v>11</v>
      </c>
      <c r="AB13" s="197">
        <v>0</v>
      </c>
      <c r="AC13" s="197">
        <v>0</v>
      </c>
      <c r="AD13" s="197">
        <v>0</v>
      </c>
      <c r="AE13" s="197">
        <v>30.74</v>
      </c>
      <c r="AF13" s="197">
        <v>0</v>
      </c>
      <c r="AG13" s="197">
        <v>0</v>
      </c>
      <c r="AH13" s="197">
        <v>0</v>
      </c>
      <c r="AI13" s="197">
        <v>50</v>
      </c>
      <c r="AJ13" s="197">
        <v>0</v>
      </c>
      <c r="AK13" s="197">
        <v>0</v>
      </c>
      <c r="AL13" s="197">
        <v>0</v>
      </c>
      <c r="AM13" s="197">
        <v>0</v>
      </c>
      <c r="AN13" s="197">
        <v>0</v>
      </c>
      <c r="AO13">
        <v>0</v>
      </c>
      <c r="AP13" s="197">
        <v>48.28</v>
      </c>
      <c r="AQ13" s="197">
        <v>21.94</v>
      </c>
      <c r="AR13" s="197">
        <v>0</v>
      </c>
      <c r="AS13" s="197">
        <v>0</v>
      </c>
      <c r="AT13">
        <v>0</v>
      </c>
      <c r="AU13">
        <v>0</v>
      </c>
      <c r="AV13" s="197">
        <v>0</v>
      </c>
      <c r="AW13" s="197">
        <v>0</v>
      </c>
      <c r="AX13" s="197">
        <v>0</v>
      </c>
      <c r="AY13" s="197">
        <v>0</v>
      </c>
      <c r="AZ13" s="197">
        <v>0</v>
      </c>
      <c r="BA13" s="197">
        <v>0</v>
      </c>
      <c r="BB13" s="197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0</v>
      </c>
      <c r="H14" s="197">
        <v>0</v>
      </c>
      <c r="I14" s="197">
        <v>0</v>
      </c>
      <c r="J14" s="197">
        <v>0</v>
      </c>
      <c r="K14" s="197">
        <v>9.0399999999999991</v>
      </c>
      <c r="L14" s="197">
        <v>372.03</v>
      </c>
      <c r="M14" s="197">
        <v>21.35</v>
      </c>
      <c r="N14" s="197">
        <v>17.18</v>
      </c>
      <c r="O14" s="197">
        <v>0</v>
      </c>
      <c r="P14" s="197">
        <v>30.57</v>
      </c>
      <c r="Q14" s="197">
        <v>5.92</v>
      </c>
      <c r="R14" s="197">
        <v>12.57</v>
      </c>
      <c r="S14" s="197">
        <v>7.83</v>
      </c>
      <c r="T14" s="197">
        <v>0</v>
      </c>
      <c r="U14" s="197">
        <v>51.73</v>
      </c>
      <c r="V14" s="197">
        <v>3.38</v>
      </c>
      <c r="W14" s="197">
        <v>8.81</v>
      </c>
      <c r="X14" s="197">
        <v>29.15</v>
      </c>
      <c r="Y14" s="197">
        <v>0</v>
      </c>
      <c r="Z14">
        <v>0</v>
      </c>
      <c r="AA14" s="197">
        <v>11</v>
      </c>
      <c r="AB14" s="197">
        <v>0</v>
      </c>
      <c r="AC14" s="197">
        <v>0</v>
      </c>
      <c r="AD14" s="197">
        <v>0</v>
      </c>
      <c r="AE14" s="197">
        <v>30.74</v>
      </c>
      <c r="AF14" s="197">
        <v>0</v>
      </c>
      <c r="AG14" s="197">
        <v>0</v>
      </c>
      <c r="AH14" s="197">
        <v>0</v>
      </c>
      <c r="AI14" s="197">
        <v>50</v>
      </c>
      <c r="AJ14" s="197">
        <v>0</v>
      </c>
      <c r="AK14" s="197">
        <v>0</v>
      </c>
      <c r="AL14" s="197">
        <v>0</v>
      </c>
      <c r="AM14" s="197">
        <v>0</v>
      </c>
      <c r="AN14" s="197">
        <v>0</v>
      </c>
      <c r="AO14">
        <v>0</v>
      </c>
      <c r="AP14" s="197">
        <v>48.28</v>
      </c>
      <c r="AQ14" s="197">
        <v>21.94</v>
      </c>
      <c r="AR14" s="197">
        <v>0</v>
      </c>
      <c r="AS14" s="197">
        <v>0</v>
      </c>
      <c r="AT14">
        <v>0</v>
      </c>
      <c r="AU14">
        <v>0</v>
      </c>
      <c r="AV14" s="197">
        <v>0</v>
      </c>
      <c r="AW14" s="197">
        <v>0</v>
      </c>
      <c r="AX14" s="197">
        <v>0</v>
      </c>
      <c r="AY14" s="197">
        <v>0</v>
      </c>
      <c r="AZ14" s="197">
        <v>0</v>
      </c>
      <c r="BA14" s="197">
        <v>0</v>
      </c>
      <c r="BB14" s="197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9.0399999999999991</v>
      </c>
      <c r="L15" s="197">
        <v>382.65</v>
      </c>
      <c r="M15" s="197">
        <v>21.35</v>
      </c>
      <c r="N15" s="197">
        <v>17.18</v>
      </c>
      <c r="O15" s="197">
        <v>0</v>
      </c>
      <c r="P15" s="197">
        <v>30.57</v>
      </c>
      <c r="Q15" s="197">
        <v>2.9</v>
      </c>
      <c r="R15" s="197">
        <v>12.57</v>
      </c>
      <c r="S15" s="197">
        <v>3.87</v>
      </c>
      <c r="T15" s="197">
        <v>0</v>
      </c>
      <c r="U15" s="197">
        <v>51.73</v>
      </c>
      <c r="V15" s="197">
        <v>3.38</v>
      </c>
      <c r="W15" s="197">
        <v>8.81</v>
      </c>
      <c r="X15" s="197">
        <v>29.15</v>
      </c>
      <c r="Y15" s="197">
        <v>0</v>
      </c>
      <c r="Z15">
        <v>0</v>
      </c>
      <c r="AA15" s="197">
        <v>11.2</v>
      </c>
      <c r="AB15" s="197">
        <v>0</v>
      </c>
      <c r="AC15" s="197">
        <v>0</v>
      </c>
      <c r="AD15" s="197">
        <v>0</v>
      </c>
      <c r="AE15" s="197">
        <v>30.74</v>
      </c>
      <c r="AF15" s="197">
        <v>0</v>
      </c>
      <c r="AG15" s="197">
        <v>0</v>
      </c>
      <c r="AH15" s="197">
        <v>0</v>
      </c>
      <c r="AI15" s="197">
        <v>50</v>
      </c>
      <c r="AJ15" s="197">
        <v>0</v>
      </c>
      <c r="AK15" s="197">
        <v>0</v>
      </c>
      <c r="AL15" s="197">
        <v>0</v>
      </c>
      <c r="AM15" s="197">
        <v>0</v>
      </c>
      <c r="AN15" s="197">
        <v>0</v>
      </c>
      <c r="AO15">
        <v>0</v>
      </c>
      <c r="AP15" s="197">
        <v>48.28</v>
      </c>
      <c r="AQ15" s="197">
        <v>21.94</v>
      </c>
      <c r="AR15" s="197">
        <v>0</v>
      </c>
      <c r="AS15" s="197">
        <v>0</v>
      </c>
      <c r="AT15">
        <v>0</v>
      </c>
      <c r="AU15">
        <v>0</v>
      </c>
      <c r="AV15" s="197">
        <v>0</v>
      </c>
      <c r="AW15" s="197">
        <v>0</v>
      </c>
      <c r="AX15" s="197">
        <v>0</v>
      </c>
      <c r="AY15" s="197">
        <v>0</v>
      </c>
      <c r="AZ15" s="197">
        <v>0</v>
      </c>
      <c r="BA15" s="197">
        <v>0</v>
      </c>
      <c r="BB15" s="197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0</v>
      </c>
      <c r="H16" s="197">
        <v>0</v>
      </c>
      <c r="I16" s="197">
        <v>0</v>
      </c>
      <c r="J16" s="197">
        <v>0</v>
      </c>
      <c r="K16" s="197">
        <v>9.0399999999999991</v>
      </c>
      <c r="L16" s="197">
        <v>382.65</v>
      </c>
      <c r="M16" s="197">
        <v>21.35</v>
      </c>
      <c r="N16" s="197">
        <v>17.18</v>
      </c>
      <c r="O16" s="197">
        <v>0</v>
      </c>
      <c r="P16" s="197">
        <v>30.57</v>
      </c>
      <c r="Q16" s="197">
        <v>2.9</v>
      </c>
      <c r="R16" s="197">
        <v>12.57</v>
      </c>
      <c r="S16" s="197">
        <v>3.87</v>
      </c>
      <c r="T16" s="197">
        <v>0</v>
      </c>
      <c r="U16" s="197">
        <v>51.73</v>
      </c>
      <c r="V16" s="197">
        <v>3.38</v>
      </c>
      <c r="W16" s="197">
        <v>8.81</v>
      </c>
      <c r="X16" s="197">
        <v>29.15</v>
      </c>
      <c r="Y16" s="197">
        <v>0</v>
      </c>
      <c r="Z16">
        <v>0</v>
      </c>
      <c r="AA16" s="197">
        <v>11.2</v>
      </c>
      <c r="AB16" s="197">
        <v>0</v>
      </c>
      <c r="AC16" s="197">
        <v>0</v>
      </c>
      <c r="AD16" s="197">
        <v>0</v>
      </c>
      <c r="AE16" s="197">
        <v>30.74</v>
      </c>
      <c r="AF16" s="197">
        <v>0</v>
      </c>
      <c r="AG16" s="197">
        <v>0</v>
      </c>
      <c r="AH16" s="197">
        <v>0</v>
      </c>
      <c r="AI16" s="197">
        <v>50</v>
      </c>
      <c r="AJ16" s="197">
        <v>0</v>
      </c>
      <c r="AK16" s="197">
        <v>0</v>
      </c>
      <c r="AL16" s="197">
        <v>0</v>
      </c>
      <c r="AM16" s="197">
        <v>0</v>
      </c>
      <c r="AN16" s="197">
        <v>0</v>
      </c>
      <c r="AO16">
        <v>0</v>
      </c>
      <c r="AP16" s="197">
        <v>48.28</v>
      </c>
      <c r="AQ16" s="197">
        <v>21.94</v>
      </c>
      <c r="AR16" s="197">
        <v>0</v>
      </c>
      <c r="AS16" s="197">
        <v>0</v>
      </c>
      <c r="AT16">
        <v>0</v>
      </c>
      <c r="AU16">
        <v>0</v>
      </c>
      <c r="AV16" s="197">
        <v>0</v>
      </c>
      <c r="AW16" s="197">
        <v>0</v>
      </c>
      <c r="AX16" s="197">
        <v>0</v>
      </c>
      <c r="AY16" s="197">
        <v>0</v>
      </c>
      <c r="AZ16" s="197">
        <v>0</v>
      </c>
      <c r="BA16" s="197">
        <v>0</v>
      </c>
      <c r="BB16" s="197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9.0399999999999991</v>
      </c>
      <c r="L17" s="197">
        <v>272.04000000000002</v>
      </c>
      <c r="M17" s="197">
        <v>21.35</v>
      </c>
      <c r="N17" s="197">
        <v>17.18</v>
      </c>
      <c r="O17" s="197">
        <v>0</v>
      </c>
      <c r="P17" s="197">
        <v>30.57</v>
      </c>
      <c r="Q17" s="197">
        <v>2.9</v>
      </c>
      <c r="R17" s="197">
        <v>12.57</v>
      </c>
      <c r="S17" s="197">
        <v>3.87</v>
      </c>
      <c r="T17" s="197">
        <v>0</v>
      </c>
      <c r="U17" s="197">
        <v>51.73</v>
      </c>
      <c r="V17" s="197">
        <v>3.38</v>
      </c>
      <c r="W17" s="197">
        <v>8.81</v>
      </c>
      <c r="X17" s="197">
        <v>29.15</v>
      </c>
      <c r="Y17" s="197">
        <v>0</v>
      </c>
      <c r="Z17">
        <v>0</v>
      </c>
      <c r="AA17" s="197">
        <v>11.2</v>
      </c>
      <c r="AB17" s="197">
        <v>0</v>
      </c>
      <c r="AC17" s="197">
        <v>0</v>
      </c>
      <c r="AD17" s="197">
        <v>0</v>
      </c>
      <c r="AE17" s="197">
        <v>30.74</v>
      </c>
      <c r="AF17" s="197">
        <v>0</v>
      </c>
      <c r="AG17" s="197">
        <v>0</v>
      </c>
      <c r="AH17" s="197">
        <v>0</v>
      </c>
      <c r="AI17" s="197">
        <v>50</v>
      </c>
      <c r="AJ17" s="197">
        <v>0</v>
      </c>
      <c r="AK17" s="197">
        <v>0</v>
      </c>
      <c r="AL17" s="197">
        <v>0</v>
      </c>
      <c r="AM17" s="197">
        <v>0</v>
      </c>
      <c r="AN17" s="197">
        <v>0</v>
      </c>
      <c r="AO17">
        <v>0</v>
      </c>
      <c r="AP17" s="197">
        <v>48.28</v>
      </c>
      <c r="AQ17" s="197">
        <v>21.94</v>
      </c>
      <c r="AR17" s="197">
        <v>0</v>
      </c>
      <c r="AS17" s="197">
        <v>0</v>
      </c>
      <c r="AT17">
        <v>0</v>
      </c>
      <c r="AU17">
        <v>0</v>
      </c>
      <c r="AV17" s="197">
        <v>0</v>
      </c>
      <c r="AW17" s="197">
        <v>0</v>
      </c>
      <c r="AX17" s="197">
        <v>0</v>
      </c>
      <c r="AY17" s="197">
        <v>0</v>
      </c>
      <c r="AZ17" s="197">
        <v>0</v>
      </c>
      <c r="BA17" s="197">
        <v>0</v>
      </c>
      <c r="BB17" s="19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9.0399999999999991</v>
      </c>
      <c r="L18" s="197">
        <v>231.9</v>
      </c>
      <c r="M18" s="197">
        <v>21.35</v>
      </c>
      <c r="N18" s="197">
        <v>17.18</v>
      </c>
      <c r="O18" s="197">
        <v>0</v>
      </c>
      <c r="P18" s="197">
        <v>30.57</v>
      </c>
      <c r="Q18" s="197">
        <v>2.9</v>
      </c>
      <c r="R18" s="197">
        <v>12.57</v>
      </c>
      <c r="S18" s="197">
        <v>3.87</v>
      </c>
      <c r="T18" s="197">
        <v>0</v>
      </c>
      <c r="U18" s="197">
        <v>51.73</v>
      </c>
      <c r="V18" s="197">
        <v>3.38</v>
      </c>
      <c r="W18" s="197">
        <v>8.81</v>
      </c>
      <c r="X18" s="197">
        <v>29.15</v>
      </c>
      <c r="Y18" s="197">
        <v>0</v>
      </c>
      <c r="Z18">
        <v>0</v>
      </c>
      <c r="AA18" s="197">
        <v>11.2</v>
      </c>
      <c r="AB18" s="197">
        <v>0</v>
      </c>
      <c r="AC18" s="197">
        <v>0</v>
      </c>
      <c r="AD18" s="197">
        <v>0</v>
      </c>
      <c r="AE18" s="197">
        <v>30.74</v>
      </c>
      <c r="AF18" s="197">
        <v>0</v>
      </c>
      <c r="AG18" s="197">
        <v>0</v>
      </c>
      <c r="AH18" s="197">
        <v>0</v>
      </c>
      <c r="AI18" s="197">
        <v>50</v>
      </c>
      <c r="AJ18" s="197">
        <v>0</v>
      </c>
      <c r="AK18" s="197">
        <v>0</v>
      </c>
      <c r="AL18" s="197">
        <v>0</v>
      </c>
      <c r="AM18" s="197">
        <v>0</v>
      </c>
      <c r="AN18" s="197">
        <v>0</v>
      </c>
      <c r="AO18">
        <v>0</v>
      </c>
      <c r="AP18" s="197">
        <v>48.28</v>
      </c>
      <c r="AQ18" s="197">
        <v>21.94</v>
      </c>
      <c r="AR18" s="197">
        <v>0</v>
      </c>
      <c r="AS18" s="197">
        <v>0</v>
      </c>
      <c r="AT18">
        <v>0</v>
      </c>
      <c r="AU18">
        <v>0</v>
      </c>
      <c r="AV18" s="197">
        <v>0</v>
      </c>
      <c r="AW18" s="197">
        <v>0</v>
      </c>
      <c r="AX18" s="197">
        <v>0</v>
      </c>
      <c r="AY18" s="197">
        <v>0</v>
      </c>
      <c r="AZ18" s="197">
        <v>0</v>
      </c>
      <c r="BA18" s="197">
        <v>0</v>
      </c>
      <c r="BB18" s="197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0</v>
      </c>
      <c r="H19" s="197">
        <v>0</v>
      </c>
      <c r="I19" s="197">
        <v>0</v>
      </c>
      <c r="J19" s="197">
        <v>0</v>
      </c>
      <c r="K19" s="197">
        <v>9.0399999999999991</v>
      </c>
      <c r="L19" s="197">
        <v>231.9</v>
      </c>
      <c r="M19" s="197">
        <v>21.35</v>
      </c>
      <c r="N19" s="197">
        <v>17.18</v>
      </c>
      <c r="O19" s="197">
        <v>0</v>
      </c>
      <c r="P19" s="197">
        <v>30.57</v>
      </c>
      <c r="Q19" s="197">
        <v>2.9</v>
      </c>
      <c r="R19" s="197">
        <v>12.57</v>
      </c>
      <c r="S19" s="197">
        <v>3.87</v>
      </c>
      <c r="T19" s="197">
        <v>0</v>
      </c>
      <c r="U19" s="197">
        <v>51.73</v>
      </c>
      <c r="V19" s="197">
        <v>3.38</v>
      </c>
      <c r="W19" s="197">
        <v>8.81</v>
      </c>
      <c r="X19" s="197">
        <v>29.15</v>
      </c>
      <c r="Y19" s="197">
        <v>0</v>
      </c>
      <c r="Z19">
        <v>0</v>
      </c>
      <c r="AA19" s="197">
        <v>11.2</v>
      </c>
      <c r="AB19" s="197">
        <v>0</v>
      </c>
      <c r="AC19" s="197">
        <v>0</v>
      </c>
      <c r="AD19" s="197">
        <v>0</v>
      </c>
      <c r="AE19" s="197">
        <v>30.74</v>
      </c>
      <c r="AF19" s="197">
        <v>0</v>
      </c>
      <c r="AG19" s="197">
        <v>0</v>
      </c>
      <c r="AH19" s="197">
        <v>0</v>
      </c>
      <c r="AI19" s="197">
        <v>50</v>
      </c>
      <c r="AJ19" s="197">
        <v>0</v>
      </c>
      <c r="AK19" s="197">
        <v>0</v>
      </c>
      <c r="AL19" s="197">
        <v>0</v>
      </c>
      <c r="AM19" s="197">
        <v>0</v>
      </c>
      <c r="AN19" s="197">
        <v>0</v>
      </c>
      <c r="AO19">
        <v>0</v>
      </c>
      <c r="AP19" s="197">
        <v>48.28</v>
      </c>
      <c r="AQ19" s="197">
        <v>21.94</v>
      </c>
      <c r="AR19" s="197">
        <v>0</v>
      </c>
      <c r="AS19" s="197">
        <v>0</v>
      </c>
      <c r="AT19">
        <v>0</v>
      </c>
      <c r="AU19">
        <v>0</v>
      </c>
      <c r="AV19" s="197">
        <v>0</v>
      </c>
      <c r="AW19" s="197">
        <v>0</v>
      </c>
      <c r="AX19" s="197">
        <v>0</v>
      </c>
      <c r="AY19" s="197">
        <v>0</v>
      </c>
      <c r="AZ19" s="197">
        <v>0</v>
      </c>
      <c r="BA19" s="197">
        <v>0</v>
      </c>
      <c r="BB19" s="197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0</v>
      </c>
      <c r="H20" s="197">
        <v>0</v>
      </c>
      <c r="I20" s="197">
        <v>0</v>
      </c>
      <c r="J20" s="197">
        <v>0</v>
      </c>
      <c r="K20" s="197">
        <v>9.0399999999999991</v>
      </c>
      <c r="L20" s="197">
        <v>231.9</v>
      </c>
      <c r="M20" s="197">
        <v>21.35</v>
      </c>
      <c r="N20" s="197">
        <v>17.18</v>
      </c>
      <c r="O20" s="197">
        <v>0</v>
      </c>
      <c r="P20" s="197">
        <v>30.57</v>
      </c>
      <c r="Q20" s="197">
        <v>2.9</v>
      </c>
      <c r="R20" s="197">
        <v>12.57</v>
      </c>
      <c r="S20" s="197">
        <v>3.87</v>
      </c>
      <c r="T20" s="197">
        <v>0</v>
      </c>
      <c r="U20" s="197">
        <v>51.73</v>
      </c>
      <c r="V20" s="197">
        <v>3.38</v>
      </c>
      <c r="W20" s="197">
        <v>8.81</v>
      </c>
      <c r="X20" s="197">
        <v>29.15</v>
      </c>
      <c r="Y20" s="197">
        <v>0</v>
      </c>
      <c r="Z20">
        <v>0</v>
      </c>
      <c r="AA20" s="197">
        <v>11.2</v>
      </c>
      <c r="AB20" s="197">
        <v>0</v>
      </c>
      <c r="AC20" s="197">
        <v>0</v>
      </c>
      <c r="AD20" s="197">
        <v>0</v>
      </c>
      <c r="AE20" s="197">
        <v>30.16</v>
      </c>
      <c r="AF20" s="197">
        <v>0</v>
      </c>
      <c r="AG20" s="197">
        <v>0</v>
      </c>
      <c r="AH20" s="197">
        <v>0</v>
      </c>
      <c r="AI20" s="197">
        <v>50</v>
      </c>
      <c r="AJ20" s="197">
        <v>0</v>
      </c>
      <c r="AK20" s="197">
        <v>0</v>
      </c>
      <c r="AL20" s="197">
        <v>0</v>
      </c>
      <c r="AM20" s="197">
        <v>0</v>
      </c>
      <c r="AN20" s="197">
        <v>0</v>
      </c>
      <c r="AO20">
        <v>0</v>
      </c>
      <c r="AP20" s="197">
        <v>48.28</v>
      </c>
      <c r="AQ20" s="197">
        <v>21.94</v>
      </c>
      <c r="AR20" s="197">
        <v>0</v>
      </c>
      <c r="AS20" s="197">
        <v>0</v>
      </c>
      <c r="AT20">
        <v>0</v>
      </c>
      <c r="AU20">
        <v>0</v>
      </c>
      <c r="AV20" s="197">
        <v>0</v>
      </c>
      <c r="AW20" s="197">
        <v>0</v>
      </c>
      <c r="AX20" s="197">
        <v>0</v>
      </c>
      <c r="AY20" s="197">
        <v>0</v>
      </c>
      <c r="AZ20" s="197">
        <v>0</v>
      </c>
      <c r="BA20" s="197">
        <v>0</v>
      </c>
      <c r="BB20" s="197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0</v>
      </c>
      <c r="H21" s="197">
        <v>0</v>
      </c>
      <c r="I21" s="197">
        <v>0</v>
      </c>
      <c r="J21" s="197">
        <v>0</v>
      </c>
      <c r="K21" s="197">
        <v>9.0399999999999991</v>
      </c>
      <c r="L21" s="197">
        <v>231.9</v>
      </c>
      <c r="M21" s="197">
        <v>21.35</v>
      </c>
      <c r="N21" s="197">
        <v>17.18</v>
      </c>
      <c r="O21" s="197">
        <v>0</v>
      </c>
      <c r="P21" s="197">
        <v>30.57</v>
      </c>
      <c r="Q21" s="197">
        <v>2.9</v>
      </c>
      <c r="R21" s="197">
        <v>12.57</v>
      </c>
      <c r="S21" s="197">
        <v>3.87</v>
      </c>
      <c r="T21" s="197">
        <v>0</v>
      </c>
      <c r="U21" s="197">
        <v>51.73</v>
      </c>
      <c r="V21" s="197">
        <v>3.38</v>
      </c>
      <c r="W21" s="197">
        <v>8.81</v>
      </c>
      <c r="X21" s="197">
        <v>29.15</v>
      </c>
      <c r="Y21" s="197">
        <v>0</v>
      </c>
      <c r="Z21">
        <v>0</v>
      </c>
      <c r="AA21" s="197">
        <v>11.2</v>
      </c>
      <c r="AB21" s="197">
        <v>0</v>
      </c>
      <c r="AC21" s="197">
        <v>0</v>
      </c>
      <c r="AD21" s="197">
        <v>0</v>
      </c>
      <c r="AE21" s="197">
        <v>30.16</v>
      </c>
      <c r="AF21" s="197">
        <v>0</v>
      </c>
      <c r="AG21" s="197">
        <v>0</v>
      </c>
      <c r="AH21" s="197">
        <v>0</v>
      </c>
      <c r="AI21" s="197">
        <v>50</v>
      </c>
      <c r="AJ21" s="197">
        <v>0</v>
      </c>
      <c r="AK21" s="197">
        <v>0</v>
      </c>
      <c r="AL21" s="197">
        <v>0</v>
      </c>
      <c r="AM21" s="197">
        <v>0</v>
      </c>
      <c r="AN21" s="197">
        <v>0</v>
      </c>
      <c r="AO21">
        <v>0</v>
      </c>
      <c r="AP21" s="197">
        <v>48.28</v>
      </c>
      <c r="AQ21" s="197">
        <v>21.94</v>
      </c>
      <c r="AR21" s="197">
        <v>0</v>
      </c>
      <c r="AS21" s="197">
        <v>0</v>
      </c>
      <c r="AT21">
        <v>0</v>
      </c>
      <c r="AU21">
        <v>0</v>
      </c>
      <c r="AV21" s="197">
        <v>0</v>
      </c>
      <c r="AW21" s="197">
        <v>0</v>
      </c>
      <c r="AX21" s="197">
        <v>0</v>
      </c>
      <c r="AY21" s="197">
        <v>0</v>
      </c>
      <c r="AZ21" s="197">
        <v>0</v>
      </c>
      <c r="BA21" s="197">
        <v>0</v>
      </c>
      <c r="BB21" s="197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0</v>
      </c>
      <c r="H22" s="197">
        <v>0</v>
      </c>
      <c r="I22" s="197">
        <v>0</v>
      </c>
      <c r="J22" s="197">
        <v>0</v>
      </c>
      <c r="K22" s="197">
        <v>9.0399999999999991</v>
      </c>
      <c r="L22" s="197">
        <v>231.9</v>
      </c>
      <c r="M22" s="197">
        <v>21.35</v>
      </c>
      <c r="N22" s="197">
        <v>17.18</v>
      </c>
      <c r="O22" s="197">
        <v>0</v>
      </c>
      <c r="P22" s="197">
        <v>30.57</v>
      </c>
      <c r="Q22" s="197">
        <v>2.9</v>
      </c>
      <c r="R22" s="197">
        <v>12.57</v>
      </c>
      <c r="S22" s="197">
        <v>3.87</v>
      </c>
      <c r="T22" s="197">
        <v>0</v>
      </c>
      <c r="U22" s="197">
        <v>51.73</v>
      </c>
      <c r="V22" s="197">
        <v>3.38</v>
      </c>
      <c r="W22" s="197">
        <v>8.81</v>
      </c>
      <c r="X22" s="197">
        <v>29.15</v>
      </c>
      <c r="Y22" s="197">
        <v>0</v>
      </c>
      <c r="Z22">
        <v>0</v>
      </c>
      <c r="AA22" s="197">
        <v>11.2</v>
      </c>
      <c r="AB22" s="197">
        <v>0</v>
      </c>
      <c r="AC22" s="197">
        <v>0</v>
      </c>
      <c r="AD22" s="197">
        <v>0</v>
      </c>
      <c r="AE22" s="197">
        <v>30.16</v>
      </c>
      <c r="AF22" s="197">
        <v>0</v>
      </c>
      <c r="AG22" s="197">
        <v>0</v>
      </c>
      <c r="AH22" s="197">
        <v>0</v>
      </c>
      <c r="AI22" s="197">
        <v>50</v>
      </c>
      <c r="AJ22" s="197">
        <v>0</v>
      </c>
      <c r="AK22" s="197">
        <v>0</v>
      </c>
      <c r="AL22" s="197">
        <v>0</v>
      </c>
      <c r="AM22" s="197">
        <v>0</v>
      </c>
      <c r="AN22" s="197">
        <v>0</v>
      </c>
      <c r="AO22">
        <v>0</v>
      </c>
      <c r="AP22" s="197">
        <v>48.28</v>
      </c>
      <c r="AQ22" s="197">
        <v>21.94</v>
      </c>
      <c r="AR22" s="197">
        <v>0</v>
      </c>
      <c r="AS22" s="197">
        <v>0</v>
      </c>
      <c r="AT22">
        <v>0</v>
      </c>
      <c r="AU22">
        <v>0</v>
      </c>
      <c r="AV22" s="197">
        <v>0</v>
      </c>
      <c r="AW22" s="197">
        <v>0</v>
      </c>
      <c r="AX22" s="197">
        <v>0</v>
      </c>
      <c r="AY22" s="197">
        <v>0</v>
      </c>
      <c r="AZ22" s="197">
        <v>0</v>
      </c>
      <c r="BA22" s="197">
        <v>0</v>
      </c>
      <c r="BB22" s="197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0</v>
      </c>
      <c r="H23" s="197">
        <v>0</v>
      </c>
      <c r="I23" s="197">
        <v>0</v>
      </c>
      <c r="J23" s="197">
        <v>0</v>
      </c>
      <c r="K23" s="197">
        <v>9.0399999999999991</v>
      </c>
      <c r="L23" s="197">
        <v>347.34</v>
      </c>
      <c r="M23" s="197">
        <v>21.35</v>
      </c>
      <c r="N23" s="197">
        <v>17.18</v>
      </c>
      <c r="O23" s="197">
        <v>0</v>
      </c>
      <c r="P23" s="197">
        <v>30.57</v>
      </c>
      <c r="Q23" s="197">
        <v>2.9</v>
      </c>
      <c r="R23" s="197">
        <v>12.57</v>
      </c>
      <c r="S23" s="197">
        <v>3.87</v>
      </c>
      <c r="T23" s="197">
        <v>0</v>
      </c>
      <c r="U23" s="197">
        <v>51.73</v>
      </c>
      <c r="V23" s="197">
        <v>3.38</v>
      </c>
      <c r="W23" s="197">
        <v>8.81</v>
      </c>
      <c r="X23" s="197">
        <v>29.15</v>
      </c>
      <c r="Y23" s="197">
        <v>0</v>
      </c>
      <c r="Z23">
        <v>0</v>
      </c>
      <c r="AA23" s="197">
        <v>11.2</v>
      </c>
      <c r="AB23" s="197">
        <v>0</v>
      </c>
      <c r="AC23" s="197">
        <v>0</v>
      </c>
      <c r="AD23" s="197">
        <v>0</v>
      </c>
      <c r="AE23" s="197">
        <v>30.16</v>
      </c>
      <c r="AF23" s="197">
        <v>0</v>
      </c>
      <c r="AG23" s="197">
        <v>0</v>
      </c>
      <c r="AH23" s="197">
        <v>0</v>
      </c>
      <c r="AI23" s="197">
        <v>50</v>
      </c>
      <c r="AJ23" s="197">
        <v>0</v>
      </c>
      <c r="AK23" s="197">
        <v>0</v>
      </c>
      <c r="AL23" s="197">
        <v>0</v>
      </c>
      <c r="AM23" s="197">
        <v>0</v>
      </c>
      <c r="AN23" s="197">
        <v>0</v>
      </c>
      <c r="AO23">
        <v>0</v>
      </c>
      <c r="AP23" s="197">
        <v>48.28</v>
      </c>
      <c r="AQ23" s="197">
        <v>21.94</v>
      </c>
      <c r="AR23" s="197">
        <v>0</v>
      </c>
      <c r="AS23" s="197">
        <v>0</v>
      </c>
      <c r="AT23">
        <v>0</v>
      </c>
      <c r="AU23">
        <v>0</v>
      </c>
      <c r="AV23" s="197">
        <v>0</v>
      </c>
      <c r="AW23" s="197">
        <v>0</v>
      </c>
      <c r="AX23" s="197">
        <v>0</v>
      </c>
      <c r="AY23" s="197">
        <v>0</v>
      </c>
      <c r="AZ23" s="197">
        <v>0</v>
      </c>
      <c r="BA23" s="197">
        <v>0</v>
      </c>
      <c r="BB23" s="197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0</v>
      </c>
      <c r="H24" s="197">
        <v>0</v>
      </c>
      <c r="I24" s="197">
        <v>0</v>
      </c>
      <c r="J24" s="197">
        <v>0</v>
      </c>
      <c r="K24" s="197">
        <v>9.0399999999999991</v>
      </c>
      <c r="L24" s="197">
        <v>396.18</v>
      </c>
      <c r="M24" s="197">
        <v>21.35</v>
      </c>
      <c r="N24" s="197">
        <v>17.18</v>
      </c>
      <c r="O24" s="197">
        <v>0</v>
      </c>
      <c r="P24" s="197">
        <v>30.57</v>
      </c>
      <c r="Q24" s="197">
        <v>2.9</v>
      </c>
      <c r="R24" s="197">
        <v>12.57</v>
      </c>
      <c r="S24" s="197">
        <v>3.87</v>
      </c>
      <c r="T24" s="197">
        <v>0</v>
      </c>
      <c r="U24" s="197">
        <v>51.73</v>
      </c>
      <c r="V24" s="197">
        <v>3.38</v>
      </c>
      <c r="W24" s="197">
        <v>8.81</v>
      </c>
      <c r="X24" s="197">
        <v>29.15</v>
      </c>
      <c r="Y24" s="197">
        <v>0</v>
      </c>
      <c r="Z24">
        <v>0</v>
      </c>
      <c r="AA24" s="197">
        <v>11.2</v>
      </c>
      <c r="AB24" s="197">
        <v>0</v>
      </c>
      <c r="AC24" s="197">
        <v>0</v>
      </c>
      <c r="AD24" s="197">
        <v>0</v>
      </c>
      <c r="AE24" s="197">
        <v>30.16</v>
      </c>
      <c r="AF24" s="197">
        <v>0</v>
      </c>
      <c r="AG24" s="197">
        <v>0</v>
      </c>
      <c r="AH24" s="197">
        <v>0</v>
      </c>
      <c r="AI24" s="197">
        <v>50</v>
      </c>
      <c r="AJ24" s="197">
        <v>0</v>
      </c>
      <c r="AK24" s="197">
        <v>0</v>
      </c>
      <c r="AL24" s="197">
        <v>0</v>
      </c>
      <c r="AM24" s="197">
        <v>0</v>
      </c>
      <c r="AN24" s="197">
        <v>0</v>
      </c>
      <c r="AO24">
        <v>0</v>
      </c>
      <c r="AP24" s="197">
        <v>48.28</v>
      </c>
      <c r="AQ24" s="197">
        <v>21.94</v>
      </c>
      <c r="AR24" s="197">
        <v>0</v>
      </c>
      <c r="AS24" s="197">
        <v>0</v>
      </c>
      <c r="AT24">
        <v>0</v>
      </c>
      <c r="AU24">
        <v>0</v>
      </c>
      <c r="AV24" s="197">
        <v>0</v>
      </c>
      <c r="AW24" s="197">
        <v>0</v>
      </c>
      <c r="AX24" s="197">
        <v>0</v>
      </c>
      <c r="AY24" s="197">
        <v>0</v>
      </c>
      <c r="AZ24" s="197">
        <v>0</v>
      </c>
      <c r="BA24" s="197">
        <v>0</v>
      </c>
      <c r="BB24" s="197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0</v>
      </c>
      <c r="H25" s="197">
        <v>0</v>
      </c>
      <c r="I25" s="197">
        <v>0</v>
      </c>
      <c r="J25" s="197">
        <v>0</v>
      </c>
      <c r="K25" s="197">
        <v>9.0399999999999991</v>
      </c>
      <c r="L25" s="197">
        <v>396.18</v>
      </c>
      <c r="M25" s="197">
        <v>21.35</v>
      </c>
      <c r="N25" s="197">
        <v>17.18</v>
      </c>
      <c r="O25" s="197">
        <v>0</v>
      </c>
      <c r="P25" s="197">
        <v>30.57</v>
      </c>
      <c r="Q25" s="197">
        <v>2.9</v>
      </c>
      <c r="R25" s="197">
        <v>12.57</v>
      </c>
      <c r="S25" s="197">
        <v>3.87</v>
      </c>
      <c r="T25" s="197">
        <v>0</v>
      </c>
      <c r="U25" s="197">
        <v>51.73</v>
      </c>
      <c r="V25" s="197">
        <v>3.38</v>
      </c>
      <c r="W25" s="197">
        <v>8.81</v>
      </c>
      <c r="X25" s="197">
        <v>29.15</v>
      </c>
      <c r="Y25" s="197">
        <v>0</v>
      </c>
      <c r="Z25">
        <v>0</v>
      </c>
      <c r="AA25" s="197">
        <v>11.2</v>
      </c>
      <c r="AB25" s="197">
        <v>0</v>
      </c>
      <c r="AC25" s="197">
        <v>0</v>
      </c>
      <c r="AD25" s="197">
        <v>0</v>
      </c>
      <c r="AE25" s="197">
        <v>30.16</v>
      </c>
      <c r="AF25" s="197">
        <v>0</v>
      </c>
      <c r="AG25" s="197">
        <v>0</v>
      </c>
      <c r="AH25" s="197">
        <v>0</v>
      </c>
      <c r="AI25" s="197">
        <v>50</v>
      </c>
      <c r="AJ25" s="197">
        <v>0</v>
      </c>
      <c r="AK25" s="197">
        <v>0</v>
      </c>
      <c r="AL25" s="197">
        <v>0</v>
      </c>
      <c r="AM25" s="197">
        <v>0</v>
      </c>
      <c r="AN25" s="197">
        <v>0</v>
      </c>
      <c r="AO25">
        <v>0</v>
      </c>
      <c r="AP25" s="197">
        <v>48.28</v>
      </c>
      <c r="AQ25" s="197">
        <v>21.94</v>
      </c>
      <c r="AR25" s="197">
        <v>0</v>
      </c>
      <c r="AS25" s="197">
        <v>0</v>
      </c>
      <c r="AT25">
        <v>0</v>
      </c>
      <c r="AU25">
        <v>0</v>
      </c>
      <c r="AV25" s="197">
        <v>0</v>
      </c>
      <c r="AW25" s="197">
        <v>0</v>
      </c>
      <c r="AX25" s="197">
        <v>0</v>
      </c>
      <c r="AY25" s="197">
        <v>0</v>
      </c>
      <c r="AZ25" s="197">
        <v>0</v>
      </c>
      <c r="BA25" s="197">
        <v>0</v>
      </c>
      <c r="BB25" s="197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0</v>
      </c>
      <c r="H26" s="197">
        <v>0</v>
      </c>
      <c r="I26" s="197">
        <v>0</v>
      </c>
      <c r="J26" s="197">
        <v>0</v>
      </c>
      <c r="K26" s="197">
        <v>9.0399999999999991</v>
      </c>
      <c r="L26" s="197">
        <v>396.18</v>
      </c>
      <c r="M26" s="197">
        <v>21.35</v>
      </c>
      <c r="N26" s="197">
        <v>17.18</v>
      </c>
      <c r="O26" s="197">
        <v>0</v>
      </c>
      <c r="P26" s="197">
        <v>30.57</v>
      </c>
      <c r="Q26" s="197">
        <v>2.9</v>
      </c>
      <c r="R26" s="197">
        <v>12.57</v>
      </c>
      <c r="S26" s="197">
        <v>3.87</v>
      </c>
      <c r="T26" s="197">
        <v>0</v>
      </c>
      <c r="U26" s="197">
        <v>51.73</v>
      </c>
      <c r="V26" s="197">
        <v>3.38</v>
      </c>
      <c r="W26" s="197">
        <v>8.81</v>
      </c>
      <c r="X26" s="197">
        <v>29.15</v>
      </c>
      <c r="Y26" s="197">
        <v>0</v>
      </c>
      <c r="Z26">
        <v>0</v>
      </c>
      <c r="AA26" s="197">
        <v>11.2</v>
      </c>
      <c r="AB26" s="197">
        <v>0</v>
      </c>
      <c r="AC26" s="197">
        <v>0</v>
      </c>
      <c r="AD26" s="197">
        <v>0</v>
      </c>
      <c r="AE26" s="197">
        <v>30.16</v>
      </c>
      <c r="AF26" s="197">
        <v>0</v>
      </c>
      <c r="AG26" s="197">
        <v>0</v>
      </c>
      <c r="AH26" s="197">
        <v>0</v>
      </c>
      <c r="AI26" s="197">
        <v>50</v>
      </c>
      <c r="AJ26" s="197">
        <v>0</v>
      </c>
      <c r="AK26" s="197">
        <v>0</v>
      </c>
      <c r="AL26" s="197">
        <v>0</v>
      </c>
      <c r="AM26" s="197">
        <v>0</v>
      </c>
      <c r="AN26" s="197">
        <v>0</v>
      </c>
      <c r="AO26">
        <v>0</v>
      </c>
      <c r="AP26" s="197">
        <v>48.28</v>
      </c>
      <c r="AQ26" s="197">
        <v>21.94</v>
      </c>
      <c r="AR26" s="197">
        <v>0</v>
      </c>
      <c r="AS26" s="197">
        <v>0</v>
      </c>
      <c r="AT26">
        <v>0</v>
      </c>
      <c r="AU26">
        <v>0</v>
      </c>
      <c r="AV26" s="197">
        <v>0</v>
      </c>
      <c r="AW26" s="197">
        <v>0</v>
      </c>
      <c r="AX26" s="197">
        <v>0</v>
      </c>
      <c r="AY26" s="197">
        <v>0</v>
      </c>
      <c r="AZ26" s="197">
        <v>0</v>
      </c>
      <c r="BA26" s="197">
        <v>0</v>
      </c>
      <c r="BB26" s="197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0</v>
      </c>
      <c r="H27" s="197">
        <v>0</v>
      </c>
      <c r="I27" s="197">
        <v>0</v>
      </c>
      <c r="J27" s="197">
        <v>0</v>
      </c>
      <c r="K27" s="197">
        <v>9.0399999999999991</v>
      </c>
      <c r="L27" s="197">
        <v>396.18</v>
      </c>
      <c r="M27" s="197">
        <v>21.88</v>
      </c>
      <c r="N27" s="197">
        <v>17.18</v>
      </c>
      <c r="O27" s="197">
        <v>0</v>
      </c>
      <c r="P27" s="197">
        <v>30.57</v>
      </c>
      <c r="Q27" s="197">
        <v>2.9</v>
      </c>
      <c r="R27" s="197">
        <v>12.57</v>
      </c>
      <c r="S27" s="197">
        <v>3.87</v>
      </c>
      <c r="T27" s="197">
        <v>0</v>
      </c>
      <c r="U27" s="197">
        <v>51.73</v>
      </c>
      <c r="V27" s="197">
        <v>3.38</v>
      </c>
      <c r="W27" s="197">
        <v>8.81</v>
      </c>
      <c r="X27" s="197">
        <v>29.15</v>
      </c>
      <c r="Y27" s="197">
        <v>0</v>
      </c>
      <c r="Z27">
        <v>0</v>
      </c>
      <c r="AA27" s="197">
        <v>11.2</v>
      </c>
      <c r="AB27" s="197">
        <v>0</v>
      </c>
      <c r="AC27" s="197">
        <v>0</v>
      </c>
      <c r="AD27" s="197">
        <v>0</v>
      </c>
      <c r="AE27" s="197">
        <v>30.16</v>
      </c>
      <c r="AF27" s="197">
        <v>0</v>
      </c>
      <c r="AG27" s="197">
        <v>0</v>
      </c>
      <c r="AH27" s="197">
        <v>0</v>
      </c>
      <c r="AI27" s="197">
        <v>50</v>
      </c>
      <c r="AJ27" s="197">
        <v>0</v>
      </c>
      <c r="AK27" s="197">
        <v>0</v>
      </c>
      <c r="AL27" s="197">
        <v>0</v>
      </c>
      <c r="AM27" s="197">
        <v>0</v>
      </c>
      <c r="AN27" s="197">
        <v>0</v>
      </c>
      <c r="AO27">
        <v>0</v>
      </c>
      <c r="AP27" s="197">
        <v>48.28</v>
      </c>
      <c r="AQ27" s="197">
        <v>21.94</v>
      </c>
      <c r="AR27" s="197">
        <v>0</v>
      </c>
      <c r="AS27" s="197">
        <v>0</v>
      </c>
      <c r="AT27">
        <v>0</v>
      </c>
      <c r="AU27">
        <v>0</v>
      </c>
      <c r="AV27" s="197">
        <v>0</v>
      </c>
      <c r="AW27" s="197">
        <v>0</v>
      </c>
      <c r="AX27" s="197">
        <v>0</v>
      </c>
      <c r="AY27" s="197">
        <v>0</v>
      </c>
      <c r="AZ27" s="197">
        <v>0</v>
      </c>
      <c r="BA27" s="197">
        <v>0</v>
      </c>
      <c r="BB27" s="19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0</v>
      </c>
      <c r="H28" s="197">
        <v>0</v>
      </c>
      <c r="I28" s="197">
        <v>0</v>
      </c>
      <c r="J28" s="197">
        <v>0</v>
      </c>
      <c r="K28" s="197">
        <v>9.0399999999999991</v>
      </c>
      <c r="L28" s="197">
        <v>396.18</v>
      </c>
      <c r="M28" s="197">
        <v>21.34</v>
      </c>
      <c r="N28" s="197">
        <v>17.18</v>
      </c>
      <c r="O28" s="197">
        <v>0</v>
      </c>
      <c r="P28" s="197">
        <v>30.57</v>
      </c>
      <c r="Q28" s="197">
        <v>2.9</v>
      </c>
      <c r="R28" s="197">
        <v>12.57</v>
      </c>
      <c r="S28" s="197">
        <v>3.87</v>
      </c>
      <c r="T28" s="197">
        <v>0</v>
      </c>
      <c r="U28" s="197">
        <v>51.73</v>
      </c>
      <c r="V28" s="197">
        <v>3.38</v>
      </c>
      <c r="W28" s="197">
        <v>8.81</v>
      </c>
      <c r="X28" s="197">
        <v>29.15</v>
      </c>
      <c r="Y28" s="197">
        <v>0</v>
      </c>
      <c r="Z28">
        <v>0</v>
      </c>
      <c r="AA28" s="197">
        <v>11.2</v>
      </c>
      <c r="AB28" s="197">
        <v>0</v>
      </c>
      <c r="AC28" s="197">
        <v>0</v>
      </c>
      <c r="AD28" s="197">
        <v>0</v>
      </c>
      <c r="AE28" s="197">
        <v>30.74</v>
      </c>
      <c r="AF28" s="197">
        <v>0</v>
      </c>
      <c r="AG28" s="197">
        <v>0</v>
      </c>
      <c r="AH28" s="197">
        <v>0</v>
      </c>
      <c r="AI28" s="197">
        <v>50</v>
      </c>
      <c r="AJ28" s="197">
        <v>0</v>
      </c>
      <c r="AK28" s="197">
        <v>0</v>
      </c>
      <c r="AL28" s="197">
        <v>0</v>
      </c>
      <c r="AM28" s="197">
        <v>0</v>
      </c>
      <c r="AN28" s="197">
        <v>0</v>
      </c>
      <c r="AO28">
        <v>0</v>
      </c>
      <c r="AP28" s="197">
        <v>48.28</v>
      </c>
      <c r="AQ28" s="197">
        <v>21.94</v>
      </c>
      <c r="AR28" s="197">
        <v>0</v>
      </c>
      <c r="AS28" s="197">
        <v>0</v>
      </c>
      <c r="AT28">
        <v>0</v>
      </c>
      <c r="AU28">
        <v>0</v>
      </c>
      <c r="AV28" s="197">
        <v>0</v>
      </c>
      <c r="AW28" s="197">
        <v>0</v>
      </c>
      <c r="AX28" s="197">
        <v>0</v>
      </c>
      <c r="AY28" s="197">
        <v>0</v>
      </c>
      <c r="AZ28" s="197">
        <v>0</v>
      </c>
      <c r="BA28" s="197">
        <v>0</v>
      </c>
      <c r="BB28" s="197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0</v>
      </c>
      <c r="H29" s="197">
        <v>0</v>
      </c>
      <c r="I29" s="197">
        <v>0</v>
      </c>
      <c r="J29" s="197">
        <v>0</v>
      </c>
      <c r="K29" s="197">
        <v>9.0399999999999991</v>
      </c>
      <c r="L29" s="197">
        <v>396.18</v>
      </c>
      <c r="M29" s="197">
        <v>21.34</v>
      </c>
      <c r="N29" s="197">
        <v>17.18</v>
      </c>
      <c r="O29" s="197">
        <v>0</v>
      </c>
      <c r="P29" s="197">
        <v>30.57</v>
      </c>
      <c r="Q29" s="197">
        <v>2.9</v>
      </c>
      <c r="R29" s="197">
        <v>12.57</v>
      </c>
      <c r="S29" s="197">
        <v>3.87</v>
      </c>
      <c r="T29" s="197">
        <v>0</v>
      </c>
      <c r="U29" s="197">
        <v>51.72</v>
      </c>
      <c r="V29" s="197">
        <v>3.38</v>
      </c>
      <c r="W29" s="197">
        <v>8.81</v>
      </c>
      <c r="X29" s="197">
        <v>29.15</v>
      </c>
      <c r="Y29" s="197">
        <v>0</v>
      </c>
      <c r="Z29">
        <v>0</v>
      </c>
      <c r="AA29" s="197">
        <v>11.2</v>
      </c>
      <c r="AB29" s="197">
        <v>0</v>
      </c>
      <c r="AC29" s="197">
        <v>0</v>
      </c>
      <c r="AD29" s="197">
        <v>0</v>
      </c>
      <c r="AE29" s="197">
        <v>30.74</v>
      </c>
      <c r="AF29" s="197">
        <v>0</v>
      </c>
      <c r="AG29" s="197">
        <v>0</v>
      </c>
      <c r="AH29" s="197">
        <v>0</v>
      </c>
      <c r="AI29" s="197">
        <v>50</v>
      </c>
      <c r="AJ29" s="197">
        <v>0</v>
      </c>
      <c r="AK29" s="197">
        <v>0</v>
      </c>
      <c r="AL29" s="197">
        <v>0</v>
      </c>
      <c r="AM29" s="197">
        <v>0</v>
      </c>
      <c r="AN29" s="197">
        <v>0</v>
      </c>
      <c r="AO29">
        <v>0</v>
      </c>
      <c r="AP29" s="197">
        <v>48.28</v>
      </c>
      <c r="AQ29" s="197">
        <v>21.94</v>
      </c>
      <c r="AR29" s="197">
        <v>0</v>
      </c>
      <c r="AS29" s="197">
        <v>0</v>
      </c>
      <c r="AT29">
        <v>0</v>
      </c>
      <c r="AU29">
        <v>0</v>
      </c>
      <c r="AV29" s="197">
        <v>0</v>
      </c>
      <c r="AW29" s="197">
        <v>0</v>
      </c>
      <c r="AX29" s="197">
        <v>0</v>
      </c>
      <c r="AY29" s="197">
        <v>0</v>
      </c>
      <c r="AZ29" s="197">
        <v>0</v>
      </c>
      <c r="BA29" s="197">
        <v>0</v>
      </c>
      <c r="BB29" s="197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0</v>
      </c>
      <c r="H30" s="197">
        <v>0</v>
      </c>
      <c r="I30" s="197">
        <v>0</v>
      </c>
      <c r="J30" s="197">
        <v>0</v>
      </c>
      <c r="K30" s="197">
        <v>9.0399999999999991</v>
      </c>
      <c r="L30" s="197">
        <v>396.18</v>
      </c>
      <c r="M30" s="197">
        <v>21.34</v>
      </c>
      <c r="N30" s="197">
        <v>17.18</v>
      </c>
      <c r="O30" s="197">
        <v>0</v>
      </c>
      <c r="P30" s="197">
        <v>30.57</v>
      </c>
      <c r="Q30" s="197">
        <v>2.9</v>
      </c>
      <c r="R30" s="197">
        <v>12.57</v>
      </c>
      <c r="S30" s="197">
        <v>3.87</v>
      </c>
      <c r="T30" s="197">
        <v>0</v>
      </c>
      <c r="U30" s="197">
        <v>51.72</v>
      </c>
      <c r="V30" s="197">
        <v>3.38</v>
      </c>
      <c r="W30" s="197">
        <v>8.81</v>
      </c>
      <c r="X30" s="197">
        <v>29.15</v>
      </c>
      <c r="Y30" s="197">
        <v>0</v>
      </c>
      <c r="Z30">
        <v>0</v>
      </c>
      <c r="AA30" s="197">
        <v>11.2</v>
      </c>
      <c r="AB30" s="197">
        <v>0</v>
      </c>
      <c r="AC30" s="197">
        <v>0</v>
      </c>
      <c r="AD30" s="197">
        <v>0</v>
      </c>
      <c r="AE30" s="197">
        <v>30.74</v>
      </c>
      <c r="AF30" s="197">
        <v>0</v>
      </c>
      <c r="AG30" s="197">
        <v>0</v>
      </c>
      <c r="AH30" s="197">
        <v>0</v>
      </c>
      <c r="AI30" s="197">
        <v>50</v>
      </c>
      <c r="AJ30" s="197">
        <v>0</v>
      </c>
      <c r="AK30" s="197">
        <v>0</v>
      </c>
      <c r="AL30" s="197">
        <v>0</v>
      </c>
      <c r="AM30" s="197">
        <v>0</v>
      </c>
      <c r="AN30" s="197">
        <v>0</v>
      </c>
      <c r="AO30">
        <v>0</v>
      </c>
      <c r="AP30" s="197">
        <v>48.28</v>
      </c>
      <c r="AQ30" s="197">
        <v>21.94</v>
      </c>
      <c r="AR30" s="197">
        <v>0</v>
      </c>
      <c r="AS30" s="197">
        <v>0</v>
      </c>
      <c r="AT30">
        <v>0</v>
      </c>
      <c r="AU30">
        <v>0</v>
      </c>
      <c r="AV30" s="197">
        <v>0</v>
      </c>
      <c r="AW30" s="197">
        <v>0</v>
      </c>
      <c r="AX30" s="197">
        <v>0</v>
      </c>
      <c r="AY30" s="197">
        <v>0</v>
      </c>
      <c r="AZ30" s="197">
        <v>0</v>
      </c>
      <c r="BA30" s="197">
        <v>0</v>
      </c>
      <c r="BB30" s="197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0</v>
      </c>
      <c r="H31" s="197">
        <v>0</v>
      </c>
      <c r="I31" s="197">
        <v>0</v>
      </c>
      <c r="J31" s="197">
        <v>0</v>
      </c>
      <c r="K31" s="197">
        <v>9.0399999999999991</v>
      </c>
      <c r="L31" s="197">
        <v>396.18</v>
      </c>
      <c r="M31" s="197">
        <v>21.34</v>
      </c>
      <c r="N31" s="197">
        <v>17.18</v>
      </c>
      <c r="O31" s="197">
        <v>0</v>
      </c>
      <c r="P31" s="197">
        <v>30.57</v>
      </c>
      <c r="Q31" s="197">
        <v>2.9</v>
      </c>
      <c r="R31" s="197">
        <v>12.57</v>
      </c>
      <c r="S31" s="197">
        <v>3.87</v>
      </c>
      <c r="T31" s="197">
        <v>0</v>
      </c>
      <c r="U31" s="197">
        <v>51.72</v>
      </c>
      <c r="V31" s="197">
        <v>3.38</v>
      </c>
      <c r="W31" s="197">
        <v>8.81</v>
      </c>
      <c r="X31" s="197">
        <v>29.15</v>
      </c>
      <c r="Y31" s="197">
        <v>0</v>
      </c>
      <c r="Z31">
        <v>0</v>
      </c>
      <c r="AA31" s="197">
        <v>11.2</v>
      </c>
      <c r="AB31" s="197">
        <v>0</v>
      </c>
      <c r="AC31" s="197">
        <v>0</v>
      </c>
      <c r="AD31" s="197">
        <v>0</v>
      </c>
      <c r="AE31" s="197">
        <v>30.74</v>
      </c>
      <c r="AF31" s="197">
        <v>0</v>
      </c>
      <c r="AG31" s="197">
        <v>0</v>
      </c>
      <c r="AH31" s="197">
        <v>0</v>
      </c>
      <c r="AI31" s="197">
        <v>50</v>
      </c>
      <c r="AJ31" s="197">
        <v>0</v>
      </c>
      <c r="AK31" s="197">
        <v>0</v>
      </c>
      <c r="AL31" s="197">
        <v>0</v>
      </c>
      <c r="AM31" s="197">
        <v>0</v>
      </c>
      <c r="AN31" s="197">
        <v>0</v>
      </c>
      <c r="AO31">
        <v>0</v>
      </c>
      <c r="AP31" s="197">
        <v>48.28</v>
      </c>
      <c r="AQ31" s="197">
        <v>21.94</v>
      </c>
      <c r="AR31" s="197">
        <v>0</v>
      </c>
      <c r="AS31" s="197">
        <v>0</v>
      </c>
      <c r="AT31">
        <v>0</v>
      </c>
      <c r="AU31">
        <v>0</v>
      </c>
      <c r="AV31" s="197">
        <v>0</v>
      </c>
      <c r="AW31" s="197">
        <v>0</v>
      </c>
      <c r="AX31" s="197">
        <v>0</v>
      </c>
      <c r="AY31" s="197">
        <v>0</v>
      </c>
      <c r="AZ31" s="197">
        <v>0</v>
      </c>
      <c r="BA31" s="197">
        <v>0</v>
      </c>
      <c r="BB31" s="197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0</v>
      </c>
      <c r="H32" s="197">
        <v>0</v>
      </c>
      <c r="I32" s="197">
        <v>0</v>
      </c>
      <c r="J32" s="197">
        <v>0</v>
      </c>
      <c r="K32" s="197">
        <v>9.0399999999999991</v>
      </c>
      <c r="L32" s="197">
        <v>396.18</v>
      </c>
      <c r="M32" s="197">
        <v>21.34</v>
      </c>
      <c r="N32" s="197">
        <v>17.18</v>
      </c>
      <c r="O32" s="197">
        <v>0</v>
      </c>
      <c r="P32" s="197">
        <v>30.57</v>
      </c>
      <c r="Q32" s="197">
        <v>2.9</v>
      </c>
      <c r="R32" s="197">
        <v>12.57</v>
      </c>
      <c r="S32" s="197">
        <v>3.87</v>
      </c>
      <c r="T32" s="197">
        <v>0</v>
      </c>
      <c r="U32" s="197">
        <v>51.72</v>
      </c>
      <c r="V32" s="197">
        <v>3.38</v>
      </c>
      <c r="W32" s="197">
        <v>8.81</v>
      </c>
      <c r="X32" s="197">
        <v>29.15</v>
      </c>
      <c r="Y32" s="197">
        <v>0</v>
      </c>
      <c r="Z32">
        <v>0</v>
      </c>
      <c r="AA32" s="197">
        <v>11</v>
      </c>
      <c r="AB32" s="197">
        <v>0</v>
      </c>
      <c r="AC32" s="197">
        <v>0</v>
      </c>
      <c r="AD32" s="197">
        <v>0</v>
      </c>
      <c r="AE32" s="197">
        <v>30.74</v>
      </c>
      <c r="AF32" s="197">
        <v>0</v>
      </c>
      <c r="AG32" s="197">
        <v>0</v>
      </c>
      <c r="AH32" s="197">
        <v>0</v>
      </c>
      <c r="AI32" s="197">
        <v>50</v>
      </c>
      <c r="AJ32" s="197">
        <v>0</v>
      </c>
      <c r="AK32" s="197">
        <v>0</v>
      </c>
      <c r="AL32" s="197">
        <v>0</v>
      </c>
      <c r="AM32" s="197">
        <v>0</v>
      </c>
      <c r="AN32" s="197">
        <v>0</v>
      </c>
      <c r="AO32">
        <v>0</v>
      </c>
      <c r="AP32" s="197">
        <v>48.28</v>
      </c>
      <c r="AQ32" s="197">
        <v>21.94</v>
      </c>
      <c r="AR32" s="197">
        <v>0</v>
      </c>
      <c r="AS32" s="197">
        <v>0</v>
      </c>
      <c r="AT32">
        <v>0</v>
      </c>
      <c r="AU32">
        <v>0</v>
      </c>
      <c r="AV32" s="197">
        <v>0</v>
      </c>
      <c r="AW32" s="197">
        <v>0</v>
      </c>
      <c r="AX32" s="197">
        <v>0</v>
      </c>
      <c r="AY32" s="197">
        <v>0</v>
      </c>
      <c r="AZ32" s="197">
        <v>0</v>
      </c>
      <c r="BA32" s="197">
        <v>0</v>
      </c>
      <c r="BB32" s="197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0</v>
      </c>
      <c r="H33" s="197">
        <v>0</v>
      </c>
      <c r="I33" s="197">
        <v>0</v>
      </c>
      <c r="J33" s="197">
        <v>0</v>
      </c>
      <c r="K33" s="197">
        <v>9.0399999999999991</v>
      </c>
      <c r="L33" s="197">
        <v>396.18</v>
      </c>
      <c r="M33" s="197">
        <v>21.34</v>
      </c>
      <c r="N33" s="197">
        <v>17.18</v>
      </c>
      <c r="O33" s="197">
        <v>0</v>
      </c>
      <c r="P33" s="197">
        <v>30.57</v>
      </c>
      <c r="Q33" s="197">
        <v>2.9</v>
      </c>
      <c r="R33" s="197">
        <v>12.57</v>
      </c>
      <c r="S33" s="197">
        <v>3.87</v>
      </c>
      <c r="T33" s="197">
        <v>0</v>
      </c>
      <c r="U33" s="197">
        <v>51.72</v>
      </c>
      <c r="V33" s="197">
        <v>3.38</v>
      </c>
      <c r="W33" s="197">
        <v>9.89</v>
      </c>
      <c r="X33" s="197">
        <v>29.15</v>
      </c>
      <c r="Y33" s="197">
        <v>0</v>
      </c>
      <c r="Z33">
        <v>0</v>
      </c>
      <c r="AA33" s="197">
        <v>11</v>
      </c>
      <c r="AB33" s="197">
        <v>0</v>
      </c>
      <c r="AC33" s="197">
        <v>0</v>
      </c>
      <c r="AD33" s="197">
        <v>0</v>
      </c>
      <c r="AE33" s="197">
        <v>30.74</v>
      </c>
      <c r="AF33" s="197">
        <v>0</v>
      </c>
      <c r="AG33" s="197">
        <v>0</v>
      </c>
      <c r="AH33" s="197">
        <v>0</v>
      </c>
      <c r="AI33" s="197">
        <v>50</v>
      </c>
      <c r="AJ33" s="197">
        <v>0</v>
      </c>
      <c r="AK33" s="197">
        <v>0</v>
      </c>
      <c r="AL33" s="197">
        <v>0</v>
      </c>
      <c r="AM33" s="197">
        <v>0</v>
      </c>
      <c r="AN33" s="197">
        <v>0</v>
      </c>
      <c r="AO33">
        <v>0</v>
      </c>
      <c r="AP33" s="197">
        <v>48.28</v>
      </c>
      <c r="AQ33" s="197">
        <v>21.94</v>
      </c>
      <c r="AR33" s="197">
        <v>0</v>
      </c>
      <c r="AS33" s="197">
        <v>0</v>
      </c>
      <c r="AT33">
        <v>0</v>
      </c>
      <c r="AU33">
        <v>0</v>
      </c>
      <c r="AV33" s="197">
        <v>0</v>
      </c>
      <c r="AW33" s="197">
        <v>0</v>
      </c>
      <c r="AX33" s="197">
        <v>0</v>
      </c>
      <c r="AY33" s="197">
        <v>0</v>
      </c>
      <c r="AZ33" s="197">
        <v>0</v>
      </c>
      <c r="BA33" s="197">
        <v>0</v>
      </c>
      <c r="BB33" s="197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0</v>
      </c>
      <c r="H34" s="197">
        <v>0</v>
      </c>
      <c r="I34" s="197">
        <v>0</v>
      </c>
      <c r="J34" s="197">
        <v>0</v>
      </c>
      <c r="K34" s="197">
        <v>9.0399999999999991</v>
      </c>
      <c r="L34" s="197">
        <v>386.51</v>
      </c>
      <c r="M34" s="197">
        <v>21.34</v>
      </c>
      <c r="N34" s="197">
        <v>17.18</v>
      </c>
      <c r="O34" s="197">
        <v>0</v>
      </c>
      <c r="P34" s="197">
        <v>30.57</v>
      </c>
      <c r="Q34" s="197">
        <v>2.9</v>
      </c>
      <c r="R34" s="197">
        <v>12.57</v>
      </c>
      <c r="S34" s="197">
        <v>3.87</v>
      </c>
      <c r="T34" s="197">
        <v>0</v>
      </c>
      <c r="U34" s="197">
        <v>51.72</v>
      </c>
      <c r="V34" s="197">
        <v>3.38</v>
      </c>
      <c r="W34" s="197">
        <v>10.44</v>
      </c>
      <c r="X34" s="197">
        <v>29.15</v>
      </c>
      <c r="Y34" s="197">
        <v>0</v>
      </c>
      <c r="Z34">
        <v>0</v>
      </c>
      <c r="AA34" s="197">
        <v>11</v>
      </c>
      <c r="AB34" s="197">
        <v>0</v>
      </c>
      <c r="AC34" s="197">
        <v>0</v>
      </c>
      <c r="AD34" s="197">
        <v>0</v>
      </c>
      <c r="AE34" s="197">
        <v>30.74</v>
      </c>
      <c r="AF34" s="197">
        <v>0</v>
      </c>
      <c r="AG34" s="197">
        <v>0</v>
      </c>
      <c r="AH34" s="197">
        <v>0</v>
      </c>
      <c r="AI34" s="197">
        <v>50</v>
      </c>
      <c r="AJ34" s="197">
        <v>0</v>
      </c>
      <c r="AK34" s="197">
        <v>0</v>
      </c>
      <c r="AL34" s="197">
        <v>0</v>
      </c>
      <c r="AM34" s="197">
        <v>0</v>
      </c>
      <c r="AN34" s="197">
        <v>0</v>
      </c>
      <c r="AO34">
        <v>0</v>
      </c>
      <c r="AP34" s="197">
        <v>48.28</v>
      </c>
      <c r="AQ34" s="197">
        <v>21.94</v>
      </c>
      <c r="AR34" s="197">
        <v>0</v>
      </c>
      <c r="AS34" s="197">
        <v>0</v>
      </c>
      <c r="AT34">
        <v>0</v>
      </c>
      <c r="AU34">
        <v>0</v>
      </c>
      <c r="AV34" s="197">
        <v>0</v>
      </c>
      <c r="AW34" s="197">
        <v>0</v>
      </c>
      <c r="AX34" s="197">
        <v>0</v>
      </c>
      <c r="AY34" s="197">
        <v>0</v>
      </c>
      <c r="AZ34" s="197">
        <v>0</v>
      </c>
      <c r="BA34" s="197">
        <v>0</v>
      </c>
      <c r="BB34" s="197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0</v>
      </c>
      <c r="H35" s="197">
        <v>0</v>
      </c>
      <c r="I35" s="197">
        <v>0</v>
      </c>
      <c r="J35" s="197">
        <v>0</v>
      </c>
      <c r="K35" s="197">
        <v>4.83</v>
      </c>
      <c r="L35" s="197">
        <v>309.20999999999998</v>
      </c>
      <c r="M35" s="197">
        <v>21.34</v>
      </c>
      <c r="N35" s="197">
        <v>17.18</v>
      </c>
      <c r="O35" s="197">
        <v>0</v>
      </c>
      <c r="P35" s="197">
        <v>30.57</v>
      </c>
      <c r="Q35" s="197">
        <v>2.9</v>
      </c>
      <c r="R35" s="197">
        <v>6.77</v>
      </c>
      <c r="S35" s="197">
        <v>3.87</v>
      </c>
      <c r="T35" s="197">
        <v>0</v>
      </c>
      <c r="U35" s="197">
        <v>51.72</v>
      </c>
      <c r="V35" s="197">
        <v>3.38</v>
      </c>
      <c r="W35" s="197">
        <v>10.44</v>
      </c>
      <c r="X35" s="197">
        <v>29.15</v>
      </c>
      <c r="Y35" s="197">
        <v>0</v>
      </c>
      <c r="Z35">
        <v>0</v>
      </c>
      <c r="AA35" s="197">
        <v>11</v>
      </c>
      <c r="AB35" s="197">
        <v>0</v>
      </c>
      <c r="AC35" s="197">
        <v>0</v>
      </c>
      <c r="AD35" s="197">
        <v>0</v>
      </c>
      <c r="AE35" s="197">
        <v>30.74</v>
      </c>
      <c r="AF35" s="197">
        <v>0</v>
      </c>
      <c r="AG35" s="197">
        <v>0</v>
      </c>
      <c r="AH35" s="197">
        <v>0</v>
      </c>
      <c r="AI35" s="197">
        <v>55</v>
      </c>
      <c r="AJ35" s="197">
        <v>0</v>
      </c>
      <c r="AK35" s="197">
        <v>0</v>
      </c>
      <c r="AL35" s="197">
        <v>0</v>
      </c>
      <c r="AM35" s="197">
        <v>0</v>
      </c>
      <c r="AN35" s="197">
        <v>0</v>
      </c>
      <c r="AO35">
        <v>0</v>
      </c>
      <c r="AP35" s="197">
        <v>48.28</v>
      </c>
      <c r="AQ35" s="197">
        <v>21.94</v>
      </c>
      <c r="AR35" s="197">
        <v>0</v>
      </c>
      <c r="AS35" s="197">
        <v>0</v>
      </c>
      <c r="AT35">
        <v>0</v>
      </c>
      <c r="AU35">
        <v>0</v>
      </c>
      <c r="AV35" s="197">
        <v>0</v>
      </c>
      <c r="AW35" s="197">
        <v>0</v>
      </c>
      <c r="AX35" s="197">
        <v>0</v>
      </c>
      <c r="AY35" s="197">
        <v>0</v>
      </c>
      <c r="AZ35" s="197">
        <v>0</v>
      </c>
      <c r="BA35" s="197">
        <v>0</v>
      </c>
      <c r="BB35" s="197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0</v>
      </c>
      <c r="H36" s="197">
        <v>0</v>
      </c>
      <c r="I36" s="197">
        <v>0</v>
      </c>
      <c r="J36" s="197">
        <v>0</v>
      </c>
      <c r="K36" s="197">
        <v>4.83</v>
      </c>
      <c r="L36" s="197">
        <v>241.58</v>
      </c>
      <c r="M36" s="197">
        <v>21.34</v>
      </c>
      <c r="N36" s="197">
        <v>17.18</v>
      </c>
      <c r="O36" s="197">
        <v>0</v>
      </c>
      <c r="P36" s="197">
        <v>30.57</v>
      </c>
      <c r="Q36" s="197">
        <v>2.9</v>
      </c>
      <c r="R36" s="197">
        <v>6.77</v>
      </c>
      <c r="S36" s="197">
        <v>3.86</v>
      </c>
      <c r="T36" s="197">
        <v>0</v>
      </c>
      <c r="U36" s="197">
        <v>51.72</v>
      </c>
      <c r="V36" s="197">
        <v>3.38</v>
      </c>
      <c r="W36" s="197">
        <v>10.79</v>
      </c>
      <c r="X36" s="197">
        <v>29.15</v>
      </c>
      <c r="Y36" s="197">
        <v>0</v>
      </c>
      <c r="Z36">
        <v>0</v>
      </c>
      <c r="AA36" s="197">
        <v>11</v>
      </c>
      <c r="AB36" s="197">
        <v>0</v>
      </c>
      <c r="AC36" s="197">
        <v>0</v>
      </c>
      <c r="AD36" s="197">
        <v>0</v>
      </c>
      <c r="AE36" s="197">
        <v>30.74</v>
      </c>
      <c r="AF36" s="197">
        <v>0</v>
      </c>
      <c r="AG36" s="197">
        <v>0</v>
      </c>
      <c r="AH36" s="197">
        <v>0</v>
      </c>
      <c r="AI36" s="197">
        <v>57.48</v>
      </c>
      <c r="AJ36" s="197">
        <v>0</v>
      </c>
      <c r="AK36" s="197">
        <v>0</v>
      </c>
      <c r="AL36" s="197">
        <v>0</v>
      </c>
      <c r="AM36" s="197">
        <v>0</v>
      </c>
      <c r="AN36" s="197">
        <v>0</v>
      </c>
      <c r="AO36">
        <v>0</v>
      </c>
      <c r="AP36" s="197">
        <v>48.28</v>
      </c>
      <c r="AQ36" s="197">
        <v>21.94</v>
      </c>
      <c r="AR36" s="197">
        <v>0</v>
      </c>
      <c r="AS36" s="197">
        <v>0</v>
      </c>
      <c r="AT36">
        <v>0</v>
      </c>
      <c r="AU36">
        <v>0</v>
      </c>
      <c r="AV36" s="197">
        <v>0</v>
      </c>
      <c r="AW36" s="197">
        <v>0</v>
      </c>
      <c r="AX36" s="197">
        <v>0</v>
      </c>
      <c r="AY36" s="197">
        <v>0</v>
      </c>
      <c r="AZ36" s="197">
        <v>0</v>
      </c>
      <c r="BA36" s="197">
        <v>0</v>
      </c>
      <c r="BB36" s="197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0</v>
      </c>
      <c r="H37" s="197">
        <v>0</v>
      </c>
      <c r="I37" s="197">
        <v>0</v>
      </c>
      <c r="J37" s="197">
        <v>0</v>
      </c>
      <c r="K37" s="197">
        <v>4.83</v>
      </c>
      <c r="L37" s="197">
        <v>202.92</v>
      </c>
      <c r="M37" s="197">
        <v>21.34</v>
      </c>
      <c r="N37" s="197">
        <v>17.18</v>
      </c>
      <c r="O37" s="197">
        <v>0</v>
      </c>
      <c r="P37" s="197">
        <v>30.57</v>
      </c>
      <c r="Q37" s="197">
        <v>2.9</v>
      </c>
      <c r="R37" s="197">
        <v>6.77</v>
      </c>
      <c r="S37" s="197">
        <v>3.87</v>
      </c>
      <c r="T37" s="197">
        <v>0</v>
      </c>
      <c r="U37" s="197">
        <v>51.72</v>
      </c>
      <c r="V37" s="197">
        <v>3.38</v>
      </c>
      <c r="W37" s="197">
        <v>10.79</v>
      </c>
      <c r="X37" s="197">
        <v>29.15</v>
      </c>
      <c r="Y37" s="197">
        <v>0</v>
      </c>
      <c r="Z37">
        <v>0</v>
      </c>
      <c r="AA37" s="197">
        <v>11</v>
      </c>
      <c r="AB37" s="197">
        <v>0</v>
      </c>
      <c r="AC37" s="197">
        <v>0</v>
      </c>
      <c r="AD37" s="197">
        <v>0</v>
      </c>
      <c r="AE37" s="197">
        <v>30.74</v>
      </c>
      <c r="AF37" s="197">
        <v>0</v>
      </c>
      <c r="AG37" s="197">
        <v>0</v>
      </c>
      <c r="AH37" s="197">
        <v>0</v>
      </c>
      <c r="AI37" s="197">
        <v>57.48</v>
      </c>
      <c r="AJ37" s="197">
        <v>0</v>
      </c>
      <c r="AK37" s="197">
        <v>0</v>
      </c>
      <c r="AL37" s="197">
        <v>0</v>
      </c>
      <c r="AM37" s="197">
        <v>0</v>
      </c>
      <c r="AN37" s="197">
        <v>0</v>
      </c>
      <c r="AO37">
        <v>0</v>
      </c>
      <c r="AP37" s="197">
        <v>48.28</v>
      </c>
      <c r="AQ37" s="197">
        <v>21.94</v>
      </c>
      <c r="AR37" s="197">
        <v>0</v>
      </c>
      <c r="AS37" s="197">
        <v>0</v>
      </c>
      <c r="AT37">
        <v>0</v>
      </c>
      <c r="AU37">
        <v>0</v>
      </c>
      <c r="AV37" s="197">
        <v>0</v>
      </c>
      <c r="AW37" s="197">
        <v>0</v>
      </c>
      <c r="AX37" s="197">
        <v>0</v>
      </c>
      <c r="AY37" s="197">
        <v>0</v>
      </c>
      <c r="AZ37" s="197">
        <v>0</v>
      </c>
      <c r="BA37" s="197">
        <v>0</v>
      </c>
      <c r="BB37" s="19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0</v>
      </c>
      <c r="H38" s="197">
        <v>0</v>
      </c>
      <c r="I38" s="197">
        <v>0</v>
      </c>
      <c r="J38" s="197">
        <v>0</v>
      </c>
      <c r="K38" s="197">
        <v>4.83</v>
      </c>
      <c r="L38" s="197">
        <v>202.92</v>
      </c>
      <c r="M38" s="197">
        <v>21.34</v>
      </c>
      <c r="N38" s="197">
        <v>17.18</v>
      </c>
      <c r="O38" s="197">
        <v>0</v>
      </c>
      <c r="P38" s="197">
        <v>30.57</v>
      </c>
      <c r="Q38" s="197">
        <v>2.9</v>
      </c>
      <c r="R38" s="197">
        <v>6.77</v>
      </c>
      <c r="S38" s="197">
        <v>3.87</v>
      </c>
      <c r="T38" s="197">
        <v>0</v>
      </c>
      <c r="U38" s="197">
        <v>51.72</v>
      </c>
      <c r="V38" s="197">
        <v>3.38</v>
      </c>
      <c r="W38" s="197">
        <v>11.15</v>
      </c>
      <c r="X38" s="197">
        <v>29.15</v>
      </c>
      <c r="Y38" s="197">
        <v>0</v>
      </c>
      <c r="Z38">
        <v>0</v>
      </c>
      <c r="AA38" s="197">
        <v>11</v>
      </c>
      <c r="AB38" s="197">
        <v>0</v>
      </c>
      <c r="AC38" s="197">
        <v>0</v>
      </c>
      <c r="AD38" s="197">
        <v>0</v>
      </c>
      <c r="AE38" s="197">
        <v>30.74</v>
      </c>
      <c r="AF38" s="197">
        <v>0</v>
      </c>
      <c r="AG38" s="197">
        <v>0</v>
      </c>
      <c r="AH38" s="197">
        <v>0</v>
      </c>
      <c r="AI38" s="197">
        <v>57.48</v>
      </c>
      <c r="AJ38" s="197">
        <v>0</v>
      </c>
      <c r="AK38" s="197">
        <v>0</v>
      </c>
      <c r="AL38" s="197">
        <v>0</v>
      </c>
      <c r="AM38" s="197">
        <v>0</v>
      </c>
      <c r="AN38" s="197">
        <v>0</v>
      </c>
      <c r="AO38">
        <v>0</v>
      </c>
      <c r="AP38" s="197">
        <v>48.28</v>
      </c>
      <c r="AQ38" s="197">
        <v>21.94</v>
      </c>
      <c r="AR38" s="197">
        <v>0</v>
      </c>
      <c r="AS38" s="197">
        <v>0</v>
      </c>
      <c r="AT38">
        <v>0</v>
      </c>
      <c r="AU38">
        <v>0</v>
      </c>
      <c r="AV38" s="197">
        <v>0</v>
      </c>
      <c r="AW38" s="197">
        <v>0</v>
      </c>
      <c r="AX38" s="197">
        <v>0</v>
      </c>
      <c r="AY38" s="197">
        <v>0</v>
      </c>
      <c r="AZ38" s="197">
        <v>0</v>
      </c>
      <c r="BA38" s="197">
        <v>0</v>
      </c>
      <c r="BB38" s="197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0</v>
      </c>
      <c r="H39" s="197">
        <v>0</v>
      </c>
      <c r="I39" s="197">
        <v>0</v>
      </c>
      <c r="J39" s="197">
        <v>0</v>
      </c>
      <c r="K39" s="197">
        <v>4.83</v>
      </c>
      <c r="L39" s="197">
        <v>202.92</v>
      </c>
      <c r="M39" s="197">
        <v>21.34</v>
      </c>
      <c r="N39" s="197">
        <v>17.18</v>
      </c>
      <c r="O39" s="197">
        <v>0</v>
      </c>
      <c r="P39" s="197">
        <v>30.57</v>
      </c>
      <c r="Q39" s="197">
        <v>2.9</v>
      </c>
      <c r="R39" s="197">
        <v>6.77</v>
      </c>
      <c r="S39" s="197">
        <v>3.87</v>
      </c>
      <c r="T39" s="197">
        <v>0</v>
      </c>
      <c r="U39" s="197">
        <v>51.72</v>
      </c>
      <c r="V39" s="197">
        <v>3.38</v>
      </c>
      <c r="W39" s="197">
        <v>11.15</v>
      </c>
      <c r="X39" s="197">
        <v>29.15</v>
      </c>
      <c r="Y39" s="197">
        <v>0</v>
      </c>
      <c r="Z39">
        <v>0</v>
      </c>
      <c r="AA39" s="197">
        <v>11</v>
      </c>
      <c r="AB39" s="197">
        <v>0</v>
      </c>
      <c r="AC39" s="197">
        <v>0</v>
      </c>
      <c r="AD39" s="197">
        <v>0</v>
      </c>
      <c r="AE39" s="197">
        <v>30.74</v>
      </c>
      <c r="AF39" s="197">
        <v>0</v>
      </c>
      <c r="AG39" s="197">
        <v>0</v>
      </c>
      <c r="AH39" s="197">
        <v>0</v>
      </c>
      <c r="AI39" s="197">
        <v>57.48</v>
      </c>
      <c r="AJ39" s="197">
        <v>0</v>
      </c>
      <c r="AK39" s="197">
        <v>0</v>
      </c>
      <c r="AL39" s="197">
        <v>0</v>
      </c>
      <c r="AM39" s="197">
        <v>0</v>
      </c>
      <c r="AN39" s="197">
        <v>0</v>
      </c>
      <c r="AO39">
        <v>0</v>
      </c>
      <c r="AP39" s="197">
        <v>48.28</v>
      </c>
      <c r="AQ39" s="197">
        <v>21.94</v>
      </c>
      <c r="AR39" s="197">
        <v>0</v>
      </c>
      <c r="AS39" s="197">
        <v>0</v>
      </c>
      <c r="AT39">
        <v>0</v>
      </c>
      <c r="AU39">
        <v>0</v>
      </c>
      <c r="AV39" s="197">
        <v>0</v>
      </c>
      <c r="AW39" s="197">
        <v>0</v>
      </c>
      <c r="AX39" s="197">
        <v>0</v>
      </c>
      <c r="AY39" s="197">
        <v>0</v>
      </c>
      <c r="AZ39" s="197">
        <v>0</v>
      </c>
      <c r="BA39" s="197">
        <v>0</v>
      </c>
      <c r="BB39" s="197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0</v>
      </c>
      <c r="H40" s="197">
        <v>0</v>
      </c>
      <c r="I40" s="197">
        <v>0</v>
      </c>
      <c r="J40" s="197">
        <v>0</v>
      </c>
      <c r="K40" s="197">
        <v>8.92</v>
      </c>
      <c r="L40" s="197">
        <v>225.09</v>
      </c>
      <c r="M40" s="197">
        <v>21.34</v>
      </c>
      <c r="N40" s="197">
        <v>17.18</v>
      </c>
      <c r="O40" s="197">
        <v>0</v>
      </c>
      <c r="P40" s="197">
        <v>30.57</v>
      </c>
      <c r="Q40" s="197">
        <v>2.9</v>
      </c>
      <c r="R40" s="197">
        <v>12.57</v>
      </c>
      <c r="S40" s="197">
        <v>3.87</v>
      </c>
      <c r="T40" s="197">
        <v>0</v>
      </c>
      <c r="U40" s="197">
        <v>51.72</v>
      </c>
      <c r="V40" s="197">
        <v>3.38</v>
      </c>
      <c r="W40" s="197">
        <v>11.15</v>
      </c>
      <c r="X40" s="197">
        <v>29.15</v>
      </c>
      <c r="Y40" s="197">
        <v>0</v>
      </c>
      <c r="Z40">
        <v>0</v>
      </c>
      <c r="AA40" s="197">
        <v>11</v>
      </c>
      <c r="AB40" s="197">
        <v>0</v>
      </c>
      <c r="AC40" s="197">
        <v>0</v>
      </c>
      <c r="AD40" s="197">
        <v>0</v>
      </c>
      <c r="AE40" s="197">
        <v>30.74</v>
      </c>
      <c r="AF40" s="197">
        <v>0</v>
      </c>
      <c r="AG40" s="197">
        <v>0</v>
      </c>
      <c r="AH40" s="197">
        <v>0</v>
      </c>
      <c r="AI40" s="197">
        <v>57.48</v>
      </c>
      <c r="AJ40" s="197">
        <v>0</v>
      </c>
      <c r="AK40" s="197">
        <v>0</v>
      </c>
      <c r="AL40" s="197">
        <v>0</v>
      </c>
      <c r="AM40" s="197">
        <v>0</v>
      </c>
      <c r="AN40" s="197">
        <v>0</v>
      </c>
      <c r="AO40">
        <v>0</v>
      </c>
      <c r="AP40" s="197">
        <v>48.28</v>
      </c>
      <c r="AQ40" s="197">
        <v>21.94</v>
      </c>
      <c r="AR40" s="197">
        <v>0</v>
      </c>
      <c r="AS40" s="197">
        <v>0</v>
      </c>
      <c r="AT40">
        <v>0</v>
      </c>
      <c r="AU40">
        <v>0</v>
      </c>
      <c r="AV40" s="197">
        <v>0</v>
      </c>
      <c r="AW40" s="197">
        <v>0</v>
      </c>
      <c r="AX40" s="197">
        <v>0</v>
      </c>
      <c r="AY40" s="197">
        <v>0</v>
      </c>
      <c r="AZ40" s="197">
        <v>0</v>
      </c>
      <c r="BA40" s="197">
        <v>0</v>
      </c>
      <c r="BB40" s="197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0</v>
      </c>
      <c r="H41" s="197">
        <v>0</v>
      </c>
      <c r="I41" s="197">
        <v>0</v>
      </c>
      <c r="J41" s="197">
        <v>0</v>
      </c>
      <c r="K41" s="197">
        <v>9.0399999999999991</v>
      </c>
      <c r="L41" s="197">
        <v>293.56</v>
      </c>
      <c r="M41" s="197">
        <v>21.34</v>
      </c>
      <c r="N41" s="197">
        <v>17.18</v>
      </c>
      <c r="O41" s="197">
        <v>0</v>
      </c>
      <c r="P41" s="197">
        <v>30.57</v>
      </c>
      <c r="Q41" s="197">
        <v>2.9</v>
      </c>
      <c r="R41" s="197">
        <v>12.57</v>
      </c>
      <c r="S41" s="197">
        <v>3.42</v>
      </c>
      <c r="T41" s="197">
        <v>0</v>
      </c>
      <c r="U41" s="197">
        <v>51.72</v>
      </c>
      <c r="V41" s="197">
        <v>3.38</v>
      </c>
      <c r="W41" s="197">
        <v>11.15</v>
      </c>
      <c r="X41" s="197">
        <v>29.15</v>
      </c>
      <c r="Y41" s="197">
        <v>0</v>
      </c>
      <c r="Z41">
        <v>0</v>
      </c>
      <c r="AA41" s="197">
        <v>11</v>
      </c>
      <c r="AB41" s="197">
        <v>0</v>
      </c>
      <c r="AC41" s="197">
        <v>0</v>
      </c>
      <c r="AD41" s="197">
        <v>0</v>
      </c>
      <c r="AE41" s="197">
        <v>30.74</v>
      </c>
      <c r="AF41" s="197">
        <v>0</v>
      </c>
      <c r="AG41" s="197">
        <v>0</v>
      </c>
      <c r="AH41" s="197">
        <v>0</v>
      </c>
      <c r="AI41" s="197">
        <v>57.48</v>
      </c>
      <c r="AJ41" s="197">
        <v>0</v>
      </c>
      <c r="AK41" s="197">
        <v>0</v>
      </c>
      <c r="AL41" s="197">
        <v>0</v>
      </c>
      <c r="AM41" s="197">
        <v>0</v>
      </c>
      <c r="AN41" s="197">
        <v>0</v>
      </c>
      <c r="AO41">
        <v>0</v>
      </c>
      <c r="AP41" s="197">
        <v>48.28</v>
      </c>
      <c r="AQ41" s="197">
        <v>21.94</v>
      </c>
      <c r="AR41" s="197">
        <v>0</v>
      </c>
      <c r="AS41" s="197">
        <v>0</v>
      </c>
      <c r="AT41">
        <v>0</v>
      </c>
      <c r="AU41">
        <v>0</v>
      </c>
      <c r="AV41" s="197">
        <v>0</v>
      </c>
      <c r="AW41" s="197">
        <v>0</v>
      </c>
      <c r="AX41" s="197">
        <v>0</v>
      </c>
      <c r="AY41" s="197">
        <v>0</v>
      </c>
      <c r="AZ41" s="197">
        <v>0</v>
      </c>
      <c r="BA41" s="197">
        <v>0</v>
      </c>
      <c r="BB41" s="197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0</v>
      </c>
      <c r="H42" s="197">
        <v>0</v>
      </c>
      <c r="I42" s="197">
        <v>0</v>
      </c>
      <c r="J42" s="197">
        <v>0</v>
      </c>
      <c r="K42" s="197">
        <v>9.0399999999999991</v>
      </c>
      <c r="L42" s="197">
        <v>362.02</v>
      </c>
      <c r="M42" s="197">
        <v>21.34</v>
      </c>
      <c r="N42" s="197">
        <v>17.18</v>
      </c>
      <c r="O42" s="197">
        <v>0</v>
      </c>
      <c r="P42" s="197">
        <v>30.57</v>
      </c>
      <c r="Q42" s="197">
        <v>2.9</v>
      </c>
      <c r="R42" s="197">
        <v>12.57</v>
      </c>
      <c r="S42" s="197">
        <v>3.86</v>
      </c>
      <c r="T42" s="197">
        <v>0</v>
      </c>
      <c r="U42" s="197">
        <v>51.72</v>
      </c>
      <c r="V42" s="197">
        <v>3.38</v>
      </c>
      <c r="W42" s="197">
        <v>11.52</v>
      </c>
      <c r="X42" s="197">
        <v>29.15</v>
      </c>
      <c r="Y42" s="197">
        <v>0</v>
      </c>
      <c r="Z42">
        <v>0</v>
      </c>
      <c r="AA42" s="197">
        <v>11</v>
      </c>
      <c r="AB42" s="197">
        <v>0</v>
      </c>
      <c r="AC42" s="197">
        <v>0</v>
      </c>
      <c r="AD42" s="197">
        <v>0</v>
      </c>
      <c r="AE42" s="197">
        <v>30.74</v>
      </c>
      <c r="AF42" s="197">
        <v>0</v>
      </c>
      <c r="AG42" s="197">
        <v>0</v>
      </c>
      <c r="AH42" s="197">
        <v>0</v>
      </c>
      <c r="AI42" s="197">
        <v>57.48</v>
      </c>
      <c r="AJ42" s="197">
        <v>0</v>
      </c>
      <c r="AK42" s="197">
        <v>0</v>
      </c>
      <c r="AL42" s="197">
        <v>0</v>
      </c>
      <c r="AM42" s="197">
        <v>0</v>
      </c>
      <c r="AN42" s="197">
        <v>0</v>
      </c>
      <c r="AO42">
        <v>0</v>
      </c>
      <c r="AP42" s="197">
        <v>48.28</v>
      </c>
      <c r="AQ42" s="197">
        <v>21.94</v>
      </c>
      <c r="AR42" s="197">
        <v>0</v>
      </c>
      <c r="AS42" s="197">
        <v>0</v>
      </c>
      <c r="AT42">
        <v>0</v>
      </c>
      <c r="AU42">
        <v>0</v>
      </c>
      <c r="AV42" s="197">
        <v>0</v>
      </c>
      <c r="AW42" s="197">
        <v>0</v>
      </c>
      <c r="AX42" s="197">
        <v>0</v>
      </c>
      <c r="AY42" s="197">
        <v>0</v>
      </c>
      <c r="AZ42" s="197">
        <v>0</v>
      </c>
      <c r="BA42" s="197">
        <v>0</v>
      </c>
      <c r="BB42" s="197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9.0399999999999991</v>
      </c>
      <c r="L43" s="197">
        <v>362.02</v>
      </c>
      <c r="M43" s="197">
        <v>21.34</v>
      </c>
      <c r="N43" s="197">
        <v>17.18</v>
      </c>
      <c r="O43" s="197">
        <v>0</v>
      </c>
      <c r="P43" s="197">
        <v>30.57</v>
      </c>
      <c r="Q43" s="197">
        <v>2.9</v>
      </c>
      <c r="R43" s="197">
        <v>12.57</v>
      </c>
      <c r="S43" s="197">
        <v>3.86</v>
      </c>
      <c r="T43" s="197">
        <v>0</v>
      </c>
      <c r="U43" s="197">
        <v>51.72</v>
      </c>
      <c r="V43" s="197">
        <v>3.38</v>
      </c>
      <c r="W43" s="197">
        <v>11.52</v>
      </c>
      <c r="X43" s="197">
        <v>29.15</v>
      </c>
      <c r="Y43" s="197">
        <v>0</v>
      </c>
      <c r="Z43">
        <v>0</v>
      </c>
      <c r="AA43" s="197">
        <v>11</v>
      </c>
      <c r="AB43" s="197">
        <v>0</v>
      </c>
      <c r="AC43" s="197">
        <v>0</v>
      </c>
      <c r="AD43" s="197">
        <v>0</v>
      </c>
      <c r="AE43" s="197">
        <v>30.16</v>
      </c>
      <c r="AF43" s="197">
        <v>0</v>
      </c>
      <c r="AG43" s="197">
        <v>0</v>
      </c>
      <c r="AH43" s="197">
        <v>0</v>
      </c>
      <c r="AI43" s="197">
        <v>57.48</v>
      </c>
      <c r="AJ43" s="197">
        <v>0</v>
      </c>
      <c r="AK43" s="197">
        <v>0</v>
      </c>
      <c r="AL43" s="197">
        <v>0</v>
      </c>
      <c r="AM43" s="197">
        <v>0</v>
      </c>
      <c r="AN43" s="197">
        <v>0</v>
      </c>
      <c r="AO43">
        <v>0</v>
      </c>
      <c r="AP43" s="197">
        <v>48.28</v>
      </c>
      <c r="AQ43" s="197">
        <v>21.94</v>
      </c>
      <c r="AR43" s="197">
        <v>0</v>
      </c>
      <c r="AS43" s="197">
        <v>0</v>
      </c>
      <c r="AT43">
        <v>0</v>
      </c>
      <c r="AU43">
        <v>0</v>
      </c>
      <c r="AV43" s="197">
        <v>0</v>
      </c>
      <c r="AW43" s="197">
        <v>0</v>
      </c>
      <c r="AX43" s="197">
        <v>0</v>
      </c>
      <c r="AY43" s="197">
        <v>0</v>
      </c>
      <c r="AZ43" s="197">
        <v>0</v>
      </c>
      <c r="BA43" s="197">
        <v>0</v>
      </c>
      <c r="BB43" s="197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0</v>
      </c>
      <c r="H44" s="197">
        <v>0</v>
      </c>
      <c r="I44" s="197">
        <v>0</v>
      </c>
      <c r="J44" s="197">
        <v>0</v>
      </c>
      <c r="K44" s="197">
        <v>9.0399999999999991</v>
      </c>
      <c r="L44" s="197">
        <v>379.14</v>
      </c>
      <c r="M44" s="197">
        <v>21.34</v>
      </c>
      <c r="N44" s="197">
        <v>17.18</v>
      </c>
      <c r="O44" s="197">
        <v>0</v>
      </c>
      <c r="P44" s="197">
        <v>30.57</v>
      </c>
      <c r="Q44" s="197">
        <v>2.9</v>
      </c>
      <c r="R44" s="197">
        <v>12.57</v>
      </c>
      <c r="S44" s="197">
        <v>3.86</v>
      </c>
      <c r="T44" s="197">
        <v>0</v>
      </c>
      <c r="U44" s="197">
        <v>51.72</v>
      </c>
      <c r="V44" s="197">
        <v>3.38</v>
      </c>
      <c r="W44" s="197">
        <v>11.7</v>
      </c>
      <c r="X44" s="197">
        <v>29.15</v>
      </c>
      <c r="Y44" s="197">
        <v>0</v>
      </c>
      <c r="Z44">
        <v>0</v>
      </c>
      <c r="AA44" s="197">
        <v>11</v>
      </c>
      <c r="AB44" s="197">
        <v>0</v>
      </c>
      <c r="AC44" s="197">
        <v>0</v>
      </c>
      <c r="AD44" s="197">
        <v>0</v>
      </c>
      <c r="AE44" s="197">
        <v>30.16</v>
      </c>
      <c r="AF44" s="197">
        <v>0</v>
      </c>
      <c r="AG44" s="197">
        <v>0</v>
      </c>
      <c r="AH44" s="197">
        <v>0</v>
      </c>
      <c r="AI44" s="197">
        <v>57.48</v>
      </c>
      <c r="AJ44" s="197">
        <v>0</v>
      </c>
      <c r="AK44" s="197">
        <v>0</v>
      </c>
      <c r="AL44" s="197">
        <v>0</v>
      </c>
      <c r="AM44" s="197">
        <v>0</v>
      </c>
      <c r="AN44" s="197">
        <v>0</v>
      </c>
      <c r="AO44">
        <v>0</v>
      </c>
      <c r="AP44" s="197">
        <v>48.28</v>
      </c>
      <c r="AQ44" s="197">
        <v>21.94</v>
      </c>
      <c r="AR44" s="197">
        <v>0</v>
      </c>
      <c r="AS44" s="197">
        <v>0</v>
      </c>
      <c r="AT44">
        <v>0</v>
      </c>
      <c r="AU44">
        <v>0</v>
      </c>
      <c r="AV44" s="197">
        <v>0</v>
      </c>
      <c r="AW44" s="197">
        <v>0</v>
      </c>
      <c r="AX44" s="197">
        <v>0</v>
      </c>
      <c r="AY44" s="197">
        <v>0</v>
      </c>
      <c r="AZ44" s="197">
        <v>0</v>
      </c>
      <c r="BA44" s="197">
        <v>0</v>
      </c>
      <c r="BB44" s="197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0</v>
      </c>
      <c r="H45" s="197">
        <v>0</v>
      </c>
      <c r="I45" s="197">
        <v>0</v>
      </c>
      <c r="J45" s="197">
        <v>0</v>
      </c>
      <c r="K45" s="197">
        <v>9.0399999999999991</v>
      </c>
      <c r="L45" s="197">
        <v>380</v>
      </c>
      <c r="M45" s="197">
        <v>21.34</v>
      </c>
      <c r="N45" s="197">
        <v>17.18</v>
      </c>
      <c r="O45" s="197">
        <v>0</v>
      </c>
      <c r="P45" s="197">
        <v>30.57</v>
      </c>
      <c r="Q45" s="197">
        <v>2.9</v>
      </c>
      <c r="R45" s="197">
        <v>12.57</v>
      </c>
      <c r="S45" s="197">
        <v>3.86</v>
      </c>
      <c r="T45" s="197">
        <v>0</v>
      </c>
      <c r="U45" s="197">
        <v>51.72</v>
      </c>
      <c r="V45" s="197">
        <v>3.38</v>
      </c>
      <c r="W45" s="197">
        <v>11.7</v>
      </c>
      <c r="X45" s="197">
        <v>29.15</v>
      </c>
      <c r="Y45" s="197">
        <v>0</v>
      </c>
      <c r="Z45">
        <v>0</v>
      </c>
      <c r="AA45" s="197">
        <v>11</v>
      </c>
      <c r="AB45" s="197">
        <v>0</v>
      </c>
      <c r="AC45" s="197">
        <v>0</v>
      </c>
      <c r="AD45" s="197">
        <v>0</v>
      </c>
      <c r="AE45" s="197">
        <v>30.16</v>
      </c>
      <c r="AF45" s="197">
        <v>0</v>
      </c>
      <c r="AG45" s="197">
        <v>0</v>
      </c>
      <c r="AH45" s="197">
        <v>0</v>
      </c>
      <c r="AI45" s="197">
        <v>57.48</v>
      </c>
      <c r="AJ45" s="197">
        <v>0</v>
      </c>
      <c r="AK45" s="197">
        <v>0</v>
      </c>
      <c r="AL45" s="197">
        <v>0</v>
      </c>
      <c r="AM45" s="197">
        <v>0</v>
      </c>
      <c r="AN45" s="197">
        <v>0</v>
      </c>
      <c r="AO45">
        <v>0</v>
      </c>
      <c r="AP45" s="197">
        <v>48.28</v>
      </c>
      <c r="AQ45" s="197">
        <v>21.94</v>
      </c>
      <c r="AR45" s="197">
        <v>0</v>
      </c>
      <c r="AS45" s="197">
        <v>0</v>
      </c>
      <c r="AT45">
        <v>0</v>
      </c>
      <c r="AU45">
        <v>0</v>
      </c>
      <c r="AV45" s="197">
        <v>0</v>
      </c>
      <c r="AW45" s="197">
        <v>0</v>
      </c>
      <c r="AX45" s="197">
        <v>0</v>
      </c>
      <c r="AY45" s="197">
        <v>0</v>
      </c>
      <c r="AZ45" s="197">
        <v>0</v>
      </c>
      <c r="BA45" s="197">
        <v>0</v>
      </c>
      <c r="BB45" s="197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0</v>
      </c>
      <c r="H46" s="197">
        <v>0</v>
      </c>
      <c r="I46" s="197">
        <v>0</v>
      </c>
      <c r="J46" s="197">
        <v>0</v>
      </c>
      <c r="K46" s="197">
        <v>9.0399999999999991</v>
      </c>
      <c r="L46" s="197">
        <v>380</v>
      </c>
      <c r="M46" s="197">
        <v>21.34</v>
      </c>
      <c r="N46" s="197">
        <v>17.18</v>
      </c>
      <c r="O46" s="197">
        <v>0</v>
      </c>
      <c r="P46" s="197">
        <v>30.57</v>
      </c>
      <c r="Q46" s="197">
        <v>2.9</v>
      </c>
      <c r="R46" s="197">
        <v>12.57</v>
      </c>
      <c r="S46" s="197">
        <v>3.86</v>
      </c>
      <c r="T46" s="197">
        <v>0</v>
      </c>
      <c r="U46" s="197">
        <v>51.72</v>
      </c>
      <c r="V46" s="197">
        <v>3.38</v>
      </c>
      <c r="W46" s="197">
        <v>11.7</v>
      </c>
      <c r="X46" s="197">
        <v>29.15</v>
      </c>
      <c r="Y46" s="197">
        <v>0</v>
      </c>
      <c r="Z46">
        <v>0</v>
      </c>
      <c r="AA46" s="197">
        <v>11</v>
      </c>
      <c r="AB46" s="197">
        <v>0</v>
      </c>
      <c r="AC46" s="197">
        <v>0</v>
      </c>
      <c r="AD46" s="197">
        <v>0</v>
      </c>
      <c r="AE46" s="197">
        <v>30.16</v>
      </c>
      <c r="AF46" s="197">
        <v>0</v>
      </c>
      <c r="AG46" s="197">
        <v>0</v>
      </c>
      <c r="AH46" s="197">
        <v>0</v>
      </c>
      <c r="AI46" s="197">
        <v>57.48</v>
      </c>
      <c r="AJ46" s="197">
        <v>0</v>
      </c>
      <c r="AK46" s="197">
        <v>0</v>
      </c>
      <c r="AL46" s="197">
        <v>0</v>
      </c>
      <c r="AM46" s="197">
        <v>0</v>
      </c>
      <c r="AN46" s="197">
        <v>0</v>
      </c>
      <c r="AO46">
        <v>0</v>
      </c>
      <c r="AP46" s="197">
        <v>48.28</v>
      </c>
      <c r="AQ46" s="197">
        <v>21.94</v>
      </c>
      <c r="AR46" s="197">
        <v>0</v>
      </c>
      <c r="AS46" s="197">
        <v>0</v>
      </c>
      <c r="AT46">
        <v>0</v>
      </c>
      <c r="AU46">
        <v>0</v>
      </c>
      <c r="AV46" s="197">
        <v>0</v>
      </c>
      <c r="AW46" s="197">
        <v>0</v>
      </c>
      <c r="AX46" s="197">
        <v>0</v>
      </c>
      <c r="AY46" s="197">
        <v>0</v>
      </c>
      <c r="AZ46" s="197">
        <v>0</v>
      </c>
      <c r="BA46" s="197">
        <v>0</v>
      </c>
      <c r="BB46" s="197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0</v>
      </c>
      <c r="H47" s="197">
        <v>0</v>
      </c>
      <c r="I47" s="197">
        <v>0</v>
      </c>
      <c r="J47" s="197">
        <v>0</v>
      </c>
      <c r="K47" s="197">
        <v>9.0399999999999991</v>
      </c>
      <c r="L47" s="197">
        <v>380</v>
      </c>
      <c r="M47" s="197">
        <v>21.34</v>
      </c>
      <c r="N47" s="197">
        <v>17.18</v>
      </c>
      <c r="O47" s="197">
        <v>0</v>
      </c>
      <c r="P47" s="197">
        <v>30.57</v>
      </c>
      <c r="Q47" s="197">
        <v>2.9</v>
      </c>
      <c r="R47" s="197">
        <v>12.57</v>
      </c>
      <c r="S47" s="197">
        <v>3.86</v>
      </c>
      <c r="T47" s="197">
        <v>0</v>
      </c>
      <c r="U47" s="197">
        <v>51.72</v>
      </c>
      <c r="V47" s="197">
        <v>3.38</v>
      </c>
      <c r="W47" s="197">
        <v>11.7</v>
      </c>
      <c r="X47" s="197">
        <v>29.15</v>
      </c>
      <c r="Y47" s="197">
        <v>0</v>
      </c>
      <c r="Z47">
        <v>0</v>
      </c>
      <c r="AA47" s="197">
        <v>11</v>
      </c>
      <c r="AB47" s="197">
        <v>0</v>
      </c>
      <c r="AC47" s="197">
        <v>0</v>
      </c>
      <c r="AD47" s="197">
        <v>0</v>
      </c>
      <c r="AE47" s="197">
        <v>30.16</v>
      </c>
      <c r="AF47" s="197">
        <v>0</v>
      </c>
      <c r="AG47" s="197">
        <v>0</v>
      </c>
      <c r="AH47" s="197">
        <v>0</v>
      </c>
      <c r="AI47" s="197">
        <v>57.48</v>
      </c>
      <c r="AJ47" s="197">
        <v>0</v>
      </c>
      <c r="AK47" s="197">
        <v>0</v>
      </c>
      <c r="AL47" s="197">
        <v>0</v>
      </c>
      <c r="AM47" s="197">
        <v>0</v>
      </c>
      <c r="AN47" s="197">
        <v>0</v>
      </c>
      <c r="AO47">
        <v>0</v>
      </c>
      <c r="AP47" s="197">
        <v>48.28</v>
      </c>
      <c r="AQ47" s="197">
        <v>21.94</v>
      </c>
      <c r="AR47" s="197">
        <v>0</v>
      </c>
      <c r="AS47" s="197">
        <v>0</v>
      </c>
      <c r="AT47">
        <v>0</v>
      </c>
      <c r="AU47">
        <v>0</v>
      </c>
      <c r="AV47" s="197">
        <v>0</v>
      </c>
      <c r="AW47" s="197">
        <v>0</v>
      </c>
      <c r="AX47" s="197">
        <v>0</v>
      </c>
      <c r="AY47" s="197">
        <v>0</v>
      </c>
      <c r="AZ47" s="197">
        <v>0</v>
      </c>
      <c r="BA47" s="197">
        <v>0</v>
      </c>
      <c r="BB47" s="19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0</v>
      </c>
      <c r="H48" s="197">
        <v>0</v>
      </c>
      <c r="I48" s="197">
        <v>0</v>
      </c>
      <c r="J48" s="197">
        <v>0</v>
      </c>
      <c r="K48" s="197">
        <v>9.0399999999999991</v>
      </c>
      <c r="L48" s="197">
        <v>405.59</v>
      </c>
      <c r="M48" s="197">
        <v>21.34</v>
      </c>
      <c r="N48" s="197">
        <v>17.18</v>
      </c>
      <c r="O48" s="197">
        <v>0</v>
      </c>
      <c r="P48" s="197">
        <v>30.57</v>
      </c>
      <c r="Q48" s="197">
        <v>2.9</v>
      </c>
      <c r="R48" s="197">
        <v>12.57</v>
      </c>
      <c r="S48" s="197">
        <v>3.86</v>
      </c>
      <c r="T48" s="197">
        <v>0</v>
      </c>
      <c r="U48" s="197">
        <v>51.72</v>
      </c>
      <c r="V48" s="197">
        <v>3.38</v>
      </c>
      <c r="W48" s="197">
        <v>11.7</v>
      </c>
      <c r="X48" s="197">
        <v>29.15</v>
      </c>
      <c r="Y48" s="197">
        <v>0</v>
      </c>
      <c r="Z48">
        <v>0</v>
      </c>
      <c r="AA48" s="197">
        <v>11</v>
      </c>
      <c r="AB48" s="197">
        <v>0</v>
      </c>
      <c r="AC48" s="197">
        <v>0</v>
      </c>
      <c r="AD48" s="197">
        <v>0</v>
      </c>
      <c r="AE48" s="197">
        <v>30.16</v>
      </c>
      <c r="AF48" s="197">
        <v>0</v>
      </c>
      <c r="AG48" s="197">
        <v>0</v>
      </c>
      <c r="AH48" s="197">
        <v>0</v>
      </c>
      <c r="AI48" s="197">
        <v>57.48</v>
      </c>
      <c r="AJ48" s="197">
        <v>0</v>
      </c>
      <c r="AK48" s="197">
        <v>0</v>
      </c>
      <c r="AL48" s="197">
        <v>0</v>
      </c>
      <c r="AM48" s="197">
        <v>0</v>
      </c>
      <c r="AN48" s="197">
        <v>0</v>
      </c>
      <c r="AO48">
        <v>0</v>
      </c>
      <c r="AP48" s="197">
        <v>48.28</v>
      </c>
      <c r="AQ48" s="197">
        <v>21.94</v>
      </c>
      <c r="AR48" s="197">
        <v>0</v>
      </c>
      <c r="AS48" s="197">
        <v>0</v>
      </c>
      <c r="AT48">
        <v>0</v>
      </c>
      <c r="AU48">
        <v>0</v>
      </c>
      <c r="AV48" s="197">
        <v>0</v>
      </c>
      <c r="AW48" s="197">
        <v>0</v>
      </c>
      <c r="AX48" s="197">
        <v>0</v>
      </c>
      <c r="AY48" s="197">
        <v>0</v>
      </c>
      <c r="AZ48" s="197">
        <v>0</v>
      </c>
      <c r="BA48" s="197">
        <v>0</v>
      </c>
      <c r="BB48" s="197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9.0399999999999991</v>
      </c>
      <c r="L49" s="197">
        <v>401.01</v>
      </c>
      <c r="M49" s="197">
        <v>21.34</v>
      </c>
      <c r="N49" s="197">
        <v>17.18</v>
      </c>
      <c r="O49" s="197">
        <v>0</v>
      </c>
      <c r="P49" s="197">
        <v>30.57</v>
      </c>
      <c r="Q49" s="197">
        <v>5.92</v>
      </c>
      <c r="R49" s="197">
        <v>12.57</v>
      </c>
      <c r="S49" s="197">
        <v>7.82</v>
      </c>
      <c r="T49" s="197">
        <v>0</v>
      </c>
      <c r="U49" s="197">
        <v>51.72</v>
      </c>
      <c r="V49" s="197">
        <v>3.38</v>
      </c>
      <c r="W49" s="197">
        <v>11.7</v>
      </c>
      <c r="X49" s="197">
        <v>29.15</v>
      </c>
      <c r="Y49" s="197">
        <v>0</v>
      </c>
      <c r="Z49">
        <v>0</v>
      </c>
      <c r="AA49" s="197">
        <v>11</v>
      </c>
      <c r="AB49" s="197">
        <v>0</v>
      </c>
      <c r="AC49" s="197">
        <v>0</v>
      </c>
      <c r="AD49" s="197">
        <v>0</v>
      </c>
      <c r="AE49" s="197">
        <v>30.16</v>
      </c>
      <c r="AF49" s="197">
        <v>0</v>
      </c>
      <c r="AG49" s="197">
        <v>0</v>
      </c>
      <c r="AH49" s="197">
        <v>0</v>
      </c>
      <c r="AI49" s="197">
        <v>57.48</v>
      </c>
      <c r="AJ49" s="197">
        <v>0</v>
      </c>
      <c r="AK49" s="197">
        <v>0</v>
      </c>
      <c r="AL49" s="197">
        <v>0</v>
      </c>
      <c r="AM49" s="197">
        <v>0</v>
      </c>
      <c r="AN49" s="197">
        <v>0</v>
      </c>
      <c r="AO49">
        <v>0</v>
      </c>
      <c r="AP49" s="197">
        <v>48.28</v>
      </c>
      <c r="AQ49" s="197">
        <v>21.94</v>
      </c>
      <c r="AR49" s="197">
        <v>0</v>
      </c>
      <c r="AS49" s="197">
        <v>0</v>
      </c>
      <c r="AT49">
        <v>0</v>
      </c>
      <c r="AU49">
        <v>0</v>
      </c>
      <c r="AV49" s="197">
        <v>0</v>
      </c>
      <c r="AW49" s="197">
        <v>0</v>
      </c>
      <c r="AX49" s="197">
        <v>0</v>
      </c>
      <c r="AY49" s="197">
        <v>0</v>
      </c>
      <c r="AZ49" s="197">
        <v>0</v>
      </c>
      <c r="BA49" s="197">
        <v>0</v>
      </c>
      <c r="BB49" s="197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0</v>
      </c>
      <c r="H50" s="197">
        <v>0</v>
      </c>
      <c r="I50" s="197">
        <v>0</v>
      </c>
      <c r="J50" s="197">
        <v>0</v>
      </c>
      <c r="K50" s="197">
        <v>9.0399999999999991</v>
      </c>
      <c r="L50" s="197">
        <v>401.01</v>
      </c>
      <c r="M50" s="197">
        <v>21.34</v>
      </c>
      <c r="N50" s="197">
        <v>17.18</v>
      </c>
      <c r="O50" s="197">
        <v>0</v>
      </c>
      <c r="P50" s="197">
        <v>30.57</v>
      </c>
      <c r="Q50" s="197">
        <v>5.93</v>
      </c>
      <c r="R50" s="197">
        <v>12.57</v>
      </c>
      <c r="S50" s="197">
        <v>7.82</v>
      </c>
      <c r="T50" s="197">
        <v>0</v>
      </c>
      <c r="U50" s="197">
        <v>51.72</v>
      </c>
      <c r="V50" s="197">
        <v>3.38</v>
      </c>
      <c r="W50" s="197">
        <v>11.7</v>
      </c>
      <c r="X50" s="197">
        <v>29.15</v>
      </c>
      <c r="Y50" s="197">
        <v>0</v>
      </c>
      <c r="Z50">
        <v>0</v>
      </c>
      <c r="AA50" s="197">
        <v>11</v>
      </c>
      <c r="AB50" s="197">
        <v>0</v>
      </c>
      <c r="AC50" s="197">
        <v>0</v>
      </c>
      <c r="AD50" s="197">
        <v>0</v>
      </c>
      <c r="AE50" s="197">
        <v>30.16</v>
      </c>
      <c r="AF50" s="197">
        <v>0</v>
      </c>
      <c r="AG50" s="197">
        <v>0</v>
      </c>
      <c r="AH50" s="197">
        <v>0</v>
      </c>
      <c r="AI50" s="197">
        <v>57.48</v>
      </c>
      <c r="AJ50" s="197">
        <v>0</v>
      </c>
      <c r="AK50" s="197">
        <v>0</v>
      </c>
      <c r="AL50" s="197">
        <v>0</v>
      </c>
      <c r="AM50" s="197">
        <v>0</v>
      </c>
      <c r="AN50" s="197">
        <v>0</v>
      </c>
      <c r="AO50">
        <v>0</v>
      </c>
      <c r="AP50" s="197">
        <v>48.28</v>
      </c>
      <c r="AQ50" s="197">
        <v>21.94</v>
      </c>
      <c r="AR50" s="197">
        <v>0</v>
      </c>
      <c r="AS50" s="197">
        <v>0</v>
      </c>
      <c r="AT50">
        <v>0</v>
      </c>
      <c r="AU50">
        <v>0</v>
      </c>
      <c r="AV50" s="197">
        <v>0</v>
      </c>
      <c r="AW50" s="197">
        <v>0</v>
      </c>
      <c r="AX50" s="197">
        <v>0</v>
      </c>
      <c r="AY50" s="197">
        <v>0</v>
      </c>
      <c r="AZ50" s="197">
        <v>0</v>
      </c>
      <c r="BA50" s="197">
        <v>0</v>
      </c>
      <c r="BB50" s="197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197">
        <v>0</v>
      </c>
      <c r="I51" s="197">
        <v>0</v>
      </c>
      <c r="J51" s="197">
        <v>0</v>
      </c>
      <c r="K51" s="197">
        <v>9.0399999999999991</v>
      </c>
      <c r="L51" s="197">
        <v>352.7</v>
      </c>
      <c r="M51" s="197">
        <v>21.34</v>
      </c>
      <c r="N51" s="197">
        <v>17.18</v>
      </c>
      <c r="O51" s="197">
        <v>0</v>
      </c>
      <c r="P51" s="197">
        <v>30.57</v>
      </c>
      <c r="Q51" s="197">
        <v>2.9</v>
      </c>
      <c r="R51" s="197">
        <v>12.57</v>
      </c>
      <c r="S51" s="197">
        <v>3.87</v>
      </c>
      <c r="T51" s="197">
        <v>0</v>
      </c>
      <c r="U51" s="197">
        <v>51.72</v>
      </c>
      <c r="V51" s="197">
        <v>3.38</v>
      </c>
      <c r="W51" s="197">
        <v>11.7</v>
      </c>
      <c r="X51" s="197">
        <v>29.15</v>
      </c>
      <c r="Y51" s="197">
        <v>0</v>
      </c>
      <c r="Z51">
        <v>0</v>
      </c>
      <c r="AA51" s="197">
        <v>11</v>
      </c>
      <c r="AB51" s="197">
        <v>0</v>
      </c>
      <c r="AC51" s="197">
        <v>0</v>
      </c>
      <c r="AD51" s="197">
        <v>0</v>
      </c>
      <c r="AE51" s="197">
        <v>30</v>
      </c>
      <c r="AF51" s="197">
        <v>0</v>
      </c>
      <c r="AG51" s="197">
        <v>0</v>
      </c>
      <c r="AH51" s="197">
        <v>0</v>
      </c>
      <c r="AI51" s="197">
        <v>55.85</v>
      </c>
      <c r="AJ51" s="197">
        <v>0</v>
      </c>
      <c r="AK51" s="197">
        <v>0</v>
      </c>
      <c r="AL51" s="197">
        <v>0</v>
      </c>
      <c r="AM51" s="197">
        <v>0</v>
      </c>
      <c r="AN51" s="197">
        <v>0</v>
      </c>
      <c r="AO51">
        <v>0</v>
      </c>
      <c r="AP51" s="197">
        <v>48.28</v>
      </c>
      <c r="AQ51" s="197">
        <v>21.94</v>
      </c>
      <c r="AR51" s="197">
        <v>0</v>
      </c>
      <c r="AS51" s="197">
        <v>0</v>
      </c>
      <c r="AT51">
        <v>0</v>
      </c>
      <c r="AU51">
        <v>0</v>
      </c>
      <c r="AV51" s="197">
        <v>0</v>
      </c>
      <c r="AW51" s="197">
        <v>0</v>
      </c>
      <c r="AX51" s="197">
        <v>0</v>
      </c>
      <c r="AY51" s="197">
        <v>0</v>
      </c>
      <c r="AZ51" s="197">
        <v>0</v>
      </c>
      <c r="BA51" s="197">
        <v>0</v>
      </c>
      <c r="BB51" s="197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0</v>
      </c>
      <c r="H52" s="197">
        <v>0</v>
      </c>
      <c r="I52" s="197">
        <v>0</v>
      </c>
      <c r="J52" s="197">
        <v>0</v>
      </c>
      <c r="K52" s="197">
        <v>9.0399999999999991</v>
      </c>
      <c r="L52" s="197">
        <v>332.41</v>
      </c>
      <c r="M52" s="197">
        <v>21.34</v>
      </c>
      <c r="N52" s="197">
        <v>17.18</v>
      </c>
      <c r="O52" s="197">
        <v>0</v>
      </c>
      <c r="P52" s="197">
        <v>30.57</v>
      </c>
      <c r="Q52" s="197">
        <v>2.9</v>
      </c>
      <c r="R52" s="197">
        <v>12.57</v>
      </c>
      <c r="S52" s="197">
        <v>3.87</v>
      </c>
      <c r="T52" s="197">
        <v>0</v>
      </c>
      <c r="U52" s="197">
        <v>51.72</v>
      </c>
      <c r="V52" s="197">
        <v>3.38</v>
      </c>
      <c r="W52" s="197">
        <v>11.7</v>
      </c>
      <c r="X52" s="197">
        <v>29.15</v>
      </c>
      <c r="Y52" s="197">
        <v>0</v>
      </c>
      <c r="Z52">
        <v>0</v>
      </c>
      <c r="AA52" s="197">
        <v>11</v>
      </c>
      <c r="AB52" s="197">
        <v>0</v>
      </c>
      <c r="AC52" s="197">
        <v>0</v>
      </c>
      <c r="AD52" s="197">
        <v>0</v>
      </c>
      <c r="AE52" s="197">
        <v>30</v>
      </c>
      <c r="AF52" s="197">
        <v>0</v>
      </c>
      <c r="AG52" s="197">
        <v>0</v>
      </c>
      <c r="AH52" s="197">
        <v>0</v>
      </c>
      <c r="AI52" s="197">
        <v>55.85</v>
      </c>
      <c r="AJ52" s="197">
        <v>0</v>
      </c>
      <c r="AK52" s="197">
        <v>0</v>
      </c>
      <c r="AL52" s="197">
        <v>0</v>
      </c>
      <c r="AM52" s="197">
        <v>0</v>
      </c>
      <c r="AN52" s="197">
        <v>0</v>
      </c>
      <c r="AO52">
        <v>0</v>
      </c>
      <c r="AP52" s="197">
        <v>48.28</v>
      </c>
      <c r="AQ52" s="197">
        <v>21.94</v>
      </c>
      <c r="AR52" s="197">
        <v>0</v>
      </c>
      <c r="AS52" s="197">
        <v>0</v>
      </c>
      <c r="AT52">
        <v>0</v>
      </c>
      <c r="AU52">
        <v>0</v>
      </c>
      <c r="AV52" s="197">
        <v>0</v>
      </c>
      <c r="AW52" s="197">
        <v>0</v>
      </c>
      <c r="AX52" s="197">
        <v>0</v>
      </c>
      <c r="AY52" s="197">
        <v>0</v>
      </c>
      <c r="AZ52" s="197">
        <v>0</v>
      </c>
      <c r="BA52" s="197">
        <v>0</v>
      </c>
      <c r="BB52" s="197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0</v>
      </c>
      <c r="H53" s="197">
        <v>0</v>
      </c>
      <c r="I53" s="197">
        <v>0</v>
      </c>
      <c r="J53" s="197">
        <v>0</v>
      </c>
      <c r="K53" s="197">
        <v>9.0399999999999991</v>
      </c>
      <c r="L53" s="197">
        <v>327.58</v>
      </c>
      <c r="M53" s="197">
        <v>21.34</v>
      </c>
      <c r="N53" s="197">
        <v>17.18</v>
      </c>
      <c r="O53" s="197">
        <v>0</v>
      </c>
      <c r="P53" s="197">
        <v>30.57</v>
      </c>
      <c r="Q53" s="197">
        <v>2.9</v>
      </c>
      <c r="R53" s="197">
        <v>12.57</v>
      </c>
      <c r="S53" s="197">
        <v>3.87</v>
      </c>
      <c r="T53" s="197">
        <v>0</v>
      </c>
      <c r="U53" s="197">
        <v>51.72</v>
      </c>
      <c r="V53" s="197">
        <v>3.38</v>
      </c>
      <c r="W53" s="197">
        <v>11.7</v>
      </c>
      <c r="X53" s="197">
        <v>29.15</v>
      </c>
      <c r="Y53" s="197">
        <v>0</v>
      </c>
      <c r="Z53">
        <v>0</v>
      </c>
      <c r="AA53" s="197">
        <v>11</v>
      </c>
      <c r="AB53" s="197">
        <v>0</v>
      </c>
      <c r="AC53" s="197">
        <v>0</v>
      </c>
      <c r="AD53" s="197">
        <v>0</v>
      </c>
      <c r="AE53" s="197">
        <v>30</v>
      </c>
      <c r="AF53" s="197">
        <v>0</v>
      </c>
      <c r="AG53" s="197">
        <v>0</v>
      </c>
      <c r="AH53" s="197">
        <v>0</v>
      </c>
      <c r="AI53" s="197">
        <v>55.85</v>
      </c>
      <c r="AJ53" s="197">
        <v>0</v>
      </c>
      <c r="AK53" s="197">
        <v>0</v>
      </c>
      <c r="AL53" s="197">
        <v>0</v>
      </c>
      <c r="AM53" s="197">
        <v>0</v>
      </c>
      <c r="AN53" s="197">
        <v>0</v>
      </c>
      <c r="AO53">
        <v>0</v>
      </c>
      <c r="AP53" s="197">
        <v>48.28</v>
      </c>
      <c r="AQ53" s="197">
        <v>21.94</v>
      </c>
      <c r="AR53" s="197">
        <v>0</v>
      </c>
      <c r="AS53" s="197">
        <v>0</v>
      </c>
      <c r="AT53">
        <v>0</v>
      </c>
      <c r="AU53">
        <v>0</v>
      </c>
      <c r="AV53" s="197">
        <v>0</v>
      </c>
      <c r="AW53" s="197">
        <v>0</v>
      </c>
      <c r="AX53" s="197">
        <v>0</v>
      </c>
      <c r="AY53" s="197">
        <v>0</v>
      </c>
      <c r="AZ53" s="197">
        <v>0</v>
      </c>
      <c r="BA53" s="197">
        <v>0</v>
      </c>
      <c r="BB53" s="197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0</v>
      </c>
      <c r="H54" s="197">
        <v>0</v>
      </c>
      <c r="I54" s="197">
        <v>0</v>
      </c>
      <c r="J54" s="197">
        <v>0</v>
      </c>
      <c r="K54" s="197">
        <v>9.0399999999999991</v>
      </c>
      <c r="L54" s="197">
        <v>316.95</v>
      </c>
      <c r="M54" s="197">
        <v>21.34</v>
      </c>
      <c r="N54" s="197">
        <v>17.18</v>
      </c>
      <c r="O54" s="197">
        <v>0</v>
      </c>
      <c r="P54" s="197">
        <v>30.57</v>
      </c>
      <c r="Q54" s="197">
        <v>2.9</v>
      </c>
      <c r="R54" s="197">
        <v>12.57</v>
      </c>
      <c r="S54" s="197">
        <v>3.87</v>
      </c>
      <c r="T54" s="197">
        <v>0</v>
      </c>
      <c r="U54" s="197">
        <v>51.72</v>
      </c>
      <c r="V54" s="197">
        <v>3.38</v>
      </c>
      <c r="W54" s="197">
        <v>11.7</v>
      </c>
      <c r="X54" s="197">
        <v>29.15</v>
      </c>
      <c r="Y54" s="197">
        <v>0</v>
      </c>
      <c r="Z54">
        <v>0</v>
      </c>
      <c r="AA54" s="197">
        <v>11</v>
      </c>
      <c r="AB54" s="197">
        <v>0</v>
      </c>
      <c r="AC54" s="197">
        <v>0</v>
      </c>
      <c r="AD54" s="197">
        <v>0</v>
      </c>
      <c r="AE54" s="197">
        <v>30</v>
      </c>
      <c r="AF54" s="197">
        <v>0</v>
      </c>
      <c r="AG54" s="197">
        <v>0</v>
      </c>
      <c r="AH54" s="197">
        <v>0</v>
      </c>
      <c r="AI54" s="197">
        <v>55.85</v>
      </c>
      <c r="AJ54" s="197">
        <v>0</v>
      </c>
      <c r="AK54" s="197">
        <v>0</v>
      </c>
      <c r="AL54" s="197">
        <v>0</v>
      </c>
      <c r="AM54" s="197">
        <v>0</v>
      </c>
      <c r="AN54" s="197">
        <v>0</v>
      </c>
      <c r="AO54">
        <v>0</v>
      </c>
      <c r="AP54" s="197">
        <v>48.28</v>
      </c>
      <c r="AQ54" s="197">
        <v>21.94</v>
      </c>
      <c r="AR54" s="197">
        <v>0</v>
      </c>
      <c r="AS54" s="197">
        <v>0</v>
      </c>
      <c r="AT54">
        <v>0</v>
      </c>
      <c r="AU54">
        <v>0</v>
      </c>
      <c r="AV54" s="197">
        <v>0</v>
      </c>
      <c r="AW54" s="197">
        <v>0</v>
      </c>
      <c r="AX54" s="197">
        <v>0</v>
      </c>
      <c r="AY54" s="197">
        <v>0</v>
      </c>
      <c r="AZ54" s="197">
        <v>0</v>
      </c>
      <c r="BA54" s="197">
        <v>0</v>
      </c>
      <c r="BB54" s="197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0</v>
      </c>
      <c r="H55" s="197">
        <v>0</v>
      </c>
      <c r="I55" s="197">
        <v>0</v>
      </c>
      <c r="J55" s="197">
        <v>0</v>
      </c>
      <c r="K55" s="197">
        <v>9.0399999999999991</v>
      </c>
      <c r="L55" s="197">
        <v>260</v>
      </c>
      <c r="M55" s="197">
        <v>21.34</v>
      </c>
      <c r="N55" s="197">
        <v>17.18</v>
      </c>
      <c r="O55" s="197">
        <v>0</v>
      </c>
      <c r="P55" s="197">
        <v>30.57</v>
      </c>
      <c r="Q55" s="197">
        <v>2.9</v>
      </c>
      <c r="R55" s="197">
        <v>12.57</v>
      </c>
      <c r="S55" s="197">
        <v>3.87</v>
      </c>
      <c r="T55" s="197">
        <v>0</v>
      </c>
      <c r="U55" s="197">
        <v>51.72</v>
      </c>
      <c r="V55" s="197">
        <v>3.38</v>
      </c>
      <c r="W55" s="197">
        <v>11.7</v>
      </c>
      <c r="X55" s="197">
        <v>29.15</v>
      </c>
      <c r="Y55" s="197">
        <v>0</v>
      </c>
      <c r="Z55">
        <v>0</v>
      </c>
      <c r="AA55" s="197">
        <v>11</v>
      </c>
      <c r="AB55" s="197">
        <v>0</v>
      </c>
      <c r="AC55" s="197">
        <v>0</v>
      </c>
      <c r="AD55" s="197">
        <v>0</v>
      </c>
      <c r="AE55" s="197">
        <v>30</v>
      </c>
      <c r="AF55" s="197">
        <v>0</v>
      </c>
      <c r="AG55" s="197">
        <v>0</v>
      </c>
      <c r="AH55" s="197">
        <v>0</v>
      </c>
      <c r="AI55" s="197">
        <v>57.48</v>
      </c>
      <c r="AJ55" s="197">
        <v>0</v>
      </c>
      <c r="AK55" s="197">
        <v>0</v>
      </c>
      <c r="AL55" s="197">
        <v>0</v>
      </c>
      <c r="AM55" s="197">
        <v>0</v>
      </c>
      <c r="AN55" s="197">
        <v>0</v>
      </c>
      <c r="AO55">
        <v>0</v>
      </c>
      <c r="AP55" s="197">
        <v>48.28</v>
      </c>
      <c r="AQ55" s="197">
        <v>21.94</v>
      </c>
      <c r="AR55" s="197">
        <v>0</v>
      </c>
      <c r="AS55" s="197">
        <v>0</v>
      </c>
      <c r="AT55">
        <v>0</v>
      </c>
      <c r="AU55">
        <v>0</v>
      </c>
      <c r="AV55" s="197">
        <v>0</v>
      </c>
      <c r="AW55" s="197">
        <v>0</v>
      </c>
      <c r="AX55" s="197">
        <v>0</v>
      </c>
      <c r="AY55" s="197">
        <v>0</v>
      </c>
      <c r="AZ55" s="197">
        <v>0</v>
      </c>
      <c r="BA55" s="197">
        <v>0</v>
      </c>
      <c r="BB55" s="197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0</v>
      </c>
      <c r="H56" s="197">
        <v>0</v>
      </c>
      <c r="I56" s="197">
        <v>0</v>
      </c>
      <c r="J56" s="197">
        <v>0</v>
      </c>
      <c r="K56" s="197">
        <v>9.0399999999999991</v>
      </c>
      <c r="L56" s="197">
        <v>226.12</v>
      </c>
      <c r="M56" s="197">
        <v>21.34</v>
      </c>
      <c r="N56" s="197">
        <v>17.18</v>
      </c>
      <c r="O56" s="197">
        <v>0</v>
      </c>
      <c r="P56" s="197">
        <v>30.57</v>
      </c>
      <c r="Q56" s="197">
        <v>2.9</v>
      </c>
      <c r="R56" s="197">
        <v>12.57</v>
      </c>
      <c r="S56" s="197">
        <v>3.87</v>
      </c>
      <c r="T56" s="197">
        <v>0</v>
      </c>
      <c r="U56" s="197">
        <v>51.72</v>
      </c>
      <c r="V56" s="197">
        <v>3.38</v>
      </c>
      <c r="W56" s="197">
        <v>11.7</v>
      </c>
      <c r="X56" s="197">
        <v>29.15</v>
      </c>
      <c r="Y56" s="197">
        <v>0</v>
      </c>
      <c r="Z56">
        <v>0</v>
      </c>
      <c r="AA56" s="197">
        <v>11</v>
      </c>
      <c r="AB56" s="197">
        <v>0</v>
      </c>
      <c r="AC56" s="197">
        <v>0</v>
      </c>
      <c r="AD56" s="197">
        <v>0</v>
      </c>
      <c r="AE56" s="197">
        <v>30</v>
      </c>
      <c r="AF56" s="197">
        <v>0</v>
      </c>
      <c r="AG56" s="197">
        <v>0</v>
      </c>
      <c r="AH56" s="197">
        <v>0</v>
      </c>
      <c r="AI56" s="197">
        <v>57.48</v>
      </c>
      <c r="AJ56" s="197">
        <v>0</v>
      </c>
      <c r="AK56" s="197">
        <v>0</v>
      </c>
      <c r="AL56" s="197">
        <v>0</v>
      </c>
      <c r="AM56" s="197">
        <v>0</v>
      </c>
      <c r="AN56" s="197">
        <v>0</v>
      </c>
      <c r="AO56">
        <v>0</v>
      </c>
      <c r="AP56" s="197">
        <v>48.28</v>
      </c>
      <c r="AQ56" s="197">
        <v>21.94</v>
      </c>
      <c r="AR56" s="197">
        <v>0</v>
      </c>
      <c r="AS56" s="197">
        <v>0</v>
      </c>
      <c r="AT56">
        <v>0</v>
      </c>
      <c r="AU56">
        <v>0</v>
      </c>
      <c r="AV56" s="197">
        <v>0</v>
      </c>
      <c r="AW56" s="197">
        <v>0</v>
      </c>
      <c r="AX56" s="197">
        <v>0</v>
      </c>
      <c r="AY56" s="197">
        <v>0</v>
      </c>
      <c r="AZ56" s="197">
        <v>0</v>
      </c>
      <c r="BA56" s="197">
        <v>0</v>
      </c>
      <c r="BB56" s="197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0</v>
      </c>
      <c r="H57" s="197">
        <v>0</v>
      </c>
      <c r="I57" s="197">
        <v>0</v>
      </c>
      <c r="J57" s="197">
        <v>0</v>
      </c>
      <c r="K57" s="197">
        <v>9.0399999999999991</v>
      </c>
      <c r="L57" s="197">
        <v>234</v>
      </c>
      <c r="M57" s="197">
        <v>21.34</v>
      </c>
      <c r="N57" s="197">
        <v>17.18</v>
      </c>
      <c r="O57" s="197">
        <v>0</v>
      </c>
      <c r="P57" s="197">
        <v>30.57</v>
      </c>
      <c r="Q57" s="197">
        <v>2.9</v>
      </c>
      <c r="R57" s="197">
        <v>12.57</v>
      </c>
      <c r="S57" s="197">
        <v>3.87</v>
      </c>
      <c r="T57" s="197">
        <v>0</v>
      </c>
      <c r="U57" s="197">
        <v>51.72</v>
      </c>
      <c r="V57" s="197">
        <v>3.38</v>
      </c>
      <c r="W57" s="197">
        <v>9.89</v>
      </c>
      <c r="X57" s="197">
        <v>29.15</v>
      </c>
      <c r="Y57" s="197">
        <v>0</v>
      </c>
      <c r="Z57">
        <v>0</v>
      </c>
      <c r="AA57" s="197">
        <v>11</v>
      </c>
      <c r="AB57" s="197">
        <v>0</v>
      </c>
      <c r="AC57" s="197">
        <v>0</v>
      </c>
      <c r="AD57" s="197">
        <v>0</v>
      </c>
      <c r="AE57" s="197">
        <v>30</v>
      </c>
      <c r="AF57" s="197">
        <v>0</v>
      </c>
      <c r="AG57" s="197">
        <v>0</v>
      </c>
      <c r="AH57" s="197">
        <v>0</v>
      </c>
      <c r="AI57" s="197">
        <v>57.48</v>
      </c>
      <c r="AJ57" s="197">
        <v>0</v>
      </c>
      <c r="AK57" s="197">
        <v>0</v>
      </c>
      <c r="AL57" s="197">
        <v>0</v>
      </c>
      <c r="AM57" s="197">
        <v>0</v>
      </c>
      <c r="AN57" s="197">
        <v>0</v>
      </c>
      <c r="AO57">
        <v>0</v>
      </c>
      <c r="AP57" s="197">
        <v>48.28</v>
      </c>
      <c r="AQ57" s="197">
        <v>21.34</v>
      </c>
      <c r="AR57" s="197">
        <v>0</v>
      </c>
      <c r="AS57" s="197">
        <v>0</v>
      </c>
      <c r="AT57">
        <v>0</v>
      </c>
      <c r="AU57">
        <v>0</v>
      </c>
      <c r="AV57" s="197">
        <v>0</v>
      </c>
      <c r="AW57" s="197">
        <v>0</v>
      </c>
      <c r="AX57" s="197">
        <v>0</v>
      </c>
      <c r="AY57" s="197">
        <v>0</v>
      </c>
      <c r="AZ57" s="197">
        <v>0</v>
      </c>
      <c r="BA57" s="197">
        <v>0</v>
      </c>
      <c r="BB57" s="19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0</v>
      </c>
      <c r="H58" s="197">
        <v>0</v>
      </c>
      <c r="I58" s="197">
        <v>0</v>
      </c>
      <c r="J58" s="197">
        <v>0</v>
      </c>
      <c r="K58" s="197">
        <v>9.0399999999999991</v>
      </c>
      <c r="L58" s="197">
        <v>284.64999999999998</v>
      </c>
      <c r="M58" s="197">
        <v>21.34</v>
      </c>
      <c r="N58" s="197">
        <v>17.18</v>
      </c>
      <c r="O58" s="197">
        <v>0</v>
      </c>
      <c r="P58" s="197">
        <v>30.57</v>
      </c>
      <c r="Q58" s="197">
        <v>2.9</v>
      </c>
      <c r="R58" s="197">
        <v>12.57</v>
      </c>
      <c r="S58" s="197">
        <v>3.87</v>
      </c>
      <c r="T58" s="197">
        <v>0</v>
      </c>
      <c r="U58" s="197">
        <v>51.72</v>
      </c>
      <c r="V58" s="197">
        <v>3.38</v>
      </c>
      <c r="W58" s="197">
        <v>9.89</v>
      </c>
      <c r="X58" s="197">
        <v>29.15</v>
      </c>
      <c r="Y58" s="197">
        <v>0</v>
      </c>
      <c r="Z58">
        <v>0</v>
      </c>
      <c r="AA58" s="197">
        <v>11</v>
      </c>
      <c r="AB58" s="197">
        <v>0</v>
      </c>
      <c r="AC58" s="197">
        <v>0</v>
      </c>
      <c r="AD58" s="197">
        <v>0</v>
      </c>
      <c r="AE58" s="197">
        <v>30</v>
      </c>
      <c r="AF58" s="197">
        <v>0</v>
      </c>
      <c r="AG58" s="197">
        <v>0</v>
      </c>
      <c r="AH58" s="197">
        <v>0</v>
      </c>
      <c r="AI58" s="197">
        <v>57.48</v>
      </c>
      <c r="AJ58" s="197">
        <v>0</v>
      </c>
      <c r="AK58" s="197">
        <v>0</v>
      </c>
      <c r="AL58" s="197">
        <v>0</v>
      </c>
      <c r="AM58" s="197">
        <v>0</v>
      </c>
      <c r="AN58" s="197">
        <v>0</v>
      </c>
      <c r="AO58">
        <v>0</v>
      </c>
      <c r="AP58" s="197">
        <v>48.28</v>
      </c>
      <c r="AQ58" s="197">
        <v>21.34</v>
      </c>
      <c r="AR58" s="197">
        <v>0</v>
      </c>
      <c r="AS58" s="197">
        <v>0</v>
      </c>
      <c r="AT58">
        <v>0</v>
      </c>
      <c r="AU58">
        <v>0</v>
      </c>
      <c r="AV58" s="197">
        <v>0</v>
      </c>
      <c r="AW58" s="197">
        <v>0</v>
      </c>
      <c r="AX58" s="197">
        <v>0</v>
      </c>
      <c r="AY58" s="197">
        <v>0</v>
      </c>
      <c r="AZ58" s="197">
        <v>0</v>
      </c>
      <c r="BA58" s="197">
        <v>0</v>
      </c>
      <c r="BB58" s="197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0</v>
      </c>
      <c r="H59" s="197">
        <v>0</v>
      </c>
      <c r="I59" s="197">
        <v>0</v>
      </c>
      <c r="J59" s="197">
        <v>0</v>
      </c>
      <c r="K59" s="197">
        <v>9.0399999999999991</v>
      </c>
      <c r="L59" s="197">
        <v>356.51</v>
      </c>
      <c r="M59" s="197">
        <v>21.34</v>
      </c>
      <c r="N59" s="197">
        <v>17.18</v>
      </c>
      <c r="O59" s="197">
        <v>0</v>
      </c>
      <c r="P59" s="197">
        <v>30.57</v>
      </c>
      <c r="Q59" s="197">
        <v>2.9</v>
      </c>
      <c r="R59" s="197">
        <v>12.57</v>
      </c>
      <c r="S59" s="197">
        <v>3.87</v>
      </c>
      <c r="T59" s="197">
        <v>0</v>
      </c>
      <c r="U59" s="197">
        <v>51.72</v>
      </c>
      <c r="V59" s="197">
        <v>3.38</v>
      </c>
      <c r="W59" s="197">
        <v>9.89</v>
      </c>
      <c r="X59" s="197">
        <v>29.15</v>
      </c>
      <c r="Y59" s="197">
        <v>0</v>
      </c>
      <c r="Z59">
        <v>0</v>
      </c>
      <c r="AA59" s="197">
        <v>11</v>
      </c>
      <c r="AB59" s="197">
        <v>0</v>
      </c>
      <c r="AC59" s="197">
        <v>0</v>
      </c>
      <c r="AD59" s="197">
        <v>0</v>
      </c>
      <c r="AE59" s="197">
        <v>30</v>
      </c>
      <c r="AF59" s="197">
        <v>0</v>
      </c>
      <c r="AG59" s="197">
        <v>0</v>
      </c>
      <c r="AH59" s="197">
        <v>0</v>
      </c>
      <c r="AI59" s="197">
        <v>69.61</v>
      </c>
      <c r="AJ59" s="197">
        <v>0</v>
      </c>
      <c r="AK59" s="197">
        <v>0</v>
      </c>
      <c r="AL59" s="197">
        <v>0</v>
      </c>
      <c r="AM59" s="197">
        <v>0</v>
      </c>
      <c r="AN59" s="197">
        <v>0</v>
      </c>
      <c r="AO59">
        <v>0</v>
      </c>
      <c r="AP59" s="197">
        <v>48.28</v>
      </c>
      <c r="AQ59" s="197">
        <v>21.34</v>
      </c>
      <c r="AR59" s="197">
        <v>0</v>
      </c>
      <c r="AS59" s="197">
        <v>0</v>
      </c>
      <c r="AT59">
        <v>0</v>
      </c>
      <c r="AU59">
        <v>0</v>
      </c>
      <c r="AV59" s="197">
        <v>0</v>
      </c>
      <c r="AW59" s="197">
        <v>0</v>
      </c>
      <c r="AX59" s="197">
        <v>0</v>
      </c>
      <c r="AY59" s="197">
        <v>0</v>
      </c>
      <c r="AZ59" s="197">
        <v>0</v>
      </c>
      <c r="BA59" s="197">
        <v>0</v>
      </c>
      <c r="BB59" s="197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0</v>
      </c>
      <c r="H60" s="197">
        <v>0</v>
      </c>
      <c r="I60" s="197">
        <v>0</v>
      </c>
      <c r="J60" s="197">
        <v>0</v>
      </c>
      <c r="K60" s="197">
        <v>9.0399999999999991</v>
      </c>
      <c r="L60" s="197">
        <v>357.53</v>
      </c>
      <c r="M60" s="197">
        <v>21.34</v>
      </c>
      <c r="N60" s="197">
        <v>17.18</v>
      </c>
      <c r="O60" s="197">
        <v>0</v>
      </c>
      <c r="P60" s="197">
        <v>30.57</v>
      </c>
      <c r="Q60" s="197">
        <v>2.9</v>
      </c>
      <c r="R60" s="197">
        <v>12.57</v>
      </c>
      <c r="S60" s="197">
        <v>3.87</v>
      </c>
      <c r="T60" s="197">
        <v>0</v>
      </c>
      <c r="U60" s="197">
        <v>51.72</v>
      </c>
      <c r="V60" s="197">
        <v>3.38</v>
      </c>
      <c r="W60" s="197">
        <v>9.89</v>
      </c>
      <c r="X60" s="197">
        <v>29.15</v>
      </c>
      <c r="Y60" s="197">
        <v>0</v>
      </c>
      <c r="Z60">
        <v>0</v>
      </c>
      <c r="AA60" s="197">
        <v>11</v>
      </c>
      <c r="AB60" s="197">
        <v>0</v>
      </c>
      <c r="AC60" s="197">
        <v>0</v>
      </c>
      <c r="AD60" s="197">
        <v>0</v>
      </c>
      <c r="AE60" s="197">
        <v>30</v>
      </c>
      <c r="AF60" s="197">
        <v>0</v>
      </c>
      <c r="AG60" s="197">
        <v>0</v>
      </c>
      <c r="AH60" s="197">
        <v>0</v>
      </c>
      <c r="AI60" s="197">
        <v>69.61</v>
      </c>
      <c r="AJ60" s="197">
        <v>0</v>
      </c>
      <c r="AK60" s="197">
        <v>0</v>
      </c>
      <c r="AL60" s="197">
        <v>0</v>
      </c>
      <c r="AM60" s="197">
        <v>0</v>
      </c>
      <c r="AN60" s="197">
        <v>0</v>
      </c>
      <c r="AO60">
        <v>0</v>
      </c>
      <c r="AP60" s="197">
        <v>48.28</v>
      </c>
      <c r="AQ60" s="197">
        <v>21.34</v>
      </c>
      <c r="AR60" s="197">
        <v>0</v>
      </c>
      <c r="AS60" s="197">
        <v>0</v>
      </c>
      <c r="AT60">
        <v>0</v>
      </c>
      <c r="AU60">
        <v>0</v>
      </c>
      <c r="AV60" s="197">
        <v>0</v>
      </c>
      <c r="AW60" s="197">
        <v>0</v>
      </c>
      <c r="AX60" s="197">
        <v>0</v>
      </c>
      <c r="AY60" s="197">
        <v>0</v>
      </c>
      <c r="AZ60" s="197">
        <v>0</v>
      </c>
      <c r="BA60" s="197">
        <v>0</v>
      </c>
      <c r="BB60" s="197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0</v>
      </c>
      <c r="H61" s="197">
        <v>0</v>
      </c>
      <c r="I61" s="197">
        <v>0</v>
      </c>
      <c r="J61" s="197">
        <v>0</v>
      </c>
      <c r="K61" s="197">
        <v>9.0399999999999991</v>
      </c>
      <c r="L61" s="197">
        <v>357.53</v>
      </c>
      <c r="M61" s="197">
        <v>21.34</v>
      </c>
      <c r="N61" s="197">
        <v>17.18</v>
      </c>
      <c r="O61" s="197">
        <v>0</v>
      </c>
      <c r="P61" s="197">
        <v>30.57</v>
      </c>
      <c r="Q61" s="197">
        <v>2.9</v>
      </c>
      <c r="R61" s="197">
        <v>12.57</v>
      </c>
      <c r="S61" s="197">
        <v>3.87</v>
      </c>
      <c r="T61" s="197">
        <v>0</v>
      </c>
      <c r="U61" s="197">
        <v>51.72</v>
      </c>
      <c r="V61" s="197">
        <v>3.38</v>
      </c>
      <c r="W61" s="197">
        <v>9.89</v>
      </c>
      <c r="X61" s="197">
        <v>29.15</v>
      </c>
      <c r="Y61" s="197">
        <v>0</v>
      </c>
      <c r="Z61">
        <v>0</v>
      </c>
      <c r="AA61" s="197">
        <v>11</v>
      </c>
      <c r="AB61" s="197">
        <v>0</v>
      </c>
      <c r="AC61" s="197">
        <v>0</v>
      </c>
      <c r="AD61" s="197">
        <v>0</v>
      </c>
      <c r="AE61" s="197">
        <v>30</v>
      </c>
      <c r="AF61" s="197">
        <v>0</v>
      </c>
      <c r="AG61" s="197">
        <v>0</v>
      </c>
      <c r="AH61" s="197">
        <v>0</v>
      </c>
      <c r="AI61" s="197">
        <v>69.61</v>
      </c>
      <c r="AJ61" s="197">
        <v>0</v>
      </c>
      <c r="AK61" s="197">
        <v>0</v>
      </c>
      <c r="AL61" s="197">
        <v>0</v>
      </c>
      <c r="AM61" s="197">
        <v>0</v>
      </c>
      <c r="AN61" s="197">
        <v>0</v>
      </c>
      <c r="AO61">
        <v>0</v>
      </c>
      <c r="AP61" s="197">
        <v>48.28</v>
      </c>
      <c r="AQ61" s="197">
        <v>21.34</v>
      </c>
      <c r="AR61" s="197">
        <v>0</v>
      </c>
      <c r="AS61" s="197">
        <v>0</v>
      </c>
      <c r="AT61">
        <v>0</v>
      </c>
      <c r="AU61">
        <v>0</v>
      </c>
      <c r="AV61" s="197">
        <v>0</v>
      </c>
      <c r="AW61" s="197">
        <v>0</v>
      </c>
      <c r="AX61" s="197">
        <v>0</v>
      </c>
      <c r="AY61" s="197">
        <v>0</v>
      </c>
      <c r="AZ61" s="197">
        <v>0</v>
      </c>
      <c r="BA61" s="197">
        <v>0</v>
      </c>
      <c r="BB61" s="197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0</v>
      </c>
      <c r="H62" s="197">
        <v>0</v>
      </c>
      <c r="I62" s="197">
        <v>0</v>
      </c>
      <c r="J62" s="197">
        <v>0</v>
      </c>
      <c r="K62" s="197">
        <v>9.0399999999999991</v>
      </c>
      <c r="L62" s="197">
        <v>357.53</v>
      </c>
      <c r="M62" s="197">
        <v>21.34</v>
      </c>
      <c r="N62" s="197">
        <v>17.18</v>
      </c>
      <c r="O62" s="197">
        <v>0</v>
      </c>
      <c r="P62" s="197">
        <v>30.57</v>
      </c>
      <c r="Q62" s="197">
        <v>2.9</v>
      </c>
      <c r="R62" s="197">
        <v>12.57</v>
      </c>
      <c r="S62" s="197">
        <v>3.87</v>
      </c>
      <c r="T62" s="197">
        <v>0</v>
      </c>
      <c r="U62" s="197">
        <v>51.72</v>
      </c>
      <c r="V62" s="197">
        <v>3.38</v>
      </c>
      <c r="W62" s="197">
        <v>9.89</v>
      </c>
      <c r="X62" s="197">
        <v>29.15</v>
      </c>
      <c r="Y62" s="197">
        <v>0</v>
      </c>
      <c r="Z62">
        <v>0</v>
      </c>
      <c r="AA62" s="197">
        <v>11</v>
      </c>
      <c r="AB62" s="197">
        <v>0</v>
      </c>
      <c r="AC62" s="197">
        <v>0</v>
      </c>
      <c r="AD62" s="197">
        <v>0</v>
      </c>
      <c r="AE62" s="197">
        <v>30</v>
      </c>
      <c r="AF62" s="197">
        <v>0</v>
      </c>
      <c r="AG62" s="197">
        <v>0</v>
      </c>
      <c r="AH62" s="197">
        <v>0</v>
      </c>
      <c r="AI62" s="197">
        <v>69.61</v>
      </c>
      <c r="AJ62" s="197">
        <v>0</v>
      </c>
      <c r="AK62" s="197">
        <v>0</v>
      </c>
      <c r="AL62" s="197">
        <v>0</v>
      </c>
      <c r="AM62" s="197">
        <v>0</v>
      </c>
      <c r="AN62" s="197">
        <v>0</v>
      </c>
      <c r="AO62">
        <v>0</v>
      </c>
      <c r="AP62" s="197">
        <v>48.28</v>
      </c>
      <c r="AQ62" s="197">
        <v>21.34</v>
      </c>
      <c r="AR62" s="197">
        <v>0</v>
      </c>
      <c r="AS62" s="197">
        <v>0</v>
      </c>
      <c r="AT62">
        <v>0</v>
      </c>
      <c r="AU62">
        <v>0</v>
      </c>
      <c r="AV62" s="197">
        <v>0</v>
      </c>
      <c r="AW62" s="197">
        <v>0</v>
      </c>
      <c r="AX62" s="197">
        <v>0</v>
      </c>
      <c r="AY62" s="197">
        <v>0</v>
      </c>
      <c r="AZ62" s="197">
        <v>0</v>
      </c>
      <c r="BA62" s="197">
        <v>0</v>
      </c>
      <c r="BB62" s="197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11.69</v>
      </c>
      <c r="H63" s="197">
        <v>0</v>
      </c>
      <c r="I63" s="197">
        <v>0</v>
      </c>
      <c r="J63" s="197">
        <v>0</v>
      </c>
      <c r="K63" s="197">
        <v>9.0399999999999991</v>
      </c>
      <c r="L63" s="197">
        <v>357.53</v>
      </c>
      <c r="M63" s="197">
        <v>21.34</v>
      </c>
      <c r="N63" s="197">
        <v>17.18</v>
      </c>
      <c r="O63" s="197">
        <v>0</v>
      </c>
      <c r="P63" s="197">
        <v>30.57</v>
      </c>
      <c r="Q63" s="197">
        <v>2.9</v>
      </c>
      <c r="R63" s="197">
        <v>12.57</v>
      </c>
      <c r="S63" s="197">
        <v>3.87</v>
      </c>
      <c r="T63" s="197">
        <v>0</v>
      </c>
      <c r="U63" s="197">
        <v>51.72</v>
      </c>
      <c r="V63" s="197">
        <v>3.38</v>
      </c>
      <c r="W63" s="197">
        <v>9.89</v>
      </c>
      <c r="X63" s="197">
        <v>29.15</v>
      </c>
      <c r="Y63" s="197">
        <v>0</v>
      </c>
      <c r="Z63">
        <v>0</v>
      </c>
      <c r="AA63" s="197">
        <v>11</v>
      </c>
      <c r="AB63" s="197">
        <v>0</v>
      </c>
      <c r="AC63" s="197">
        <v>0</v>
      </c>
      <c r="AD63" s="197">
        <v>0</v>
      </c>
      <c r="AE63" s="197">
        <v>30</v>
      </c>
      <c r="AF63" s="197">
        <v>0</v>
      </c>
      <c r="AG63" s="197">
        <v>0</v>
      </c>
      <c r="AH63" s="197">
        <v>0</v>
      </c>
      <c r="AI63" s="197">
        <v>69.61</v>
      </c>
      <c r="AJ63" s="197">
        <v>0</v>
      </c>
      <c r="AK63" s="197">
        <v>0</v>
      </c>
      <c r="AL63" s="197">
        <v>0</v>
      </c>
      <c r="AM63" s="197">
        <v>0</v>
      </c>
      <c r="AN63" s="197">
        <v>0</v>
      </c>
      <c r="AO63">
        <v>0</v>
      </c>
      <c r="AP63" s="197">
        <v>48.28</v>
      </c>
      <c r="AQ63" s="197">
        <v>21.34</v>
      </c>
      <c r="AR63" s="197">
        <v>0</v>
      </c>
      <c r="AS63" s="197">
        <v>0</v>
      </c>
      <c r="AT63">
        <v>0</v>
      </c>
      <c r="AU63">
        <v>0</v>
      </c>
      <c r="AV63" s="197">
        <v>0</v>
      </c>
      <c r="AW63" s="197">
        <v>0</v>
      </c>
      <c r="AX63" s="197">
        <v>0</v>
      </c>
      <c r="AY63" s="197">
        <v>0</v>
      </c>
      <c r="AZ63" s="197">
        <v>0</v>
      </c>
      <c r="BA63" s="197">
        <v>0</v>
      </c>
      <c r="BB63" s="197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11.69</v>
      </c>
      <c r="H64" s="197">
        <v>0</v>
      </c>
      <c r="I64" s="197">
        <v>0</v>
      </c>
      <c r="J64" s="197">
        <v>0</v>
      </c>
      <c r="K64" s="197">
        <v>9.0399999999999991</v>
      </c>
      <c r="L64" s="197">
        <v>365.27</v>
      </c>
      <c r="M64" s="197">
        <v>21.34</v>
      </c>
      <c r="N64" s="197">
        <v>17.18</v>
      </c>
      <c r="O64" s="197">
        <v>0</v>
      </c>
      <c r="P64" s="197">
        <v>30.57</v>
      </c>
      <c r="Q64" s="197">
        <v>2.9</v>
      </c>
      <c r="R64" s="197">
        <v>12.57</v>
      </c>
      <c r="S64" s="197">
        <v>3.87</v>
      </c>
      <c r="T64" s="197">
        <v>0</v>
      </c>
      <c r="U64" s="197">
        <v>51.72</v>
      </c>
      <c r="V64" s="197">
        <v>3.38</v>
      </c>
      <c r="W64" s="197">
        <v>9.89</v>
      </c>
      <c r="X64" s="197">
        <v>29.15</v>
      </c>
      <c r="Y64" s="197">
        <v>0</v>
      </c>
      <c r="Z64">
        <v>0</v>
      </c>
      <c r="AA64" s="197">
        <v>11</v>
      </c>
      <c r="AB64" s="197">
        <v>0</v>
      </c>
      <c r="AC64" s="197">
        <v>0</v>
      </c>
      <c r="AD64" s="197">
        <v>0</v>
      </c>
      <c r="AE64" s="197">
        <v>30</v>
      </c>
      <c r="AF64" s="197">
        <v>0</v>
      </c>
      <c r="AG64" s="197">
        <v>0</v>
      </c>
      <c r="AH64" s="197">
        <v>0</v>
      </c>
      <c r="AI64" s="197">
        <v>69.61</v>
      </c>
      <c r="AJ64" s="197">
        <v>0</v>
      </c>
      <c r="AK64" s="197">
        <v>0</v>
      </c>
      <c r="AL64" s="197">
        <v>0</v>
      </c>
      <c r="AM64" s="197">
        <v>0</v>
      </c>
      <c r="AN64" s="197">
        <v>0</v>
      </c>
      <c r="AO64">
        <v>0</v>
      </c>
      <c r="AP64" s="197">
        <v>48.28</v>
      </c>
      <c r="AQ64" s="197">
        <v>21.34</v>
      </c>
      <c r="AR64" s="197">
        <v>0</v>
      </c>
      <c r="AS64" s="197">
        <v>0</v>
      </c>
      <c r="AT64">
        <v>0</v>
      </c>
      <c r="AU64">
        <v>0</v>
      </c>
      <c r="AV64" s="197">
        <v>0</v>
      </c>
      <c r="AW64" s="197">
        <v>0</v>
      </c>
      <c r="AX64" s="197">
        <v>0</v>
      </c>
      <c r="AY64" s="197">
        <v>0</v>
      </c>
      <c r="AZ64" s="197">
        <v>0</v>
      </c>
      <c r="BA64" s="197">
        <v>0</v>
      </c>
      <c r="BB64" s="197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11.69</v>
      </c>
      <c r="H65" s="197">
        <v>0</v>
      </c>
      <c r="I65" s="197">
        <v>0</v>
      </c>
      <c r="J65" s="197">
        <v>0</v>
      </c>
      <c r="K65" s="197">
        <v>9.0399999999999991</v>
      </c>
      <c r="L65" s="197">
        <v>379.75</v>
      </c>
      <c r="M65" s="197">
        <v>21.34</v>
      </c>
      <c r="N65" s="197">
        <v>17.18</v>
      </c>
      <c r="O65" s="197">
        <v>0</v>
      </c>
      <c r="P65" s="197">
        <v>30.57</v>
      </c>
      <c r="Q65" s="197">
        <v>2.9</v>
      </c>
      <c r="R65" s="197">
        <v>12.57</v>
      </c>
      <c r="S65" s="197">
        <v>3.87</v>
      </c>
      <c r="T65" s="197">
        <v>0</v>
      </c>
      <c r="U65" s="197">
        <v>51.72</v>
      </c>
      <c r="V65" s="197">
        <v>3.38</v>
      </c>
      <c r="W65" s="197">
        <v>9.89</v>
      </c>
      <c r="X65" s="197">
        <v>29.15</v>
      </c>
      <c r="Y65" s="197">
        <v>0</v>
      </c>
      <c r="Z65">
        <v>0</v>
      </c>
      <c r="AA65" s="197">
        <v>11</v>
      </c>
      <c r="AB65" s="197">
        <v>0</v>
      </c>
      <c r="AC65" s="197">
        <v>0</v>
      </c>
      <c r="AD65" s="197">
        <v>0</v>
      </c>
      <c r="AE65" s="197">
        <v>30</v>
      </c>
      <c r="AF65" s="197">
        <v>0</v>
      </c>
      <c r="AG65" s="197">
        <v>0</v>
      </c>
      <c r="AH65" s="197">
        <v>0</v>
      </c>
      <c r="AI65" s="197">
        <v>69.61</v>
      </c>
      <c r="AJ65" s="197">
        <v>0</v>
      </c>
      <c r="AK65" s="197">
        <v>0</v>
      </c>
      <c r="AL65" s="197">
        <v>0</v>
      </c>
      <c r="AM65" s="197">
        <v>0</v>
      </c>
      <c r="AN65" s="197">
        <v>0</v>
      </c>
      <c r="AO65">
        <v>0</v>
      </c>
      <c r="AP65" s="197">
        <v>48.28</v>
      </c>
      <c r="AQ65" s="197">
        <v>21.34</v>
      </c>
      <c r="AR65" s="197">
        <v>0</v>
      </c>
      <c r="AS65" s="197">
        <v>0</v>
      </c>
      <c r="AT65">
        <v>0</v>
      </c>
      <c r="AU65">
        <v>0</v>
      </c>
      <c r="AV65" s="197">
        <v>0</v>
      </c>
      <c r="AW65" s="197">
        <v>0</v>
      </c>
      <c r="AX65" s="197">
        <v>0</v>
      </c>
      <c r="AY65" s="197">
        <v>0</v>
      </c>
      <c r="AZ65" s="197">
        <v>0</v>
      </c>
      <c r="BA65" s="197">
        <v>0</v>
      </c>
      <c r="BB65" s="197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11.69</v>
      </c>
      <c r="H66" s="197">
        <v>0</v>
      </c>
      <c r="I66" s="197">
        <v>0</v>
      </c>
      <c r="J66" s="197">
        <v>0</v>
      </c>
      <c r="K66" s="197">
        <v>9.0399999999999991</v>
      </c>
      <c r="L66" s="197">
        <v>379.76</v>
      </c>
      <c r="M66" s="197">
        <v>21.34</v>
      </c>
      <c r="N66" s="197">
        <v>17.18</v>
      </c>
      <c r="O66" s="197">
        <v>0</v>
      </c>
      <c r="P66" s="197">
        <v>30.57</v>
      </c>
      <c r="Q66" s="197">
        <v>2.9</v>
      </c>
      <c r="R66" s="197">
        <v>12.57</v>
      </c>
      <c r="S66" s="197">
        <v>3.87</v>
      </c>
      <c r="T66" s="197">
        <v>0</v>
      </c>
      <c r="U66" s="197">
        <v>51.72</v>
      </c>
      <c r="V66" s="197">
        <v>3.38</v>
      </c>
      <c r="W66" s="197">
        <v>9.89</v>
      </c>
      <c r="X66" s="197">
        <v>29.15</v>
      </c>
      <c r="Y66" s="197">
        <v>0</v>
      </c>
      <c r="Z66">
        <v>0</v>
      </c>
      <c r="AA66" s="197">
        <v>11</v>
      </c>
      <c r="AB66" s="197">
        <v>0</v>
      </c>
      <c r="AC66" s="197">
        <v>0</v>
      </c>
      <c r="AD66" s="197">
        <v>0</v>
      </c>
      <c r="AE66" s="197">
        <v>30</v>
      </c>
      <c r="AF66" s="197">
        <v>0</v>
      </c>
      <c r="AG66" s="197">
        <v>0</v>
      </c>
      <c r="AH66" s="197">
        <v>0</v>
      </c>
      <c r="AI66" s="197">
        <v>69.61</v>
      </c>
      <c r="AJ66" s="197">
        <v>0</v>
      </c>
      <c r="AK66" s="197">
        <v>0</v>
      </c>
      <c r="AL66" s="197">
        <v>0</v>
      </c>
      <c r="AM66" s="197">
        <v>0</v>
      </c>
      <c r="AN66" s="197">
        <v>0</v>
      </c>
      <c r="AO66">
        <v>0</v>
      </c>
      <c r="AP66" s="197">
        <v>48.28</v>
      </c>
      <c r="AQ66" s="197">
        <v>21.34</v>
      </c>
      <c r="AR66" s="197">
        <v>0</v>
      </c>
      <c r="AS66" s="197">
        <v>0</v>
      </c>
      <c r="AT66">
        <v>0</v>
      </c>
      <c r="AU66">
        <v>0</v>
      </c>
      <c r="AV66" s="197">
        <v>0</v>
      </c>
      <c r="AW66" s="197">
        <v>0</v>
      </c>
      <c r="AX66" s="197">
        <v>0</v>
      </c>
      <c r="AY66" s="197">
        <v>0</v>
      </c>
      <c r="AZ66" s="197">
        <v>0</v>
      </c>
      <c r="BA66" s="197">
        <v>0</v>
      </c>
      <c r="BB66" s="197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7">
        <v>0</v>
      </c>
      <c r="C67" s="197">
        <v>0</v>
      </c>
      <c r="D67" s="197">
        <v>6.59</v>
      </c>
      <c r="E67" s="197">
        <v>0</v>
      </c>
      <c r="F67" s="197">
        <v>0</v>
      </c>
      <c r="G67" s="197">
        <v>11.69</v>
      </c>
      <c r="H67" s="197">
        <v>0</v>
      </c>
      <c r="I67" s="197">
        <v>0</v>
      </c>
      <c r="J67" s="197">
        <v>0</v>
      </c>
      <c r="K67" s="197">
        <v>9.0399999999999991</v>
      </c>
      <c r="L67" s="197">
        <v>387.49</v>
      </c>
      <c r="M67" s="197">
        <v>21.34</v>
      </c>
      <c r="N67" s="197">
        <v>17.18</v>
      </c>
      <c r="O67" s="197">
        <v>0</v>
      </c>
      <c r="P67" s="197">
        <v>30.57</v>
      </c>
      <c r="Q67" s="197">
        <v>2.9</v>
      </c>
      <c r="R67" s="197">
        <v>12.57</v>
      </c>
      <c r="S67" s="197">
        <v>3.87</v>
      </c>
      <c r="T67" s="197">
        <v>0</v>
      </c>
      <c r="U67" s="197">
        <v>51.72</v>
      </c>
      <c r="V67" s="197">
        <v>3.38</v>
      </c>
      <c r="W67" s="197">
        <v>9.89</v>
      </c>
      <c r="X67" s="197">
        <v>29.15</v>
      </c>
      <c r="Y67" s="197">
        <v>0</v>
      </c>
      <c r="Z67">
        <v>0</v>
      </c>
      <c r="AA67" s="197">
        <v>11</v>
      </c>
      <c r="AB67" s="197">
        <v>0</v>
      </c>
      <c r="AC67" s="197">
        <v>0</v>
      </c>
      <c r="AD67" s="197">
        <v>0</v>
      </c>
      <c r="AE67" s="197">
        <v>30</v>
      </c>
      <c r="AF67" s="197">
        <v>0</v>
      </c>
      <c r="AG67" s="197">
        <v>0</v>
      </c>
      <c r="AH67" s="197">
        <v>0</v>
      </c>
      <c r="AI67" s="197">
        <v>69.61</v>
      </c>
      <c r="AJ67" s="197">
        <v>0</v>
      </c>
      <c r="AK67" s="197">
        <v>0</v>
      </c>
      <c r="AL67" s="197">
        <v>0</v>
      </c>
      <c r="AM67" s="197">
        <v>0</v>
      </c>
      <c r="AN67" s="197">
        <v>0</v>
      </c>
      <c r="AO67">
        <v>0</v>
      </c>
      <c r="AP67" s="197">
        <v>48.28</v>
      </c>
      <c r="AQ67" s="197">
        <v>21.94</v>
      </c>
      <c r="AR67" s="197">
        <v>0</v>
      </c>
      <c r="AS67" s="197">
        <v>0</v>
      </c>
      <c r="AT67">
        <v>0</v>
      </c>
      <c r="AU67">
        <v>0</v>
      </c>
      <c r="AV67" s="197">
        <v>0</v>
      </c>
      <c r="AW67" s="197">
        <v>0</v>
      </c>
      <c r="AX67" s="197">
        <v>0</v>
      </c>
      <c r="AY67" s="197">
        <v>0</v>
      </c>
      <c r="AZ67" s="197">
        <v>0</v>
      </c>
      <c r="BA67" s="197">
        <v>0</v>
      </c>
      <c r="BB67" s="19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7">
        <v>0</v>
      </c>
      <c r="C68" s="197">
        <v>0</v>
      </c>
      <c r="D68" s="197">
        <v>6.59</v>
      </c>
      <c r="E68" s="197">
        <v>0</v>
      </c>
      <c r="F68" s="197">
        <v>0</v>
      </c>
      <c r="G68" s="197">
        <v>11.69</v>
      </c>
      <c r="H68" s="197">
        <v>0</v>
      </c>
      <c r="I68" s="197">
        <v>0</v>
      </c>
      <c r="J68" s="197">
        <v>0</v>
      </c>
      <c r="K68" s="197">
        <v>9.0399999999999991</v>
      </c>
      <c r="L68" s="197">
        <v>387.49</v>
      </c>
      <c r="M68" s="197">
        <v>21.34</v>
      </c>
      <c r="N68" s="197">
        <v>17.18</v>
      </c>
      <c r="O68" s="197">
        <v>0</v>
      </c>
      <c r="P68" s="197">
        <v>30.57</v>
      </c>
      <c r="Q68" s="197">
        <v>2.9</v>
      </c>
      <c r="R68" s="197">
        <v>12.57</v>
      </c>
      <c r="S68" s="197">
        <v>3.87</v>
      </c>
      <c r="T68" s="197">
        <v>0</v>
      </c>
      <c r="U68" s="197">
        <v>51.72</v>
      </c>
      <c r="V68" s="197">
        <v>3.38</v>
      </c>
      <c r="W68" s="197">
        <v>9.89</v>
      </c>
      <c r="X68" s="197">
        <v>29.15</v>
      </c>
      <c r="Y68" s="197">
        <v>0</v>
      </c>
      <c r="Z68">
        <v>0</v>
      </c>
      <c r="AA68" s="197">
        <v>11</v>
      </c>
      <c r="AB68" s="197">
        <v>0</v>
      </c>
      <c r="AC68" s="197">
        <v>0</v>
      </c>
      <c r="AD68" s="197">
        <v>0</v>
      </c>
      <c r="AE68" s="197">
        <v>30</v>
      </c>
      <c r="AF68" s="197">
        <v>0</v>
      </c>
      <c r="AG68" s="197">
        <v>0</v>
      </c>
      <c r="AH68" s="197">
        <v>0</v>
      </c>
      <c r="AI68" s="197">
        <v>69.61</v>
      </c>
      <c r="AJ68" s="197">
        <v>0</v>
      </c>
      <c r="AK68" s="197">
        <v>0</v>
      </c>
      <c r="AL68" s="197">
        <v>0</v>
      </c>
      <c r="AM68" s="197">
        <v>0</v>
      </c>
      <c r="AN68" s="197">
        <v>0</v>
      </c>
      <c r="AO68">
        <v>0</v>
      </c>
      <c r="AP68" s="197">
        <v>48.28</v>
      </c>
      <c r="AQ68" s="197">
        <v>21.94</v>
      </c>
      <c r="AR68" s="197">
        <v>0</v>
      </c>
      <c r="AS68" s="197">
        <v>0</v>
      </c>
      <c r="AT68">
        <v>0</v>
      </c>
      <c r="AU68">
        <v>0</v>
      </c>
      <c r="AV68" s="197">
        <v>0</v>
      </c>
      <c r="AW68" s="197">
        <v>0</v>
      </c>
      <c r="AX68" s="197">
        <v>0</v>
      </c>
      <c r="AY68" s="197">
        <v>0</v>
      </c>
      <c r="AZ68" s="197">
        <v>0</v>
      </c>
      <c r="BA68" s="197">
        <v>0</v>
      </c>
      <c r="BB68" s="197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7">
        <v>0</v>
      </c>
      <c r="C69" s="197">
        <v>0</v>
      </c>
      <c r="D69" s="197">
        <v>6.59</v>
      </c>
      <c r="E69" s="197">
        <v>0</v>
      </c>
      <c r="F69" s="197">
        <v>0</v>
      </c>
      <c r="G69" s="197">
        <v>11.69</v>
      </c>
      <c r="H69" s="197">
        <v>0</v>
      </c>
      <c r="I69" s="197">
        <v>0</v>
      </c>
      <c r="J69" s="197">
        <v>0</v>
      </c>
      <c r="K69" s="197">
        <v>9.0399999999999991</v>
      </c>
      <c r="L69" s="197">
        <v>387.49</v>
      </c>
      <c r="M69" s="197">
        <v>21.34</v>
      </c>
      <c r="N69" s="197">
        <v>17.18</v>
      </c>
      <c r="O69" s="197">
        <v>0</v>
      </c>
      <c r="P69" s="197">
        <v>30.57</v>
      </c>
      <c r="Q69" s="197">
        <v>2.9</v>
      </c>
      <c r="R69" s="197">
        <v>12.57</v>
      </c>
      <c r="S69" s="197">
        <v>3.87</v>
      </c>
      <c r="T69" s="197">
        <v>0</v>
      </c>
      <c r="U69" s="197">
        <v>51.72</v>
      </c>
      <c r="V69" s="197">
        <v>3.38</v>
      </c>
      <c r="W69" s="197">
        <v>9.89</v>
      </c>
      <c r="X69" s="197">
        <v>29.15</v>
      </c>
      <c r="Y69" s="197">
        <v>0</v>
      </c>
      <c r="Z69">
        <v>0</v>
      </c>
      <c r="AA69" s="197">
        <v>8.64</v>
      </c>
      <c r="AB69" s="197">
        <v>0</v>
      </c>
      <c r="AC69" s="197">
        <v>0</v>
      </c>
      <c r="AD69" s="197">
        <v>0</v>
      </c>
      <c r="AE69" s="197">
        <v>27.59</v>
      </c>
      <c r="AF69" s="197">
        <v>0</v>
      </c>
      <c r="AG69" s="197">
        <v>0</v>
      </c>
      <c r="AH69" s="197">
        <v>0</v>
      </c>
      <c r="AI69" s="197">
        <v>66.34</v>
      </c>
      <c r="AJ69" s="197">
        <v>0</v>
      </c>
      <c r="AK69" s="197">
        <v>0</v>
      </c>
      <c r="AL69" s="197">
        <v>0</v>
      </c>
      <c r="AM69" s="197">
        <v>0</v>
      </c>
      <c r="AN69" s="197">
        <v>0</v>
      </c>
      <c r="AO69">
        <v>0</v>
      </c>
      <c r="AP69" s="197">
        <v>48.28</v>
      </c>
      <c r="AQ69" s="197">
        <v>21.94</v>
      </c>
      <c r="AR69" s="197">
        <v>0</v>
      </c>
      <c r="AS69" s="197">
        <v>0</v>
      </c>
      <c r="AT69">
        <v>0</v>
      </c>
      <c r="AU69">
        <v>0</v>
      </c>
      <c r="AV69" s="197">
        <v>0</v>
      </c>
      <c r="AW69" s="197">
        <v>0</v>
      </c>
      <c r="AX69" s="197">
        <v>0</v>
      </c>
      <c r="AY69" s="197">
        <v>0</v>
      </c>
      <c r="AZ69" s="197">
        <v>0</v>
      </c>
      <c r="BA69" s="197">
        <v>0</v>
      </c>
      <c r="BB69" s="197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7">
        <v>0</v>
      </c>
      <c r="C70" s="197">
        <v>0</v>
      </c>
      <c r="D70" s="197">
        <v>6.59</v>
      </c>
      <c r="E70" s="197">
        <v>0</v>
      </c>
      <c r="F70" s="197">
        <v>0</v>
      </c>
      <c r="G70" s="197">
        <v>11.69</v>
      </c>
      <c r="H70" s="197">
        <v>0</v>
      </c>
      <c r="I70" s="197">
        <v>0</v>
      </c>
      <c r="J70" s="197">
        <v>0</v>
      </c>
      <c r="K70" s="197">
        <v>9.0399999999999991</v>
      </c>
      <c r="L70" s="197">
        <v>402.95</v>
      </c>
      <c r="M70" s="197">
        <v>21.34</v>
      </c>
      <c r="N70" s="197">
        <v>17.18</v>
      </c>
      <c r="O70" s="197">
        <v>0</v>
      </c>
      <c r="P70" s="197">
        <v>30.57</v>
      </c>
      <c r="Q70" s="197">
        <v>2.9</v>
      </c>
      <c r="R70" s="197">
        <v>12.57</v>
      </c>
      <c r="S70" s="197">
        <v>3.87</v>
      </c>
      <c r="T70" s="197">
        <v>0</v>
      </c>
      <c r="U70" s="197">
        <v>51.72</v>
      </c>
      <c r="V70" s="197">
        <v>3.38</v>
      </c>
      <c r="W70" s="197">
        <v>9.89</v>
      </c>
      <c r="X70" s="197">
        <v>29.15</v>
      </c>
      <c r="Y70" s="197">
        <v>0</v>
      </c>
      <c r="Z70">
        <v>0</v>
      </c>
      <c r="AA70" s="197">
        <v>8.64</v>
      </c>
      <c r="AB70" s="197">
        <v>0</v>
      </c>
      <c r="AC70" s="197">
        <v>0</v>
      </c>
      <c r="AD70" s="197">
        <v>0</v>
      </c>
      <c r="AE70" s="197">
        <v>27.59</v>
      </c>
      <c r="AF70" s="197">
        <v>0</v>
      </c>
      <c r="AG70" s="197">
        <v>0</v>
      </c>
      <c r="AH70" s="197">
        <v>0</v>
      </c>
      <c r="AI70" s="197">
        <v>66.34</v>
      </c>
      <c r="AJ70" s="197">
        <v>0</v>
      </c>
      <c r="AK70" s="197">
        <v>0</v>
      </c>
      <c r="AL70" s="197">
        <v>0</v>
      </c>
      <c r="AM70" s="197">
        <v>0</v>
      </c>
      <c r="AN70" s="197">
        <v>0</v>
      </c>
      <c r="AO70">
        <v>0</v>
      </c>
      <c r="AP70" s="197">
        <v>48.28</v>
      </c>
      <c r="AQ70" s="197">
        <v>21.94</v>
      </c>
      <c r="AR70" s="197">
        <v>0</v>
      </c>
      <c r="AS70" s="197">
        <v>0</v>
      </c>
      <c r="AT70">
        <v>0</v>
      </c>
      <c r="AU70">
        <v>0</v>
      </c>
      <c r="AV70" s="197">
        <v>0</v>
      </c>
      <c r="AW70" s="197">
        <v>0</v>
      </c>
      <c r="AX70" s="197">
        <v>0</v>
      </c>
      <c r="AY70" s="197">
        <v>0</v>
      </c>
      <c r="AZ70" s="197">
        <v>0</v>
      </c>
      <c r="BA70" s="197">
        <v>0</v>
      </c>
      <c r="BB70" s="197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7">
        <v>0</v>
      </c>
      <c r="C71" s="197">
        <v>0</v>
      </c>
      <c r="D71" s="197">
        <v>0.17</v>
      </c>
      <c r="E71" s="197">
        <v>0</v>
      </c>
      <c r="F71" s="197">
        <v>0</v>
      </c>
      <c r="G71" s="197">
        <v>0.33</v>
      </c>
      <c r="H71" s="197">
        <v>0</v>
      </c>
      <c r="I71" s="197">
        <v>0</v>
      </c>
      <c r="J71" s="197">
        <v>0</v>
      </c>
      <c r="K71" s="197">
        <v>9.0399999999999991</v>
      </c>
      <c r="L71" s="197">
        <v>456.1</v>
      </c>
      <c r="M71" s="197">
        <v>21.34</v>
      </c>
      <c r="N71" s="197">
        <v>17.18</v>
      </c>
      <c r="O71" s="197">
        <v>0</v>
      </c>
      <c r="P71" s="197">
        <v>30.57</v>
      </c>
      <c r="Q71" s="197">
        <v>5.92</v>
      </c>
      <c r="R71" s="197">
        <v>12.57</v>
      </c>
      <c r="S71" s="197">
        <v>7.83</v>
      </c>
      <c r="T71" s="197">
        <v>0</v>
      </c>
      <c r="U71" s="197">
        <v>51.72</v>
      </c>
      <c r="V71" s="197">
        <v>3.38</v>
      </c>
      <c r="W71" s="197">
        <v>9.89</v>
      </c>
      <c r="X71" s="197">
        <v>29.15</v>
      </c>
      <c r="Y71" s="197">
        <v>0</v>
      </c>
      <c r="Z71">
        <v>0</v>
      </c>
      <c r="AA71" s="197">
        <v>8.64</v>
      </c>
      <c r="AB71" s="197">
        <v>0</v>
      </c>
      <c r="AC71" s="197">
        <v>0</v>
      </c>
      <c r="AD71" s="197">
        <v>0</v>
      </c>
      <c r="AE71" s="197">
        <v>27.59</v>
      </c>
      <c r="AF71" s="197">
        <v>0</v>
      </c>
      <c r="AG71" s="197">
        <v>0</v>
      </c>
      <c r="AH71" s="197">
        <v>0</v>
      </c>
      <c r="AI71" s="197">
        <v>66.34</v>
      </c>
      <c r="AJ71" s="197">
        <v>0</v>
      </c>
      <c r="AK71" s="197">
        <v>0</v>
      </c>
      <c r="AL71" s="197">
        <v>0</v>
      </c>
      <c r="AM71" s="197">
        <v>0</v>
      </c>
      <c r="AN71" s="197">
        <v>0</v>
      </c>
      <c r="AO71">
        <v>0</v>
      </c>
      <c r="AP71" s="197">
        <v>48.28</v>
      </c>
      <c r="AQ71" s="197">
        <v>21.94</v>
      </c>
      <c r="AR71" s="197">
        <v>0</v>
      </c>
      <c r="AS71" s="197">
        <v>0</v>
      </c>
      <c r="AT71">
        <v>0</v>
      </c>
      <c r="AU71">
        <v>0</v>
      </c>
      <c r="AV71" s="197">
        <v>0</v>
      </c>
      <c r="AW71" s="197">
        <v>0</v>
      </c>
      <c r="AX71" s="197">
        <v>0</v>
      </c>
      <c r="AY71" s="197">
        <v>0</v>
      </c>
      <c r="AZ71" s="197">
        <v>0</v>
      </c>
      <c r="BA71" s="197">
        <v>0</v>
      </c>
      <c r="BB71" s="197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0</v>
      </c>
      <c r="H72" s="197">
        <v>0</v>
      </c>
      <c r="I72" s="197">
        <v>0</v>
      </c>
      <c r="J72" s="197">
        <v>0</v>
      </c>
      <c r="K72" s="197">
        <v>9.0399999999999991</v>
      </c>
      <c r="L72" s="197">
        <v>483.15</v>
      </c>
      <c r="M72" s="197">
        <v>21.34</v>
      </c>
      <c r="N72" s="197">
        <v>17.18</v>
      </c>
      <c r="O72" s="197">
        <v>0</v>
      </c>
      <c r="P72" s="197">
        <v>30.57</v>
      </c>
      <c r="Q72" s="197">
        <v>5.92</v>
      </c>
      <c r="R72" s="197">
        <v>12.57</v>
      </c>
      <c r="S72" s="197">
        <v>7.83</v>
      </c>
      <c r="T72" s="197">
        <v>0</v>
      </c>
      <c r="U72" s="197">
        <v>51.72</v>
      </c>
      <c r="V72" s="197">
        <v>3.5</v>
      </c>
      <c r="W72" s="197">
        <v>9.89</v>
      </c>
      <c r="X72" s="197">
        <v>29.15</v>
      </c>
      <c r="Y72" s="197">
        <v>0</v>
      </c>
      <c r="Z72">
        <v>0</v>
      </c>
      <c r="AA72" s="197">
        <v>8.64</v>
      </c>
      <c r="AB72" s="197">
        <v>0</v>
      </c>
      <c r="AC72" s="197">
        <v>0</v>
      </c>
      <c r="AD72" s="197">
        <v>0</v>
      </c>
      <c r="AE72" s="197">
        <v>27.59</v>
      </c>
      <c r="AF72" s="197">
        <v>0</v>
      </c>
      <c r="AG72" s="197">
        <v>0</v>
      </c>
      <c r="AH72" s="197">
        <v>0</v>
      </c>
      <c r="AI72" s="197">
        <v>66.34</v>
      </c>
      <c r="AJ72" s="197">
        <v>0</v>
      </c>
      <c r="AK72" s="197">
        <v>0</v>
      </c>
      <c r="AL72" s="197">
        <v>0</v>
      </c>
      <c r="AM72" s="197">
        <v>0</v>
      </c>
      <c r="AN72" s="197">
        <v>0</v>
      </c>
      <c r="AO72">
        <v>0</v>
      </c>
      <c r="AP72" s="197">
        <v>48.28</v>
      </c>
      <c r="AQ72" s="197">
        <v>21.94</v>
      </c>
      <c r="AR72" s="197">
        <v>0</v>
      </c>
      <c r="AS72" s="197">
        <v>0</v>
      </c>
      <c r="AT72">
        <v>0</v>
      </c>
      <c r="AU72">
        <v>0</v>
      </c>
      <c r="AV72" s="197">
        <v>0</v>
      </c>
      <c r="AW72" s="197">
        <v>0</v>
      </c>
      <c r="AX72" s="197">
        <v>0</v>
      </c>
      <c r="AY72" s="197">
        <v>0</v>
      </c>
      <c r="AZ72" s="197">
        <v>0</v>
      </c>
      <c r="BA72" s="197">
        <v>0</v>
      </c>
      <c r="BB72" s="197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0</v>
      </c>
      <c r="H73" s="197">
        <v>0</v>
      </c>
      <c r="I73" s="197">
        <v>0</v>
      </c>
      <c r="J73" s="197">
        <v>0</v>
      </c>
      <c r="K73" s="197">
        <v>9.0399999999999991</v>
      </c>
      <c r="L73" s="197">
        <v>550</v>
      </c>
      <c r="M73" s="197">
        <v>21.34</v>
      </c>
      <c r="N73" s="197">
        <v>17.18</v>
      </c>
      <c r="O73" s="197">
        <v>0</v>
      </c>
      <c r="P73" s="197">
        <v>30.57</v>
      </c>
      <c r="Q73" s="197">
        <v>5.92</v>
      </c>
      <c r="R73" s="197">
        <v>12.57</v>
      </c>
      <c r="S73" s="197">
        <v>7.83</v>
      </c>
      <c r="T73" s="197">
        <v>0</v>
      </c>
      <c r="U73" s="197">
        <v>51.72</v>
      </c>
      <c r="V73" s="197">
        <v>3.5</v>
      </c>
      <c r="W73" s="197">
        <v>9.89</v>
      </c>
      <c r="X73" s="197">
        <v>29.15</v>
      </c>
      <c r="Y73" s="197">
        <v>0</v>
      </c>
      <c r="Z73">
        <v>0</v>
      </c>
      <c r="AA73" s="197">
        <v>8.64</v>
      </c>
      <c r="AB73" s="197">
        <v>0</v>
      </c>
      <c r="AC73" s="197">
        <v>0</v>
      </c>
      <c r="AD73" s="197">
        <v>0</v>
      </c>
      <c r="AE73" s="197">
        <v>27.59</v>
      </c>
      <c r="AF73" s="197">
        <v>0</v>
      </c>
      <c r="AG73" s="197">
        <v>0</v>
      </c>
      <c r="AH73" s="197">
        <v>0</v>
      </c>
      <c r="AI73" s="197">
        <v>66.34</v>
      </c>
      <c r="AJ73" s="197">
        <v>0</v>
      </c>
      <c r="AK73" s="197">
        <v>0</v>
      </c>
      <c r="AL73" s="197">
        <v>0</v>
      </c>
      <c r="AM73" s="197">
        <v>0</v>
      </c>
      <c r="AN73" s="197">
        <v>0</v>
      </c>
      <c r="AO73">
        <v>0</v>
      </c>
      <c r="AP73" s="197">
        <v>48.28</v>
      </c>
      <c r="AQ73" s="197">
        <v>21.94</v>
      </c>
      <c r="AR73" s="197">
        <v>0</v>
      </c>
      <c r="AS73" s="197">
        <v>0</v>
      </c>
      <c r="AT73">
        <v>0</v>
      </c>
      <c r="AU73">
        <v>0</v>
      </c>
      <c r="AV73" s="197">
        <v>0</v>
      </c>
      <c r="AW73" s="197">
        <v>0</v>
      </c>
      <c r="AX73" s="197">
        <v>0</v>
      </c>
      <c r="AY73" s="197">
        <v>0</v>
      </c>
      <c r="AZ73" s="197">
        <v>0</v>
      </c>
      <c r="BA73" s="197">
        <v>0</v>
      </c>
      <c r="BB73" s="197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0</v>
      </c>
      <c r="H74" s="197">
        <v>0</v>
      </c>
      <c r="I74" s="197">
        <v>0</v>
      </c>
      <c r="J74" s="197">
        <v>0</v>
      </c>
      <c r="K74" s="197">
        <v>9.0399999999999991</v>
      </c>
      <c r="L74" s="197">
        <v>575.24</v>
      </c>
      <c r="M74" s="197">
        <v>21.34</v>
      </c>
      <c r="N74" s="197">
        <v>17.18</v>
      </c>
      <c r="O74" s="197">
        <v>0</v>
      </c>
      <c r="P74" s="197">
        <v>30.57</v>
      </c>
      <c r="Q74" s="197">
        <v>5.92</v>
      </c>
      <c r="R74" s="197">
        <v>12.57</v>
      </c>
      <c r="S74" s="197">
        <v>7.83</v>
      </c>
      <c r="T74" s="197">
        <v>0</v>
      </c>
      <c r="U74" s="197">
        <v>51.72</v>
      </c>
      <c r="V74" s="197">
        <v>3.5</v>
      </c>
      <c r="W74" s="197">
        <v>9.89</v>
      </c>
      <c r="X74" s="197">
        <v>29.15</v>
      </c>
      <c r="Y74" s="197">
        <v>0</v>
      </c>
      <c r="Z74">
        <v>0</v>
      </c>
      <c r="AA74" s="197">
        <v>8.64</v>
      </c>
      <c r="AB74" s="197">
        <v>0</v>
      </c>
      <c r="AC74" s="197">
        <v>0</v>
      </c>
      <c r="AD74" s="197">
        <v>0</v>
      </c>
      <c r="AE74" s="197">
        <v>27.59</v>
      </c>
      <c r="AF74" s="197">
        <v>0</v>
      </c>
      <c r="AG74" s="197">
        <v>0</v>
      </c>
      <c r="AH74" s="197">
        <v>0</v>
      </c>
      <c r="AI74" s="197">
        <v>66.34</v>
      </c>
      <c r="AJ74" s="197">
        <v>0</v>
      </c>
      <c r="AK74" s="197">
        <v>0</v>
      </c>
      <c r="AL74" s="197">
        <v>0</v>
      </c>
      <c r="AM74" s="197">
        <v>0</v>
      </c>
      <c r="AN74" s="197">
        <v>0</v>
      </c>
      <c r="AO74">
        <v>0</v>
      </c>
      <c r="AP74" s="197">
        <v>48.28</v>
      </c>
      <c r="AQ74" s="197">
        <v>21.94</v>
      </c>
      <c r="AR74" s="197">
        <v>0</v>
      </c>
      <c r="AS74" s="197">
        <v>0</v>
      </c>
      <c r="AT74">
        <v>0</v>
      </c>
      <c r="AU74">
        <v>0</v>
      </c>
      <c r="AV74" s="197">
        <v>0</v>
      </c>
      <c r="AW74" s="197">
        <v>0</v>
      </c>
      <c r="AX74" s="197">
        <v>0</v>
      </c>
      <c r="AY74" s="197">
        <v>0</v>
      </c>
      <c r="AZ74" s="197">
        <v>0</v>
      </c>
      <c r="BA74" s="197">
        <v>0</v>
      </c>
      <c r="BB74" s="197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0</v>
      </c>
      <c r="H75" s="197">
        <v>0</v>
      </c>
      <c r="I75" s="197">
        <v>0</v>
      </c>
      <c r="J75" s="197">
        <v>0</v>
      </c>
      <c r="K75" s="197">
        <v>9.0399999999999991</v>
      </c>
      <c r="L75" s="197">
        <v>575.24</v>
      </c>
      <c r="M75" s="197">
        <v>21.34</v>
      </c>
      <c r="N75" s="197">
        <v>17.18</v>
      </c>
      <c r="O75" s="197">
        <v>0</v>
      </c>
      <c r="P75" s="197">
        <v>30.57</v>
      </c>
      <c r="Q75" s="197">
        <v>5.92</v>
      </c>
      <c r="R75" s="197">
        <v>12.57</v>
      </c>
      <c r="S75" s="197">
        <v>7.83</v>
      </c>
      <c r="T75" s="197">
        <v>0</v>
      </c>
      <c r="U75" s="197">
        <v>51.72</v>
      </c>
      <c r="V75" s="197">
        <v>3.5</v>
      </c>
      <c r="W75" s="197">
        <v>9.89</v>
      </c>
      <c r="X75" s="197">
        <v>29.15</v>
      </c>
      <c r="Y75" s="197">
        <v>0</v>
      </c>
      <c r="Z75">
        <v>0</v>
      </c>
      <c r="AA75" s="197">
        <v>8.64</v>
      </c>
      <c r="AB75" s="197">
        <v>0</v>
      </c>
      <c r="AC75" s="197">
        <v>0</v>
      </c>
      <c r="AD75" s="197">
        <v>0</v>
      </c>
      <c r="AE75" s="197">
        <v>27.96</v>
      </c>
      <c r="AF75" s="197">
        <v>0</v>
      </c>
      <c r="AG75" s="197">
        <v>0</v>
      </c>
      <c r="AH75" s="197">
        <v>0</v>
      </c>
      <c r="AI75" s="197">
        <v>66.34</v>
      </c>
      <c r="AJ75" s="197">
        <v>0</v>
      </c>
      <c r="AK75" s="197">
        <v>0</v>
      </c>
      <c r="AL75" s="197">
        <v>0</v>
      </c>
      <c r="AM75" s="197">
        <v>0</v>
      </c>
      <c r="AN75" s="197">
        <v>0</v>
      </c>
      <c r="AO75">
        <v>0</v>
      </c>
      <c r="AP75" s="197">
        <v>48.28</v>
      </c>
      <c r="AQ75" s="197">
        <v>21.94</v>
      </c>
      <c r="AR75" s="197">
        <v>0</v>
      </c>
      <c r="AS75" s="197">
        <v>0</v>
      </c>
      <c r="AT75">
        <v>0</v>
      </c>
      <c r="AU75">
        <v>0</v>
      </c>
      <c r="AV75" s="197">
        <v>0</v>
      </c>
      <c r="AW75" s="197">
        <v>0</v>
      </c>
      <c r="AX75" s="197">
        <v>0</v>
      </c>
      <c r="AY75" s="197">
        <v>0</v>
      </c>
      <c r="AZ75" s="197">
        <v>0</v>
      </c>
      <c r="BA75" s="197">
        <v>0</v>
      </c>
      <c r="BB75" s="197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0</v>
      </c>
      <c r="H76" s="197">
        <v>0</v>
      </c>
      <c r="I76" s="197">
        <v>0</v>
      </c>
      <c r="J76" s="197">
        <v>0</v>
      </c>
      <c r="K76" s="197">
        <v>9.0399999999999991</v>
      </c>
      <c r="L76" s="197">
        <v>575.24</v>
      </c>
      <c r="M76" s="197">
        <v>21.34</v>
      </c>
      <c r="N76" s="197">
        <v>17.18</v>
      </c>
      <c r="O76" s="197">
        <v>0</v>
      </c>
      <c r="P76" s="197">
        <v>30.57</v>
      </c>
      <c r="Q76" s="197">
        <v>5.92</v>
      </c>
      <c r="R76" s="197">
        <v>12.57</v>
      </c>
      <c r="S76" s="197">
        <v>7.83</v>
      </c>
      <c r="T76" s="197">
        <v>0</v>
      </c>
      <c r="U76" s="197">
        <v>51.72</v>
      </c>
      <c r="V76" s="197">
        <v>3.5</v>
      </c>
      <c r="W76" s="197">
        <v>9.89</v>
      </c>
      <c r="X76" s="197">
        <v>29.15</v>
      </c>
      <c r="Y76" s="197">
        <v>0</v>
      </c>
      <c r="Z76">
        <v>0</v>
      </c>
      <c r="AA76" s="197">
        <v>8.64</v>
      </c>
      <c r="AB76" s="197">
        <v>0</v>
      </c>
      <c r="AC76" s="197">
        <v>0</v>
      </c>
      <c r="AD76" s="197">
        <v>0</v>
      </c>
      <c r="AE76" s="197">
        <v>27.96</v>
      </c>
      <c r="AF76" s="197">
        <v>0</v>
      </c>
      <c r="AG76" s="197">
        <v>0</v>
      </c>
      <c r="AH76" s="197">
        <v>0</v>
      </c>
      <c r="AI76" s="197">
        <v>66.34</v>
      </c>
      <c r="AJ76" s="197">
        <v>0</v>
      </c>
      <c r="AK76" s="197">
        <v>0</v>
      </c>
      <c r="AL76" s="197">
        <v>0</v>
      </c>
      <c r="AM76" s="197">
        <v>0</v>
      </c>
      <c r="AN76" s="197">
        <v>0</v>
      </c>
      <c r="AO76">
        <v>0</v>
      </c>
      <c r="AP76" s="197">
        <v>48.28</v>
      </c>
      <c r="AQ76" s="197">
        <v>21.94</v>
      </c>
      <c r="AR76" s="197">
        <v>0</v>
      </c>
      <c r="AS76" s="197">
        <v>0</v>
      </c>
      <c r="AT76">
        <v>0</v>
      </c>
      <c r="AU76">
        <v>0</v>
      </c>
      <c r="AV76" s="197">
        <v>0</v>
      </c>
      <c r="AW76" s="197">
        <v>0</v>
      </c>
      <c r="AX76" s="197">
        <v>0</v>
      </c>
      <c r="AY76" s="197">
        <v>0</v>
      </c>
      <c r="AZ76" s="197">
        <v>0</v>
      </c>
      <c r="BA76" s="197">
        <v>0</v>
      </c>
      <c r="BB76" s="197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0</v>
      </c>
      <c r="H77" s="197">
        <v>0</v>
      </c>
      <c r="I77" s="197">
        <v>0</v>
      </c>
      <c r="J77" s="197">
        <v>0</v>
      </c>
      <c r="K77" s="197">
        <v>9.0399999999999991</v>
      </c>
      <c r="L77" s="197">
        <v>575.24</v>
      </c>
      <c r="M77" s="197">
        <v>21.34</v>
      </c>
      <c r="N77" s="197">
        <v>17.18</v>
      </c>
      <c r="O77" s="197">
        <v>0</v>
      </c>
      <c r="P77" s="197">
        <v>30.57</v>
      </c>
      <c r="Q77" s="197">
        <v>5.92</v>
      </c>
      <c r="R77" s="197">
        <v>12.57</v>
      </c>
      <c r="S77" s="197">
        <v>7.83</v>
      </c>
      <c r="T77" s="197">
        <v>0</v>
      </c>
      <c r="U77" s="197">
        <v>51.72</v>
      </c>
      <c r="V77" s="197">
        <v>3.38</v>
      </c>
      <c r="W77" s="197">
        <v>9.89</v>
      </c>
      <c r="X77" s="197">
        <v>29.15</v>
      </c>
      <c r="Y77" s="197">
        <v>0</v>
      </c>
      <c r="Z77">
        <v>0</v>
      </c>
      <c r="AA77" s="197">
        <v>8.64</v>
      </c>
      <c r="AB77" s="197">
        <v>0</v>
      </c>
      <c r="AC77" s="197">
        <v>0</v>
      </c>
      <c r="AD77" s="197">
        <v>0</v>
      </c>
      <c r="AE77" s="197">
        <v>27.96</v>
      </c>
      <c r="AF77" s="197">
        <v>0</v>
      </c>
      <c r="AG77" s="197">
        <v>0</v>
      </c>
      <c r="AH77" s="197">
        <v>0</v>
      </c>
      <c r="AI77" s="197">
        <v>67.430000000000007</v>
      </c>
      <c r="AJ77" s="197">
        <v>0</v>
      </c>
      <c r="AK77" s="197">
        <v>0</v>
      </c>
      <c r="AL77" s="197">
        <v>0</v>
      </c>
      <c r="AM77" s="197">
        <v>0</v>
      </c>
      <c r="AN77" s="197">
        <v>0</v>
      </c>
      <c r="AO77">
        <v>0</v>
      </c>
      <c r="AP77" s="197">
        <v>48.28</v>
      </c>
      <c r="AQ77" s="197">
        <v>21.94</v>
      </c>
      <c r="AR77" s="197">
        <v>0</v>
      </c>
      <c r="AS77" s="197">
        <v>0</v>
      </c>
      <c r="AT77">
        <v>0</v>
      </c>
      <c r="AU77">
        <v>0</v>
      </c>
      <c r="AV77" s="197">
        <v>0</v>
      </c>
      <c r="AW77" s="197">
        <v>0</v>
      </c>
      <c r="AX77" s="197">
        <v>0</v>
      </c>
      <c r="AY77" s="197">
        <v>0</v>
      </c>
      <c r="AZ77" s="197">
        <v>0</v>
      </c>
      <c r="BA77" s="197">
        <v>0</v>
      </c>
      <c r="BB77" s="19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0</v>
      </c>
      <c r="H78" s="197">
        <v>0</v>
      </c>
      <c r="I78" s="197">
        <v>0</v>
      </c>
      <c r="J78" s="197">
        <v>0</v>
      </c>
      <c r="K78" s="197">
        <v>9.0399999999999991</v>
      </c>
      <c r="L78" s="197">
        <v>575.24</v>
      </c>
      <c r="M78" s="197">
        <v>21.34</v>
      </c>
      <c r="N78" s="197">
        <v>17.18</v>
      </c>
      <c r="O78" s="197">
        <v>0</v>
      </c>
      <c r="P78" s="197">
        <v>30.57</v>
      </c>
      <c r="Q78" s="197">
        <v>5.92</v>
      </c>
      <c r="R78" s="197">
        <v>12.57</v>
      </c>
      <c r="S78" s="197">
        <v>7.83</v>
      </c>
      <c r="T78" s="197">
        <v>0</v>
      </c>
      <c r="U78" s="197">
        <v>51.72</v>
      </c>
      <c r="V78" s="197">
        <v>3.38</v>
      </c>
      <c r="W78" s="197">
        <v>9.89</v>
      </c>
      <c r="X78" s="197">
        <v>29.15</v>
      </c>
      <c r="Y78" s="197">
        <v>0</v>
      </c>
      <c r="Z78">
        <v>0</v>
      </c>
      <c r="AA78" s="197">
        <v>8.64</v>
      </c>
      <c r="AB78" s="197">
        <v>0</v>
      </c>
      <c r="AC78" s="197">
        <v>0</v>
      </c>
      <c r="AD78" s="197">
        <v>0</v>
      </c>
      <c r="AE78" s="197">
        <v>27.96</v>
      </c>
      <c r="AF78" s="197">
        <v>0</v>
      </c>
      <c r="AG78" s="197">
        <v>0</v>
      </c>
      <c r="AH78" s="197">
        <v>0</v>
      </c>
      <c r="AI78" s="197">
        <v>67.430000000000007</v>
      </c>
      <c r="AJ78" s="197">
        <v>0</v>
      </c>
      <c r="AK78" s="197">
        <v>0</v>
      </c>
      <c r="AL78" s="197">
        <v>0</v>
      </c>
      <c r="AM78" s="197">
        <v>0</v>
      </c>
      <c r="AN78" s="197">
        <v>0</v>
      </c>
      <c r="AO78">
        <v>0</v>
      </c>
      <c r="AP78" s="197">
        <v>48.28</v>
      </c>
      <c r="AQ78" s="197">
        <v>21.94</v>
      </c>
      <c r="AR78" s="197">
        <v>0</v>
      </c>
      <c r="AS78" s="197">
        <v>0</v>
      </c>
      <c r="AT78">
        <v>0</v>
      </c>
      <c r="AU78">
        <v>0</v>
      </c>
      <c r="AV78" s="197">
        <v>0</v>
      </c>
      <c r="AW78" s="197">
        <v>0</v>
      </c>
      <c r="AX78" s="197">
        <v>0</v>
      </c>
      <c r="AY78" s="197">
        <v>0</v>
      </c>
      <c r="AZ78" s="197">
        <v>0</v>
      </c>
      <c r="BA78" s="197">
        <v>0</v>
      </c>
      <c r="BB78" s="197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0</v>
      </c>
      <c r="H79" s="197">
        <v>0</v>
      </c>
      <c r="I79" s="197">
        <v>0</v>
      </c>
      <c r="J79" s="197">
        <v>0</v>
      </c>
      <c r="K79" s="197">
        <v>9.0399999999999991</v>
      </c>
      <c r="L79" s="197">
        <v>575.24</v>
      </c>
      <c r="M79" s="197">
        <v>21.34</v>
      </c>
      <c r="N79" s="197">
        <v>17.18</v>
      </c>
      <c r="O79" s="197">
        <v>0</v>
      </c>
      <c r="P79" s="197">
        <v>30.57</v>
      </c>
      <c r="Q79" s="197">
        <v>5.92</v>
      </c>
      <c r="R79" s="197">
        <v>12.57</v>
      </c>
      <c r="S79" s="197">
        <v>7.83</v>
      </c>
      <c r="T79" s="197">
        <v>0</v>
      </c>
      <c r="U79" s="197">
        <v>51.72</v>
      </c>
      <c r="V79" s="197">
        <v>3.38</v>
      </c>
      <c r="W79" s="197">
        <v>9.89</v>
      </c>
      <c r="X79" s="197">
        <v>29.15</v>
      </c>
      <c r="Y79" s="197">
        <v>0</v>
      </c>
      <c r="Z79">
        <v>0</v>
      </c>
      <c r="AA79" s="197">
        <v>8.9</v>
      </c>
      <c r="AB79" s="197">
        <v>0</v>
      </c>
      <c r="AC79" s="197">
        <v>0</v>
      </c>
      <c r="AD79" s="197">
        <v>0</v>
      </c>
      <c r="AE79" s="197">
        <v>28.15</v>
      </c>
      <c r="AF79" s="197">
        <v>0</v>
      </c>
      <c r="AG79" s="197">
        <v>0</v>
      </c>
      <c r="AH79" s="197">
        <v>0</v>
      </c>
      <c r="AI79" s="197">
        <v>67.430000000000007</v>
      </c>
      <c r="AJ79" s="197">
        <v>0</v>
      </c>
      <c r="AK79" s="197">
        <v>0</v>
      </c>
      <c r="AL79" s="197">
        <v>0</v>
      </c>
      <c r="AM79" s="197">
        <v>0</v>
      </c>
      <c r="AN79" s="197">
        <v>0</v>
      </c>
      <c r="AO79">
        <v>0</v>
      </c>
      <c r="AP79" s="197">
        <v>48.28</v>
      </c>
      <c r="AQ79" s="197">
        <v>21.94</v>
      </c>
      <c r="AR79" s="197">
        <v>0</v>
      </c>
      <c r="AS79" s="197">
        <v>0</v>
      </c>
      <c r="AT79">
        <v>0</v>
      </c>
      <c r="AU79">
        <v>0</v>
      </c>
      <c r="AV79" s="197">
        <v>0</v>
      </c>
      <c r="AW79" s="197">
        <v>0</v>
      </c>
      <c r="AX79" s="197">
        <v>0</v>
      </c>
      <c r="AY79" s="197">
        <v>0</v>
      </c>
      <c r="AZ79" s="197">
        <v>0</v>
      </c>
      <c r="BA79" s="197">
        <v>0</v>
      </c>
      <c r="BB79" s="197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0</v>
      </c>
      <c r="H80" s="197">
        <v>0</v>
      </c>
      <c r="I80" s="197">
        <v>0</v>
      </c>
      <c r="J80" s="197">
        <v>0</v>
      </c>
      <c r="K80" s="197">
        <v>9.0399999999999991</v>
      </c>
      <c r="L80" s="197">
        <v>575.24</v>
      </c>
      <c r="M80" s="197">
        <v>21.34</v>
      </c>
      <c r="N80" s="197">
        <v>17.18</v>
      </c>
      <c r="O80" s="197">
        <v>0</v>
      </c>
      <c r="P80" s="197">
        <v>30.57</v>
      </c>
      <c r="Q80" s="197">
        <v>5.92</v>
      </c>
      <c r="R80" s="197">
        <v>12.57</v>
      </c>
      <c r="S80" s="197">
        <v>7.83</v>
      </c>
      <c r="T80" s="197">
        <v>0</v>
      </c>
      <c r="U80" s="197">
        <v>51.72</v>
      </c>
      <c r="V80" s="197">
        <v>3.38</v>
      </c>
      <c r="W80" s="197">
        <v>9.89</v>
      </c>
      <c r="X80" s="197">
        <v>29.15</v>
      </c>
      <c r="Y80" s="197">
        <v>0</v>
      </c>
      <c r="Z80">
        <v>0</v>
      </c>
      <c r="AA80" s="197">
        <v>8.9</v>
      </c>
      <c r="AB80" s="197">
        <v>0</v>
      </c>
      <c r="AC80" s="197">
        <v>0</v>
      </c>
      <c r="AD80" s="197">
        <v>0</v>
      </c>
      <c r="AE80" s="197">
        <v>28.15</v>
      </c>
      <c r="AF80" s="197">
        <v>0</v>
      </c>
      <c r="AG80" s="197">
        <v>0</v>
      </c>
      <c r="AH80" s="197">
        <v>0</v>
      </c>
      <c r="AI80" s="197">
        <v>67.430000000000007</v>
      </c>
      <c r="AJ80" s="197">
        <v>0</v>
      </c>
      <c r="AK80" s="197">
        <v>0</v>
      </c>
      <c r="AL80" s="197">
        <v>0</v>
      </c>
      <c r="AM80" s="197">
        <v>0</v>
      </c>
      <c r="AN80" s="197">
        <v>0</v>
      </c>
      <c r="AO80">
        <v>0</v>
      </c>
      <c r="AP80" s="197">
        <v>48.28</v>
      </c>
      <c r="AQ80" s="197">
        <v>21.94</v>
      </c>
      <c r="AR80" s="197">
        <v>0</v>
      </c>
      <c r="AS80" s="197">
        <v>0</v>
      </c>
      <c r="AT80">
        <v>0</v>
      </c>
      <c r="AU80">
        <v>0</v>
      </c>
      <c r="AV80" s="197">
        <v>0</v>
      </c>
      <c r="AW80" s="197">
        <v>0</v>
      </c>
      <c r="AX80" s="197">
        <v>0</v>
      </c>
      <c r="AY80" s="197">
        <v>0</v>
      </c>
      <c r="AZ80" s="197">
        <v>0</v>
      </c>
      <c r="BA80" s="197">
        <v>0</v>
      </c>
      <c r="BB80" s="197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0</v>
      </c>
      <c r="H81" s="197">
        <v>0</v>
      </c>
      <c r="I81" s="197">
        <v>0</v>
      </c>
      <c r="J81" s="197">
        <v>0</v>
      </c>
      <c r="K81" s="197">
        <v>9.0399999999999991</v>
      </c>
      <c r="L81" s="197">
        <v>522</v>
      </c>
      <c r="M81" s="197">
        <v>18.38</v>
      </c>
      <c r="N81" s="197">
        <v>17.18</v>
      </c>
      <c r="O81" s="197">
        <v>0</v>
      </c>
      <c r="P81" s="197">
        <v>30.57</v>
      </c>
      <c r="Q81" s="197">
        <v>5.92</v>
      </c>
      <c r="R81" s="197">
        <v>12.57</v>
      </c>
      <c r="S81" s="197">
        <v>7.83</v>
      </c>
      <c r="T81" s="197">
        <v>0</v>
      </c>
      <c r="U81" s="197">
        <v>51.72</v>
      </c>
      <c r="V81" s="197">
        <v>3.38</v>
      </c>
      <c r="W81" s="197">
        <v>9.89</v>
      </c>
      <c r="X81" s="197">
        <v>29.15</v>
      </c>
      <c r="Y81" s="197">
        <v>0</v>
      </c>
      <c r="Z81">
        <v>0</v>
      </c>
      <c r="AA81" s="197">
        <v>11</v>
      </c>
      <c r="AB81" s="197">
        <v>0</v>
      </c>
      <c r="AC81" s="197">
        <v>0</v>
      </c>
      <c r="AD81" s="197">
        <v>0</v>
      </c>
      <c r="AE81" s="197">
        <v>30</v>
      </c>
      <c r="AF81" s="197">
        <v>0</v>
      </c>
      <c r="AG81" s="197">
        <v>0</v>
      </c>
      <c r="AH81" s="197">
        <v>0</v>
      </c>
      <c r="AI81" s="197">
        <v>67.430000000000007</v>
      </c>
      <c r="AJ81" s="197">
        <v>0</v>
      </c>
      <c r="AK81" s="197">
        <v>0</v>
      </c>
      <c r="AL81" s="197">
        <v>0</v>
      </c>
      <c r="AM81" s="197">
        <v>0</v>
      </c>
      <c r="AN81" s="197">
        <v>0</v>
      </c>
      <c r="AO81">
        <v>0</v>
      </c>
      <c r="AP81" s="197">
        <v>48.28</v>
      </c>
      <c r="AQ81" s="197">
        <v>21.94</v>
      </c>
      <c r="AR81" s="197">
        <v>0</v>
      </c>
      <c r="AS81" s="197">
        <v>0</v>
      </c>
      <c r="AT81">
        <v>0</v>
      </c>
      <c r="AU81">
        <v>0</v>
      </c>
      <c r="AV81" s="197">
        <v>0</v>
      </c>
      <c r="AW81" s="197">
        <v>0</v>
      </c>
      <c r="AX81" s="197">
        <v>0</v>
      </c>
      <c r="AY81" s="197">
        <v>0</v>
      </c>
      <c r="AZ81" s="197">
        <v>0</v>
      </c>
      <c r="BA81" s="197">
        <v>0</v>
      </c>
      <c r="BB81" s="197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0</v>
      </c>
      <c r="H82" s="197">
        <v>0</v>
      </c>
      <c r="I82" s="197">
        <v>0</v>
      </c>
      <c r="J82" s="197">
        <v>0</v>
      </c>
      <c r="K82" s="197">
        <v>9.0399999999999991</v>
      </c>
      <c r="L82" s="197">
        <v>513</v>
      </c>
      <c r="M82" s="197">
        <v>18.38</v>
      </c>
      <c r="N82" s="197">
        <v>17.18</v>
      </c>
      <c r="O82" s="197">
        <v>0</v>
      </c>
      <c r="P82" s="197">
        <v>30.57</v>
      </c>
      <c r="Q82" s="197">
        <v>5.92</v>
      </c>
      <c r="R82" s="197">
        <v>12.57</v>
      </c>
      <c r="S82" s="197">
        <v>7.83</v>
      </c>
      <c r="T82" s="197">
        <v>0</v>
      </c>
      <c r="U82" s="197">
        <v>51.72</v>
      </c>
      <c r="V82" s="197">
        <v>3.38</v>
      </c>
      <c r="W82" s="197">
        <v>9.89</v>
      </c>
      <c r="X82" s="197">
        <v>29.15</v>
      </c>
      <c r="Y82" s="197">
        <v>0</v>
      </c>
      <c r="Z82">
        <v>0</v>
      </c>
      <c r="AA82" s="197">
        <v>11</v>
      </c>
      <c r="AB82" s="197">
        <v>0</v>
      </c>
      <c r="AC82" s="197">
        <v>0</v>
      </c>
      <c r="AD82" s="197">
        <v>0</v>
      </c>
      <c r="AE82" s="197">
        <v>30</v>
      </c>
      <c r="AF82" s="197">
        <v>0</v>
      </c>
      <c r="AG82" s="197">
        <v>0</v>
      </c>
      <c r="AH82" s="197">
        <v>0</v>
      </c>
      <c r="AI82" s="197">
        <v>67.430000000000007</v>
      </c>
      <c r="AJ82" s="197">
        <v>0</v>
      </c>
      <c r="AK82" s="197">
        <v>0</v>
      </c>
      <c r="AL82" s="197">
        <v>0</v>
      </c>
      <c r="AM82" s="197">
        <v>0</v>
      </c>
      <c r="AN82" s="197">
        <v>0</v>
      </c>
      <c r="AO82">
        <v>0</v>
      </c>
      <c r="AP82" s="197">
        <v>48.28</v>
      </c>
      <c r="AQ82" s="197">
        <v>21.94</v>
      </c>
      <c r="AR82" s="197">
        <v>0</v>
      </c>
      <c r="AS82" s="197">
        <v>0</v>
      </c>
      <c r="AT82">
        <v>0</v>
      </c>
      <c r="AU82">
        <v>0</v>
      </c>
      <c r="AV82" s="197">
        <v>0</v>
      </c>
      <c r="AW82" s="197">
        <v>0</v>
      </c>
      <c r="AX82" s="197">
        <v>0</v>
      </c>
      <c r="AY82" s="197">
        <v>0</v>
      </c>
      <c r="AZ82" s="197">
        <v>0</v>
      </c>
      <c r="BA82" s="197">
        <v>0</v>
      </c>
      <c r="BB82" s="197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0</v>
      </c>
      <c r="H83" s="197">
        <v>0</v>
      </c>
      <c r="I83" s="197">
        <v>0</v>
      </c>
      <c r="J83" s="197">
        <v>0</v>
      </c>
      <c r="K83" s="197">
        <v>9.0399999999999991</v>
      </c>
      <c r="L83" s="197">
        <v>489</v>
      </c>
      <c r="M83" s="197">
        <v>18.38</v>
      </c>
      <c r="N83" s="197">
        <v>17.18</v>
      </c>
      <c r="O83" s="197">
        <v>0</v>
      </c>
      <c r="P83" s="197">
        <v>30.57</v>
      </c>
      <c r="Q83" s="197">
        <v>5.92</v>
      </c>
      <c r="R83" s="197">
        <v>12.57</v>
      </c>
      <c r="S83" s="197">
        <v>7.83</v>
      </c>
      <c r="T83" s="197">
        <v>0</v>
      </c>
      <c r="U83" s="197">
        <v>51.72</v>
      </c>
      <c r="V83" s="197">
        <v>3.38</v>
      </c>
      <c r="W83" s="197">
        <v>9.89</v>
      </c>
      <c r="X83" s="197">
        <v>29.15</v>
      </c>
      <c r="Y83" s="197">
        <v>0</v>
      </c>
      <c r="Z83">
        <v>0</v>
      </c>
      <c r="AA83" s="197">
        <v>11</v>
      </c>
      <c r="AB83" s="197">
        <v>0</v>
      </c>
      <c r="AC83" s="197">
        <v>0</v>
      </c>
      <c r="AD83" s="197">
        <v>0</v>
      </c>
      <c r="AE83" s="197">
        <v>30</v>
      </c>
      <c r="AF83" s="197">
        <v>0</v>
      </c>
      <c r="AG83" s="197">
        <v>0</v>
      </c>
      <c r="AH83" s="197">
        <v>0</v>
      </c>
      <c r="AI83" s="197">
        <v>67.430000000000007</v>
      </c>
      <c r="AJ83" s="197">
        <v>0</v>
      </c>
      <c r="AK83" s="197">
        <v>0</v>
      </c>
      <c r="AL83" s="197">
        <v>0</v>
      </c>
      <c r="AM83" s="197">
        <v>0</v>
      </c>
      <c r="AN83" s="197">
        <v>0</v>
      </c>
      <c r="AO83">
        <v>0</v>
      </c>
      <c r="AP83" s="197">
        <v>48.28</v>
      </c>
      <c r="AQ83" s="197">
        <v>21.94</v>
      </c>
      <c r="AR83" s="197">
        <v>0</v>
      </c>
      <c r="AS83" s="197">
        <v>0</v>
      </c>
      <c r="AT83">
        <v>0</v>
      </c>
      <c r="AU83">
        <v>0</v>
      </c>
      <c r="AV83" s="197">
        <v>0</v>
      </c>
      <c r="AW83" s="197">
        <v>0</v>
      </c>
      <c r="AX83" s="197">
        <v>0</v>
      </c>
      <c r="AY83" s="197">
        <v>0</v>
      </c>
      <c r="AZ83" s="197">
        <v>0</v>
      </c>
      <c r="BA83" s="197">
        <v>0</v>
      </c>
      <c r="BB83" s="197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0</v>
      </c>
      <c r="H84" s="197">
        <v>0</v>
      </c>
      <c r="I84" s="197">
        <v>0</v>
      </c>
      <c r="J84" s="197">
        <v>0</v>
      </c>
      <c r="K84" s="197">
        <v>9.0399999999999991</v>
      </c>
      <c r="L84" s="197">
        <v>518</v>
      </c>
      <c r="M84" s="197">
        <v>18.38</v>
      </c>
      <c r="N84" s="197">
        <v>17.18</v>
      </c>
      <c r="O84" s="197">
        <v>0</v>
      </c>
      <c r="P84" s="197">
        <v>30.57</v>
      </c>
      <c r="Q84" s="197">
        <v>5.92</v>
      </c>
      <c r="R84" s="197">
        <v>12.57</v>
      </c>
      <c r="S84" s="197">
        <v>7.83</v>
      </c>
      <c r="T84" s="197">
        <v>0</v>
      </c>
      <c r="U84" s="197">
        <v>51.72</v>
      </c>
      <c r="V84" s="197">
        <v>3.38</v>
      </c>
      <c r="W84" s="197">
        <v>9.89</v>
      </c>
      <c r="X84" s="197">
        <v>29.15</v>
      </c>
      <c r="Y84" s="197">
        <v>0</v>
      </c>
      <c r="Z84">
        <v>0</v>
      </c>
      <c r="AA84" s="197">
        <v>11</v>
      </c>
      <c r="AB84" s="197">
        <v>0</v>
      </c>
      <c r="AC84" s="197">
        <v>0</v>
      </c>
      <c r="AD84" s="197">
        <v>0</v>
      </c>
      <c r="AE84" s="197">
        <v>30</v>
      </c>
      <c r="AF84" s="197">
        <v>0</v>
      </c>
      <c r="AG84" s="197">
        <v>0</v>
      </c>
      <c r="AH84" s="197">
        <v>0</v>
      </c>
      <c r="AI84" s="197">
        <v>67.430000000000007</v>
      </c>
      <c r="AJ84" s="197">
        <v>0</v>
      </c>
      <c r="AK84" s="197">
        <v>0</v>
      </c>
      <c r="AL84" s="197">
        <v>0</v>
      </c>
      <c r="AM84" s="197">
        <v>0</v>
      </c>
      <c r="AN84" s="197">
        <v>0</v>
      </c>
      <c r="AO84">
        <v>0</v>
      </c>
      <c r="AP84" s="197">
        <v>48.28</v>
      </c>
      <c r="AQ84" s="197">
        <v>21.94</v>
      </c>
      <c r="AR84" s="197">
        <v>0</v>
      </c>
      <c r="AS84" s="197">
        <v>0</v>
      </c>
      <c r="AT84">
        <v>0</v>
      </c>
      <c r="AU84">
        <v>0</v>
      </c>
      <c r="AV84" s="197">
        <v>0</v>
      </c>
      <c r="AW84" s="197">
        <v>0</v>
      </c>
      <c r="AX84" s="197">
        <v>0</v>
      </c>
      <c r="AY84" s="197">
        <v>0</v>
      </c>
      <c r="AZ84" s="197">
        <v>0</v>
      </c>
      <c r="BA84" s="197">
        <v>0</v>
      </c>
      <c r="BB84" s="197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0</v>
      </c>
      <c r="H85" s="197">
        <v>0</v>
      </c>
      <c r="I85" s="197">
        <v>0</v>
      </c>
      <c r="J85" s="197">
        <v>0</v>
      </c>
      <c r="K85" s="197">
        <v>9.0399999999999991</v>
      </c>
      <c r="L85" s="197">
        <v>503</v>
      </c>
      <c r="M85" s="197">
        <v>18.38</v>
      </c>
      <c r="N85" s="197">
        <v>17.18</v>
      </c>
      <c r="O85" s="197">
        <v>0</v>
      </c>
      <c r="P85" s="197">
        <v>30.57</v>
      </c>
      <c r="Q85" s="197">
        <v>5.92</v>
      </c>
      <c r="R85" s="197">
        <v>12.57</v>
      </c>
      <c r="S85" s="197">
        <v>7.83</v>
      </c>
      <c r="T85" s="197">
        <v>0</v>
      </c>
      <c r="U85" s="197">
        <v>51.72</v>
      </c>
      <c r="V85" s="197">
        <v>3.38</v>
      </c>
      <c r="W85" s="197">
        <v>9.89</v>
      </c>
      <c r="X85" s="197">
        <v>29.15</v>
      </c>
      <c r="Y85" s="197">
        <v>0</v>
      </c>
      <c r="Z85">
        <v>0</v>
      </c>
      <c r="AA85" s="197">
        <v>11</v>
      </c>
      <c r="AB85" s="197">
        <v>0</v>
      </c>
      <c r="AC85" s="197">
        <v>0</v>
      </c>
      <c r="AD85" s="197">
        <v>0</v>
      </c>
      <c r="AE85" s="197">
        <v>30</v>
      </c>
      <c r="AF85" s="197">
        <v>0</v>
      </c>
      <c r="AG85" s="197">
        <v>0</v>
      </c>
      <c r="AH85" s="197">
        <v>0</v>
      </c>
      <c r="AI85" s="197">
        <v>67.430000000000007</v>
      </c>
      <c r="AJ85" s="197">
        <v>0</v>
      </c>
      <c r="AK85" s="197">
        <v>0</v>
      </c>
      <c r="AL85" s="197">
        <v>0</v>
      </c>
      <c r="AM85" s="197">
        <v>0</v>
      </c>
      <c r="AN85" s="197">
        <v>0</v>
      </c>
      <c r="AO85">
        <v>0</v>
      </c>
      <c r="AP85" s="197">
        <v>48.28</v>
      </c>
      <c r="AQ85" s="197">
        <v>21.94</v>
      </c>
      <c r="AR85" s="197">
        <v>0</v>
      </c>
      <c r="AS85" s="197">
        <v>0</v>
      </c>
      <c r="AT85">
        <v>0</v>
      </c>
      <c r="AU85">
        <v>0</v>
      </c>
      <c r="AV85" s="197">
        <v>0</v>
      </c>
      <c r="AW85" s="197">
        <v>0</v>
      </c>
      <c r="AX85" s="197">
        <v>0</v>
      </c>
      <c r="AY85" s="197">
        <v>0</v>
      </c>
      <c r="AZ85" s="197">
        <v>0</v>
      </c>
      <c r="BA85" s="197">
        <v>0</v>
      </c>
      <c r="BB85" s="197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0</v>
      </c>
      <c r="H86" s="197">
        <v>0</v>
      </c>
      <c r="I86" s="197">
        <v>0</v>
      </c>
      <c r="J86" s="197">
        <v>0</v>
      </c>
      <c r="K86" s="197">
        <v>9.0399999999999991</v>
      </c>
      <c r="L86" s="197">
        <v>503</v>
      </c>
      <c r="M86" s="197">
        <v>18.38</v>
      </c>
      <c r="N86" s="197">
        <v>17.18</v>
      </c>
      <c r="O86" s="197">
        <v>0</v>
      </c>
      <c r="P86" s="197">
        <v>30.57</v>
      </c>
      <c r="Q86" s="197">
        <v>5.92</v>
      </c>
      <c r="R86" s="197">
        <v>12.57</v>
      </c>
      <c r="S86" s="197">
        <v>7.83</v>
      </c>
      <c r="T86" s="197">
        <v>0</v>
      </c>
      <c r="U86" s="197">
        <v>51.72</v>
      </c>
      <c r="V86" s="197">
        <v>3.38</v>
      </c>
      <c r="W86" s="197">
        <v>9.89</v>
      </c>
      <c r="X86" s="197">
        <v>29.15</v>
      </c>
      <c r="Y86" s="197">
        <v>0</v>
      </c>
      <c r="Z86">
        <v>0</v>
      </c>
      <c r="AA86" s="197">
        <v>11</v>
      </c>
      <c r="AB86" s="197">
        <v>0</v>
      </c>
      <c r="AC86" s="197">
        <v>0</v>
      </c>
      <c r="AD86" s="197">
        <v>0</v>
      </c>
      <c r="AE86" s="197">
        <v>30</v>
      </c>
      <c r="AF86" s="197">
        <v>0</v>
      </c>
      <c r="AG86" s="197">
        <v>0</v>
      </c>
      <c r="AH86" s="197">
        <v>0</v>
      </c>
      <c r="AI86" s="197">
        <v>67.430000000000007</v>
      </c>
      <c r="AJ86" s="197">
        <v>0</v>
      </c>
      <c r="AK86" s="197">
        <v>0</v>
      </c>
      <c r="AL86" s="197">
        <v>0</v>
      </c>
      <c r="AM86" s="197">
        <v>0</v>
      </c>
      <c r="AN86" s="197">
        <v>0</v>
      </c>
      <c r="AO86">
        <v>0</v>
      </c>
      <c r="AP86" s="197">
        <v>48.28</v>
      </c>
      <c r="AQ86" s="197">
        <v>21.94</v>
      </c>
      <c r="AR86" s="197">
        <v>0</v>
      </c>
      <c r="AS86" s="197">
        <v>0</v>
      </c>
      <c r="AT86">
        <v>0</v>
      </c>
      <c r="AU86">
        <v>0</v>
      </c>
      <c r="AV86" s="197">
        <v>0</v>
      </c>
      <c r="AW86" s="197">
        <v>0</v>
      </c>
      <c r="AX86" s="197">
        <v>0</v>
      </c>
      <c r="AY86" s="197">
        <v>0</v>
      </c>
      <c r="AZ86" s="197">
        <v>0</v>
      </c>
      <c r="BA86" s="197">
        <v>0</v>
      </c>
      <c r="BB86" s="197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7">
        <v>0</v>
      </c>
      <c r="C87" s="197">
        <v>0</v>
      </c>
      <c r="D87" s="197">
        <v>0.81</v>
      </c>
      <c r="E87" s="197">
        <v>0</v>
      </c>
      <c r="F87" s="197">
        <v>0</v>
      </c>
      <c r="G87" s="197">
        <v>1.81</v>
      </c>
      <c r="H87" s="197">
        <v>0</v>
      </c>
      <c r="I87" s="197">
        <v>0</v>
      </c>
      <c r="J87" s="197">
        <v>0</v>
      </c>
      <c r="K87" s="197">
        <v>9.0399999999999991</v>
      </c>
      <c r="L87" s="197">
        <v>498</v>
      </c>
      <c r="M87" s="197">
        <v>18.38</v>
      </c>
      <c r="N87" s="197">
        <v>17.18</v>
      </c>
      <c r="O87" s="197">
        <v>0</v>
      </c>
      <c r="P87" s="197">
        <v>30.57</v>
      </c>
      <c r="Q87" s="197">
        <v>5.92</v>
      </c>
      <c r="R87" s="197">
        <v>12.57</v>
      </c>
      <c r="S87" s="197">
        <v>7.83</v>
      </c>
      <c r="T87" s="197">
        <v>0</v>
      </c>
      <c r="U87" s="197">
        <v>51.72</v>
      </c>
      <c r="V87" s="197">
        <v>3.38</v>
      </c>
      <c r="W87" s="197">
        <v>9.89</v>
      </c>
      <c r="X87" s="197">
        <v>29.15</v>
      </c>
      <c r="Y87" s="197">
        <v>0</v>
      </c>
      <c r="Z87">
        <v>0</v>
      </c>
      <c r="AA87" s="197">
        <v>11</v>
      </c>
      <c r="AB87" s="197">
        <v>0</v>
      </c>
      <c r="AC87" s="197">
        <v>0</v>
      </c>
      <c r="AD87" s="197">
        <v>0</v>
      </c>
      <c r="AE87" s="197">
        <v>30</v>
      </c>
      <c r="AF87" s="197">
        <v>0</v>
      </c>
      <c r="AG87" s="197">
        <v>0</v>
      </c>
      <c r="AH87" s="197">
        <v>0</v>
      </c>
      <c r="AI87" s="197">
        <v>68.52</v>
      </c>
      <c r="AJ87" s="197">
        <v>0</v>
      </c>
      <c r="AK87" s="197">
        <v>0</v>
      </c>
      <c r="AL87" s="197">
        <v>0</v>
      </c>
      <c r="AM87" s="197">
        <v>0</v>
      </c>
      <c r="AN87" s="197">
        <v>0</v>
      </c>
      <c r="AO87">
        <v>0</v>
      </c>
      <c r="AP87" s="197">
        <v>48.28</v>
      </c>
      <c r="AQ87" s="197">
        <v>21.94</v>
      </c>
      <c r="AR87" s="197">
        <v>0</v>
      </c>
      <c r="AS87" s="197">
        <v>0</v>
      </c>
      <c r="AT87">
        <v>0</v>
      </c>
      <c r="AU87">
        <v>0</v>
      </c>
      <c r="AV87" s="197">
        <v>0</v>
      </c>
      <c r="AW87" s="197">
        <v>0</v>
      </c>
      <c r="AX87" s="197">
        <v>0</v>
      </c>
      <c r="AY87" s="197">
        <v>0</v>
      </c>
      <c r="AZ87" s="197">
        <v>0</v>
      </c>
      <c r="BA87" s="197">
        <v>0</v>
      </c>
      <c r="BB87" s="19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0</v>
      </c>
      <c r="H88" s="197">
        <v>0</v>
      </c>
      <c r="I88" s="197">
        <v>0</v>
      </c>
      <c r="J88" s="197">
        <v>0</v>
      </c>
      <c r="K88" s="197">
        <v>9.0399999999999991</v>
      </c>
      <c r="L88" s="197">
        <v>512</v>
      </c>
      <c r="M88" s="197">
        <v>18.38</v>
      </c>
      <c r="N88" s="197">
        <v>17.18</v>
      </c>
      <c r="O88" s="197">
        <v>0</v>
      </c>
      <c r="P88" s="197">
        <v>30.57</v>
      </c>
      <c r="Q88" s="197">
        <v>5.92</v>
      </c>
      <c r="R88" s="197">
        <v>12.57</v>
      </c>
      <c r="S88" s="197">
        <v>7.83</v>
      </c>
      <c r="T88" s="197">
        <v>0</v>
      </c>
      <c r="U88" s="197">
        <v>51.72</v>
      </c>
      <c r="V88" s="197">
        <v>3.38</v>
      </c>
      <c r="W88" s="197">
        <v>9.89</v>
      </c>
      <c r="X88" s="197">
        <v>29.15</v>
      </c>
      <c r="Y88" s="197">
        <v>0</v>
      </c>
      <c r="Z88">
        <v>0</v>
      </c>
      <c r="AA88" s="197">
        <v>11</v>
      </c>
      <c r="AB88" s="197">
        <v>0</v>
      </c>
      <c r="AC88" s="197">
        <v>0</v>
      </c>
      <c r="AD88" s="197">
        <v>0</v>
      </c>
      <c r="AE88" s="197">
        <v>30</v>
      </c>
      <c r="AF88" s="197">
        <v>0</v>
      </c>
      <c r="AG88" s="197">
        <v>0</v>
      </c>
      <c r="AH88" s="197">
        <v>0</v>
      </c>
      <c r="AI88" s="197">
        <v>68.52</v>
      </c>
      <c r="AJ88" s="197">
        <v>0</v>
      </c>
      <c r="AK88" s="197">
        <v>0</v>
      </c>
      <c r="AL88" s="197">
        <v>0</v>
      </c>
      <c r="AM88" s="197">
        <v>0</v>
      </c>
      <c r="AN88" s="197">
        <v>0</v>
      </c>
      <c r="AO88">
        <v>0</v>
      </c>
      <c r="AP88" s="197">
        <v>48.28</v>
      </c>
      <c r="AQ88" s="197">
        <v>21.94</v>
      </c>
      <c r="AR88" s="197">
        <v>0</v>
      </c>
      <c r="AS88" s="197">
        <v>0</v>
      </c>
      <c r="AT88">
        <v>0</v>
      </c>
      <c r="AU88">
        <v>0</v>
      </c>
      <c r="AV88" s="197">
        <v>0</v>
      </c>
      <c r="AW88" s="197">
        <v>0</v>
      </c>
      <c r="AX88" s="197">
        <v>0</v>
      </c>
      <c r="AY88" s="197">
        <v>0</v>
      </c>
      <c r="AZ88" s="197">
        <v>0</v>
      </c>
      <c r="BA88" s="197">
        <v>0</v>
      </c>
      <c r="BB88" s="197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0</v>
      </c>
      <c r="H89" s="197">
        <v>0</v>
      </c>
      <c r="I89" s="197">
        <v>0</v>
      </c>
      <c r="J89" s="197">
        <v>0</v>
      </c>
      <c r="K89" s="197">
        <v>9.0399999999999991</v>
      </c>
      <c r="L89" s="197">
        <v>494.75</v>
      </c>
      <c r="M89" s="197">
        <v>18.38</v>
      </c>
      <c r="N89" s="197">
        <v>17.18</v>
      </c>
      <c r="O89" s="197">
        <v>0</v>
      </c>
      <c r="P89" s="197">
        <v>30.57</v>
      </c>
      <c r="Q89" s="197">
        <v>5.92</v>
      </c>
      <c r="R89" s="197">
        <v>12.57</v>
      </c>
      <c r="S89" s="197">
        <v>7.83</v>
      </c>
      <c r="T89" s="197">
        <v>0</v>
      </c>
      <c r="U89" s="197">
        <v>51.72</v>
      </c>
      <c r="V89" s="197">
        <v>3.38</v>
      </c>
      <c r="W89" s="197">
        <v>9.89</v>
      </c>
      <c r="X89" s="197">
        <v>29.15</v>
      </c>
      <c r="Y89" s="197">
        <v>0</v>
      </c>
      <c r="Z89">
        <v>0</v>
      </c>
      <c r="AA89" s="197">
        <v>11</v>
      </c>
      <c r="AB89" s="197">
        <v>0</v>
      </c>
      <c r="AC89" s="197">
        <v>0</v>
      </c>
      <c r="AD89" s="197">
        <v>0</v>
      </c>
      <c r="AE89" s="197">
        <v>30</v>
      </c>
      <c r="AF89" s="197">
        <v>0</v>
      </c>
      <c r="AG89" s="197">
        <v>0</v>
      </c>
      <c r="AH89" s="197">
        <v>0</v>
      </c>
      <c r="AI89" s="197">
        <v>68.52</v>
      </c>
      <c r="AJ89" s="197">
        <v>0</v>
      </c>
      <c r="AK89" s="197">
        <v>0</v>
      </c>
      <c r="AL89" s="197">
        <v>0</v>
      </c>
      <c r="AM89" s="197">
        <v>0</v>
      </c>
      <c r="AN89" s="197">
        <v>0</v>
      </c>
      <c r="AO89">
        <v>0</v>
      </c>
      <c r="AP89" s="197">
        <v>48.28</v>
      </c>
      <c r="AQ89" s="197">
        <v>21.94</v>
      </c>
      <c r="AR89" s="197">
        <v>0</v>
      </c>
      <c r="AS89" s="197">
        <v>0</v>
      </c>
      <c r="AT89">
        <v>0</v>
      </c>
      <c r="AU89">
        <v>0</v>
      </c>
      <c r="AV89" s="197">
        <v>0</v>
      </c>
      <c r="AW89" s="197">
        <v>0</v>
      </c>
      <c r="AX89" s="197">
        <v>0</v>
      </c>
      <c r="AY89" s="197">
        <v>0</v>
      </c>
      <c r="AZ89" s="197">
        <v>0</v>
      </c>
      <c r="BA89" s="197">
        <v>0</v>
      </c>
      <c r="BB89" s="197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0</v>
      </c>
      <c r="H90" s="197">
        <v>0</v>
      </c>
      <c r="I90" s="197">
        <v>0</v>
      </c>
      <c r="J90" s="197">
        <v>4.24</v>
      </c>
      <c r="K90" s="197">
        <v>9.0399999999999991</v>
      </c>
      <c r="L90" s="197">
        <v>494.75</v>
      </c>
      <c r="M90" s="197">
        <v>18.38</v>
      </c>
      <c r="N90" s="197">
        <v>17.18</v>
      </c>
      <c r="O90" s="197">
        <v>0</v>
      </c>
      <c r="P90" s="197">
        <v>30.57</v>
      </c>
      <c r="Q90" s="197">
        <v>5.92</v>
      </c>
      <c r="R90" s="197">
        <v>12.57</v>
      </c>
      <c r="S90" s="197">
        <v>7.83</v>
      </c>
      <c r="T90" s="197">
        <v>0</v>
      </c>
      <c r="U90" s="197">
        <v>51.72</v>
      </c>
      <c r="V90" s="197">
        <v>3.38</v>
      </c>
      <c r="W90" s="197">
        <v>9.89</v>
      </c>
      <c r="X90" s="197">
        <v>29.15</v>
      </c>
      <c r="Y90" s="197">
        <v>0</v>
      </c>
      <c r="Z90">
        <v>0</v>
      </c>
      <c r="AA90" s="197">
        <v>11</v>
      </c>
      <c r="AB90" s="197">
        <v>0</v>
      </c>
      <c r="AC90" s="197">
        <v>0</v>
      </c>
      <c r="AD90" s="197">
        <v>0</v>
      </c>
      <c r="AE90" s="197">
        <v>30</v>
      </c>
      <c r="AF90" s="197">
        <v>0</v>
      </c>
      <c r="AG90" s="197">
        <v>0</v>
      </c>
      <c r="AH90" s="197">
        <v>0</v>
      </c>
      <c r="AI90" s="197">
        <v>68.52</v>
      </c>
      <c r="AJ90" s="197">
        <v>0</v>
      </c>
      <c r="AK90" s="197">
        <v>0</v>
      </c>
      <c r="AL90" s="197">
        <v>0</v>
      </c>
      <c r="AM90" s="197">
        <v>0</v>
      </c>
      <c r="AN90" s="197">
        <v>0</v>
      </c>
      <c r="AO90">
        <v>0</v>
      </c>
      <c r="AP90" s="197">
        <v>48.28</v>
      </c>
      <c r="AQ90" s="197">
        <v>21.94</v>
      </c>
      <c r="AR90" s="197">
        <v>0</v>
      </c>
      <c r="AS90" s="197">
        <v>0</v>
      </c>
      <c r="AT90">
        <v>0</v>
      </c>
      <c r="AU90">
        <v>0</v>
      </c>
      <c r="AV90" s="197">
        <v>0</v>
      </c>
      <c r="AW90" s="197">
        <v>0</v>
      </c>
      <c r="AX90" s="197">
        <v>0</v>
      </c>
      <c r="AY90" s="197">
        <v>0</v>
      </c>
      <c r="AZ90" s="197">
        <v>0</v>
      </c>
      <c r="BA90" s="197">
        <v>0</v>
      </c>
      <c r="BB90" s="197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0</v>
      </c>
      <c r="H91" s="197">
        <v>0</v>
      </c>
      <c r="I91" s="197">
        <v>0</v>
      </c>
      <c r="J91" s="197">
        <v>0.06</v>
      </c>
      <c r="K91" s="197">
        <v>9.0399999999999991</v>
      </c>
      <c r="L91" s="197">
        <v>478.32</v>
      </c>
      <c r="M91" s="197">
        <v>18.38</v>
      </c>
      <c r="N91" s="197">
        <v>17.18</v>
      </c>
      <c r="O91" s="197">
        <v>0</v>
      </c>
      <c r="P91" s="197">
        <v>30.57</v>
      </c>
      <c r="Q91" s="197">
        <v>5.92</v>
      </c>
      <c r="R91" s="197">
        <v>12.57</v>
      </c>
      <c r="S91" s="197">
        <v>7.83</v>
      </c>
      <c r="T91" s="197">
        <v>0</v>
      </c>
      <c r="U91" s="197">
        <v>51.72</v>
      </c>
      <c r="V91" s="197">
        <v>3.38</v>
      </c>
      <c r="W91" s="197">
        <v>9.89</v>
      </c>
      <c r="X91" s="197">
        <v>29.15</v>
      </c>
      <c r="Y91" s="197">
        <v>0</v>
      </c>
      <c r="Z91">
        <v>0</v>
      </c>
      <c r="AA91" s="197">
        <v>11</v>
      </c>
      <c r="AB91" s="197">
        <v>0</v>
      </c>
      <c r="AC91" s="197">
        <v>0</v>
      </c>
      <c r="AD91" s="197">
        <v>0</v>
      </c>
      <c r="AE91" s="197">
        <v>30</v>
      </c>
      <c r="AF91" s="197">
        <v>0</v>
      </c>
      <c r="AG91" s="197">
        <v>0</v>
      </c>
      <c r="AH91" s="197">
        <v>0</v>
      </c>
      <c r="AI91" s="197">
        <v>68.52</v>
      </c>
      <c r="AJ91" s="197">
        <v>0</v>
      </c>
      <c r="AK91" s="197">
        <v>0</v>
      </c>
      <c r="AL91" s="197">
        <v>0</v>
      </c>
      <c r="AM91" s="197">
        <v>0</v>
      </c>
      <c r="AN91" s="197">
        <v>0</v>
      </c>
      <c r="AO91">
        <v>0</v>
      </c>
      <c r="AP91" s="197">
        <v>48.28</v>
      </c>
      <c r="AQ91" s="197">
        <v>21.94</v>
      </c>
      <c r="AR91" s="197">
        <v>0</v>
      </c>
      <c r="AS91" s="197">
        <v>0</v>
      </c>
      <c r="AT91">
        <v>0</v>
      </c>
      <c r="AU91">
        <v>0</v>
      </c>
      <c r="AV91" s="197">
        <v>0</v>
      </c>
      <c r="AW91" s="197">
        <v>0</v>
      </c>
      <c r="AX91" s="197">
        <v>0</v>
      </c>
      <c r="AY91" s="197">
        <v>0</v>
      </c>
      <c r="AZ91" s="197">
        <v>0</v>
      </c>
      <c r="BA91" s="197">
        <v>0</v>
      </c>
      <c r="BB91" s="197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0</v>
      </c>
      <c r="H92" s="197">
        <v>0</v>
      </c>
      <c r="I92" s="197">
        <v>0</v>
      </c>
      <c r="J92" s="197">
        <v>0</v>
      </c>
      <c r="K92" s="197">
        <v>9.0399999999999991</v>
      </c>
      <c r="L92" s="197">
        <v>478.32</v>
      </c>
      <c r="M92" s="197">
        <v>18.38</v>
      </c>
      <c r="N92" s="197">
        <v>17.18</v>
      </c>
      <c r="O92" s="197">
        <v>0</v>
      </c>
      <c r="P92" s="197">
        <v>30.57</v>
      </c>
      <c r="Q92" s="197">
        <v>5.92</v>
      </c>
      <c r="R92" s="197">
        <v>12.57</v>
      </c>
      <c r="S92" s="197">
        <v>7.83</v>
      </c>
      <c r="T92" s="197">
        <v>0</v>
      </c>
      <c r="U92" s="197">
        <v>51.72</v>
      </c>
      <c r="V92" s="197">
        <v>3.38</v>
      </c>
      <c r="W92" s="197">
        <v>9.89</v>
      </c>
      <c r="X92" s="197">
        <v>29.15</v>
      </c>
      <c r="Y92" s="197">
        <v>0</v>
      </c>
      <c r="Z92">
        <v>0</v>
      </c>
      <c r="AA92" s="197">
        <v>11</v>
      </c>
      <c r="AB92" s="197">
        <v>0</v>
      </c>
      <c r="AC92" s="197">
        <v>0</v>
      </c>
      <c r="AD92" s="197">
        <v>0</v>
      </c>
      <c r="AE92" s="197">
        <v>30</v>
      </c>
      <c r="AF92" s="197">
        <v>0</v>
      </c>
      <c r="AG92" s="197">
        <v>0</v>
      </c>
      <c r="AH92" s="197">
        <v>0</v>
      </c>
      <c r="AI92" s="197">
        <v>68.52</v>
      </c>
      <c r="AJ92" s="197">
        <v>0</v>
      </c>
      <c r="AK92" s="197">
        <v>0</v>
      </c>
      <c r="AL92" s="197">
        <v>0</v>
      </c>
      <c r="AM92" s="197">
        <v>0</v>
      </c>
      <c r="AN92" s="197">
        <v>0</v>
      </c>
      <c r="AO92">
        <v>0</v>
      </c>
      <c r="AP92" s="197">
        <v>48.28</v>
      </c>
      <c r="AQ92" s="197">
        <v>21.94</v>
      </c>
      <c r="AR92" s="197">
        <v>0</v>
      </c>
      <c r="AS92" s="197">
        <v>0</v>
      </c>
      <c r="AT92">
        <v>0</v>
      </c>
      <c r="AU92">
        <v>0</v>
      </c>
      <c r="AV92" s="197">
        <v>0</v>
      </c>
      <c r="AW92" s="197">
        <v>0</v>
      </c>
      <c r="AX92" s="197">
        <v>0</v>
      </c>
      <c r="AY92" s="197">
        <v>0</v>
      </c>
      <c r="AZ92" s="197">
        <v>0</v>
      </c>
      <c r="BA92" s="197">
        <v>0</v>
      </c>
      <c r="BB92" s="197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0</v>
      </c>
      <c r="H93" s="197">
        <v>0</v>
      </c>
      <c r="I93" s="197">
        <v>0</v>
      </c>
      <c r="J93" s="197">
        <v>0</v>
      </c>
      <c r="K93" s="197">
        <v>9.0399999999999991</v>
      </c>
      <c r="L93" s="197">
        <v>478.32</v>
      </c>
      <c r="M93" s="197">
        <v>18.38</v>
      </c>
      <c r="N93" s="197">
        <v>17.18</v>
      </c>
      <c r="O93" s="197">
        <v>0</v>
      </c>
      <c r="P93" s="197">
        <v>30.57</v>
      </c>
      <c r="Q93" s="197">
        <v>5.92</v>
      </c>
      <c r="R93" s="197">
        <v>12.57</v>
      </c>
      <c r="S93" s="197">
        <v>7.83</v>
      </c>
      <c r="T93" s="197">
        <v>0</v>
      </c>
      <c r="U93" s="197">
        <v>51.72</v>
      </c>
      <c r="V93" s="197">
        <v>3.38</v>
      </c>
      <c r="W93" s="197">
        <v>9.89</v>
      </c>
      <c r="X93" s="197">
        <v>29.15</v>
      </c>
      <c r="Y93" s="197">
        <v>0</v>
      </c>
      <c r="Z93">
        <v>0</v>
      </c>
      <c r="AA93" s="197">
        <v>11</v>
      </c>
      <c r="AB93" s="197">
        <v>0</v>
      </c>
      <c r="AC93" s="197">
        <v>0</v>
      </c>
      <c r="AD93" s="197">
        <v>0</v>
      </c>
      <c r="AE93" s="197">
        <v>30</v>
      </c>
      <c r="AF93" s="197">
        <v>0</v>
      </c>
      <c r="AG93" s="197">
        <v>0</v>
      </c>
      <c r="AH93" s="197">
        <v>0</v>
      </c>
      <c r="AI93" s="197">
        <v>69.61</v>
      </c>
      <c r="AJ93" s="197">
        <v>0</v>
      </c>
      <c r="AK93" s="197">
        <v>0</v>
      </c>
      <c r="AL93" s="197">
        <v>0</v>
      </c>
      <c r="AM93" s="197">
        <v>0</v>
      </c>
      <c r="AN93" s="197">
        <v>0</v>
      </c>
      <c r="AO93">
        <v>0</v>
      </c>
      <c r="AP93" s="197">
        <v>48.28</v>
      </c>
      <c r="AQ93" s="197">
        <v>21.94</v>
      </c>
      <c r="AR93" s="197">
        <v>0</v>
      </c>
      <c r="AS93" s="197">
        <v>0</v>
      </c>
      <c r="AT93">
        <v>0</v>
      </c>
      <c r="AU93">
        <v>0</v>
      </c>
      <c r="AV93" s="197">
        <v>0</v>
      </c>
      <c r="AW93" s="197">
        <v>0</v>
      </c>
      <c r="AX93" s="197">
        <v>0</v>
      </c>
      <c r="AY93" s="197">
        <v>0</v>
      </c>
      <c r="AZ93" s="197">
        <v>0</v>
      </c>
      <c r="BA93" s="197">
        <v>0</v>
      </c>
      <c r="BB93" s="197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0</v>
      </c>
      <c r="H94" s="197">
        <v>0</v>
      </c>
      <c r="I94" s="197">
        <v>0</v>
      </c>
      <c r="J94" s="197">
        <v>0</v>
      </c>
      <c r="K94" s="197">
        <v>9.0399999999999991</v>
      </c>
      <c r="L94" s="197">
        <v>478.32</v>
      </c>
      <c r="M94" s="197">
        <v>18.38</v>
      </c>
      <c r="N94" s="197">
        <v>17.18</v>
      </c>
      <c r="O94" s="197">
        <v>0</v>
      </c>
      <c r="P94" s="197">
        <v>30.57</v>
      </c>
      <c r="Q94" s="197">
        <v>5.92</v>
      </c>
      <c r="R94" s="197">
        <v>12.57</v>
      </c>
      <c r="S94" s="197">
        <v>7.83</v>
      </c>
      <c r="T94" s="197">
        <v>0</v>
      </c>
      <c r="U94" s="197">
        <v>51.72</v>
      </c>
      <c r="V94" s="197">
        <v>3.38</v>
      </c>
      <c r="W94" s="197">
        <v>9.89</v>
      </c>
      <c r="X94" s="197">
        <v>29.15</v>
      </c>
      <c r="Y94" s="197">
        <v>0</v>
      </c>
      <c r="Z94">
        <v>0</v>
      </c>
      <c r="AA94" s="197">
        <v>11</v>
      </c>
      <c r="AB94" s="197">
        <v>0</v>
      </c>
      <c r="AC94" s="197">
        <v>0</v>
      </c>
      <c r="AD94" s="197">
        <v>0</v>
      </c>
      <c r="AE94" s="197">
        <v>30</v>
      </c>
      <c r="AF94" s="197">
        <v>0</v>
      </c>
      <c r="AG94" s="197">
        <v>0</v>
      </c>
      <c r="AH94" s="197">
        <v>0</v>
      </c>
      <c r="AI94" s="197">
        <v>69.61</v>
      </c>
      <c r="AJ94" s="197">
        <v>0</v>
      </c>
      <c r="AK94" s="197">
        <v>0</v>
      </c>
      <c r="AL94" s="197">
        <v>0</v>
      </c>
      <c r="AM94" s="197">
        <v>0</v>
      </c>
      <c r="AN94" s="197">
        <v>0</v>
      </c>
      <c r="AO94">
        <v>0</v>
      </c>
      <c r="AP94" s="197">
        <v>48.28</v>
      </c>
      <c r="AQ94" s="197">
        <v>21.94</v>
      </c>
      <c r="AR94" s="197">
        <v>0</v>
      </c>
      <c r="AS94" s="197">
        <v>0</v>
      </c>
      <c r="AT94">
        <v>0</v>
      </c>
      <c r="AU94">
        <v>0</v>
      </c>
      <c r="AV94" s="197">
        <v>0</v>
      </c>
      <c r="AW94" s="197">
        <v>0</v>
      </c>
      <c r="AX94" s="197">
        <v>0</v>
      </c>
      <c r="AY94" s="197">
        <v>0</v>
      </c>
      <c r="AZ94" s="197">
        <v>0</v>
      </c>
      <c r="BA94" s="197">
        <v>0</v>
      </c>
      <c r="BB94" s="197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0</v>
      </c>
      <c r="H95" s="197">
        <v>0</v>
      </c>
      <c r="I95" s="197">
        <v>0</v>
      </c>
      <c r="J95" s="197">
        <v>0</v>
      </c>
      <c r="K95" s="197">
        <v>9.0399999999999991</v>
      </c>
      <c r="L95" s="197">
        <v>478.32</v>
      </c>
      <c r="M95" s="197">
        <v>18.38</v>
      </c>
      <c r="N95" s="197">
        <v>17.18</v>
      </c>
      <c r="O95" s="197">
        <v>0</v>
      </c>
      <c r="P95" s="197">
        <v>30.57</v>
      </c>
      <c r="Q95" s="197">
        <v>5.92</v>
      </c>
      <c r="R95" s="197">
        <v>12.57</v>
      </c>
      <c r="S95" s="197">
        <v>7.83</v>
      </c>
      <c r="T95" s="197">
        <v>0</v>
      </c>
      <c r="U95" s="197">
        <v>51.72</v>
      </c>
      <c r="V95" s="197">
        <v>3.38</v>
      </c>
      <c r="W95" s="197">
        <v>9.89</v>
      </c>
      <c r="X95" s="197">
        <v>29.15</v>
      </c>
      <c r="Y95" s="197">
        <v>0</v>
      </c>
      <c r="Z95">
        <v>0</v>
      </c>
      <c r="AA95" s="197">
        <v>11</v>
      </c>
      <c r="AB95" s="197">
        <v>0</v>
      </c>
      <c r="AC95" s="197">
        <v>0</v>
      </c>
      <c r="AD95" s="197">
        <v>0</v>
      </c>
      <c r="AE95" s="197">
        <v>30</v>
      </c>
      <c r="AF95" s="197">
        <v>0</v>
      </c>
      <c r="AG95" s="197">
        <v>0</v>
      </c>
      <c r="AH95" s="197">
        <v>0</v>
      </c>
      <c r="AI95" s="197">
        <v>69.61</v>
      </c>
      <c r="AJ95" s="197">
        <v>0</v>
      </c>
      <c r="AK95" s="197">
        <v>0</v>
      </c>
      <c r="AL95" s="197">
        <v>0</v>
      </c>
      <c r="AM95" s="197">
        <v>0</v>
      </c>
      <c r="AN95" s="197">
        <v>0</v>
      </c>
      <c r="AO95">
        <v>0</v>
      </c>
      <c r="AP95" s="197">
        <v>48.28</v>
      </c>
      <c r="AQ95" s="197">
        <v>21.94</v>
      </c>
      <c r="AR95" s="197">
        <v>0</v>
      </c>
      <c r="AS95" s="197">
        <v>0</v>
      </c>
      <c r="AT95">
        <v>0</v>
      </c>
      <c r="AU95">
        <v>0</v>
      </c>
      <c r="AV95" s="197">
        <v>0</v>
      </c>
      <c r="AW95" s="197">
        <v>0</v>
      </c>
      <c r="AX95" s="197">
        <v>0</v>
      </c>
      <c r="AY95" s="197">
        <v>0</v>
      </c>
      <c r="AZ95" s="197">
        <v>0</v>
      </c>
      <c r="BA95" s="197">
        <v>0</v>
      </c>
      <c r="BB95" s="197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0</v>
      </c>
      <c r="H96" s="197">
        <v>0</v>
      </c>
      <c r="I96" s="197">
        <v>0</v>
      </c>
      <c r="J96" s="197">
        <v>0</v>
      </c>
      <c r="K96" s="197">
        <v>9.0399999999999991</v>
      </c>
      <c r="L96" s="197">
        <v>478.32</v>
      </c>
      <c r="M96" s="197">
        <v>18.38</v>
      </c>
      <c r="N96" s="197">
        <v>17.18</v>
      </c>
      <c r="O96" s="197">
        <v>0</v>
      </c>
      <c r="P96" s="197">
        <v>30.57</v>
      </c>
      <c r="Q96" s="197">
        <v>5.92</v>
      </c>
      <c r="R96" s="197">
        <v>12.57</v>
      </c>
      <c r="S96" s="197">
        <v>7.83</v>
      </c>
      <c r="T96" s="197">
        <v>0</v>
      </c>
      <c r="U96" s="197">
        <v>51.72</v>
      </c>
      <c r="V96" s="197">
        <v>3.38</v>
      </c>
      <c r="W96" s="197">
        <v>9.89</v>
      </c>
      <c r="X96" s="197">
        <v>29.15</v>
      </c>
      <c r="Y96" s="197">
        <v>0</v>
      </c>
      <c r="Z96">
        <v>0</v>
      </c>
      <c r="AA96" s="197">
        <v>11.2</v>
      </c>
      <c r="AB96" s="197">
        <v>0</v>
      </c>
      <c r="AC96" s="197">
        <v>0</v>
      </c>
      <c r="AD96" s="197">
        <v>0</v>
      </c>
      <c r="AE96" s="197">
        <v>30</v>
      </c>
      <c r="AF96" s="197">
        <v>0</v>
      </c>
      <c r="AG96" s="197">
        <v>0</v>
      </c>
      <c r="AH96" s="197">
        <v>0</v>
      </c>
      <c r="AI96" s="197">
        <v>69.61</v>
      </c>
      <c r="AJ96" s="197">
        <v>0</v>
      </c>
      <c r="AK96" s="197">
        <v>0</v>
      </c>
      <c r="AL96" s="197">
        <v>0</v>
      </c>
      <c r="AM96" s="197">
        <v>0</v>
      </c>
      <c r="AN96" s="197">
        <v>0</v>
      </c>
      <c r="AO96">
        <v>0</v>
      </c>
      <c r="AP96" s="197">
        <v>48.28</v>
      </c>
      <c r="AQ96" s="197">
        <v>21.94</v>
      </c>
      <c r="AR96" s="197">
        <v>0</v>
      </c>
      <c r="AS96" s="197">
        <v>0</v>
      </c>
      <c r="AT96">
        <v>0</v>
      </c>
      <c r="AU96">
        <v>0</v>
      </c>
      <c r="AV96" s="197">
        <v>0</v>
      </c>
      <c r="AW96" s="197">
        <v>0</v>
      </c>
      <c r="AX96" s="197">
        <v>0</v>
      </c>
      <c r="AY96" s="197">
        <v>0</v>
      </c>
      <c r="AZ96" s="197">
        <v>0</v>
      </c>
      <c r="BA96" s="197">
        <v>0</v>
      </c>
      <c r="BB96" s="197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0</v>
      </c>
      <c r="H97" s="197">
        <v>0</v>
      </c>
      <c r="I97" s="197">
        <v>0</v>
      </c>
      <c r="J97" s="197">
        <v>0</v>
      </c>
      <c r="K97" s="197">
        <v>9.0399999999999991</v>
      </c>
      <c r="L97" s="197">
        <v>478.32</v>
      </c>
      <c r="M97" s="197">
        <v>18.38</v>
      </c>
      <c r="N97" s="197">
        <v>17.18</v>
      </c>
      <c r="O97" s="197">
        <v>0</v>
      </c>
      <c r="P97" s="197">
        <v>30.57</v>
      </c>
      <c r="Q97" s="197">
        <v>5.92</v>
      </c>
      <c r="R97" s="197">
        <v>12.57</v>
      </c>
      <c r="S97" s="197">
        <v>7.83</v>
      </c>
      <c r="T97" s="197">
        <v>0</v>
      </c>
      <c r="U97" s="197">
        <v>51.72</v>
      </c>
      <c r="V97" s="197">
        <v>3.38</v>
      </c>
      <c r="W97" s="197">
        <v>9.89</v>
      </c>
      <c r="X97" s="197">
        <v>32.450000000000003</v>
      </c>
      <c r="Y97" s="197">
        <v>0</v>
      </c>
      <c r="Z97">
        <v>0</v>
      </c>
      <c r="AA97" s="197">
        <v>11.2</v>
      </c>
      <c r="AB97" s="197">
        <v>0</v>
      </c>
      <c r="AC97" s="197">
        <v>0</v>
      </c>
      <c r="AD97" s="197">
        <v>0</v>
      </c>
      <c r="AE97" s="197">
        <v>30</v>
      </c>
      <c r="AF97" s="197">
        <v>0</v>
      </c>
      <c r="AG97" s="197">
        <v>0</v>
      </c>
      <c r="AH97" s="197">
        <v>0</v>
      </c>
      <c r="AI97" s="197">
        <v>69.61</v>
      </c>
      <c r="AJ97" s="197">
        <v>0</v>
      </c>
      <c r="AK97" s="197">
        <v>0</v>
      </c>
      <c r="AL97" s="197">
        <v>0</v>
      </c>
      <c r="AM97" s="197">
        <v>0</v>
      </c>
      <c r="AN97" s="197">
        <v>0</v>
      </c>
      <c r="AO97">
        <v>0</v>
      </c>
      <c r="AP97" s="197">
        <v>48.28</v>
      </c>
      <c r="AQ97" s="197">
        <v>21.94</v>
      </c>
      <c r="AR97" s="197">
        <v>0</v>
      </c>
      <c r="AS97" s="197">
        <v>0</v>
      </c>
      <c r="AT97">
        <v>0</v>
      </c>
      <c r="AU97">
        <v>0</v>
      </c>
      <c r="AV97" s="197">
        <v>0</v>
      </c>
      <c r="AW97" s="197">
        <v>0</v>
      </c>
      <c r="AX97" s="197">
        <v>0</v>
      </c>
      <c r="AY97" s="197">
        <v>0</v>
      </c>
      <c r="AZ97" s="197">
        <v>0</v>
      </c>
      <c r="BA97" s="197">
        <v>0</v>
      </c>
      <c r="BB97" s="1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0</v>
      </c>
      <c r="H98" s="197">
        <v>0</v>
      </c>
      <c r="I98" s="197">
        <v>0</v>
      </c>
      <c r="J98" s="197">
        <v>0</v>
      </c>
      <c r="K98" s="197">
        <v>9.0399999999999991</v>
      </c>
      <c r="L98" s="197">
        <v>423.24</v>
      </c>
      <c r="M98" s="197">
        <v>18.38</v>
      </c>
      <c r="N98" s="197">
        <v>17.18</v>
      </c>
      <c r="O98" s="197">
        <v>0</v>
      </c>
      <c r="P98" s="197">
        <v>30.57</v>
      </c>
      <c r="Q98" s="197">
        <v>5.92</v>
      </c>
      <c r="R98" s="197">
        <v>12.57</v>
      </c>
      <c r="S98" s="197">
        <v>7.83</v>
      </c>
      <c r="T98" s="197">
        <v>0</v>
      </c>
      <c r="U98" s="197">
        <v>51.72</v>
      </c>
      <c r="V98" s="197">
        <v>3.38</v>
      </c>
      <c r="W98" s="197">
        <v>9.89</v>
      </c>
      <c r="X98" s="197">
        <v>32.450000000000003</v>
      </c>
      <c r="Y98" s="197">
        <v>0</v>
      </c>
      <c r="Z98">
        <v>0</v>
      </c>
      <c r="AA98" s="197">
        <v>11.2</v>
      </c>
      <c r="AB98" s="197">
        <v>0</v>
      </c>
      <c r="AC98" s="197">
        <v>0</v>
      </c>
      <c r="AD98" s="197">
        <v>0</v>
      </c>
      <c r="AE98" s="197">
        <v>30</v>
      </c>
      <c r="AF98" s="197">
        <v>0</v>
      </c>
      <c r="AG98" s="197">
        <v>0</v>
      </c>
      <c r="AH98" s="197">
        <v>0</v>
      </c>
      <c r="AI98" s="197">
        <v>69.61</v>
      </c>
      <c r="AJ98" s="197">
        <v>0</v>
      </c>
      <c r="AK98" s="197">
        <v>0</v>
      </c>
      <c r="AL98" s="197">
        <v>0</v>
      </c>
      <c r="AM98" s="197">
        <v>0</v>
      </c>
      <c r="AN98" s="197">
        <v>0</v>
      </c>
      <c r="AO98">
        <v>0</v>
      </c>
      <c r="AP98" s="197">
        <v>48.28</v>
      </c>
      <c r="AQ98" s="197">
        <v>21.94</v>
      </c>
      <c r="AR98" s="197">
        <v>0</v>
      </c>
      <c r="AS98" s="197">
        <v>0</v>
      </c>
      <c r="AT98">
        <v>0</v>
      </c>
      <c r="AU98">
        <v>0</v>
      </c>
      <c r="AV98" s="197">
        <v>0</v>
      </c>
      <c r="AW98" s="197">
        <v>0</v>
      </c>
      <c r="AX98" s="197">
        <v>0</v>
      </c>
      <c r="AY98" s="197">
        <v>0</v>
      </c>
      <c r="AZ98" s="197">
        <v>0</v>
      </c>
      <c r="BA98" s="197">
        <v>0</v>
      </c>
      <c r="BB98" s="197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6.8349999999999999E-3</v>
      </c>
      <c r="E99">
        <f t="shared" si="0"/>
        <v>0</v>
      </c>
      <c r="F99">
        <f t="shared" si="0"/>
        <v>0</v>
      </c>
      <c r="G99">
        <f t="shared" si="0"/>
        <v>2.3914999999999999E-2</v>
      </c>
      <c r="H99">
        <f t="shared" si="0"/>
        <v>0</v>
      </c>
      <c r="I99">
        <f t="shared" si="0"/>
        <v>0</v>
      </c>
      <c r="J99">
        <f t="shared" si="0"/>
        <v>1.075E-3</v>
      </c>
      <c r="K99">
        <f t="shared" si="0"/>
        <v>0.21166749999999973</v>
      </c>
      <c r="L99">
        <f t="shared" si="0"/>
        <v>9.4087225000000014</v>
      </c>
      <c r="M99">
        <f t="shared" si="0"/>
        <v>0.49902000000000007</v>
      </c>
      <c r="N99">
        <f t="shared" si="0"/>
        <v>0.41232000000000024</v>
      </c>
      <c r="O99">
        <f t="shared" si="0"/>
        <v>0</v>
      </c>
      <c r="P99">
        <f t="shared" si="0"/>
        <v>0.73368000000000089</v>
      </c>
      <c r="Q99">
        <f t="shared" si="0"/>
        <v>9.8352500000000148E-2</v>
      </c>
      <c r="R99">
        <f t="shared" si="0"/>
        <v>0.29443000000000025</v>
      </c>
      <c r="S99">
        <f t="shared" si="0"/>
        <v>0.13037499999999996</v>
      </c>
      <c r="T99">
        <f t="shared" si="0"/>
        <v>0</v>
      </c>
      <c r="U99">
        <f t="shared" si="0"/>
        <v>1.241344999999999</v>
      </c>
      <c r="V99">
        <f t="shared" si="0"/>
        <v>8.1269999999999926E-2</v>
      </c>
      <c r="W99">
        <f t="shared" si="0"/>
        <v>0.23794249999999983</v>
      </c>
      <c r="X99">
        <f t="shared" si="0"/>
        <v>0.70125000000000104</v>
      </c>
      <c r="Y99">
        <f t="shared" si="0"/>
        <v>0</v>
      </c>
      <c r="Z99">
        <f t="shared" si="0"/>
        <v>0</v>
      </c>
      <c r="AA99">
        <f t="shared" si="0"/>
        <v>0.25804999999999995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0.71944250000000032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1.4631300000000014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1.1612100000000012</v>
      </c>
      <c r="AQ99">
        <f t="shared" si="0"/>
        <v>0.52506000000000064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456</v>
      </c>
      <c r="L1" t="s">
        <v>18</v>
      </c>
      <c r="M1" t="s">
        <v>27</v>
      </c>
      <c r="N1" t="s">
        <v>28</v>
      </c>
      <c r="O1" t="s">
        <v>29</v>
      </c>
      <c r="P1" t="s">
        <v>457</v>
      </c>
      <c r="Q1" t="s">
        <v>458</v>
      </c>
      <c r="R1" t="s">
        <v>459</v>
      </c>
      <c r="S1" t="s">
        <v>460</v>
      </c>
      <c r="T1" t="s">
        <v>41</v>
      </c>
      <c r="U1" t="s">
        <v>31</v>
      </c>
      <c r="V1" t="s">
        <v>461</v>
      </c>
      <c r="W1" t="s">
        <v>462</v>
      </c>
      <c r="X1" t="s">
        <v>463</v>
      </c>
      <c r="Y1" t="s">
        <v>464</v>
      </c>
      <c r="AA1" t="s">
        <v>201</v>
      </c>
      <c r="AB1" t="s">
        <v>202</v>
      </c>
      <c r="AC1" t="s">
        <v>465</v>
      </c>
      <c r="AD1" t="s">
        <v>466</v>
      </c>
      <c r="AE1" t="s">
        <v>467</v>
      </c>
      <c r="AF1" t="s">
        <v>468</v>
      </c>
      <c r="AG1" t="s">
        <v>469</v>
      </c>
      <c r="AH1" t="s">
        <v>470</v>
      </c>
      <c r="AI1" t="s">
        <v>209</v>
      </c>
      <c r="AJ1" t="s">
        <v>210</v>
      </c>
      <c r="AK1" t="s">
        <v>471</v>
      </c>
      <c r="AL1" t="s">
        <v>472</v>
      </c>
      <c r="AM1" t="s">
        <v>473</v>
      </c>
      <c r="AN1" t="s">
        <v>474</v>
      </c>
      <c r="AP1" t="s">
        <v>475</v>
      </c>
      <c r="AQ1" t="s">
        <v>476</v>
      </c>
      <c r="AR1" t="s">
        <v>477</v>
      </c>
      <c r="AS1" t="s">
        <v>454</v>
      </c>
      <c r="AV1" t="s">
        <v>347</v>
      </c>
      <c r="AW1" t="s">
        <v>348</v>
      </c>
      <c r="AX1" t="s">
        <v>350</v>
      </c>
      <c r="AY1" t="s">
        <v>453</v>
      </c>
      <c r="AZ1" t="s">
        <v>420</v>
      </c>
      <c r="BA1" t="s">
        <v>426</v>
      </c>
      <c r="BB1" t="s">
        <v>430</v>
      </c>
    </row>
    <row r="2" spans="1:96">
      <c r="A2" s="216"/>
    </row>
    <row r="3" spans="1:96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0</v>
      </c>
      <c r="H3" s="197">
        <v>0</v>
      </c>
      <c r="I3" s="197">
        <v>0</v>
      </c>
      <c r="J3" s="197">
        <v>0</v>
      </c>
      <c r="K3" s="197">
        <v>0</v>
      </c>
      <c r="L3" s="197">
        <v>0</v>
      </c>
      <c r="M3" s="197">
        <v>0</v>
      </c>
      <c r="N3" s="197">
        <v>0</v>
      </c>
      <c r="O3" s="197">
        <v>0</v>
      </c>
      <c r="P3" s="197">
        <v>0</v>
      </c>
      <c r="Q3" s="197">
        <v>0</v>
      </c>
      <c r="R3" s="197">
        <v>0</v>
      </c>
      <c r="S3" s="197">
        <v>0</v>
      </c>
      <c r="T3" s="197">
        <v>0</v>
      </c>
      <c r="U3" s="197">
        <v>0</v>
      </c>
      <c r="V3" s="197">
        <v>0</v>
      </c>
      <c r="W3" s="197">
        <v>0</v>
      </c>
      <c r="X3" s="197">
        <v>0</v>
      </c>
      <c r="Y3" s="197">
        <v>0</v>
      </c>
      <c r="Z3">
        <v>0</v>
      </c>
      <c r="AA3" s="197">
        <v>2.08</v>
      </c>
      <c r="AB3" s="197">
        <v>0</v>
      </c>
      <c r="AC3" s="197">
        <v>0</v>
      </c>
      <c r="AD3" s="197">
        <v>0</v>
      </c>
      <c r="AE3" s="197">
        <v>47.27</v>
      </c>
      <c r="AF3" s="197">
        <v>0</v>
      </c>
      <c r="AG3" s="197">
        <v>0</v>
      </c>
      <c r="AH3" s="197">
        <v>0</v>
      </c>
      <c r="AI3" s="197">
        <v>19</v>
      </c>
      <c r="AJ3" s="197">
        <v>0</v>
      </c>
      <c r="AK3" s="197">
        <v>0</v>
      </c>
      <c r="AL3" s="197">
        <v>0</v>
      </c>
      <c r="AM3" s="197">
        <v>0</v>
      </c>
      <c r="AN3" s="197">
        <v>0</v>
      </c>
      <c r="AO3">
        <v>0</v>
      </c>
      <c r="AP3" s="197">
        <v>0</v>
      </c>
      <c r="AQ3" s="197">
        <v>0</v>
      </c>
      <c r="AR3" s="197">
        <v>0</v>
      </c>
      <c r="AS3" s="197">
        <v>0</v>
      </c>
      <c r="AT3">
        <v>0</v>
      </c>
      <c r="AU3">
        <v>0</v>
      </c>
      <c r="AV3" s="197">
        <v>0</v>
      </c>
      <c r="AW3" s="197">
        <v>0</v>
      </c>
      <c r="AX3" s="197">
        <v>0</v>
      </c>
      <c r="AY3" s="197">
        <v>0</v>
      </c>
      <c r="AZ3" s="197">
        <v>0</v>
      </c>
      <c r="BA3" s="197">
        <v>0</v>
      </c>
      <c r="BB3" s="197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0</v>
      </c>
      <c r="H4" s="197">
        <v>0</v>
      </c>
      <c r="I4" s="197">
        <v>0</v>
      </c>
      <c r="J4" s="197">
        <v>0</v>
      </c>
      <c r="K4" s="197">
        <v>0</v>
      </c>
      <c r="L4" s="197">
        <v>0</v>
      </c>
      <c r="M4" s="197">
        <v>0</v>
      </c>
      <c r="N4" s="197">
        <v>0</v>
      </c>
      <c r="O4" s="197">
        <v>0</v>
      </c>
      <c r="P4" s="197">
        <v>0</v>
      </c>
      <c r="Q4" s="197">
        <v>0</v>
      </c>
      <c r="R4" s="197">
        <v>0</v>
      </c>
      <c r="S4" s="197">
        <v>0</v>
      </c>
      <c r="T4" s="197">
        <v>0</v>
      </c>
      <c r="U4" s="197">
        <v>0</v>
      </c>
      <c r="V4" s="197">
        <v>0</v>
      </c>
      <c r="W4" s="197">
        <v>0</v>
      </c>
      <c r="X4" s="197">
        <v>0</v>
      </c>
      <c r="Y4" s="197">
        <v>0</v>
      </c>
      <c r="Z4">
        <v>0</v>
      </c>
      <c r="AA4" s="197">
        <v>2.08</v>
      </c>
      <c r="AB4" s="197">
        <v>0</v>
      </c>
      <c r="AC4" s="197">
        <v>0</v>
      </c>
      <c r="AD4" s="197">
        <v>0</v>
      </c>
      <c r="AE4" s="197">
        <v>47.27</v>
      </c>
      <c r="AF4" s="197">
        <v>0</v>
      </c>
      <c r="AG4" s="197">
        <v>0</v>
      </c>
      <c r="AH4" s="197">
        <v>0</v>
      </c>
      <c r="AI4" s="197">
        <v>19</v>
      </c>
      <c r="AJ4" s="197">
        <v>0</v>
      </c>
      <c r="AK4" s="197">
        <v>0</v>
      </c>
      <c r="AL4" s="197">
        <v>0</v>
      </c>
      <c r="AM4" s="197">
        <v>0</v>
      </c>
      <c r="AN4" s="197">
        <v>0</v>
      </c>
      <c r="AO4">
        <v>0</v>
      </c>
      <c r="AP4" s="197">
        <v>0</v>
      </c>
      <c r="AQ4" s="197">
        <v>0</v>
      </c>
      <c r="AR4" s="197">
        <v>0</v>
      </c>
      <c r="AS4" s="197">
        <v>0</v>
      </c>
      <c r="AT4">
        <v>0</v>
      </c>
      <c r="AU4">
        <v>0</v>
      </c>
      <c r="AV4" s="197">
        <v>0</v>
      </c>
      <c r="AW4" s="197">
        <v>0</v>
      </c>
      <c r="AX4" s="197">
        <v>0</v>
      </c>
      <c r="AY4" s="197">
        <v>0</v>
      </c>
      <c r="AZ4" s="197">
        <v>0</v>
      </c>
      <c r="BA4" s="197">
        <v>0</v>
      </c>
      <c r="BB4" s="197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0</v>
      </c>
      <c r="H5" s="197">
        <v>0</v>
      </c>
      <c r="I5" s="197">
        <v>0</v>
      </c>
      <c r="J5" s="197">
        <v>0</v>
      </c>
      <c r="K5" s="197">
        <v>0</v>
      </c>
      <c r="L5" s="197">
        <v>0</v>
      </c>
      <c r="M5" s="197">
        <v>0</v>
      </c>
      <c r="N5" s="197">
        <v>0</v>
      </c>
      <c r="O5" s="197">
        <v>0</v>
      </c>
      <c r="P5" s="197">
        <v>0</v>
      </c>
      <c r="Q5" s="197">
        <v>0</v>
      </c>
      <c r="R5" s="197">
        <v>0</v>
      </c>
      <c r="S5" s="197">
        <v>0</v>
      </c>
      <c r="T5" s="197">
        <v>0</v>
      </c>
      <c r="U5" s="197">
        <v>0</v>
      </c>
      <c r="V5" s="197">
        <v>0</v>
      </c>
      <c r="W5" s="197">
        <v>0</v>
      </c>
      <c r="X5" s="197">
        <v>0</v>
      </c>
      <c r="Y5" s="197">
        <v>0</v>
      </c>
      <c r="Z5">
        <v>0</v>
      </c>
      <c r="AA5" s="197">
        <v>2.08</v>
      </c>
      <c r="AB5" s="197">
        <v>0</v>
      </c>
      <c r="AC5" s="197">
        <v>0</v>
      </c>
      <c r="AD5" s="197">
        <v>0</v>
      </c>
      <c r="AE5" s="197">
        <v>47.27</v>
      </c>
      <c r="AF5" s="197">
        <v>0</v>
      </c>
      <c r="AG5" s="197">
        <v>0</v>
      </c>
      <c r="AH5" s="197">
        <v>0</v>
      </c>
      <c r="AI5" s="197">
        <v>19</v>
      </c>
      <c r="AJ5" s="197">
        <v>0</v>
      </c>
      <c r="AK5" s="197">
        <v>0</v>
      </c>
      <c r="AL5" s="197">
        <v>0</v>
      </c>
      <c r="AM5" s="197">
        <v>0</v>
      </c>
      <c r="AN5" s="197">
        <v>0</v>
      </c>
      <c r="AO5">
        <v>0</v>
      </c>
      <c r="AP5" s="197">
        <v>0</v>
      </c>
      <c r="AQ5" s="197">
        <v>0</v>
      </c>
      <c r="AR5" s="197">
        <v>0</v>
      </c>
      <c r="AS5" s="197">
        <v>0</v>
      </c>
      <c r="AT5">
        <v>0</v>
      </c>
      <c r="AU5">
        <v>0</v>
      </c>
      <c r="AV5" s="197">
        <v>0</v>
      </c>
      <c r="AW5" s="197">
        <v>0</v>
      </c>
      <c r="AX5" s="197">
        <v>0</v>
      </c>
      <c r="AY5" s="197">
        <v>0</v>
      </c>
      <c r="AZ5" s="197">
        <v>0</v>
      </c>
      <c r="BA5" s="197">
        <v>0</v>
      </c>
      <c r="BB5" s="197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0</v>
      </c>
      <c r="H6" s="197">
        <v>0</v>
      </c>
      <c r="I6" s="197">
        <v>0</v>
      </c>
      <c r="J6" s="197">
        <v>0</v>
      </c>
      <c r="K6" s="197">
        <v>0</v>
      </c>
      <c r="L6" s="197">
        <v>0</v>
      </c>
      <c r="M6" s="197">
        <v>0</v>
      </c>
      <c r="N6" s="197">
        <v>0</v>
      </c>
      <c r="O6" s="197">
        <v>0</v>
      </c>
      <c r="P6" s="197">
        <v>0</v>
      </c>
      <c r="Q6" s="197">
        <v>0</v>
      </c>
      <c r="R6" s="197">
        <v>0</v>
      </c>
      <c r="S6" s="197">
        <v>0</v>
      </c>
      <c r="T6" s="197">
        <v>0</v>
      </c>
      <c r="U6" s="197">
        <v>0</v>
      </c>
      <c r="V6" s="197">
        <v>0</v>
      </c>
      <c r="W6" s="197">
        <v>0</v>
      </c>
      <c r="X6" s="197">
        <v>0</v>
      </c>
      <c r="Y6" s="197">
        <v>0</v>
      </c>
      <c r="Z6">
        <v>0</v>
      </c>
      <c r="AA6" s="197">
        <v>2.08</v>
      </c>
      <c r="AB6" s="197">
        <v>0</v>
      </c>
      <c r="AC6" s="197">
        <v>0</v>
      </c>
      <c r="AD6" s="197">
        <v>0</v>
      </c>
      <c r="AE6" s="197">
        <v>47.27</v>
      </c>
      <c r="AF6" s="197">
        <v>0</v>
      </c>
      <c r="AG6" s="197">
        <v>0</v>
      </c>
      <c r="AH6" s="197">
        <v>0</v>
      </c>
      <c r="AI6" s="197">
        <v>19</v>
      </c>
      <c r="AJ6" s="197">
        <v>0</v>
      </c>
      <c r="AK6" s="197">
        <v>0</v>
      </c>
      <c r="AL6" s="197">
        <v>0</v>
      </c>
      <c r="AM6" s="197">
        <v>0</v>
      </c>
      <c r="AN6" s="197">
        <v>0</v>
      </c>
      <c r="AO6">
        <v>0</v>
      </c>
      <c r="AP6" s="197">
        <v>0</v>
      </c>
      <c r="AQ6" s="197">
        <v>0</v>
      </c>
      <c r="AR6" s="197">
        <v>0</v>
      </c>
      <c r="AS6" s="197">
        <v>0</v>
      </c>
      <c r="AT6">
        <v>0</v>
      </c>
      <c r="AU6">
        <v>0</v>
      </c>
      <c r="AV6" s="197">
        <v>0</v>
      </c>
      <c r="AW6" s="197">
        <v>0</v>
      </c>
      <c r="AX6" s="197">
        <v>0</v>
      </c>
      <c r="AY6" s="197">
        <v>0</v>
      </c>
      <c r="AZ6" s="197">
        <v>0</v>
      </c>
      <c r="BA6" s="197">
        <v>0</v>
      </c>
      <c r="BB6" s="197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0</v>
      </c>
      <c r="H7" s="197">
        <v>0</v>
      </c>
      <c r="I7" s="197">
        <v>0</v>
      </c>
      <c r="J7" s="197">
        <v>0</v>
      </c>
      <c r="K7" s="197">
        <v>0</v>
      </c>
      <c r="L7" s="197">
        <v>0</v>
      </c>
      <c r="M7" s="197">
        <v>0</v>
      </c>
      <c r="N7" s="197">
        <v>0</v>
      </c>
      <c r="O7" s="197">
        <v>0</v>
      </c>
      <c r="P7" s="197">
        <v>0</v>
      </c>
      <c r="Q7" s="197">
        <v>0</v>
      </c>
      <c r="R7" s="197">
        <v>0</v>
      </c>
      <c r="S7" s="197">
        <v>0</v>
      </c>
      <c r="T7" s="197">
        <v>0</v>
      </c>
      <c r="U7" s="197">
        <v>0</v>
      </c>
      <c r="V7" s="197">
        <v>0</v>
      </c>
      <c r="W7" s="197">
        <v>0</v>
      </c>
      <c r="X7" s="197">
        <v>0</v>
      </c>
      <c r="Y7" s="197">
        <v>0</v>
      </c>
      <c r="Z7">
        <v>0</v>
      </c>
      <c r="AA7" s="197">
        <v>2.08</v>
      </c>
      <c r="AB7" s="197">
        <v>0</v>
      </c>
      <c r="AC7" s="197">
        <v>0</v>
      </c>
      <c r="AD7" s="197">
        <v>0</v>
      </c>
      <c r="AE7" s="197">
        <v>47.27</v>
      </c>
      <c r="AF7" s="197">
        <v>0</v>
      </c>
      <c r="AG7" s="197">
        <v>0</v>
      </c>
      <c r="AH7" s="197">
        <v>0</v>
      </c>
      <c r="AI7" s="197">
        <v>19</v>
      </c>
      <c r="AJ7" s="197">
        <v>0</v>
      </c>
      <c r="AK7" s="197">
        <v>0</v>
      </c>
      <c r="AL7" s="197">
        <v>0</v>
      </c>
      <c r="AM7" s="197">
        <v>0</v>
      </c>
      <c r="AN7" s="197">
        <v>0</v>
      </c>
      <c r="AO7">
        <v>0</v>
      </c>
      <c r="AP7" s="197">
        <v>0</v>
      </c>
      <c r="AQ7" s="197">
        <v>0</v>
      </c>
      <c r="AR7" s="197">
        <v>0</v>
      </c>
      <c r="AS7" s="197">
        <v>0</v>
      </c>
      <c r="AT7">
        <v>0</v>
      </c>
      <c r="AU7">
        <v>0</v>
      </c>
      <c r="AV7" s="197">
        <v>0</v>
      </c>
      <c r="AW7" s="197">
        <v>0</v>
      </c>
      <c r="AX7" s="197">
        <v>0</v>
      </c>
      <c r="AY7" s="197">
        <v>0</v>
      </c>
      <c r="AZ7" s="197">
        <v>0</v>
      </c>
      <c r="BA7" s="197">
        <v>0</v>
      </c>
      <c r="BB7" s="19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0</v>
      </c>
      <c r="H8" s="197">
        <v>0</v>
      </c>
      <c r="I8" s="197">
        <v>0</v>
      </c>
      <c r="J8" s="197">
        <v>0</v>
      </c>
      <c r="K8" s="197">
        <v>0</v>
      </c>
      <c r="L8" s="197">
        <v>0</v>
      </c>
      <c r="M8" s="197">
        <v>0</v>
      </c>
      <c r="N8" s="197">
        <v>0</v>
      </c>
      <c r="O8" s="197">
        <v>0</v>
      </c>
      <c r="P8" s="197">
        <v>0</v>
      </c>
      <c r="Q8" s="197">
        <v>0</v>
      </c>
      <c r="R8" s="197">
        <v>0</v>
      </c>
      <c r="S8" s="197">
        <v>0</v>
      </c>
      <c r="T8" s="197">
        <v>0</v>
      </c>
      <c r="U8" s="197">
        <v>0</v>
      </c>
      <c r="V8" s="197">
        <v>0</v>
      </c>
      <c r="W8" s="197">
        <v>0</v>
      </c>
      <c r="X8" s="197">
        <v>0</v>
      </c>
      <c r="Y8" s="197">
        <v>0</v>
      </c>
      <c r="Z8">
        <v>0</v>
      </c>
      <c r="AA8" s="197">
        <v>2.08</v>
      </c>
      <c r="AB8" s="197">
        <v>0</v>
      </c>
      <c r="AC8" s="197">
        <v>0</v>
      </c>
      <c r="AD8" s="197">
        <v>0</v>
      </c>
      <c r="AE8" s="197">
        <v>47.58</v>
      </c>
      <c r="AF8" s="197">
        <v>0</v>
      </c>
      <c r="AG8" s="197">
        <v>0</v>
      </c>
      <c r="AH8" s="197">
        <v>0</v>
      </c>
      <c r="AI8" s="197">
        <v>19</v>
      </c>
      <c r="AJ8" s="197">
        <v>0</v>
      </c>
      <c r="AK8" s="197">
        <v>0</v>
      </c>
      <c r="AL8" s="197">
        <v>0</v>
      </c>
      <c r="AM8" s="197">
        <v>0</v>
      </c>
      <c r="AN8" s="197">
        <v>0</v>
      </c>
      <c r="AO8">
        <v>0</v>
      </c>
      <c r="AP8" s="197">
        <v>0</v>
      </c>
      <c r="AQ8" s="197">
        <v>0</v>
      </c>
      <c r="AR8" s="197">
        <v>0</v>
      </c>
      <c r="AS8" s="197">
        <v>0</v>
      </c>
      <c r="AT8">
        <v>0</v>
      </c>
      <c r="AU8">
        <v>0</v>
      </c>
      <c r="AV8" s="197">
        <v>0</v>
      </c>
      <c r="AW8" s="197">
        <v>0</v>
      </c>
      <c r="AX8" s="197">
        <v>0</v>
      </c>
      <c r="AY8" s="197">
        <v>0</v>
      </c>
      <c r="AZ8" s="197">
        <v>0</v>
      </c>
      <c r="BA8" s="197">
        <v>0</v>
      </c>
      <c r="BB8" s="197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0</v>
      </c>
      <c r="H9" s="197">
        <v>0</v>
      </c>
      <c r="I9" s="197">
        <v>0</v>
      </c>
      <c r="J9" s="197">
        <v>0</v>
      </c>
      <c r="K9" s="197">
        <v>0</v>
      </c>
      <c r="L9" s="197">
        <v>0</v>
      </c>
      <c r="M9" s="197">
        <v>0</v>
      </c>
      <c r="N9" s="197">
        <v>0</v>
      </c>
      <c r="O9" s="197">
        <v>0</v>
      </c>
      <c r="P9" s="197">
        <v>0</v>
      </c>
      <c r="Q9" s="197">
        <v>0</v>
      </c>
      <c r="R9" s="197">
        <v>0</v>
      </c>
      <c r="S9" s="197">
        <v>0</v>
      </c>
      <c r="T9" s="197">
        <v>0</v>
      </c>
      <c r="U9" s="197">
        <v>0</v>
      </c>
      <c r="V9" s="197">
        <v>0</v>
      </c>
      <c r="W9" s="197">
        <v>0</v>
      </c>
      <c r="X9" s="197">
        <v>0</v>
      </c>
      <c r="Y9" s="197">
        <v>0</v>
      </c>
      <c r="Z9">
        <v>0</v>
      </c>
      <c r="AA9" s="197">
        <v>2.08</v>
      </c>
      <c r="AB9" s="197">
        <v>0</v>
      </c>
      <c r="AC9" s="197">
        <v>0</v>
      </c>
      <c r="AD9" s="197">
        <v>0</v>
      </c>
      <c r="AE9" s="197">
        <v>47.88</v>
      </c>
      <c r="AF9" s="197">
        <v>0</v>
      </c>
      <c r="AG9" s="197">
        <v>0</v>
      </c>
      <c r="AH9" s="197">
        <v>0</v>
      </c>
      <c r="AI9" s="197">
        <v>19</v>
      </c>
      <c r="AJ9" s="197">
        <v>0</v>
      </c>
      <c r="AK9" s="197">
        <v>0</v>
      </c>
      <c r="AL9" s="197">
        <v>0</v>
      </c>
      <c r="AM9" s="197">
        <v>0</v>
      </c>
      <c r="AN9" s="197">
        <v>0</v>
      </c>
      <c r="AO9">
        <v>0</v>
      </c>
      <c r="AP9" s="197">
        <v>0</v>
      </c>
      <c r="AQ9" s="197">
        <v>0</v>
      </c>
      <c r="AR9" s="197">
        <v>0</v>
      </c>
      <c r="AS9" s="197">
        <v>0</v>
      </c>
      <c r="AT9">
        <v>0</v>
      </c>
      <c r="AU9">
        <v>0</v>
      </c>
      <c r="AV9" s="197">
        <v>0</v>
      </c>
      <c r="AW9" s="197">
        <v>0</v>
      </c>
      <c r="AX9" s="197">
        <v>0</v>
      </c>
      <c r="AY9" s="197">
        <v>0</v>
      </c>
      <c r="AZ9" s="197">
        <v>0</v>
      </c>
      <c r="BA9" s="197">
        <v>0</v>
      </c>
      <c r="BB9" s="197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0</v>
      </c>
      <c r="H10" s="197">
        <v>0</v>
      </c>
      <c r="I10" s="197">
        <v>0</v>
      </c>
      <c r="J10" s="197">
        <v>0</v>
      </c>
      <c r="K10" s="197">
        <v>0</v>
      </c>
      <c r="L10" s="197">
        <v>0</v>
      </c>
      <c r="M10" s="197">
        <v>0</v>
      </c>
      <c r="N10" s="197">
        <v>0</v>
      </c>
      <c r="O10" s="197">
        <v>0</v>
      </c>
      <c r="P10" s="197">
        <v>0</v>
      </c>
      <c r="Q10" s="197">
        <v>0</v>
      </c>
      <c r="R10" s="197">
        <v>0</v>
      </c>
      <c r="S10" s="197">
        <v>0</v>
      </c>
      <c r="T10" s="197">
        <v>0</v>
      </c>
      <c r="U10" s="197">
        <v>0</v>
      </c>
      <c r="V10" s="197">
        <v>0</v>
      </c>
      <c r="W10" s="197">
        <v>0</v>
      </c>
      <c r="X10" s="197">
        <v>0</v>
      </c>
      <c r="Y10" s="197">
        <v>0</v>
      </c>
      <c r="Z10">
        <v>0</v>
      </c>
      <c r="AA10" s="197">
        <v>2.08</v>
      </c>
      <c r="AB10" s="197">
        <v>0</v>
      </c>
      <c r="AC10" s="197">
        <v>0</v>
      </c>
      <c r="AD10" s="197">
        <v>0</v>
      </c>
      <c r="AE10" s="197">
        <v>47.88</v>
      </c>
      <c r="AF10" s="197">
        <v>0</v>
      </c>
      <c r="AG10" s="197">
        <v>0</v>
      </c>
      <c r="AH10" s="197">
        <v>0</v>
      </c>
      <c r="AI10" s="197">
        <v>19</v>
      </c>
      <c r="AJ10" s="197">
        <v>0</v>
      </c>
      <c r="AK10" s="197">
        <v>0</v>
      </c>
      <c r="AL10" s="197">
        <v>0</v>
      </c>
      <c r="AM10" s="197">
        <v>0</v>
      </c>
      <c r="AN10" s="197">
        <v>0</v>
      </c>
      <c r="AO10">
        <v>0</v>
      </c>
      <c r="AP10" s="197">
        <v>0</v>
      </c>
      <c r="AQ10" s="197">
        <v>0</v>
      </c>
      <c r="AR10" s="197">
        <v>0</v>
      </c>
      <c r="AS10" s="197">
        <v>0</v>
      </c>
      <c r="AT10">
        <v>0</v>
      </c>
      <c r="AU10">
        <v>0</v>
      </c>
      <c r="AV10" s="197">
        <v>0</v>
      </c>
      <c r="AW10" s="197">
        <v>0</v>
      </c>
      <c r="AX10" s="197">
        <v>0</v>
      </c>
      <c r="AY10" s="197">
        <v>0</v>
      </c>
      <c r="AZ10" s="197">
        <v>0</v>
      </c>
      <c r="BA10" s="197">
        <v>0</v>
      </c>
      <c r="BB10" s="197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0</v>
      </c>
      <c r="H11" s="197">
        <v>0</v>
      </c>
      <c r="I11" s="197">
        <v>0</v>
      </c>
      <c r="J11" s="197">
        <v>0</v>
      </c>
      <c r="K11" s="197">
        <v>0</v>
      </c>
      <c r="L11" s="197">
        <v>0</v>
      </c>
      <c r="M11" s="197">
        <v>0</v>
      </c>
      <c r="N11" s="197">
        <v>0</v>
      </c>
      <c r="O11" s="197">
        <v>0</v>
      </c>
      <c r="P11" s="197">
        <v>0</v>
      </c>
      <c r="Q11" s="197">
        <v>0</v>
      </c>
      <c r="R11" s="197">
        <v>0</v>
      </c>
      <c r="S11" s="197">
        <v>0</v>
      </c>
      <c r="T11" s="197">
        <v>0</v>
      </c>
      <c r="U11" s="197">
        <v>0</v>
      </c>
      <c r="V11" s="197">
        <v>0</v>
      </c>
      <c r="W11" s="197">
        <v>0</v>
      </c>
      <c r="X11" s="197">
        <v>0</v>
      </c>
      <c r="Y11" s="197">
        <v>0</v>
      </c>
      <c r="Z11">
        <v>0</v>
      </c>
      <c r="AA11" s="197">
        <v>2.08</v>
      </c>
      <c r="AB11" s="197">
        <v>0</v>
      </c>
      <c r="AC11" s="197">
        <v>0</v>
      </c>
      <c r="AD11" s="197">
        <v>0</v>
      </c>
      <c r="AE11" s="197">
        <v>47.88</v>
      </c>
      <c r="AF11" s="197">
        <v>0</v>
      </c>
      <c r="AG11" s="197">
        <v>0</v>
      </c>
      <c r="AH11" s="197">
        <v>0</v>
      </c>
      <c r="AI11" s="197">
        <v>19</v>
      </c>
      <c r="AJ11" s="197">
        <v>0</v>
      </c>
      <c r="AK11" s="197">
        <v>0</v>
      </c>
      <c r="AL11" s="197">
        <v>0</v>
      </c>
      <c r="AM11" s="197">
        <v>0</v>
      </c>
      <c r="AN11" s="197">
        <v>0</v>
      </c>
      <c r="AO11">
        <v>0</v>
      </c>
      <c r="AP11" s="197">
        <v>0</v>
      </c>
      <c r="AQ11" s="197">
        <v>0</v>
      </c>
      <c r="AR11" s="197">
        <v>0</v>
      </c>
      <c r="AS11" s="197">
        <v>0</v>
      </c>
      <c r="AT11">
        <v>0</v>
      </c>
      <c r="AU11">
        <v>0</v>
      </c>
      <c r="AV11" s="197">
        <v>0</v>
      </c>
      <c r="AW11" s="197">
        <v>0</v>
      </c>
      <c r="AX11" s="197">
        <v>0</v>
      </c>
      <c r="AY11" s="197">
        <v>0</v>
      </c>
      <c r="AZ11" s="197">
        <v>0</v>
      </c>
      <c r="BA11" s="197">
        <v>0</v>
      </c>
      <c r="BB11" s="197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0</v>
      </c>
      <c r="H12" s="197">
        <v>0</v>
      </c>
      <c r="I12" s="197">
        <v>0</v>
      </c>
      <c r="J12" s="197">
        <v>0</v>
      </c>
      <c r="K12" s="197">
        <v>0</v>
      </c>
      <c r="L12" s="197">
        <v>0</v>
      </c>
      <c r="M12" s="197">
        <v>0</v>
      </c>
      <c r="N12" s="197">
        <v>0</v>
      </c>
      <c r="O12" s="197">
        <v>0</v>
      </c>
      <c r="P12" s="197">
        <v>0</v>
      </c>
      <c r="Q12" s="197">
        <v>0</v>
      </c>
      <c r="R12" s="197">
        <v>0</v>
      </c>
      <c r="S12" s="197">
        <v>0</v>
      </c>
      <c r="T12" s="197">
        <v>0</v>
      </c>
      <c r="U12" s="197">
        <v>0</v>
      </c>
      <c r="V12" s="197">
        <v>0</v>
      </c>
      <c r="W12" s="197">
        <v>0</v>
      </c>
      <c r="X12" s="197">
        <v>0</v>
      </c>
      <c r="Y12" s="197">
        <v>0</v>
      </c>
      <c r="Z12">
        <v>0</v>
      </c>
      <c r="AA12" s="197">
        <v>2.08</v>
      </c>
      <c r="AB12" s="197">
        <v>0</v>
      </c>
      <c r="AC12" s="197">
        <v>0</v>
      </c>
      <c r="AD12" s="197">
        <v>0</v>
      </c>
      <c r="AE12" s="197">
        <v>47.88</v>
      </c>
      <c r="AF12" s="197">
        <v>0</v>
      </c>
      <c r="AG12" s="197">
        <v>0</v>
      </c>
      <c r="AH12" s="197">
        <v>0</v>
      </c>
      <c r="AI12" s="197">
        <v>19</v>
      </c>
      <c r="AJ12" s="197">
        <v>0</v>
      </c>
      <c r="AK12" s="197">
        <v>0</v>
      </c>
      <c r="AL12" s="197">
        <v>0</v>
      </c>
      <c r="AM12" s="197">
        <v>0</v>
      </c>
      <c r="AN12" s="197">
        <v>0</v>
      </c>
      <c r="AO12">
        <v>0</v>
      </c>
      <c r="AP12" s="197">
        <v>0</v>
      </c>
      <c r="AQ12" s="197">
        <v>0</v>
      </c>
      <c r="AR12" s="197">
        <v>0</v>
      </c>
      <c r="AS12" s="197">
        <v>0</v>
      </c>
      <c r="AT12">
        <v>0</v>
      </c>
      <c r="AU12">
        <v>0</v>
      </c>
      <c r="AV12" s="197">
        <v>0</v>
      </c>
      <c r="AW12" s="197">
        <v>0</v>
      </c>
      <c r="AX12" s="197">
        <v>0</v>
      </c>
      <c r="AY12" s="197">
        <v>0</v>
      </c>
      <c r="AZ12" s="197">
        <v>0</v>
      </c>
      <c r="BA12" s="197">
        <v>0</v>
      </c>
      <c r="BB12" s="197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0</v>
      </c>
      <c r="H13" s="197">
        <v>0</v>
      </c>
      <c r="I13" s="197">
        <v>0</v>
      </c>
      <c r="J13" s="197">
        <v>0</v>
      </c>
      <c r="K13" s="197">
        <v>0</v>
      </c>
      <c r="L13" s="197">
        <v>0</v>
      </c>
      <c r="M13" s="197">
        <v>0</v>
      </c>
      <c r="N13" s="197">
        <v>0</v>
      </c>
      <c r="O13" s="197">
        <v>0</v>
      </c>
      <c r="P13" s="197">
        <v>0</v>
      </c>
      <c r="Q13" s="197">
        <v>0</v>
      </c>
      <c r="R13" s="197">
        <v>0</v>
      </c>
      <c r="S13" s="197">
        <v>0</v>
      </c>
      <c r="T13" s="197">
        <v>0</v>
      </c>
      <c r="U13" s="197">
        <v>0</v>
      </c>
      <c r="V13" s="197">
        <v>0</v>
      </c>
      <c r="W13" s="197">
        <v>0</v>
      </c>
      <c r="X13" s="197">
        <v>0</v>
      </c>
      <c r="Y13" s="197">
        <v>0</v>
      </c>
      <c r="Z13">
        <v>0</v>
      </c>
      <c r="AA13" s="197">
        <v>2.08</v>
      </c>
      <c r="AB13" s="197">
        <v>0</v>
      </c>
      <c r="AC13" s="197">
        <v>0</v>
      </c>
      <c r="AD13" s="197">
        <v>0</v>
      </c>
      <c r="AE13" s="197">
        <v>47.88</v>
      </c>
      <c r="AF13" s="197">
        <v>0</v>
      </c>
      <c r="AG13" s="197">
        <v>0</v>
      </c>
      <c r="AH13" s="197">
        <v>0</v>
      </c>
      <c r="AI13" s="197">
        <v>19</v>
      </c>
      <c r="AJ13" s="197">
        <v>0</v>
      </c>
      <c r="AK13" s="197">
        <v>0</v>
      </c>
      <c r="AL13" s="197">
        <v>0</v>
      </c>
      <c r="AM13" s="197">
        <v>0</v>
      </c>
      <c r="AN13" s="197">
        <v>0</v>
      </c>
      <c r="AO13">
        <v>0</v>
      </c>
      <c r="AP13" s="197">
        <v>0</v>
      </c>
      <c r="AQ13" s="197">
        <v>0</v>
      </c>
      <c r="AR13" s="197">
        <v>0</v>
      </c>
      <c r="AS13" s="197">
        <v>0</v>
      </c>
      <c r="AT13">
        <v>0</v>
      </c>
      <c r="AU13">
        <v>0</v>
      </c>
      <c r="AV13" s="197">
        <v>0</v>
      </c>
      <c r="AW13" s="197">
        <v>0</v>
      </c>
      <c r="AX13" s="197">
        <v>0</v>
      </c>
      <c r="AY13" s="197">
        <v>0</v>
      </c>
      <c r="AZ13" s="197">
        <v>0</v>
      </c>
      <c r="BA13" s="197">
        <v>0</v>
      </c>
      <c r="BB13" s="197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0</v>
      </c>
      <c r="H14" s="197">
        <v>0</v>
      </c>
      <c r="I14" s="197">
        <v>0</v>
      </c>
      <c r="J14" s="197">
        <v>0</v>
      </c>
      <c r="K14" s="197">
        <v>0</v>
      </c>
      <c r="L14" s="197">
        <v>0</v>
      </c>
      <c r="M14" s="197">
        <v>0</v>
      </c>
      <c r="N14" s="197">
        <v>0</v>
      </c>
      <c r="O14" s="197">
        <v>0</v>
      </c>
      <c r="P14" s="197">
        <v>0</v>
      </c>
      <c r="Q14" s="197">
        <v>0</v>
      </c>
      <c r="R14" s="197">
        <v>0</v>
      </c>
      <c r="S14" s="197">
        <v>0</v>
      </c>
      <c r="T14" s="197">
        <v>0</v>
      </c>
      <c r="U14" s="197">
        <v>0</v>
      </c>
      <c r="V14" s="197">
        <v>0</v>
      </c>
      <c r="W14" s="197">
        <v>0</v>
      </c>
      <c r="X14" s="197">
        <v>0</v>
      </c>
      <c r="Y14" s="197">
        <v>0</v>
      </c>
      <c r="Z14">
        <v>0</v>
      </c>
      <c r="AA14" s="197">
        <v>2.08</v>
      </c>
      <c r="AB14" s="197">
        <v>0</v>
      </c>
      <c r="AC14" s="197">
        <v>0</v>
      </c>
      <c r="AD14" s="197">
        <v>0</v>
      </c>
      <c r="AE14" s="197">
        <v>47.88</v>
      </c>
      <c r="AF14" s="197">
        <v>0</v>
      </c>
      <c r="AG14" s="197">
        <v>0</v>
      </c>
      <c r="AH14" s="197">
        <v>0</v>
      </c>
      <c r="AI14" s="197">
        <v>19</v>
      </c>
      <c r="AJ14" s="197">
        <v>0</v>
      </c>
      <c r="AK14" s="197">
        <v>0</v>
      </c>
      <c r="AL14" s="197">
        <v>0</v>
      </c>
      <c r="AM14" s="197">
        <v>0</v>
      </c>
      <c r="AN14" s="197">
        <v>0</v>
      </c>
      <c r="AO14">
        <v>0</v>
      </c>
      <c r="AP14" s="197">
        <v>0</v>
      </c>
      <c r="AQ14" s="197">
        <v>0</v>
      </c>
      <c r="AR14" s="197">
        <v>0</v>
      </c>
      <c r="AS14" s="197">
        <v>0</v>
      </c>
      <c r="AT14">
        <v>0</v>
      </c>
      <c r="AU14">
        <v>0</v>
      </c>
      <c r="AV14" s="197">
        <v>0</v>
      </c>
      <c r="AW14" s="197">
        <v>0</v>
      </c>
      <c r="AX14" s="197">
        <v>0</v>
      </c>
      <c r="AY14" s="197">
        <v>0</v>
      </c>
      <c r="AZ14" s="197">
        <v>0</v>
      </c>
      <c r="BA14" s="197">
        <v>0</v>
      </c>
      <c r="BB14" s="197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0</v>
      </c>
      <c r="L15" s="197">
        <v>0</v>
      </c>
      <c r="M15" s="197">
        <v>0</v>
      </c>
      <c r="N15" s="197">
        <v>0</v>
      </c>
      <c r="O15" s="197">
        <v>0</v>
      </c>
      <c r="P15" s="197">
        <v>0</v>
      </c>
      <c r="Q15" s="197">
        <v>0</v>
      </c>
      <c r="R15" s="197">
        <v>0</v>
      </c>
      <c r="S15" s="197">
        <v>0</v>
      </c>
      <c r="T15" s="197">
        <v>0</v>
      </c>
      <c r="U15" s="197">
        <v>0</v>
      </c>
      <c r="V15" s="197">
        <v>0</v>
      </c>
      <c r="W15" s="197">
        <v>0</v>
      </c>
      <c r="X15" s="197">
        <v>0</v>
      </c>
      <c r="Y15" s="197">
        <v>0</v>
      </c>
      <c r="Z15">
        <v>0</v>
      </c>
      <c r="AA15" s="197">
        <v>2.08</v>
      </c>
      <c r="AB15" s="197">
        <v>0</v>
      </c>
      <c r="AC15" s="197">
        <v>0</v>
      </c>
      <c r="AD15" s="197">
        <v>0</v>
      </c>
      <c r="AE15" s="197">
        <v>47.88</v>
      </c>
      <c r="AF15" s="197">
        <v>0</v>
      </c>
      <c r="AG15" s="197">
        <v>0</v>
      </c>
      <c r="AH15" s="197">
        <v>0</v>
      </c>
      <c r="AI15" s="197">
        <v>19</v>
      </c>
      <c r="AJ15" s="197">
        <v>0</v>
      </c>
      <c r="AK15" s="197">
        <v>0</v>
      </c>
      <c r="AL15" s="197">
        <v>0</v>
      </c>
      <c r="AM15" s="197">
        <v>0</v>
      </c>
      <c r="AN15" s="197">
        <v>0</v>
      </c>
      <c r="AO15">
        <v>0</v>
      </c>
      <c r="AP15" s="197">
        <v>0</v>
      </c>
      <c r="AQ15" s="197">
        <v>0</v>
      </c>
      <c r="AR15" s="197">
        <v>0</v>
      </c>
      <c r="AS15" s="197">
        <v>0</v>
      </c>
      <c r="AT15">
        <v>0</v>
      </c>
      <c r="AU15">
        <v>0</v>
      </c>
      <c r="AV15" s="197">
        <v>0</v>
      </c>
      <c r="AW15" s="197">
        <v>0</v>
      </c>
      <c r="AX15" s="197">
        <v>0</v>
      </c>
      <c r="AY15" s="197">
        <v>0</v>
      </c>
      <c r="AZ15" s="197">
        <v>0</v>
      </c>
      <c r="BA15" s="197">
        <v>0</v>
      </c>
      <c r="BB15" s="197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0</v>
      </c>
      <c r="H16" s="197">
        <v>0</v>
      </c>
      <c r="I16" s="197">
        <v>0</v>
      </c>
      <c r="J16" s="197">
        <v>0</v>
      </c>
      <c r="K16" s="197">
        <v>0</v>
      </c>
      <c r="L16" s="197">
        <v>0</v>
      </c>
      <c r="M16" s="197">
        <v>0</v>
      </c>
      <c r="N16" s="197">
        <v>0</v>
      </c>
      <c r="O16" s="197">
        <v>0</v>
      </c>
      <c r="P16" s="197">
        <v>0</v>
      </c>
      <c r="Q16" s="197">
        <v>0</v>
      </c>
      <c r="R16" s="197">
        <v>0</v>
      </c>
      <c r="S16" s="197">
        <v>0</v>
      </c>
      <c r="T16" s="197">
        <v>0</v>
      </c>
      <c r="U16" s="197">
        <v>0</v>
      </c>
      <c r="V16" s="197">
        <v>0</v>
      </c>
      <c r="W16" s="197">
        <v>0</v>
      </c>
      <c r="X16" s="197">
        <v>0</v>
      </c>
      <c r="Y16" s="197">
        <v>0</v>
      </c>
      <c r="Z16">
        <v>0</v>
      </c>
      <c r="AA16" s="197">
        <v>2.08</v>
      </c>
      <c r="AB16" s="197">
        <v>0</v>
      </c>
      <c r="AC16" s="197">
        <v>0</v>
      </c>
      <c r="AD16" s="197">
        <v>0</v>
      </c>
      <c r="AE16" s="197">
        <v>47.88</v>
      </c>
      <c r="AF16" s="197">
        <v>0</v>
      </c>
      <c r="AG16" s="197">
        <v>0</v>
      </c>
      <c r="AH16" s="197">
        <v>0</v>
      </c>
      <c r="AI16" s="197">
        <v>19</v>
      </c>
      <c r="AJ16" s="197">
        <v>0</v>
      </c>
      <c r="AK16" s="197">
        <v>0</v>
      </c>
      <c r="AL16" s="197">
        <v>0</v>
      </c>
      <c r="AM16" s="197">
        <v>0</v>
      </c>
      <c r="AN16" s="197">
        <v>0</v>
      </c>
      <c r="AO16">
        <v>0</v>
      </c>
      <c r="AP16" s="197">
        <v>0</v>
      </c>
      <c r="AQ16" s="197">
        <v>0</v>
      </c>
      <c r="AR16" s="197">
        <v>0</v>
      </c>
      <c r="AS16" s="197">
        <v>0</v>
      </c>
      <c r="AT16">
        <v>0</v>
      </c>
      <c r="AU16">
        <v>0</v>
      </c>
      <c r="AV16" s="197">
        <v>0</v>
      </c>
      <c r="AW16" s="197">
        <v>0</v>
      </c>
      <c r="AX16" s="197">
        <v>0</v>
      </c>
      <c r="AY16" s="197">
        <v>0</v>
      </c>
      <c r="AZ16" s="197">
        <v>0</v>
      </c>
      <c r="BA16" s="197">
        <v>0</v>
      </c>
      <c r="BB16" s="197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0</v>
      </c>
      <c r="L17" s="197">
        <v>0</v>
      </c>
      <c r="M17" s="197">
        <v>0</v>
      </c>
      <c r="N17" s="197">
        <v>0</v>
      </c>
      <c r="O17" s="197">
        <v>0</v>
      </c>
      <c r="P17" s="197">
        <v>0</v>
      </c>
      <c r="Q17" s="197">
        <v>0</v>
      </c>
      <c r="R17" s="197">
        <v>0</v>
      </c>
      <c r="S17" s="197">
        <v>0</v>
      </c>
      <c r="T17" s="197">
        <v>0</v>
      </c>
      <c r="U17" s="197">
        <v>0</v>
      </c>
      <c r="V17" s="197">
        <v>0</v>
      </c>
      <c r="W17" s="197">
        <v>0</v>
      </c>
      <c r="X17" s="197">
        <v>0</v>
      </c>
      <c r="Y17" s="197">
        <v>0</v>
      </c>
      <c r="Z17">
        <v>0</v>
      </c>
      <c r="AA17" s="197">
        <v>2.08</v>
      </c>
      <c r="AB17" s="197">
        <v>0</v>
      </c>
      <c r="AC17" s="197">
        <v>0</v>
      </c>
      <c r="AD17" s="197">
        <v>0</v>
      </c>
      <c r="AE17" s="197">
        <v>47.88</v>
      </c>
      <c r="AF17" s="197">
        <v>0</v>
      </c>
      <c r="AG17" s="197">
        <v>0</v>
      </c>
      <c r="AH17" s="197">
        <v>0</v>
      </c>
      <c r="AI17" s="197">
        <v>19</v>
      </c>
      <c r="AJ17" s="197">
        <v>0</v>
      </c>
      <c r="AK17" s="197">
        <v>0</v>
      </c>
      <c r="AL17" s="197">
        <v>0</v>
      </c>
      <c r="AM17" s="197">
        <v>0</v>
      </c>
      <c r="AN17" s="197">
        <v>0</v>
      </c>
      <c r="AO17">
        <v>0</v>
      </c>
      <c r="AP17" s="197">
        <v>0</v>
      </c>
      <c r="AQ17" s="197">
        <v>0</v>
      </c>
      <c r="AR17" s="197">
        <v>0</v>
      </c>
      <c r="AS17" s="197">
        <v>0</v>
      </c>
      <c r="AT17">
        <v>0</v>
      </c>
      <c r="AU17">
        <v>0</v>
      </c>
      <c r="AV17" s="197">
        <v>0</v>
      </c>
      <c r="AW17" s="197">
        <v>0</v>
      </c>
      <c r="AX17" s="197">
        <v>0</v>
      </c>
      <c r="AY17" s="197">
        <v>0</v>
      </c>
      <c r="AZ17" s="197">
        <v>0</v>
      </c>
      <c r="BA17" s="197">
        <v>0</v>
      </c>
      <c r="BB17" s="19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  <c r="Q18" s="197">
        <v>0</v>
      </c>
      <c r="R18" s="197">
        <v>0</v>
      </c>
      <c r="S18" s="197">
        <v>0</v>
      </c>
      <c r="T18" s="197">
        <v>0</v>
      </c>
      <c r="U18" s="197">
        <v>0</v>
      </c>
      <c r="V18" s="197">
        <v>0</v>
      </c>
      <c r="W18" s="197">
        <v>0</v>
      </c>
      <c r="X18" s="197">
        <v>0</v>
      </c>
      <c r="Y18" s="197">
        <v>0</v>
      </c>
      <c r="Z18">
        <v>0</v>
      </c>
      <c r="AA18" s="197">
        <v>2.08</v>
      </c>
      <c r="AB18" s="197">
        <v>0</v>
      </c>
      <c r="AC18" s="197">
        <v>0</v>
      </c>
      <c r="AD18" s="197">
        <v>0</v>
      </c>
      <c r="AE18" s="197">
        <v>47.88</v>
      </c>
      <c r="AF18" s="197">
        <v>0</v>
      </c>
      <c r="AG18" s="197">
        <v>0</v>
      </c>
      <c r="AH18" s="197">
        <v>0</v>
      </c>
      <c r="AI18" s="197">
        <v>19</v>
      </c>
      <c r="AJ18" s="197">
        <v>0</v>
      </c>
      <c r="AK18" s="197">
        <v>0</v>
      </c>
      <c r="AL18" s="197">
        <v>0</v>
      </c>
      <c r="AM18" s="197">
        <v>0</v>
      </c>
      <c r="AN18" s="197">
        <v>0</v>
      </c>
      <c r="AO18">
        <v>0</v>
      </c>
      <c r="AP18" s="197">
        <v>0</v>
      </c>
      <c r="AQ18" s="197">
        <v>0</v>
      </c>
      <c r="AR18" s="197">
        <v>0</v>
      </c>
      <c r="AS18" s="197">
        <v>0</v>
      </c>
      <c r="AT18">
        <v>0</v>
      </c>
      <c r="AU18">
        <v>0</v>
      </c>
      <c r="AV18" s="197">
        <v>0</v>
      </c>
      <c r="AW18" s="197">
        <v>0</v>
      </c>
      <c r="AX18" s="197">
        <v>0</v>
      </c>
      <c r="AY18" s="197">
        <v>0</v>
      </c>
      <c r="AZ18" s="197">
        <v>0</v>
      </c>
      <c r="BA18" s="197">
        <v>0</v>
      </c>
      <c r="BB18" s="197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0</v>
      </c>
      <c r="H19" s="197">
        <v>0</v>
      </c>
      <c r="I19" s="197">
        <v>0</v>
      </c>
      <c r="J19" s="197">
        <v>0</v>
      </c>
      <c r="K19" s="197">
        <v>0</v>
      </c>
      <c r="L19" s="197">
        <v>0</v>
      </c>
      <c r="M19" s="197">
        <v>0</v>
      </c>
      <c r="N19" s="197">
        <v>0</v>
      </c>
      <c r="O19" s="197">
        <v>0</v>
      </c>
      <c r="P19" s="197">
        <v>0</v>
      </c>
      <c r="Q19" s="197">
        <v>0</v>
      </c>
      <c r="R19" s="197">
        <v>0</v>
      </c>
      <c r="S19" s="197">
        <v>0</v>
      </c>
      <c r="T19" s="197">
        <v>0</v>
      </c>
      <c r="U19" s="197">
        <v>0</v>
      </c>
      <c r="V19" s="197">
        <v>0</v>
      </c>
      <c r="W19" s="197">
        <v>0</v>
      </c>
      <c r="X19" s="197">
        <v>0</v>
      </c>
      <c r="Y19" s="197">
        <v>0</v>
      </c>
      <c r="Z19">
        <v>0</v>
      </c>
      <c r="AA19" s="197">
        <v>2.08</v>
      </c>
      <c r="AB19" s="197">
        <v>0</v>
      </c>
      <c r="AC19" s="197">
        <v>0</v>
      </c>
      <c r="AD19" s="197">
        <v>0</v>
      </c>
      <c r="AE19" s="197">
        <v>47.88</v>
      </c>
      <c r="AF19" s="197">
        <v>0</v>
      </c>
      <c r="AG19" s="197">
        <v>0</v>
      </c>
      <c r="AH19" s="197">
        <v>0</v>
      </c>
      <c r="AI19" s="197">
        <v>19</v>
      </c>
      <c r="AJ19" s="197">
        <v>0</v>
      </c>
      <c r="AK19" s="197">
        <v>0</v>
      </c>
      <c r="AL19" s="197">
        <v>0</v>
      </c>
      <c r="AM19" s="197">
        <v>0</v>
      </c>
      <c r="AN19" s="197">
        <v>0</v>
      </c>
      <c r="AO19">
        <v>0</v>
      </c>
      <c r="AP19" s="197">
        <v>0</v>
      </c>
      <c r="AQ19" s="197">
        <v>0</v>
      </c>
      <c r="AR19" s="197">
        <v>0</v>
      </c>
      <c r="AS19" s="197">
        <v>0</v>
      </c>
      <c r="AT19">
        <v>0</v>
      </c>
      <c r="AU19">
        <v>0</v>
      </c>
      <c r="AV19" s="197">
        <v>0</v>
      </c>
      <c r="AW19" s="197">
        <v>0</v>
      </c>
      <c r="AX19" s="197">
        <v>0</v>
      </c>
      <c r="AY19" s="197">
        <v>0</v>
      </c>
      <c r="AZ19" s="197">
        <v>0</v>
      </c>
      <c r="BA19" s="197">
        <v>0</v>
      </c>
      <c r="BB19" s="197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0</v>
      </c>
      <c r="H20" s="197">
        <v>0</v>
      </c>
      <c r="I20" s="197">
        <v>0</v>
      </c>
      <c r="J20" s="197">
        <v>0</v>
      </c>
      <c r="K20" s="197">
        <v>0</v>
      </c>
      <c r="L20" s="197">
        <v>0</v>
      </c>
      <c r="M20" s="197">
        <v>0</v>
      </c>
      <c r="N20" s="197">
        <v>0</v>
      </c>
      <c r="O20" s="197">
        <v>0</v>
      </c>
      <c r="P20" s="197">
        <v>0</v>
      </c>
      <c r="Q20" s="197">
        <v>0</v>
      </c>
      <c r="R20" s="197">
        <v>0</v>
      </c>
      <c r="S20" s="197">
        <v>0</v>
      </c>
      <c r="T20" s="197">
        <v>0</v>
      </c>
      <c r="U20" s="197">
        <v>0</v>
      </c>
      <c r="V20" s="197">
        <v>0</v>
      </c>
      <c r="W20" s="197">
        <v>0</v>
      </c>
      <c r="X20" s="197">
        <v>0</v>
      </c>
      <c r="Y20" s="197">
        <v>0</v>
      </c>
      <c r="Z20">
        <v>0</v>
      </c>
      <c r="AA20" s="197">
        <v>2.08</v>
      </c>
      <c r="AB20" s="197">
        <v>0</v>
      </c>
      <c r="AC20" s="197">
        <v>0</v>
      </c>
      <c r="AD20" s="197">
        <v>0</v>
      </c>
      <c r="AE20" s="197">
        <v>46.97</v>
      </c>
      <c r="AF20" s="197">
        <v>0</v>
      </c>
      <c r="AG20" s="197">
        <v>0</v>
      </c>
      <c r="AH20" s="197">
        <v>0</v>
      </c>
      <c r="AI20" s="197">
        <v>19</v>
      </c>
      <c r="AJ20" s="197">
        <v>0</v>
      </c>
      <c r="AK20" s="197">
        <v>0</v>
      </c>
      <c r="AL20" s="197">
        <v>0</v>
      </c>
      <c r="AM20" s="197">
        <v>0</v>
      </c>
      <c r="AN20" s="197">
        <v>0</v>
      </c>
      <c r="AO20">
        <v>0</v>
      </c>
      <c r="AP20" s="197">
        <v>0</v>
      </c>
      <c r="AQ20" s="197">
        <v>0</v>
      </c>
      <c r="AR20" s="197">
        <v>0</v>
      </c>
      <c r="AS20" s="197">
        <v>0</v>
      </c>
      <c r="AT20">
        <v>0</v>
      </c>
      <c r="AU20">
        <v>0</v>
      </c>
      <c r="AV20" s="197">
        <v>0</v>
      </c>
      <c r="AW20" s="197">
        <v>0</v>
      </c>
      <c r="AX20" s="197">
        <v>0</v>
      </c>
      <c r="AY20" s="197">
        <v>0</v>
      </c>
      <c r="AZ20" s="197">
        <v>0</v>
      </c>
      <c r="BA20" s="197">
        <v>0</v>
      </c>
      <c r="BB20" s="197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0</v>
      </c>
      <c r="H21" s="197">
        <v>0</v>
      </c>
      <c r="I21" s="197">
        <v>0</v>
      </c>
      <c r="J21" s="197">
        <v>0</v>
      </c>
      <c r="K21" s="197">
        <v>0</v>
      </c>
      <c r="L21" s="197">
        <v>0</v>
      </c>
      <c r="M21" s="197">
        <v>0</v>
      </c>
      <c r="N21" s="197">
        <v>0</v>
      </c>
      <c r="O21" s="197">
        <v>0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>
        <v>0</v>
      </c>
      <c r="AA21" s="197">
        <v>2.08</v>
      </c>
      <c r="AB21" s="197">
        <v>0</v>
      </c>
      <c r="AC21" s="197">
        <v>0</v>
      </c>
      <c r="AD21" s="197">
        <v>0</v>
      </c>
      <c r="AE21" s="197">
        <v>46.97</v>
      </c>
      <c r="AF21" s="197">
        <v>0</v>
      </c>
      <c r="AG21" s="197">
        <v>0</v>
      </c>
      <c r="AH21" s="197">
        <v>0</v>
      </c>
      <c r="AI21" s="197">
        <v>19</v>
      </c>
      <c r="AJ21" s="197">
        <v>0</v>
      </c>
      <c r="AK21" s="197">
        <v>0</v>
      </c>
      <c r="AL21" s="197">
        <v>0</v>
      </c>
      <c r="AM21" s="197">
        <v>0</v>
      </c>
      <c r="AN21" s="197">
        <v>0</v>
      </c>
      <c r="AO21">
        <v>0</v>
      </c>
      <c r="AP21" s="197">
        <v>0</v>
      </c>
      <c r="AQ21" s="197">
        <v>0</v>
      </c>
      <c r="AR21" s="197">
        <v>0</v>
      </c>
      <c r="AS21" s="197">
        <v>0</v>
      </c>
      <c r="AT21">
        <v>0</v>
      </c>
      <c r="AU21">
        <v>0</v>
      </c>
      <c r="AV21" s="197">
        <v>0</v>
      </c>
      <c r="AW21" s="197">
        <v>0</v>
      </c>
      <c r="AX21" s="197">
        <v>0</v>
      </c>
      <c r="AY21" s="197">
        <v>0</v>
      </c>
      <c r="AZ21" s="197">
        <v>0</v>
      </c>
      <c r="BA21" s="197">
        <v>0</v>
      </c>
      <c r="BB21" s="197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0</v>
      </c>
      <c r="H22" s="197">
        <v>0</v>
      </c>
      <c r="I22" s="197">
        <v>0</v>
      </c>
      <c r="J22" s="197">
        <v>0</v>
      </c>
      <c r="K22" s="197">
        <v>0</v>
      </c>
      <c r="L22" s="197">
        <v>0</v>
      </c>
      <c r="M22" s="197">
        <v>0</v>
      </c>
      <c r="N22" s="197">
        <v>0</v>
      </c>
      <c r="O22" s="197">
        <v>0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>
        <v>0</v>
      </c>
      <c r="AA22" s="197">
        <v>2.08</v>
      </c>
      <c r="AB22" s="197">
        <v>0</v>
      </c>
      <c r="AC22" s="197">
        <v>0</v>
      </c>
      <c r="AD22" s="197">
        <v>0</v>
      </c>
      <c r="AE22" s="197">
        <v>46.97</v>
      </c>
      <c r="AF22" s="197">
        <v>0</v>
      </c>
      <c r="AG22" s="197">
        <v>0</v>
      </c>
      <c r="AH22" s="197">
        <v>0</v>
      </c>
      <c r="AI22" s="197">
        <v>19</v>
      </c>
      <c r="AJ22" s="197">
        <v>0</v>
      </c>
      <c r="AK22" s="197">
        <v>0</v>
      </c>
      <c r="AL22" s="197">
        <v>0</v>
      </c>
      <c r="AM22" s="197">
        <v>0</v>
      </c>
      <c r="AN22" s="197">
        <v>0</v>
      </c>
      <c r="AO22">
        <v>0</v>
      </c>
      <c r="AP22" s="197">
        <v>0</v>
      </c>
      <c r="AQ22" s="197">
        <v>0</v>
      </c>
      <c r="AR22" s="197">
        <v>0</v>
      </c>
      <c r="AS22" s="197">
        <v>0</v>
      </c>
      <c r="AT22">
        <v>0</v>
      </c>
      <c r="AU22">
        <v>0</v>
      </c>
      <c r="AV22" s="197">
        <v>0</v>
      </c>
      <c r="AW22" s="197">
        <v>0</v>
      </c>
      <c r="AX22" s="197">
        <v>0</v>
      </c>
      <c r="AY22" s="197">
        <v>0</v>
      </c>
      <c r="AZ22" s="197">
        <v>0</v>
      </c>
      <c r="BA22" s="197">
        <v>0</v>
      </c>
      <c r="BB22" s="197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0</v>
      </c>
      <c r="H23" s="197">
        <v>0</v>
      </c>
      <c r="I23" s="197">
        <v>0</v>
      </c>
      <c r="J23" s="197">
        <v>0</v>
      </c>
      <c r="K23" s="197">
        <v>0</v>
      </c>
      <c r="L23" s="197">
        <v>0</v>
      </c>
      <c r="M23" s="197">
        <v>0</v>
      </c>
      <c r="N23" s="197">
        <v>0</v>
      </c>
      <c r="O23" s="197">
        <v>0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>
        <v>0</v>
      </c>
      <c r="AA23" s="197">
        <v>2.08</v>
      </c>
      <c r="AB23" s="197">
        <v>0</v>
      </c>
      <c r="AC23" s="197">
        <v>0</v>
      </c>
      <c r="AD23" s="197">
        <v>0</v>
      </c>
      <c r="AE23" s="197">
        <v>46.97</v>
      </c>
      <c r="AF23" s="197">
        <v>0</v>
      </c>
      <c r="AG23" s="197">
        <v>0</v>
      </c>
      <c r="AH23" s="197">
        <v>0</v>
      </c>
      <c r="AI23" s="197">
        <v>19</v>
      </c>
      <c r="AJ23" s="197">
        <v>0</v>
      </c>
      <c r="AK23" s="197">
        <v>0</v>
      </c>
      <c r="AL23" s="197">
        <v>0</v>
      </c>
      <c r="AM23" s="197">
        <v>0</v>
      </c>
      <c r="AN23" s="197">
        <v>0</v>
      </c>
      <c r="AO23">
        <v>0</v>
      </c>
      <c r="AP23" s="197">
        <v>0</v>
      </c>
      <c r="AQ23" s="197">
        <v>0</v>
      </c>
      <c r="AR23" s="197">
        <v>0</v>
      </c>
      <c r="AS23" s="197">
        <v>0</v>
      </c>
      <c r="AT23">
        <v>0</v>
      </c>
      <c r="AU23">
        <v>0</v>
      </c>
      <c r="AV23" s="197">
        <v>0</v>
      </c>
      <c r="AW23" s="197">
        <v>0</v>
      </c>
      <c r="AX23" s="197">
        <v>0</v>
      </c>
      <c r="AY23" s="197">
        <v>0</v>
      </c>
      <c r="AZ23" s="197">
        <v>0</v>
      </c>
      <c r="BA23" s="197">
        <v>0</v>
      </c>
      <c r="BB23" s="197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0</v>
      </c>
      <c r="H24" s="197">
        <v>0</v>
      </c>
      <c r="I24" s="197">
        <v>0</v>
      </c>
      <c r="J24" s="197">
        <v>0</v>
      </c>
      <c r="K24" s="197">
        <v>0</v>
      </c>
      <c r="L24" s="197">
        <v>0</v>
      </c>
      <c r="M24" s="197">
        <v>0</v>
      </c>
      <c r="N24" s="197">
        <v>0</v>
      </c>
      <c r="O24" s="197">
        <v>0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>
        <v>0</v>
      </c>
      <c r="AA24" s="197">
        <v>2.08</v>
      </c>
      <c r="AB24" s="197">
        <v>0</v>
      </c>
      <c r="AC24" s="197">
        <v>0</v>
      </c>
      <c r="AD24" s="197">
        <v>0</v>
      </c>
      <c r="AE24" s="197">
        <v>46.97</v>
      </c>
      <c r="AF24" s="197">
        <v>0</v>
      </c>
      <c r="AG24" s="197">
        <v>0</v>
      </c>
      <c r="AH24" s="197">
        <v>0</v>
      </c>
      <c r="AI24" s="197">
        <v>19</v>
      </c>
      <c r="AJ24" s="197">
        <v>0</v>
      </c>
      <c r="AK24" s="197">
        <v>0</v>
      </c>
      <c r="AL24" s="197">
        <v>0</v>
      </c>
      <c r="AM24" s="197">
        <v>0</v>
      </c>
      <c r="AN24" s="197">
        <v>0</v>
      </c>
      <c r="AO24">
        <v>0</v>
      </c>
      <c r="AP24" s="197">
        <v>0</v>
      </c>
      <c r="AQ24" s="197">
        <v>0</v>
      </c>
      <c r="AR24" s="197">
        <v>0</v>
      </c>
      <c r="AS24" s="197">
        <v>0</v>
      </c>
      <c r="AT24">
        <v>0</v>
      </c>
      <c r="AU24">
        <v>0</v>
      </c>
      <c r="AV24" s="197">
        <v>0</v>
      </c>
      <c r="AW24" s="197">
        <v>0</v>
      </c>
      <c r="AX24" s="197">
        <v>0</v>
      </c>
      <c r="AY24" s="197">
        <v>0</v>
      </c>
      <c r="AZ24" s="197">
        <v>0</v>
      </c>
      <c r="BA24" s="197">
        <v>0</v>
      </c>
      <c r="BB24" s="197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0</v>
      </c>
      <c r="H25" s="197">
        <v>0</v>
      </c>
      <c r="I25" s="197">
        <v>0</v>
      </c>
      <c r="J25" s="197">
        <v>0</v>
      </c>
      <c r="K25" s="197">
        <v>0</v>
      </c>
      <c r="L25" s="197">
        <v>0</v>
      </c>
      <c r="M25" s="197">
        <v>0</v>
      </c>
      <c r="N25" s="197">
        <v>0</v>
      </c>
      <c r="O25" s="197">
        <v>0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>
        <v>0</v>
      </c>
      <c r="AA25" s="197">
        <v>2.08</v>
      </c>
      <c r="AB25" s="197">
        <v>0</v>
      </c>
      <c r="AC25" s="197">
        <v>0</v>
      </c>
      <c r="AD25" s="197">
        <v>0</v>
      </c>
      <c r="AE25" s="197">
        <v>46.97</v>
      </c>
      <c r="AF25" s="197">
        <v>0</v>
      </c>
      <c r="AG25" s="197">
        <v>0</v>
      </c>
      <c r="AH25" s="197">
        <v>0</v>
      </c>
      <c r="AI25" s="197">
        <v>19</v>
      </c>
      <c r="AJ25" s="197">
        <v>0</v>
      </c>
      <c r="AK25" s="197">
        <v>0</v>
      </c>
      <c r="AL25" s="197">
        <v>0</v>
      </c>
      <c r="AM25" s="197">
        <v>0</v>
      </c>
      <c r="AN25" s="197">
        <v>0</v>
      </c>
      <c r="AO25">
        <v>0</v>
      </c>
      <c r="AP25" s="197">
        <v>0</v>
      </c>
      <c r="AQ25" s="197">
        <v>0</v>
      </c>
      <c r="AR25" s="197">
        <v>0</v>
      </c>
      <c r="AS25" s="197">
        <v>0</v>
      </c>
      <c r="AT25">
        <v>0</v>
      </c>
      <c r="AU25">
        <v>0</v>
      </c>
      <c r="AV25" s="197">
        <v>0</v>
      </c>
      <c r="AW25" s="197">
        <v>0</v>
      </c>
      <c r="AX25" s="197">
        <v>0</v>
      </c>
      <c r="AY25" s="197">
        <v>0</v>
      </c>
      <c r="AZ25" s="197">
        <v>0</v>
      </c>
      <c r="BA25" s="197">
        <v>0</v>
      </c>
      <c r="BB25" s="197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0</v>
      </c>
      <c r="H26" s="197">
        <v>0</v>
      </c>
      <c r="I26" s="197">
        <v>0</v>
      </c>
      <c r="J26" s="197">
        <v>0</v>
      </c>
      <c r="K26" s="197">
        <v>0</v>
      </c>
      <c r="L26" s="197">
        <v>0</v>
      </c>
      <c r="M26" s="197">
        <v>0</v>
      </c>
      <c r="N26" s="197">
        <v>0</v>
      </c>
      <c r="O26" s="197">
        <v>0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>
        <v>0</v>
      </c>
      <c r="AA26" s="197">
        <v>2.08</v>
      </c>
      <c r="AB26" s="197">
        <v>0</v>
      </c>
      <c r="AC26" s="197">
        <v>0</v>
      </c>
      <c r="AD26" s="197">
        <v>0</v>
      </c>
      <c r="AE26" s="197">
        <v>46.97</v>
      </c>
      <c r="AF26" s="197">
        <v>0</v>
      </c>
      <c r="AG26" s="197">
        <v>0</v>
      </c>
      <c r="AH26" s="197">
        <v>0</v>
      </c>
      <c r="AI26" s="197">
        <v>19</v>
      </c>
      <c r="AJ26" s="197">
        <v>0</v>
      </c>
      <c r="AK26" s="197">
        <v>0</v>
      </c>
      <c r="AL26" s="197">
        <v>0</v>
      </c>
      <c r="AM26" s="197">
        <v>0</v>
      </c>
      <c r="AN26" s="197">
        <v>0</v>
      </c>
      <c r="AO26">
        <v>0</v>
      </c>
      <c r="AP26" s="197">
        <v>0</v>
      </c>
      <c r="AQ26" s="197">
        <v>0</v>
      </c>
      <c r="AR26" s="197">
        <v>0</v>
      </c>
      <c r="AS26" s="197">
        <v>0</v>
      </c>
      <c r="AT26">
        <v>0</v>
      </c>
      <c r="AU26">
        <v>0</v>
      </c>
      <c r="AV26" s="197">
        <v>0</v>
      </c>
      <c r="AW26" s="197">
        <v>0</v>
      </c>
      <c r="AX26" s="197">
        <v>0</v>
      </c>
      <c r="AY26" s="197">
        <v>0</v>
      </c>
      <c r="AZ26" s="197">
        <v>0</v>
      </c>
      <c r="BA26" s="197">
        <v>0</v>
      </c>
      <c r="BB26" s="197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0</v>
      </c>
      <c r="H27" s="197">
        <v>0</v>
      </c>
      <c r="I27" s="197">
        <v>0</v>
      </c>
      <c r="J27" s="197">
        <v>0</v>
      </c>
      <c r="K27" s="197">
        <v>0</v>
      </c>
      <c r="L27" s="197">
        <v>0</v>
      </c>
      <c r="M27" s="197">
        <v>0</v>
      </c>
      <c r="N27" s="197">
        <v>0</v>
      </c>
      <c r="O27" s="197">
        <v>0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>
        <v>0</v>
      </c>
      <c r="AA27" s="197">
        <v>2.08</v>
      </c>
      <c r="AB27" s="197">
        <v>0</v>
      </c>
      <c r="AC27" s="197">
        <v>0</v>
      </c>
      <c r="AD27" s="197">
        <v>0</v>
      </c>
      <c r="AE27" s="197">
        <v>46.97</v>
      </c>
      <c r="AF27" s="197">
        <v>0</v>
      </c>
      <c r="AG27" s="197">
        <v>0</v>
      </c>
      <c r="AH27" s="197">
        <v>0</v>
      </c>
      <c r="AI27" s="197">
        <v>19</v>
      </c>
      <c r="AJ27" s="197">
        <v>0</v>
      </c>
      <c r="AK27" s="197">
        <v>0</v>
      </c>
      <c r="AL27" s="197">
        <v>0</v>
      </c>
      <c r="AM27" s="197">
        <v>0</v>
      </c>
      <c r="AN27" s="197">
        <v>0</v>
      </c>
      <c r="AO27">
        <v>0</v>
      </c>
      <c r="AP27" s="197">
        <v>0</v>
      </c>
      <c r="AQ27" s="197">
        <v>0</v>
      </c>
      <c r="AR27" s="197">
        <v>0</v>
      </c>
      <c r="AS27" s="197">
        <v>0</v>
      </c>
      <c r="AT27">
        <v>0</v>
      </c>
      <c r="AU27">
        <v>0</v>
      </c>
      <c r="AV27" s="197">
        <v>0</v>
      </c>
      <c r="AW27" s="197">
        <v>0</v>
      </c>
      <c r="AX27" s="197">
        <v>0</v>
      </c>
      <c r="AY27" s="197">
        <v>0</v>
      </c>
      <c r="AZ27" s="197">
        <v>0</v>
      </c>
      <c r="BA27" s="197">
        <v>0</v>
      </c>
      <c r="BB27" s="19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0</v>
      </c>
      <c r="H28" s="197">
        <v>0</v>
      </c>
      <c r="I28" s="197">
        <v>0</v>
      </c>
      <c r="J28" s="197">
        <v>0</v>
      </c>
      <c r="K28" s="197">
        <v>0</v>
      </c>
      <c r="L28" s="197">
        <v>0</v>
      </c>
      <c r="M28" s="197">
        <v>0</v>
      </c>
      <c r="N28" s="197">
        <v>0</v>
      </c>
      <c r="O28" s="197">
        <v>0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>
        <v>0</v>
      </c>
      <c r="AA28" s="197">
        <v>2.08</v>
      </c>
      <c r="AB28" s="197">
        <v>0</v>
      </c>
      <c r="AC28" s="197">
        <v>0</v>
      </c>
      <c r="AD28" s="197">
        <v>0</v>
      </c>
      <c r="AE28" s="197">
        <v>47.88</v>
      </c>
      <c r="AF28" s="197">
        <v>0</v>
      </c>
      <c r="AG28" s="197">
        <v>0</v>
      </c>
      <c r="AH28" s="197">
        <v>0</v>
      </c>
      <c r="AI28" s="197">
        <v>19</v>
      </c>
      <c r="AJ28" s="197">
        <v>0</v>
      </c>
      <c r="AK28" s="197">
        <v>0</v>
      </c>
      <c r="AL28" s="197">
        <v>0</v>
      </c>
      <c r="AM28" s="197">
        <v>0</v>
      </c>
      <c r="AN28" s="197">
        <v>0</v>
      </c>
      <c r="AO28">
        <v>0</v>
      </c>
      <c r="AP28" s="197">
        <v>0</v>
      </c>
      <c r="AQ28" s="197">
        <v>0</v>
      </c>
      <c r="AR28" s="197">
        <v>0</v>
      </c>
      <c r="AS28" s="197">
        <v>0</v>
      </c>
      <c r="AT28">
        <v>0</v>
      </c>
      <c r="AU28">
        <v>0</v>
      </c>
      <c r="AV28" s="197">
        <v>0</v>
      </c>
      <c r="AW28" s="197">
        <v>0</v>
      </c>
      <c r="AX28" s="197">
        <v>0</v>
      </c>
      <c r="AY28" s="197">
        <v>0</v>
      </c>
      <c r="AZ28" s="197">
        <v>0</v>
      </c>
      <c r="BA28" s="197">
        <v>0</v>
      </c>
      <c r="BB28" s="197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0</v>
      </c>
      <c r="H29" s="197">
        <v>0</v>
      </c>
      <c r="I29" s="197">
        <v>0</v>
      </c>
      <c r="J29" s="197">
        <v>0</v>
      </c>
      <c r="K29" s="197">
        <v>0</v>
      </c>
      <c r="L29" s="197">
        <v>0</v>
      </c>
      <c r="M29" s="197">
        <v>0</v>
      </c>
      <c r="N29" s="197">
        <v>0</v>
      </c>
      <c r="O29" s="197">
        <v>0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>
        <v>0</v>
      </c>
      <c r="AA29" s="197">
        <v>2.08</v>
      </c>
      <c r="AB29" s="197">
        <v>0</v>
      </c>
      <c r="AC29" s="197">
        <v>0</v>
      </c>
      <c r="AD29" s="197">
        <v>0</v>
      </c>
      <c r="AE29" s="197">
        <v>47.88</v>
      </c>
      <c r="AF29" s="197">
        <v>0</v>
      </c>
      <c r="AG29" s="197">
        <v>0</v>
      </c>
      <c r="AH29" s="197">
        <v>0</v>
      </c>
      <c r="AI29" s="197">
        <v>19</v>
      </c>
      <c r="AJ29" s="197">
        <v>0</v>
      </c>
      <c r="AK29" s="197">
        <v>0</v>
      </c>
      <c r="AL29" s="197">
        <v>0</v>
      </c>
      <c r="AM29" s="197">
        <v>0</v>
      </c>
      <c r="AN29" s="197">
        <v>0</v>
      </c>
      <c r="AO29">
        <v>0</v>
      </c>
      <c r="AP29" s="197">
        <v>0</v>
      </c>
      <c r="AQ29" s="197">
        <v>0</v>
      </c>
      <c r="AR29" s="197">
        <v>0</v>
      </c>
      <c r="AS29" s="197">
        <v>0</v>
      </c>
      <c r="AT29">
        <v>0</v>
      </c>
      <c r="AU29">
        <v>0</v>
      </c>
      <c r="AV29" s="197">
        <v>0</v>
      </c>
      <c r="AW29" s="197">
        <v>0</v>
      </c>
      <c r="AX29" s="197">
        <v>0</v>
      </c>
      <c r="AY29" s="197">
        <v>0</v>
      </c>
      <c r="AZ29" s="197">
        <v>0</v>
      </c>
      <c r="BA29" s="197">
        <v>0</v>
      </c>
      <c r="BB29" s="197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0</v>
      </c>
      <c r="H30" s="197">
        <v>0</v>
      </c>
      <c r="I30" s="197">
        <v>0</v>
      </c>
      <c r="J30" s="197">
        <v>0</v>
      </c>
      <c r="K30" s="197">
        <v>0</v>
      </c>
      <c r="L30" s="197">
        <v>0</v>
      </c>
      <c r="M30" s="197">
        <v>0</v>
      </c>
      <c r="N30" s="197">
        <v>0</v>
      </c>
      <c r="O30" s="197">
        <v>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>
        <v>0</v>
      </c>
      <c r="AA30" s="197">
        <v>2.08</v>
      </c>
      <c r="AB30" s="197">
        <v>0</v>
      </c>
      <c r="AC30" s="197">
        <v>0</v>
      </c>
      <c r="AD30" s="197">
        <v>0</v>
      </c>
      <c r="AE30" s="197">
        <v>47.88</v>
      </c>
      <c r="AF30" s="197">
        <v>0</v>
      </c>
      <c r="AG30" s="197">
        <v>0</v>
      </c>
      <c r="AH30" s="197">
        <v>0</v>
      </c>
      <c r="AI30" s="197">
        <v>19</v>
      </c>
      <c r="AJ30" s="197">
        <v>0</v>
      </c>
      <c r="AK30" s="197">
        <v>0</v>
      </c>
      <c r="AL30" s="197">
        <v>0</v>
      </c>
      <c r="AM30" s="197">
        <v>0</v>
      </c>
      <c r="AN30" s="197">
        <v>0</v>
      </c>
      <c r="AO30">
        <v>0</v>
      </c>
      <c r="AP30" s="197">
        <v>0</v>
      </c>
      <c r="AQ30" s="197">
        <v>0</v>
      </c>
      <c r="AR30" s="197">
        <v>0</v>
      </c>
      <c r="AS30" s="197">
        <v>0</v>
      </c>
      <c r="AT30">
        <v>0</v>
      </c>
      <c r="AU30">
        <v>0</v>
      </c>
      <c r="AV30" s="197">
        <v>0</v>
      </c>
      <c r="AW30" s="197">
        <v>0</v>
      </c>
      <c r="AX30" s="197">
        <v>0</v>
      </c>
      <c r="AY30" s="197">
        <v>0</v>
      </c>
      <c r="AZ30" s="197">
        <v>0</v>
      </c>
      <c r="BA30" s="197">
        <v>0</v>
      </c>
      <c r="BB30" s="197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0</v>
      </c>
      <c r="H31" s="197">
        <v>0</v>
      </c>
      <c r="I31" s="197">
        <v>0</v>
      </c>
      <c r="J31" s="197">
        <v>0</v>
      </c>
      <c r="K31" s="197">
        <v>0</v>
      </c>
      <c r="L31" s="197">
        <v>0</v>
      </c>
      <c r="M31" s="197">
        <v>0</v>
      </c>
      <c r="N31" s="197">
        <v>0</v>
      </c>
      <c r="O31" s="197">
        <v>0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>
        <v>0</v>
      </c>
      <c r="AA31" s="197">
        <v>2.08</v>
      </c>
      <c r="AB31" s="197">
        <v>0</v>
      </c>
      <c r="AC31" s="197">
        <v>0</v>
      </c>
      <c r="AD31" s="197">
        <v>0</v>
      </c>
      <c r="AE31" s="197">
        <v>47.88</v>
      </c>
      <c r="AF31" s="197">
        <v>0</v>
      </c>
      <c r="AG31" s="197">
        <v>0</v>
      </c>
      <c r="AH31" s="197">
        <v>0</v>
      </c>
      <c r="AI31" s="197">
        <v>19</v>
      </c>
      <c r="AJ31" s="197">
        <v>0</v>
      </c>
      <c r="AK31" s="197">
        <v>0</v>
      </c>
      <c r="AL31" s="197">
        <v>0</v>
      </c>
      <c r="AM31" s="197">
        <v>0</v>
      </c>
      <c r="AN31" s="197">
        <v>0</v>
      </c>
      <c r="AO31">
        <v>0</v>
      </c>
      <c r="AP31" s="197">
        <v>0</v>
      </c>
      <c r="AQ31" s="197">
        <v>0</v>
      </c>
      <c r="AR31" s="197">
        <v>0</v>
      </c>
      <c r="AS31" s="197">
        <v>0</v>
      </c>
      <c r="AT31">
        <v>0</v>
      </c>
      <c r="AU31">
        <v>0</v>
      </c>
      <c r="AV31" s="197">
        <v>0</v>
      </c>
      <c r="AW31" s="197">
        <v>0</v>
      </c>
      <c r="AX31" s="197">
        <v>0</v>
      </c>
      <c r="AY31" s="197">
        <v>0</v>
      </c>
      <c r="AZ31" s="197">
        <v>0</v>
      </c>
      <c r="BA31" s="197">
        <v>0</v>
      </c>
      <c r="BB31" s="197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0</v>
      </c>
      <c r="H32" s="197">
        <v>0</v>
      </c>
      <c r="I32" s="197">
        <v>0</v>
      </c>
      <c r="J32" s="197">
        <v>0</v>
      </c>
      <c r="K32" s="197">
        <v>0</v>
      </c>
      <c r="L32" s="197">
        <v>0</v>
      </c>
      <c r="M32" s="197">
        <v>0</v>
      </c>
      <c r="N32" s="197">
        <v>0</v>
      </c>
      <c r="O32" s="197">
        <v>0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>
        <v>0</v>
      </c>
      <c r="AA32" s="197">
        <v>2.08</v>
      </c>
      <c r="AB32" s="197">
        <v>0</v>
      </c>
      <c r="AC32" s="197">
        <v>0</v>
      </c>
      <c r="AD32" s="197">
        <v>0</v>
      </c>
      <c r="AE32" s="197">
        <v>47.88</v>
      </c>
      <c r="AF32" s="197">
        <v>0</v>
      </c>
      <c r="AG32" s="197">
        <v>0</v>
      </c>
      <c r="AH32" s="197">
        <v>0</v>
      </c>
      <c r="AI32" s="197">
        <v>19</v>
      </c>
      <c r="AJ32" s="197">
        <v>0</v>
      </c>
      <c r="AK32" s="197">
        <v>0</v>
      </c>
      <c r="AL32" s="197">
        <v>0</v>
      </c>
      <c r="AM32" s="197">
        <v>0</v>
      </c>
      <c r="AN32" s="197">
        <v>0</v>
      </c>
      <c r="AO32">
        <v>0</v>
      </c>
      <c r="AP32" s="197">
        <v>0</v>
      </c>
      <c r="AQ32" s="197">
        <v>0</v>
      </c>
      <c r="AR32" s="197">
        <v>0</v>
      </c>
      <c r="AS32" s="197">
        <v>0</v>
      </c>
      <c r="AT32">
        <v>0</v>
      </c>
      <c r="AU32">
        <v>0</v>
      </c>
      <c r="AV32" s="197">
        <v>0</v>
      </c>
      <c r="AW32" s="197">
        <v>0</v>
      </c>
      <c r="AX32" s="197">
        <v>0</v>
      </c>
      <c r="AY32" s="197">
        <v>0</v>
      </c>
      <c r="AZ32" s="197">
        <v>0</v>
      </c>
      <c r="BA32" s="197">
        <v>0</v>
      </c>
      <c r="BB32" s="197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0</v>
      </c>
      <c r="H33" s="197">
        <v>0</v>
      </c>
      <c r="I33" s="197">
        <v>0</v>
      </c>
      <c r="J33" s="197">
        <v>0</v>
      </c>
      <c r="K33" s="197">
        <v>0</v>
      </c>
      <c r="L33" s="197">
        <v>0</v>
      </c>
      <c r="M33" s="197">
        <v>0</v>
      </c>
      <c r="N33" s="197">
        <v>0</v>
      </c>
      <c r="O33" s="197">
        <v>0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>
        <v>0</v>
      </c>
      <c r="AA33" s="197">
        <v>2.08</v>
      </c>
      <c r="AB33" s="197">
        <v>0</v>
      </c>
      <c r="AC33" s="197">
        <v>0</v>
      </c>
      <c r="AD33" s="197">
        <v>0</v>
      </c>
      <c r="AE33" s="197">
        <v>47.88</v>
      </c>
      <c r="AF33" s="197">
        <v>0</v>
      </c>
      <c r="AG33" s="197">
        <v>0</v>
      </c>
      <c r="AH33" s="197">
        <v>0</v>
      </c>
      <c r="AI33" s="197">
        <v>19</v>
      </c>
      <c r="AJ33" s="197">
        <v>0</v>
      </c>
      <c r="AK33" s="197">
        <v>0</v>
      </c>
      <c r="AL33" s="197">
        <v>0</v>
      </c>
      <c r="AM33" s="197">
        <v>0</v>
      </c>
      <c r="AN33" s="197">
        <v>0</v>
      </c>
      <c r="AO33">
        <v>0</v>
      </c>
      <c r="AP33" s="197">
        <v>0</v>
      </c>
      <c r="AQ33" s="197">
        <v>0</v>
      </c>
      <c r="AR33" s="197">
        <v>0</v>
      </c>
      <c r="AS33" s="197">
        <v>0</v>
      </c>
      <c r="AT33">
        <v>0</v>
      </c>
      <c r="AU33">
        <v>0</v>
      </c>
      <c r="AV33" s="197">
        <v>0</v>
      </c>
      <c r="AW33" s="197">
        <v>0</v>
      </c>
      <c r="AX33" s="197">
        <v>0</v>
      </c>
      <c r="AY33" s="197">
        <v>0</v>
      </c>
      <c r="AZ33" s="197">
        <v>0</v>
      </c>
      <c r="BA33" s="197">
        <v>0</v>
      </c>
      <c r="BB33" s="197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0</v>
      </c>
      <c r="H34" s="197">
        <v>0</v>
      </c>
      <c r="I34" s="197">
        <v>0</v>
      </c>
      <c r="J34" s="197">
        <v>0</v>
      </c>
      <c r="K34" s="197">
        <v>0</v>
      </c>
      <c r="L34" s="197">
        <v>0</v>
      </c>
      <c r="M34" s="197">
        <v>0</v>
      </c>
      <c r="N34" s="197">
        <v>0</v>
      </c>
      <c r="O34" s="197">
        <v>0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>
        <v>0</v>
      </c>
      <c r="AA34" s="197">
        <v>2.08</v>
      </c>
      <c r="AB34" s="197">
        <v>0</v>
      </c>
      <c r="AC34" s="197">
        <v>0</v>
      </c>
      <c r="AD34" s="197">
        <v>0</v>
      </c>
      <c r="AE34" s="197">
        <v>47.88</v>
      </c>
      <c r="AF34" s="197">
        <v>0</v>
      </c>
      <c r="AG34" s="197">
        <v>0</v>
      </c>
      <c r="AH34" s="197">
        <v>0</v>
      </c>
      <c r="AI34" s="197">
        <v>19</v>
      </c>
      <c r="AJ34" s="197">
        <v>0</v>
      </c>
      <c r="AK34" s="197">
        <v>0</v>
      </c>
      <c r="AL34" s="197">
        <v>0</v>
      </c>
      <c r="AM34" s="197">
        <v>0</v>
      </c>
      <c r="AN34" s="197">
        <v>0</v>
      </c>
      <c r="AO34">
        <v>0</v>
      </c>
      <c r="AP34" s="197">
        <v>0</v>
      </c>
      <c r="AQ34" s="197">
        <v>0</v>
      </c>
      <c r="AR34" s="197">
        <v>0</v>
      </c>
      <c r="AS34" s="197">
        <v>0</v>
      </c>
      <c r="AT34">
        <v>0</v>
      </c>
      <c r="AU34">
        <v>0</v>
      </c>
      <c r="AV34" s="197">
        <v>0</v>
      </c>
      <c r="AW34" s="197">
        <v>0</v>
      </c>
      <c r="AX34" s="197">
        <v>0</v>
      </c>
      <c r="AY34" s="197">
        <v>0</v>
      </c>
      <c r="AZ34" s="197">
        <v>0</v>
      </c>
      <c r="BA34" s="197">
        <v>0</v>
      </c>
      <c r="BB34" s="197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0</v>
      </c>
      <c r="H35" s="197">
        <v>0</v>
      </c>
      <c r="I35" s="197">
        <v>0</v>
      </c>
      <c r="J35" s="197">
        <v>0</v>
      </c>
      <c r="K35" s="197">
        <v>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>
        <v>0</v>
      </c>
      <c r="AA35" s="197">
        <v>2.08</v>
      </c>
      <c r="AB35" s="197">
        <v>0</v>
      </c>
      <c r="AC35" s="197">
        <v>0</v>
      </c>
      <c r="AD35" s="197">
        <v>0</v>
      </c>
      <c r="AE35" s="197">
        <v>47.88</v>
      </c>
      <c r="AF35" s="197">
        <v>0</v>
      </c>
      <c r="AG35" s="197">
        <v>0</v>
      </c>
      <c r="AH35" s="197">
        <v>0</v>
      </c>
      <c r="AI35" s="197">
        <v>19</v>
      </c>
      <c r="AJ35" s="197">
        <v>0</v>
      </c>
      <c r="AK35" s="197">
        <v>0</v>
      </c>
      <c r="AL35" s="197">
        <v>0</v>
      </c>
      <c r="AM35" s="197">
        <v>0</v>
      </c>
      <c r="AN35" s="197">
        <v>0</v>
      </c>
      <c r="AO35">
        <v>0</v>
      </c>
      <c r="AP35" s="197">
        <v>0</v>
      </c>
      <c r="AQ35" s="197">
        <v>0</v>
      </c>
      <c r="AR35" s="197">
        <v>0</v>
      </c>
      <c r="AS35" s="197">
        <v>0</v>
      </c>
      <c r="AT35">
        <v>0</v>
      </c>
      <c r="AU35">
        <v>0</v>
      </c>
      <c r="AV35" s="197">
        <v>0</v>
      </c>
      <c r="AW35" s="197">
        <v>0</v>
      </c>
      <c r="AX35" s="197">
        <v>0</v>
      </c>
      <c r="AY35" s="197">
        <v>0</v>
      </c>
      <c r="AZ35" s="197">
        <v>0</v>
      </c>
      <c r="BA35" s="197">
        <v>0</v>
      </c>
      <c r="BB35" s="197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0</v>
      </c>
      <c r="H36" s="197">
        <v>0</v>
      </c>
      <c r="I36" s="197">
        <v>0</v>
      </c>
      <c r="J36" s="197">
        <v>0</v>
      </c>
      <c r="K36" s="197">
        <v>0</v>
      </c>
      <c r="L36" s="197">
        <v>0</v>
      </c>
      <c r="M36" s="197">
        <v>0</v>
      </c>
      <c r="N36" s="197">
        <v>0</v>
      </c>
      <c r="O36" s="197">
        <v>0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>
        <v>0</v>
      </c>
      <c r="AA36" s="197">
        <v>2.08</v>
      </c>
      <c r="AB36" s="197">
        <v>0</v>
      </c>
      <c r="AC36" s="197">
        <v>0</v>
      </c>
      <c r="AD36" s="197">
        <v>0</v>
      </c>
      <c r="AE36" s="197">
        <v>47.88</v>
      </c>
      <c r="AF36" s="197">
        <v>0</v>
      </c>
      <c r="AG36" s="197">
        <v>0</v>
      </c>
      <c r="AH36" s="197">
        <v>0</v>
      </c>
      <c r="AI36" s="197">
        <v>19.28</v>
      </c>
      <c r="AJ36" s="197">
        <v>0</v>
      </c>
      <c r="AK36" s="197">
        <v>0</v>
      </c>
      <c r="AL36" s="197">
        <v>0</v>
      </c>
      <c r="AM36" s="197">
        <v>0</v>
      </c>
      <c r="AN36" s="197">
        <v>0</v>
      </c>
      <c r="AO36">
        <v>0</v>
      </c>
      <c r="AP36" s="197">
        <v>0</v>
      </c>
      <c r="AQ36" s="197">
        <v>0</v>
      </c>
      <c r="AR36" s="197">
        <v>0</v>
      </c>
      <c r="AS36" s="197">
        <v>0</v>
      </c>
      <c r="AT36">
        <v>0</v>
      </c>
      <c r="AU36">
        <v>0</v>
      </c>
      <c r="AV36" s="197">
        <v>0</v>
      </c>
      <c r="AW36" s="197">
        <v>0</v>
      </c>
      <c r="AX36" s="197">
        <v>0</v>
      </c>
      <c r="AY36" s="197">
        <v>0</v>
      </c>
      <c r="AZ36" s="197">
        <v>0</v>
      </c>
      <c r="BA36" s="197">
        <v>0</v>
      </c>
      <c r="BB36" s="197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0</v>
      </c>
      <c r="H37" s="197">
        <v>0</v>
      </c>
      <c r="I37" s="197">
        <v>0</v>
      </c>
      <c r="J37" s="197">
        <v>0</v>
      </c>
      <c r="K37" s="197">
        <v>0</v>
      </c>
      <c r="L37" s="197">
        <v>0</v>
      </c>
      <c r="M37" s="197">
        <v>0</v>
      </c>
      <c r="N37" s="197">
        <v>0</v>
      </c>
      <c r="O37" s="197">
        <v>0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>
        <v>0</v>
      </c>
      <c r="AA37" s="197">
        <v>2.08</v>
      </c>
      <c r="AB37" s="197">
        <v>0</v>
      </c>
      <c r="AC37" s="197">
        <v>0</v>
      </c>
      <c r="AD37" s="197">
        <v>0</v>
      </c>
      <c r="AE37" s="197">
        <v>47.88</v>
      </c>
      <c r="AF37" s="197">
        <v>0</v>
      </c>
      <c r="AG37" s="197">
        <v>0</v>
      </c>
      <c r="AH37" s="197">
        <v>0</v>
      </c>
      <c r="AI37" s="197">
        <v>19.28</v>
      </c>
      <c r="AJ37" s="197">
        <v>0</v>
      </c>
      <c r="AK37" s="197">
        <v>0</v>
      </c>
      <c r="AL37" s="197">
        <v>0</v>
      </c>
      <c r="AM37" s="197">
        <v>0</v>
      </c>
      <c r="AN37" s="197">
        <v>0</v>
      </c>
      <c r="AO37">
        <v>0</v>
      </c>
      <c r="AP37" s="197">
        <v>0</v>
      </c>
      <c r="AQ37" s="197">
        <v>0</v>
      </c>
      <c r="AR37" s="197">
        <v>0</v>
      </c>
      <c r="AS37" s="197">
        <v>0</v>
      </c>
      <c r="AT37">
        <v>0</v>
      </c>
      <c r="AU37">
        <v>0</v>
      </c>
      <c r="AV37" s="197">
        <v>0</v>
      </c>
      <c r="AW37" s="197">
        <v>0</v>
      </c>
      <c r="AX37" s="197">
        <v>0</v>
      </c>
      <c r="AY37" s="197">
        <v>0</v>
      </c>
      <c r="AZ37" s="197">
        <v>0</v>
      </c>
      <c r="BA37" s="197">
        <v>0</v>
      </c>
      <c r="BB37" s="19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0</v>
      </c>
      <c r="H38" s="197">
        <v>0</v>
      </c>
      <c r="I38" s="197">
        <v>0</v>
      </c>
      <c r="J38" s="197">
        <v>0</v>
      </c>
      <c r="K38" s="197">
        <v>0</v>
      </c>
      <c r="L38" s="197">
        <v>0</v>
      </c>
      <c r="M38" s="197">
        <v>0</v>
      </c>
      <c r="N38" s="197">
        <v>0</v>
      </c>
      <c r="O38" s="197">
        <v>0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>
        <v>0</v>
      </c>
      <c r="AA38" s="197">
        <v>2.08</v>
      </c>
      <c r="AB38" s="197">
        <v>0</v>
      </c>
      <c r="AC38" s="197">
        <v>0</v>
      </c>
      <c r="AD38" s="197">
        <v>0</v>
      </c>
      <c r="AE38" s="197">
        <v>47.88</v>
      </c>
      <c r="AF38" s="197">
        <v>0</v>
      </c>
      <c r="AG38" s="197">
        <v>0</v>
      </c>
      <c r="AH38" s="197">
        <v>0</v>
      </c>
      <c r="AI38" s="197">
        <v>19.28</v>
      </c>
      <c r="AJ38" s="197">
        <v>0</v>
      </c>
      <c r="AK38" s="197">
        <v>0</v>
      </c>
      <c r="AL38" s="197">
        <v>0</v>
      </c>
      <c r="AM38" s="197">
        <v>0</v>
      </c>
      <c r="AN38" s="197">
        <v>0</v>
      </c>
      <c r="AO38">
        <v>0</v>
      </c>
      <c r="AP38" s="197">
        <v>0</v>
      </c>
      <c r="AQ38" s="197">
        <v>0</v>
      </c>
      <c r="AR38" s="197">
        <v>0</v>
      </c>
      <c r="AS38" s="197">
        <v>0</v>
      </c>
      <c r="AT38">
        <v>0</v>
      </c>
      <c r="AU38">
        <v>0</v>
      </c>
      <c r="AV38" s="197">
        <v>0</v>
      </c>
      <c r="AW38" s="197">
        <v>0</v>
      </c>
      <c r="AX38" s="197">
        <v>0</v>
      </c>
      <c r="AY38" s="197">
        <v>0</v>
      </c>
      <c r="AZ38" s="197">
        <v>0</v>
      </c>
      <c r="BA38" s="197">
        <v>0</v>
      </c>
      <c r="BB38" s="197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0</v>
      </c>
      <c r="H39" s="197">
        <v>0</v>
      </c>
      <c r="I39" s="197">
        <v>0</v>
      </c>
      <c r="J39" s="197">
        <v>0</v>
      </c>
      <c r="K39" s="197">
        <v>0</v>
      </c>
      <c r="L39" s="197">
        <v>0</v>
      </c>
      <c r="M39" s="197">
        <v>0</v>
      </c>
      <c r="N39" s="197">
        <v>0</v>
      </c>
      <c r="O39" s="197">
        <v>0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>
        <v>0</v>
      </c>
      <c r="AA39" s="197">
        <v>2.08</v>
      </c>
      <c r="AB39" s="197">
        <v>0</v>
      </c>
      <c r="AC39" s="197">
        <v>0</v>
      </c>
      <c r="AD39" s="197">
        <v>0</v>
      </c>
      <c r="AE39" s="197">
        <v>47.88</v>
      </c>
      <c r="AF39" s="197">
        <v>0</v>
      </c>
      <c r="AG39" s="197">
        <v>0</v>
      </c>
      <c r="AH39" s="197">
        <v>0</v>
      </c>
      <c r="AI39" s="197">
        <v>19.28</v>
      </c>
      <c r="AJ39" s="197">
        <v>0</v>
      </c>
      <c r="AK39" s="197">
        <v>0</v>
      </c>
      <c r="AL39" s="197">
        <v>0</v>
      </c>
      <c r="AM39" s="197">
        <v>0</v>
      </c>
      <c r="AN39" s="197">
        <v>0</v>
      </c>
      <c r="AO39">
        <v>0</v>
      </c>
      <c r="AP39" s="197">
        <v>0</v>
      </c>
      <c r="AQ39" s="197">
        <v>0</v>
      </c>
      <c r="AR39" s="197">
        <v>0</v>
      </c>
      <c r="AS39" s="197">
        <v>0</v>
      </c>
      <c r="AT39">
        <v>0</v>
      </c>
      <c r="AU39">
        <v>0</v>
      </c>
      <c r="AV39" s="197">
        <v>0</v>
      </c>
      <c r="AW39" s="197">
        <v>0</v>
      </c>
      <c r="AX39" s="197">
        <v>0</v>
      </c>
      <c r="AY39" s="197">
        <v>0</v>
      </c>
      <c r="AZ39" s="197">
        <v>0</v>
      </c>
      <c r="BA39" s="197">
        <v>0</v>
      </c>
      <c r="BB39" s="197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0</v>
      </c>
      <c r="H40" s="197">
        <v>0</v>
      </c>
      <c r="I40" s="197">
        <v>0</v>
      </c>
      <c r="J40" s="197">
        <v>0</v>
      </c>
      <c r="K40" s="197">
        <v>0</v>
      </c>
      <c r="L40" s="197">
        <v>0</v>
      </c>
      <c r="M40" s="197">
        <v>0</v>
      </c>
      <c r="N40" s="197">
        <v>0</v>
      </c>
      <c r="O40" s="197">
        <v>0</v>
      </c>
      <c r="P40" s="197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>
        <v>0</v>
      </c>
      <c r="AA40" s="197">
        <v>2.08</v>
      </c>
      <c r="AB40" s="197">
        <v>0</v>
      </c>
      <c r="AC40" s="197">
        <v>0</v>
      </c>
      <c r="AD40" s="197">
        <v>0</v>
      </c>
      <c r="AE40" s="197">
        <v>47.88</v>
      </c>
      <c r="AF40" s="197">
        <v>0</v>
      </c>
      <c r="AG40" s="197">
        <v>0</v>
      </c>
      <c r="AH40" s="197">
        <v>0</v>
      </c>
      <c r="AI40" s="197">
        <v>19.28</v>
      </c>
      <c r="AJ40" s="197">
        <v>0</v>
      </c>
      <c r="AK40" s="197">
        <v>0</v>
      </c>
      <c r="AL40" s="197">
        <v>0</v>
      </c>
      <c r="AM40" s="197">
        <v>0</v>
      </c>
      <c r="AN40" s="197">
        <v>0</v>
      </c>
      <c r="AO40">
        <v>0</v>
      </c>
      <c r="AP40" s="197">
        <v>0</v>
      </c>
      <c r="AQ40" s="197">
        <v>0</v>
      </c>
      <c r="AR40" s="197">
        <v>0</v>
      </c>
      <c r="AS40" s="197">
        <v>0</v>
      </c>
      <c r="AT40">
        <v>0</v>
      </c>
      <c r="AU40">
        <v>0</v>
      </c>
      <c r="AV40" s="197">
        <v>0</v>
      </c>
      <c r="AW40" s="197">
        <v>0</v>
      </c>
      <c r="AX40" s="197">
        <v>0</v>
      </c>
      <c r="AY40" s="197">
        <v>0</v>
      </c>
      <c r="AZ40" s="197">
        <v>0</v>
      </c>
      <c r="BA40" s="197">
        <v>0</v>
      </c>
      <c r="BB40" s="197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0</v>
      </c>
      <c r="H41" s="197">
        <v>0</v>
      </c>
      <c r="I41" s="197">
        <v>0</v>
      </c>
      <c r="J41" s="197">
        <v>0</v>
      </c>
      <c r="K41" s="197">
        <v>0</v>
      </c>
      <c r="L41" s="197">
        <v>0</v>
      </c>
      <c r="M41" s="197">
        <v>0</v>
      </c>
      <c r="N41" s="197">
        <v>0</v>
      </c>
      <c r="O41" s="197">
        <v>0</v>
      </c>
      <c r="P41" s="197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>
        <v>0</v>
      </c>
      <c r="AA41" s="197">
        <v>2.08</v>
      </c>
      <c r="AB41" s="197">
        <v>0</v>
      </c>
      <c r="AC41" s="197">
        <v>0</v>
      </c>
      <c r="AD41" s="197">
        <v>0</v>
      </c>
      <c r="AE41" s="197">
        <v>47.88</v>
      </c>
      <c r="AF41" s="197">
        <v>0</v>
      </c>
      <c r="AG41" s="197">
        <v>0</v>
      </c>
      <c r="AH41" s="197">
        <v>0</v>
      </c>
      <c r="AI41" s="197">
        <v>19.28</v>
      </c>
      <c r="AJ41" s="197">
        <v>0</v>
      </c>
      <c r="AK41" s="197">
        <v>0</v>
      </c>
      <c r="AL41" s="197">
        <v>0</v>
      </c>
      <c r="AM41" s="197">
        <v>0</v>
      </c>
      <c r="AN41" s="197">
        <v>0</v>
      </c>
      <c r="AO41">
        <v>0</v>
      </c>
      <c r="AP41" s="197">
        <v>0</v>
      </c>
      <c r="AQ41" s="197">
        <v>0</v>
      </c>
      <c r="AR41" s="197">
        <v>0</v>
      </c>
      <c r="AS41" s="197">
        <v>0</v>
      </c>
      <c r="AT41">
        <v>0</v>
      </c>
      <c r="AU41">
        <v>0</v>
      </c>
      <c r="AV41" s="197">
        <v>0</v>
      </c>
      <c r="AW41" s="197">
        <v>0</v>
      </c>
      <c r="AX41" s="197">
        <v>0</v>
      </c>
      <c r="AY41" s="197">
        <v>0</v>
      </c>
      <c r="AZ41" s="197">
        <v>0</v>
      </c>
      <c r="BA41" s="197">
        <v>0</v>
      </c>
      <c r="BB41" s="197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0</v>
      </c>
      <c r="H42" s="197">
        <v>0</v>
      </c>
      <c r="I42" s="197">
        <v>0</v>
      </c>
      <c r="J42" s="197">
        <v>0</v>
      </c>
      <c r="K42" s="197">
        <v>0</v>
      </c>
      <c r="L42" s="197">
        <v>0</v>
      </c>
      <c r="M42" s="197">
        <v>0</v>
      </c>
      <c r="N42" s="197">
        <v>0</v>
      </c>
      <c r="O42" s="197">
        <v>0</v>
      </c>
      <c r="P42" s="197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>
        <v>0</v>
      </c>
      <c r="AA42" s="197">
        <v>2.08</v>
      </c>
      <c r="AB42" s="197">
        <v>0</v>
      </c>
      <c r="AC42" s="197">
        <v>0</v>
      </c>
      <c r="AD42" s="197">
        <v>0</v>
      </c>
      <c r="AE42" s="197">
        <v>47.88</v>
      </c>
      <c r="AF42" s="197">
        <v>0</v>
      </c>
      <c r="AG42" s="197">
        <v>0</v>
      </c>
      <c r="AH42" s="197">
        <v>0</v>
      </c>
      <c r="AI42" s="197">
        <v>19.28</v>
      </c>
      <c r="AJ42" s="197">
        <v>0</v>
      </c>
      <c r="AK42" s="197">
        <v>0</v>
      </c>
      <c r="AL42" s="197">
        <v>0</v>
      </c>
      <c r="AM42" s="197">
        <v>0</v>
      </c>
      <c r="AN42" s="197">
        <v>0</v>
      </c>
      <c r="AO42">
        <v>0</v>
      </c>
      <c r="AP42" s="197">
        <v>0</v>
      </c>
      <c r="AQ42" s="197">
        <v>0</v>
      </c>
      <c r="AR42" s="197">
        <v>0</v>
      </c>
      <c r="AS42" s="197">
        <v>0</v>
      </c>
      <c r="AT42">
        <v>0</v>
      </c>
      <c r="AU42">
        <v>0</v>
      </c>
      <c r="AV42" s="197">
        <v>0</v>
      </c>
      <c r="AW42" s="197">
        <v>0</v>
      </c>
      <c r="AX42" s="197">
        <v>0</v>
      </c>
      <c r="AY42" s="197">
        <v>0</v>
      </c>
      <c r="AZ42" s="197">
        <v>0</v>
      </c>
      <c r="BA42" s="197">
        <v>0</v>
      </c>
      <c r="BB42" s="197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0</v>
      </c>
      <c r="L43" s="197">
        <v>0</v>
      </c>
      <c r="M43" s="197">
        <v>0</v>
      </c>
      <c r="N43" s="197">
        <v>0</v>
      </c>
      <c r="O43" s="197">
        <v>0</v>
      </c>
      <c r="P43" s="197">
        <v>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  <c r="Y43" s="197">
        <v>0</v>
      </c>
      <c r="Z43">
        <v>0</v>
      </c>
      <c r="AA43" s="197">
        <v>2.08</v>
      </c>
      <c r="AB43" s="197">
        <v>0</v>
      </c>
      <c r="AC43" s="197">
        <v>0</v>
      </c>
      <c r="AD43" s="197">
        <v>0</v>
      </c>
      <c r="AE43" s="197">
        <v>46.97</v>
      </c>
      <c r="AF43" s="197">
        <v>0</v>
      </c>
      <c r="AG43" s="197">
        <v>0</v>
      </c>
      <c r="AH43" s="197">
        <v>0</v>
      </c>
      <c r="AI43" s="197">
        <v>19.28</v>
      </c>
      <c r="AJ43" s="197">
        <v>0</v>
      </c>
      <c r="AK43" s="197">
        <v>0</v>
      </c>
      <c r="AL43" s="197">
        <v>0</v>
      </c>
      <c r="AM43" s="197">
        <v>0</v>
      </c>
      <c r="AN43" s="197">
        <v>0</v>
      </c>
      <c r="AO43">
        <v>0</v>
      </c>
      <c r="AP43" s="197">
        <v>0</v>
      </c>
      <c r="AQ43" s="197">
        <v>0</v>
      </c>
      <c r="AR43" s="197">
        <v>0</v>
      </c>
      <c r="AS43" s="197">
        <v>0</v>
      </c>
      <c r="AT43">
        <v>0</v>
      </c>
      <c r="AU43">
        <v>0</v>
      </c>
      <c r="AV43" s="197">
        <v>0</v>
      </c>
      <c r="AW43" s="197">
        <v>0</v>
      </c>
      <c r="AX43" s="197">
        <v>0</v>
      </c>
      <c r="AY43" s="197">
        <v>0</v>
      </c>
      <c r="AZ43" s="197">
        <v>0</v>
      </c>
      <c r="BA43" s="197">
        <v>0</v>
      </c>
      <c r="BB43" s="197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0</v>
      </c>
      <c r="H44" s="197">
        <v>0</v>
      </c>
      <c r="I44" s="197">
        <v>0</v>
      </c>
      <c r="J44" s="197">
        <v>0</v>
      </c>
      <c r="K44" s="197">
        <v>0</v>
      </c>
      <c r="L44" s="197">
        <v>0</v>
      </c>
      <c r="M44" s="197">
        <v>0</v>
      </c>
      <c r="N44" s="197">
        <v>0</v>
      </c>
      <c r="O44" s="197">
        <v>0</v>
      </c>
      <c r="P44" s="197">
        <v>0</v>
      </c>
      <c r="Q44" s="197">
        <v>0</v>
      </c>
      <c r="R44" s="197">
        <v>0</v>
      </c>
      <c r="S44" s="197">
        <v>0</v>
      </c>
      <c r="T44" s="197">
        <v>0</v>
      </c>
      <c r="U44" s="197">
        <v>0</v>
      </c>
      <c r="V44" s="197">
        <v>0</v>
      </c>
      <c r="W44" s="197">
        <v>0</v>
      </c>
      <c r="X44" s="197">
        <v>0</v>
      </c>
      <c r="Y44" s="197">
        <v>0</v>
      </c>
      <c r="Z44">
        <v>0</v>
      </c>
      <c r="AA44" s="197">
        <v>2.08</v>
      </c>
      <c r="AB44" s="197">
        <v>0</v>
      </c>
      <c r="AC44" s="197">
        <v>0</v>
      </c>
      <c r="AD44" s="197">
        <v>0</v>
      </c>
      <c r="AE44" s="197">
        <v>46.97</v>
      </c>
      <c r="AF44" s="197">
        <v>0</v>
      </c>
      <c r="AG44" s="197">
        <v>0</v>
      </c>
      <c r="AH44" s="197">
        <v>0</v>
      </c>
      <c r="AI44" s="197">
        <v>19.28</v>
      </c>
      <c r="AJ44" s="197">
        <v>0</v>
      </c>
      <c r="AK44" s="197">
        <v>0</v>
      </c>
      <c r="AL44" s="197">
        <v>0</v>
      </c>
      <c r="AM44" s="197">
        <v>0</v>
      </c>
      <c r="AN44" s="197">
        <v>0</v>
      </c>
      <c r="AO44">
        <v>0</v>
      </c>
      <c r="AP44" s="197">
        <v>0</v>
      </c>
      <c r="AQ44" s="197">
        <v>0</v>
      </c>
      <c r="AR44" s="197">
        <v>0</v>
      </c>
      <c r="AS44" s="197">
        <v>0</v>
      </c>
      <c r="AT44">
        <v>0</v>
      </c>
      <c r="AU44">
        <v>0</v>
      </c>
      <c r="AV44" s="197">
        <v>0</v>
      </c>
      <c r="AW44" s="197">
        <v>0</v>
      </c>
      <c r="AX44" s="197">
        <v>0</v>
      </c>
      <c r="AY44" s="197">
        <v>0</v>
      </c>
      <c r="AZ44" s="197">
        <v>0</v>
      </c>
      <c r="BA44" s="197">
        <v>0</v>
      </c>
      <c r="BB44" s="197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0</v>
      </c>
      <c r="H45" s="197">
        <v>0</v>
      </c>
      <c r="I45" s="197">
        <v>0</v>
      </c>
      <c r="J45" s="197">
        <v>0</v>
      </c>
      <c r="K45" s="197">
        <v>0</v>
      </c>
      <c r="L45" s="197">
        <v>0</v>
      </c>
      <c r="M45" s="197">
        <v>0</v>
      </c>
      <c r="N45" s="197">
        <v>0</v>
      </c>
      <c r="O45" s="197">
        <v>0</v>
      </c>
      <c r="P45" s="197">
        <v>0</v>
      </c>
      <c r="Q45" s="197">
        <v>0</v>
      </c>
      <c r="R45" s="197">
        <v>0</v>
      </c>
      <c r="S45" s="197">
        <v>0</v>
      </c>
      <c r="T45" s="197">
        <v>0</v>
      </c>
      <c r="U45" s="197">
        <v>0</v>
      </c>
      <c r="V45" s="197">
        <v>0</v>
      </c>
      <c r="W45" s="197">
        <v>0</v>
      </c>
      <c r="X45" s="197">
        <v>0</v>
      </c>
      <c r="Y45" s="197">
        <v>0</v>
      </c>
      <c r="Z45">
        <v>0</v>
      </c>
      <c r="AA45" s="197">
        <v>2.08</v>
      </c>
      <c r="AB45" s="197">
        <v>0</v>
      </c>
      <c r="AC45" s="197">
        <v>0</v>
      </c>
      <c r="AD45" s="197">
        <v>0</v>
      </c>
      <c r="AE45" s="197">
        <v>46.97</v>
      </c>
      <c r="AF45" s="197">
        <v>0</v>
      </c>
      <c r="AG45" s="197">
        <v>0</v>
      </c>
      <c r="AH45" s="197">
        <v>0</v>
      </c>
      <c r="AI45" s="197">
        <v>19.28</v>
      </c>
      <c r="AJ45" s="197">
        <v>0</v>
      </c>
      <c r="AK45" s="197">
        <v>0</v>
      </c>
      <c r="AL45" s="197">
        <v>0</v>
      </c>
      <c r="AM45" s="197">
        <v>0</v>
      </c>
      <c r="AN45" s="197">
        <v>0</v>
      </c>
      <c r="AO45">
        <v>0</v>
      </c>
      <c r="AP45" s="197">
        <v>0</v>
      </c>
      <c r="AQ45" s="197">
        <v>0</v>
      </c>
      <c r="AR45" s="197">
        <v>0</v>
      </c>
      <c r="AS45" s="197">
        <v>0</v>
      </c>
      <c r="AT45">
        <v>0</v>
      </c>
      <c r="AU45">
        <v>0</v>
      </c>
      <c r="AV45" s="197">
        <v>0</v>
      </c>
      <c r="AW45" s="197">
        <v>0</v>
      </c>
      <c r="AX45" s="197">
        <v>0</v>
      </c>
      <c r="AY45" s="197">
        <v>0</v>
      </c>
      <c r="AZ45" s="197">
        <v>0</v>
      </c>
      <c r="BA45" s="197">
        <v>0</v>
      </c>
      <c r="BB45" s="197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0</v>
      </c>
      <c r="H46" s="197">
        <v>0</v>
      </c>
      <c r="I46" s="197">
        <v>0</v>
      </c>
      <c r="J46" s="197">
        <v>0</v>
      </c>
      <c r="K46" s="197">
        <v>0</v>
      </c>
      <c r="L46" s="197">
        <v>0</v>
      </c>
      <c r="M46" s="197">
        <v>0</v>
      </c>
      <c r="N46" s="197">
        <v>0</v>
      </c>
      <c r="O46" s="197">
        <v>0</v>
      </c>
      <c r="P46" s="197">
        <v>0</v>
      </c>
      <c r="Q46" s="197">
        <v>0</v>
      </c>
      <c r="R46" s="197">
        <v>0</v>
      </c>
      <c r="S46" s="197">
        <v>0</v>
      </c>
      <c r="T46" s="197">
        <v>0</v>
      </c>
      <c r="U46" s="197">
        <v>0</v>
      </c>
      <c r="V46" s="197">
        <v>0</v>
      </c>
      <c r="W46" s="197">
        <v>0</v>
      </c>
      <c r="X46" s="197">
        <v>0</v>
      </c>
      <c r="Y46" s="197">
        <v>0</v>
      </c>
      <c r="Z46">
        <v>0</v>
      </c>
      <c r="AA46" s="197">
        <v>2.08</v>
      </c>
      <c r="AB46" s="197">
        <v>0</v>
      </c>
      <c r="AC46" s="197">
        <v>0</v>
      </c>
      <c r="AD46" s="197">
        <v>0</v>
      </c>
      <c r="AE46" s="197">
        <v>46.97</v>
      </c>
      <c r="AF46" s="197">
        <v>0</v>
      </c>
      <c r="AG46" s="197">
        <v>0</v>
      </c>
      <c r="AH46" s="197">
        <v>0</v>
      </c>
      <c r="AI46" s="197">
        <v>19.28</v>
      </c>
      <c r="AJ46" s="197">
        <v>0</v>
      </c>
      <c r="AK46" s="197">
        <v>0</v>
      </c>
      <c r="AL46" s="197">
        <v>0</v>
      </c>
      <c r="AM46" s="197">
        <v>0</v>
      </c>
      <c r="AN46" s="197">
        <v>0</v>
      </c>
      <c r="AO46">
        <v>0</v>
      </c>
      <c r="AP46" s="197">
        <v>0</v>
      </c>
      <c r="AQ46" s="197">
        <v>0</v>
      </c>
      <c r="AR46" s="197">
        <v>0</v>
      </c>
      <c r="AS46" s="197">
        <v>0</v>
      </c>
      <c r="AT46">
        <v>0</v>
      </c>
      <c r="AU46">
        <v>0</v>
      </c>
      <c r="AV46" s="197">
        <v>0</v>
      </c>
      <c r="AW46" s="197">
        <v>0</v>
      </c>
      <c r="AX46" s="197">
        <v>0</v>
      </c>
      <c r="AY46" s="197">
        <v>0</v>
      </c>
      <c r="AZ46" s="197">
        <v>0</v>
      </c>
      <c r="BA46" s="197">
        <v>0</v>
      </c>
      <c r="BB46" s="197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0</v>
      </c>
      <c r="H47" s="197">
        <v>0</v>
      </c>
      <c r="I47" s="197">
        <v>0</v>
      </c>
      <c r="J47" s="197">
        <v>0</v>
      </c>
      <c r="K47" s="197">
        <v>0</v>
      </c>
      <c r="L47" s="197">
        <v>0</v>
      </c>
      <c r="M47" s="197">
        <v>0</v>
      </c>
      <c r="N47" s="197">
        <v>0</v>
      </c>
      <c r="O47" s="197">
        <v>0</v>
      </c>
      <c r="P47" s="197">
        <v>0</v>
      </c>
      <c r="Q47" s="197">
        <v>0</v>
      </c>
      <c r="R47" s="197">
        <v>0</v>
      </c>
      <c r="S47" s="197">
        <v>0</v>
      </c>
      <c r="T47" s="197">
        <v>0</v>
      </c>
      <c r="U47" s="197">
        <v>0</v>
      </c>
      <c r="V47" s="197">
        <v>0</v>
      </c>
      <c r="W47" s="197">
        <v>0</v>
      </c>
      <c r="X47" s="197">
        <v>0</v>
      </c>
      <c r="Y47" s="197">
        <v>0</v>
      </c>
      <c r="Z47">
        <v>0</v>
      </c>
      <c r="AA47" s="197">
        <v>2.08</v>
      </c>
      <c r="AB47" s="197">
        <v>0</v>
      </c>
      <c r="AC47" s="197">
        <v>0</v>
      </c>
      <c r="AD47" s="197">
        <v>0</v>
      </c>
      <c r="AE47" s="197">
        <v>46.97</v>
      </c>
      <c r="AF47" s="197">
        <v>0</v>
      </c>
      <c r="AG47" s="197">
        <v>0</v>
      </c>
      <c r="AH47" s="197">
        <v>0</v>
      </c>
      <c r="AI47" s="197">
        <v>19.28</v>
      </c>
      <c r="AJ47" s="197">
        <v>0</v>
      </c>
      <c r="AK47" s="197">
        <v>0</v>
      </c>
      <c r="AL47" s="197">
        <v>0</v>
      </c>
      <c r="AM47" s="197">
        <v>0</v>
      </c>
      <c r="AN47" s="197">
        <v>0</v>
      </c>
      <c r="AO47">
        <v>0</v>
      </c>
      <c r="AP47" s="197">
        <v>0</v>
      </c>
      <c r="AQ47" s="197">
        <v>0</v>
      </c>
      <c r="AR47" s="197">
        <v>0</v>
      </c>
      <c r="AS47" s="197">
        <v>0</v>
      </c>
      <c r="AT47">
        <v>0</v>
      </c>
      <c r="AU47">
        <v>0</v>
      </c>
      <c r="AV47" s="197">
        <v>0</v>
      </c>
      <c r="AW47" s="197">
        <v>0</v>
      </c>
      <c r="AX47" s="197">
        <v>0</v>
      </c>
      <c r="AY47" s="197">
        <v>0</v>
      </c>
      <c r="AZ47" s="197">
        <v>0</v>
      </c>
      <c r="BA47" s="197">
        <v>0</v>
      </c>
      <c r="BB47" s="19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0</v>
      </c>
      <c r="H48" s="197">
        <v>0</v>
      </c>
      <c r="I48" s="197">
        <v>0</v>
      </c>
      <c r="J48" s="197">
        <v>0</v>
      </c>
      <c r="K48" s="197">
        <v>0</v>
      </c>
      <c r="L48" s="197">
        <v>0</v>
      </c>
      <c r="M48" s="197">
        <v>0</v>
      </c>
      <c r="N48" s="197">
        <v>0</v>
      </c>
      <c r="O48" s="197">
        <v>0</v>
      </c>
      <c r="P48" s="197">
        <v>0</v>
      </c>
      <c r="Q48" s="197">
        <v>0</v>
      </c>
      <c r="R48" s="197">
        <v>0</v>
      </c>
      <c r="S48" s="197">
        <v>0</v>
      </c>
      <c r="T48" s="197">
        <v>0</v>
      </c>
      <c r="U48" s="197">
        <v>0</v>
      </c>
      <c r="V48" s="197">
        <v>0</v>
      </c>
      <c r="W48" s="197">
        <v>0</v>
      </c>
      <c r="X48" s="197">
        <v>0</v>
      </c>
      <c r="Y48" s="197">
        <v>0</v>
      </c>
      <c r="Z48">
        <v>0</v>
      </c>
      <c r="AA48" s="197">
        <v>2.08</v>
      </c>
      <c r="AB48" s="197">
        <v>0</v>
      </c>
      <c r="AC48" s="197">
        <v>0</v>
      </c>
      <c r="AD48" s="197">
        <v>0</v>
      </c>
      <c r="AE48" s="197">
        <v>46.97</v>
      </c>
      <c r="AF48" s="197">
        <v>0</v>
      </c>
      <c r="AG48" s="197">
        <v>0</v>
      </c>
      <c r="AH48" s="197">
        <v>0</v>
      </c>
      <c r="AI48" s="197">
        <v>19.28</v>
      </c>
      <c r="AJ48" s="197">
        <v>0</v>
      </c>
      <c r="AK48" s="197">
        <v>0</v>
      </c>
      <c r="AL48" s="197">
        <v>0</v>
      </c>
      <c r="AM48" s="197">
        <v>0</v>
      </c>
      <c r="AN48" s="197">
        <v>0</v>
      </c>
      <c r="AO48">
        <v>0</v>
      </c>
      <c r="AP48" s="197">
        <v>0</v>
      </c>
      <c r="AQ48" s="197">
        <v>0</v>
      </c>
      <c r="AR48" s="197">
        <v>0</v>
      </c>
      <c r="AS48" s="197">
        <v>0</v>
      </c>
      <c r="AT48">
        <v>0</v>
      </c>
      <c r="AU48">
        <v>0</v>
      </c>
      <c r="AV48" s="197">
        <v>0</v>
      </c>
      <c r="AW48" s="197">
        <v>0</v>
      </c>
      <c r="AX48" s="197">
        <v>0</v>
      </c>
      <c r="AY48" s="197">
        <v>0</v>
      </c>
      <c r="AZ48" s="197">
        <v>0</v>
      </c>
      <c r="BA48" s="197">
        <v>0</v>
      </c>
      <c r="BB48" s="197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0</v>
      </c>
      <c r="L49" s="197">
        <v>0</v>
      </c>
      <c r="M49" s="197">
        <v>0</v>
      </c>
      <c r="N49" s="197">
        <v>0</v>
      </c>
      <c r="O49" s="197">
        <v>0</v>
      </c>
      <c r="P49" s="197">
        <v>0</v>
      </c>
      <c r="Q49" s="197">
        <v>0</v>
      </c>
      <c r="R49" s="197">
        <v>0</v>
      </c>
      <c r="S49" s="197">
        <v>0</v>
      </c>
      <c r="T49" s="197">
        <v>0</v>
      </c>
      <c r="U49" s="197">
        <v>0</v>
      </c>
      <c r="V49" s="197">
        <v>0</v>
      </c>
      <c r="W49" s="197">
        <v>0</v>
      </c>
      <c r="X49" s="197">
        <v>0</v>
      </c>
      <c r="Y49" s="197">
        <v>0</v>
      </c>
      <c r="Z49">
        <v>0</v>
      </c>
      <c r="AA49" s="197">
        <v>2.08</v>
      </c>
      <c r="AB49" s="197">
        <v>0</v>
      </c>
      <c r="AC49" s="197">
        <v>0</v>
      </c>
      <c r="AD49" s="197">
        <v>0</v>
      </c>
      <c r="AE49" s="197">
        <v>46.97</v>
      </c>
      <c r="AF49" s="197">
        <v>0</v>
      </c>
      <c r="AG49" s="197">
        <v>0</v>
      </c>
      <c r="AH49" s="197">
        <v>0</v>
      </c>
      <c r="AI49" s="197">
        <v>19.28</v>
      </c>
      <c r="AJ49" s="197">
        <v>0</v>
      </c>
      <c r="AK49" s="197">
        <v>0</v>
      </c>
      <c r="AL49" s="197">
        <v>0</v>
      </c>
      <c r="AM49" s="197">
        <v>0</v>
      </c>
      <c r="AN49" s="197">
        <v>0</v>
      </c>
      <c r="AO49">
        <v>0</v>
      </c>
      <c r="AP49" s="197">
        <v>0</v>
      </c>
      <c r="AQ49" s="197">
        <v>0</v>
      </c>
      <c r="AR49" s="197">
        <v>0</v>
      </c>
      <c r="AS49" s="197">
        <v>0</v>
      </c>
      <c r="AT49">
        <v>0</v>
      </c>
      <c r="AU49">
        <v>0</v>
      </c>
      <c r="AV49" s="197">
        <v>0</v>
      </c>
      <c r="AW49" s="197">
        <v>0</v>
      </c>
      <c r="AX49" s="197">
        <v>0</v>
      </c>
      <c r="AY49" s="197">
        <v>0</v>
      </c>
      <c r="AZ49" s="197">
        <v>0</v>
      </c>
      <c r="BA49" s="197">
        <v>0</v>
      </c>
      <c r="BB49" s="197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0</v>
      </c>
      <c r="H50" s="197">
        <v>0</v>
      </c>
      <c r="I50" s="197">
        <v>0</v>
      </c>
      <c r="J50" s="197">
        <v>0</v>
      </c>
      <c r="K50" s="197">
        <v>0</v>
      </c>
      <c r="L50" s="197">
        <v>0</v>
      </c>
      <c r="M50" s="197">
        <v>0</v>
      </c>
      <c r="N50" s="197">
        <v>0</v>
      </c>
      <c r="O50" s="197">
        <v>0</v>
      </c>
      <c r="P50" s="197">
        <v>0</v>
      </c>
      <c r="Q50" s="197">
        <v>0</v>
      </c>
      <c r="R50" s="197">
        <v>0</v>
      </c>
      <c r="S50" s="197">
        <v>0</v>
      </c>
      <c r="T50" s="197">
        <v>0</v>
      </c>
      <c r="U50" s="197">
        <v>0</v>
      </c>
      <c r="V50" s="197">
        <v>0</v>
      </c>
      <c r="W50" s="197">
        <v>0</v>
      </c>
      <c r="X50" s="197">
        <v>0</v>
      </c>
      <c r="Y50" s="197">
        <v>0</v>
      </c>
      <c r="Z50">
        <v>0</v>
      </c>
      <c r="AA50" s="197">
        <v>2.08</v>
      </c>
      <c r="AB50" s="197">
        <v>0</v>
      </c>
      <c r="AC50" s="197">
        <v>0</v>
      </c>
      <c r="AD50" s="197">
        <v>0</v>
      </c>
      <c r="AE50" s="197">
        <v>46.97</v>
      </c>
      <c r="AF50" s="197">
        <v>0</v>
      </c>
      <c r="AG50" s="197">
        <v>0</v>
      </c>
      <c r="AH50" s="197">
        <v>0</v>
      </c>
      <c r="AI50" s="197">
        <v>19.28</v>
      </c>
      <c r="AJ50" s="197">
        <v>0</v>
      </c>
      <c r="AK50" s="197">
        <v>0</v>
      </c>
      <c r="AL50" s="197">
        <v>0</v>
      </c>
      <c r="AM50" s="197">
        <v>0</v>
      </c>
      <c r="AN50" s="197">
        <v>0</v>
      </c>
      <c r="AO50">
        <v>0</v>
      </c>
      <c r="AP50" s="197">
        <v>0</v>
      </c>
      <c r="AQ50" s="197">
        <v>0</v>
      </c>
      <c r="AR50" s="197">
        <v>0</v>
      </c>
      <c r="AS50" s="197">
        <v>0</v>
      </c>
      <c r="AT50">
        <v>0</v>
      </c>
      <c r="AU50">
        <v>0</v>
      </c>
      <c r="AV50" s="197">
        <v>0</v>
      </c>
      <c r="AW50" s="197">
        <v>0</v>
      </c>
      <c r="AX50" s="197">
        <v>0</v>
      </c>
      <c r="AY50" s="197">
        <v>0</v>
      </c>
      <c r="AZ50" s="197">
        <v>0</v>
      </c>
      <c r="BA50" s="197">
        <v>0</v>
      </c>
      <c r="BB50" s="197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197">
        <v>0</v>
      </c>
      <c r="I51" s="197">
        <v>0</v>
      </c>
      <c r="J51" s="197">
        <v>0</v>
      </c>
      <c r="K51" s="197">
        <v>0</v>
      </c>
      <c r="L51" s="197">
        <v>0</v>
      </c>
      <c r="M51" s="197">
        <v>0</v>
      </c>
      <c r="N51" s="197">
        <v>0</v>
      </c>
      <c r="O51" s="197">
        <v>0</v>
      </c>
      <c r="P51" s="197">
        <v>0</v>
      </c>
      <c r="Q51" s="197">
        <v>0</v>
      </c>
      <c r="R51" s="197">
        <v>0</v>
      </c>
      <c r="S51" s="197">
        <v>0</v>
      </c>
      <c r="T51" s="197">
        <v>0</v>
      </c>
      <c r="U51" s="197">
        <v>0</v>
      </c>
      <c r="V51" s="197">
        <v>0</v>
      </c>
      <c r="W51" s="197">
        <v>0</v>
      </c>
      <c r="X51" s="197">
        <v>0</v>
      </c>
      <c r="Y51" s="197">
        <v>0</v>
      </c>
      <c r="Z51">
        <v>0</v>
      </c>
      <c r="AA51" s="197">
        <v>2.08</v>
      </c>
      <c r="AB51" s="197">
        <v>0</v>
      </c>
      <c r="AC51" s="197">
        <v>0</v>
      </c>
      <c r="AD51" s="197">
        <v>0</v>
      </c>
      <c r="AE51" s="197">
        <v>46.29</v>
      </c>
      <c r="AF51" s="197">
        <v>0</v>
      </c>
      <c r="AG51" s="197">
        <v>0</v>
      </c>
      <c r="AH51" s="197">
        <v>0</v>
      </c>
      <c r="AI51" s="197">
        <v>19</v>
      </c>
      <c r="AJ51" s="197">
        <v>0</v>
      </c>
      <c r="AK51" s="197">
        <v>0</v>
      </c>
      <c r="AL51" s="197">
        <v>0</v>
      </c>
      <c r="AM51" s="197">
        <v>0</v>
      </c>
      <c r="AN51" s="197">
        <v>0</v>
      </c>
      <c r="AO51">
        <v>0</v>
      </c>
      <c r="AP51" s="197">
        <v>0</v>
      </c>
      <c r="AQ51" s="197">
        <v>0</v>
      </c>
      <c r="AR51" s="197">
        <v>0</v>
      </c>
      <c r="AS51" s="197">
        <v>0</v>
      </c>
      <c r="AT51">
        <v>0</v>
      </c>
      <c r="AU51">
        <v>0</v>
      </c>
      <c r="AV51" s="197">
        <v>0</v>
      </c>
      <c r="AW51" s="197">
        <v>0</v>
      </c>
      <c r="AX51" s="197">
        <v>0</v>
      </c>
      <c r="AY51" s="197">
        <v>0</v>
      </c>
      <c r="AZ51" s="197">
        <v>0</v>
      </c>
      <c r="BA51" s="197">
        <v>0</v>
      </c>
      <c r="BB51" s="197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0</v>
      </c>
      <c r="H52" s="197">
        <v>0</v>
      </c>
      <c r="I52" s="197">
        <v>0</v>
      </c>
      <c r="J52" s="197">
        <v>0</v>
      </c>
      <c r="K52" s="197">
        <v>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7">
        <v>0</v>
      </c>
      <c r="Y52" s="197">
        <v>0</v>
      </c>
      <c r="Z52">
        <v>0</v>
      </c>
      <c r="AA52" s="197">
        <v>2.08</v>
      </c>
      <c r="AB52" s="197">
        <v>0</v>
      </c>
      <c r="AC52" s="197">
        <v>0</v>
      </c>
      <c r="AD52" s="197">
        <v>0</v>
      </c>
      <c r="AE52" s="197">
        <v>45.17</v>
      </c>
      <c r="AF52" s="197">
        <v>0</v>
      </c>
      <c r="AG52" s="197">
        <v>0</v>
      </c>
      <c r="AH52" s="197">
        <v>0</v>
      </c>
      <c r="AI52" s="197">
        <v>19</v>
      </c>
      <c r="AJ52" s="197">
        <v>0</v>
      </c>
      <c r="AK52" s="197">
        <v>0</v>
      </c>
      <c r="AL52" s="197">
        <v>0</v>
      </c>
      <c r="AM52" s="197">
        <v>0</v>
      </c>
      <c r="AN52" s="197">
        <v>0</v>
      </c>
      <c r="AO52">
        <v>0</v>
      </c>
      <c r="AP52" s="197">
        <v>0</v>
      </c>
      <c r="AQ52" s="197">
        <v>0</v>
      </c>
      <c r="AR52" s="197">
        <v>0</v>
      </c>
      <c r="AS52" s="197">
        <v>0</v>
      </c>
      <c r="AT52">
        <v>0</v>
      </c>
      <c r="AU52">
        <v>0</v>
      </c>
      <c r="AV52" s="197">
        <v>0</v>
      </c>
      <c r="AW52" s="197">
        <v>0</v>
      </c>
      <c r="AX52" s="197">
        <v>0</v>
      </c>
      <c r="AY52" s="197">
        <v>0</v>
      </c>
      <c r="AZ52" s="197">
        <v>0</v>
      </c>
      <c r="BA52" s="197">
        <v>0</v>
      </c>
      <c r="BB52" s="197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0</v>
      </c>
      <c r="H53" s="197">
        <v>0</v>
      </c>
      <c r="I53" s="197">
        <v>0</v>
      </c>
      <c r="J53" s="197">
        <v>0</v>
      </c>
      <c r="K53" s="197">
        <v>0</v>
      </c>
      <c r="L53" s="197">
        <v>0</v>
      </c>
      <c r="M53" s="197">
        <v>0</v>
      </c>
      <c r="N53" s="197">
        <v>0</v>
      </c>
      <c r="O53" s="197">
        <v>0</v>
      </c>
      <c r="P53" s="197">
        <v>0</v>
      </c>
      <c r="Q53" s="197">
        <v>0</v>
      </c>
      <c r="R53" s="197">
        <v>0</v>
      </c>
      <c r="S53" s="197">
        <v>0</v>
      </c>
      <c r="T53" s="197">
        <v>0</v>
      </c>
      <c r="U53" s="197">
        <v>0</v>
      </c>
      <c r="V53" s="197">
        <v>0</v>
      </c>
      <c r="W53" s="197">
        <v>0</v>
      </c>
      <c r="X53" s="197">
        <v>0</v>
      </c>
      <c r="Y53" s="197">
        <v>0</v>
      </c>
      <c r="Z53">
        <v>0</v>
      </c>
      <c r="AA53" s="197">
        <v>2.08</v>
      </c>
      <c r="AB53" s="197">
        <v>0</v>
      </c>
      <c r="AC53" s="197">
        <v>0</v>
      </c>
      <c r="AD53" s="197">
        <v>0</v>
      </c>
      <c r="AE53" s="197">
        <v>45.17</v>
      </c>
      <c r="AF53" s="197">
        <v>0</v>
      </c>
      <c r="AG53" s="197">
        <v>0</v>
      </c>
      <c r="AH53" s="197">
        <v>0</v>
      </c>
      <c r="AI53" s="197">
        <v>19</v>
      </c>
      <c r="AJ53" s="197">
        <v>0</v>
      </c>
      <c r="AK53" s="197">
        <v>0</v>
      </c>
      <c r="AL53" s="197">
        <v>0</v>
      </c>
      <c r="AM53" s="197">
        <v>0</v>
      </c>
      <c r="AN53" s="197">
        <v>0</v>
      </c>
      <c r="AO53">
        <v>0</v>
      </c>
      <c r="AP53" s="197">
        <v>0</v>
      </c>
      <c r="AQ53" s="197">
        <v>0</v>
      </c>
      <c r="AR53" s="197">
        <v>0</v>
      </c>
      <c r="AS53" s="197">
        <v>0</v>
      </c>
      <c r="AT53">
        <v>0</v>
      </c>
      <c r="AU53">
        <v>0</v>
      </c>
      <c r="AV53" s="197">
        <v>0</v>
      </c>
      <c r="AW53" s="197">
        <v>0</v>
      </c>
      <c r="AX53" s="197">
        <v>0</v>
      </c>
      <c r="AY53" s="197">
        <v>0</v>
      </c>
      <c r="AZ53" s="197">
        <v>0</v>
      </c>
      <c r="BA53" s="197">
        <v>0</v>
      </c>
      <c r="BB53" s="197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0</v>
      </c>
      <c r="H54" s="197">
        <v>0</v>
      </c>
      <c r="I54" s="197">
        <v>0</v>
      </c>
      <c r="J54" s="197">
        <v>0</v>
      </c>
      <c r="K54" s="197">
        <v>0</v>
      </c>
      <c r="L54" s="197">
        <v>0</v>
      </c>
      <c r="M54" s="197">
        <v>0</v>
      </c>
      <c r="N54" s="197">
        <v>0</v>
      </c>
      <c r="O54" s="197">
        <v>0</v>
      </c>
      <c r="P54" s="197">
        <v>0</v>
      </c>
      <c r="Q54" s="197">
        <v>0</v>
      </c>
      <c r="R54" s="197">
        <v>0</v>
      </c>
      <c r="S54" s="197">
        <v>0</v>
      </c>
      <c r="T54" s="197">
        <v>0</v>
      </c>
      <c r="U54" s="197">
        <v>0</v>
      </c>
      <c r="V54" s="197">
        <v>0</v>
      </c>
      <c r="W54" s="197">
        <v>0</v>
      </c>
      <c r="X54" s="197">
        <v>0</v>
      </c>
      <c r="Y54" s="197">
        <v>0</v>
      </c>
      <c r="Z54">
        <v>0</v>
      </c>
      <c r="AA54" s="197">
        <v>2.08</v>
      </c>
      <c r="AB54" s="197">
        <v>0</v>
      </c>
      <c r="AC54" s="197">
        <v>0</v>
      </c>
      <c r="AD54" s="197">
        <v>0</v>
      </c>
      <c r="AE54" s="197">
        <v>45.17</v>
      </c>
      <c r="AF54" s="197">
        <v>0</v>
      </c>
      <c r="AG54" s="197">
        <v>0</v>
      </c>
      <c r="AH54" s="197">
        <v>0</v>
      </c>
      <c r="AI54" s="197">
        <v>19</v>
      </c>
      <c r="AJ54" s="197">
        <v>0</v>
      </c>
      <c r="AK54" s="197">
        <v>0</v>
      </c>
      <c r="AL54" s="197">
        <v>0</v>
      </c>
      <c r="AM54" s="197">
        <v>0</v>
      </c>
      <c r="AN54" s="197">
        <v>0</v>
      </c>
      <c r="AO54">
        <v>0</v>
      </c>
      <c r="AP54" s="197">
        <v>0</v>
      </c>
      <c r="AQ54" s="197">
        <v>0</v>
      </c>
      <c r="AR54" s="197">
        <v>0</v>
      </c>
      <c r="AS54" s="197">
        <v>0</v>
      </c>
      <c r="AT54">
        <v>0</v>
      </c>
      <c r="AU54">
        <v>0</v>
      </c>
      <c r="AV54" s="197">
        <v>0</v>
      </c>
      <c r="AW54" s="197">
        <v>0</v>
      </c>
      <c r="AX54" s="197">
        <v>0</v>
      </c>
      <c r="AY54" s="197">
        <v>0</v>
      </c>
      <c r="AZ54" s="197">
        <v>0</v>
      </c>
      <c r="BA54" s="197">
        <v>0</v>
      </c>
      <c r="BB54" s="197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0</v>
      </c>
      <c r="H55" s="197">
        <v>0</v>
      </c>
      <c r="I55" s="197">
        <v>0</v>
      </c>
      <c r="J55" s="197">
        <v>0</v>
      </c>
      <c r="K55" s="197">
        <v>0</v>
      </c>
      <c r="L55" s="197">
        <v>0</v>
      </c>
      <c r="M55" s="197">
        <v>0</v>
      </c>
      <c r="N55" s="197">
        <v>0</v>
      </c>
      <c r="O55" s="197">
        <v>0</v>
      </c>
      <c r="P55" s="197">
        <v>0</v>
      </c>
      <c r="Q55" s="197">
        <v>0</v>
      </c>
      <c r="R55" s="197">
        <v>0</v>
      </c>
      <c r="S55" s="197">
        <v>0</v>
      </c>
      <c r="T55" s="197">
        <v>0</v>
      </c>
      <c r="U55" s="197">
        <v>0</v>
      </c>
      <c r="V55" s="197">
        <v>0</v>
      </c>
      <c r="W55" s="197">
        <v>0</v>
      </c>
      <c r="X55" s="197">
        <v>0</v>
      </c>
      <c r="Y55" s="197">
        <v>0</v>
      </c>
      <c r="Z55">
        <v>0</v>
      </c>
      <c r="AA55" s="197">
        <v>2.08</v>
      </c>
      <c r="AB55" s="197">
        <v>0</v>
      </c>
      <c r="AC55" s="197">
        <v>0</v>
      </c>
      <c r="AD55" s="197">
        <v>0</v>
      </c>
      <c r="AE55" s="197">
        <v>45.17</v>
      </c>
      <c r="AF55" s="197">
        <v>0</v>
      </c>
      <c r="AG55" s="197">
        <v>0</v>
      </c>
      <c r="AH55" s="197">
        <v>0</v>
      </c>
      <c r="AI55" s="197">
        <v>19.28</v>
      </c>
      <c r="AJ55" s="197">
        <v>0</v>
      </c>
      <c r="AK55" s="197">
        <v>0</v>
      </c>
      <c r="AL55" s="197">
        <v>0</v>
      </c>
      <c r="AM55" s="197">
        <v>0</v>
      </c>
      <c r="AN55" s="197">
        <v>0</v>
      </c>
      <c r="AO55">
        <v>0</v>
      </c>
      <c r="AP55" s="197">
        <v>0</v>
      </c>
      <c r="AQ55" s="197">
        <v>0</v>
      </c>
      <c r="AR55" s="197">
        <v>0</v>
      </c>
      <c r="AS55" s="197">
        <v>0</v>
      </c>
      <c r="AT55">
        <v>0</v>
      </c>
      <c r="AU55">
        <v>0</v>
      </c>
      <c r="AV55" s="197">
        <v>0</v>
      </c>
      <c r="AW55" s="197">
        <v>0</v>
      </c>
      <c r="AX55" s="197">
        <v>0</v>
      </c>
      <c r="AY55" s="197">
        <v>0</v>
      </c>
      <c r="AZ55" s="197">
        <v>0</v>
      </c>
      <c r="BA55" s="197">
        <v>0</v>
      </c>
      <c r="BB55" s="197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0</v>
      </c>
      <c r="H56" s="197">
        <v>0</v>
      </c>
      <c r="I56" s="197">
        <v>0</v>
      </c>
      <c r="J56" s="197">
        <v>0</v>
      </c>
      <c r="K56" s="197">
        <v>0</v>
      </c>
      <c r="L56" s="197">
        <v>0</v>
      </c>
      <c r="M56" s="197">
        <v>0</v>
      </c>
      <c r="N56" s="197">
        <v>0</v>
      </c>
      <c r="O56" s="197">
        <v>0</v>
      </c>
      <c r="P56" s="197">
        <v>0</v>
      </c>
      <c r="Q56" s="197">
        <v>0</v>
      </c>
      <c r="R56" s="197">
        <v>0</v>
      </c>
      <c r="S56" s="197">
        <v>0</v>
      </c>
      <c r="T56" s="197">
        <v>0</v>
      </c>
      <c r="U56" s="197">
        <v>0</v>
      </c>
      <c r="V56" s="197">
        <v>0</v>
      </c>
      <c r="W56" s="197">
        <v>0</v>
      </c>
      <c r="X56" s="197">
        <v>0</v>
      </c>
      <c r="Y56" s="197">
        <v>0</v>
      </c>
      <c r="Z56">
        <v>0</v>
      </c>
      <c r="AA56" s="197">
        <v>2.08</v>
      </c>
      <c r="AB56" s="197">
        <v>0</v>
      </c>
      <c r="AC56" s="197">
        <v>0</v>
      </c>
      <c r="AD56" s="197">
        <v>0</v>
      </c>
      <c r="AE56" s="197">
        <v>45.17</v>
      </c>
      <c r="AF56" s="197">
        <v>0</v>
      </c>
      <c r="AG56" s="197">
        <v>0</v>
      </c>
      <c r="AH56" s="197">
        <v>0</v>
      </c>
      <c r="AI56" s="197">
        <v>19.28</v>
      </c>
      <c r="AJ56" s="197">
        <v>0</v>
      </c>
      <c r="AK56" s="197">
        <v>0</v>
      </c>
      <c r="AL56" s="197">
        <v>0</v>
      </c>
      <c r="AM56" s="197">
        <v>0</v>
      </c>
      <c r="AN56" s="197">
        <v>0</v>
      </c>
      <c r="AO56">
        <v>0</v>
      </c>
      <c r="AP56" s="197">
        <v>0</v>
      </c>
      <c r="AQ56" s="197">
        <v>0</v>
      </c>
      <c r="AR56" s="197">
        <v>0</v>
      </c>
      <c r="AS56" s="197">
        <v>0</v>
      </c>
      <c r="AT56">
        <v>0</v>
      </c>
      <c r="AU56">
        <v>0</v>
      </c>
      <c r="AV56" s="197">
        <v>0</v>
      </c>
      <c r="AW56" s="197">
        <v>0</v>
      </c>
      <c r="AX56" s="197">
        <v>0</v>
      </c>
      <c r="AY56" s="197">
        <v>0</v>
      </c>
      <c r="AZ56" s="197">
        <v>0</v>
      </c>
      <c r="BA56" s="197">
        <v>0</v>
      </c>
      <c r="BB56" s="197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0</v>
      </c>
      <c r="H57" s="197">
        <v>0</v>
      </c>
      <c r="I57" s="197">
        <v>0</v>
      </c>
      <c r="J57" s="197">
        <v>0</v>
      </c>
      <c r="K57" s="197">
        <v>0</v>
      </c>
      <c r="L57" s="197">
        <v>0</v>
      </c>
      <c r="M57" s="197">
        <v>0</v>
      </c>
      <c r="N57" s="197">
        <v>0</v>
      </c>
      <c r="O57" s="197">
        <v>0</v>
      </c>
      <c r="P57" s="197">
        <v>0</v>
      </c>
      <c r="Q57" s="197">
        <v>0</v>
      </c>
      <c r="R57" s="197">
        <v>0</v>
      </c>
      <c r="S57" s="197">
        <v>0</v>
      </c>
      <c r="T57" s="197">
        <v>0</v>
      </c>
      <c r="U57" s="197">
        <v>0</v>
      </c>
      <c r="V57" s="197">
        <v>0</v>
      </c>
      <c r="W57" s="197">
        <v>0</v>
      </c>
      <c r="X57" s="197">
        <v>0</v>
      </c>
      <c r="Y57" s="197">
        <v>0</v>
      </c>
      <c r="Z57">
        <v>0</v>
      </c>
      <c r="AA57" s="197">
        <v>2.08</v>
      </c>
      <c r="AB57" s="197">
        <v>0</v>
      </c>
      <c r="AC57" s="197">
        <v>0</v>
      </c>
      <c r="AD57" s="197">
        <v>0</v>
      </c>
      <c r="AE57" s="197">
        <v>45.17</v>
      </c>
      <c r="AF57" s="197">
        <v>0</v>
      </c>
      <c r="AG57" s="197">
        <v>0</v>
      </c>
      <c r="AH57" s="197">
        <v>0</v>
      </c>
      <c r="AI57" s="197">
        <v>19.28</v>
      </c>
      <c r="AJ57" s="197">
        <v>0</v>
      </c>
      <c r="AK57" s="197">
        <v>0</v>
      </c>
      <c r="AL57" s="197">
        <v>0</v>
      </c>
      <c r="AM57" s="197">
        <v>0</v>
      </c>
      <c r="AN57" s="197">
        <v>0</v>
      </c>
      <c r="AO57">
        <v>0</v>
      </c>
      <c r="AP57" s="197">
        <v>0</v>
      </c>
      <c r="AQ57" s="197">
        <v>0</v>
      </c>
      <c r="AR57" s="197">
        <v>0</v>
      </c>
      <c r="AS57" s="197">
        <v>0</v>
      </c>
      <c r="AT57">
        <v>0</v>
      </c>
      <c r="AU57">
        <v>0</v>
      </c>
      <c r="AV57" s="197">
        <v>0</v>
      </c>
      <c r="AW57" s="197">
        <v>0</v>
      </c>
      <c r="AX57" s="197">
        <v>0</v>
      </c>
      <c r="AY57" s="197">
        <v>0</v>
      </c>
      <c r="AZ57" s="197">
        <v>0</v>
      </c>
      <c r="BA57" s="197">
        <v>0</v>
      </c>
      <c r="BB57" s="19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0</v>
      </c>
      <c r="H58" s="197">
        <v>0</v>
      </c>
      <c r="I58" s="197">
        <v>0</v>
      </c>
      <c r="J58" s="197">
        <v>0</v>
      </c>
      <c r="K58" s="197">
        <v>0</v>
      </c>
      <c r="L58" s="197">
        <v>0</v>
      </c>
      <c r="M58" s="197">
        <v>0</v>
      </c>
      <c r="N58" s="197">
        <v>0</v>
      </c>
      <c r="O58" s="197">
        <v>0</v>
      </c>
      <c r="P58" s="197">
        <v>0</v>
      </c>
      <c r="Q58" s="197">
        <v>0</v>
      </c>
      <c r="R58" s="197">
        <v>0</v>
      </c>
      <c r="S58" s="197">
        <v>0</v>
      </c>
      <c r="T58" s="197">
        <v>0</v>
      </c>
      <c r="U58" s="197">
        <v>0</v>
      </c>
      <c r="V58" s="197">
        <v>0</v>
      </c>
      <c r="W58" s="197">
        <v>0</v>
      </c>
      <c r="X58" s="197">
        <v>0</v>
      </c>
      <c r="Y58" s="197">
        <v>0</v>
      </c>
      <c r="Z58">
        <v>0</v>
      </c>
      <c r="AA58" s="197">
        <v>2.08</v>
      </c>
      <c r="AB58" s="197">
        <v>0</v>
      </c>
      <c r="AC58" s="197">
        <v>0</v>
      </c>
      <c r="AD58" s="197">
        <v>0</v>
      </c>
      <c r="AE58" s="197">
        <v>45.17</v>
      </c>
      <c r="AF58" s="197">
        <v>0</v>
      </c>
      <c r="AG58" s="197">
        <v>0</v>
      </c>
      <c r="AH58" s="197">
        <v>0</v>
      </c>
      <c r="AI58" s="197">
        <v>19.28</v>
      </c>
      <c r="AJ58" s="197">
        <v>0</v>
      </c>
      <c r="AK58" s="197">
        <v>0</v>
      </c>
      <c r="AL58" s="197">
        <v>0</v>
      </c>
      <c r="AM58" s="197">
        <v>0</v>
      </c>
      <c r="AN58" s="197">
        <v>0</v>
      </c>
      <c r="AO58">
        <v>0</v>
      </c>
      <c r="AP58" s="197">
        <v>0</v>
      </c>
      <c r="AQ58" s="197">
        <v>0</v>
      </c>
      <c r="AR58" s="197">
        <v>0</v>
      </c>
      <c r="AS58" s="197">
        <v>0</v>
      </c>
      <c r="AT58">
        <v>0</v>
      </c>
      <c r="AU58">
        <v>0</v>
      </c>
      <c r="AV58" s="197">
        <v>0</v>
      </c>
      <c r="AW58" s="197">
        <v>0</v>
      </c>
      <c r="AX58" s="197">
        <v>0</v>
      </c>
      <c r="AY58" s="197">
        <v>0</v>
      </c>
      <c r="AZ58" s="197">
        <v>0</v>
      </c>
      <c r="BA58" s="197">
        <v>0</v>
      </c>
      <c r="BB58" s="197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0</v>
      </c>
      <c r="H59" s="197">
        <v>0</v>
      </c>
      <c r="I59" s="197">
        <v>0</v>
      </c>
      <c r="J59" s="197">
        <v>0</v>
      </c>
      <c r="K59" s="197">
        <v>0</v>
      </c>
      <c r="L59" s="197">
        <v>0</v>
      </c>
      <c r="M59" s="197">
        <v>0</v>
      </c>
      <c r="N59" s="197">
        <v>0</v>
      </c>
      <c r="O59" s="197">
        <v>0</v>
      </c>
      <c r="P59" s="197">
        <v>0</v>
      </c>
      <c r="Q59" s="197">
        <v>0</v>
      </c>
      <c r="R59" s="197">
        <v>0</v>
      </c>
      <c r="S59" s="197">
        <v>0</v>
      </c>
      <c r="T59" s="197">
        <v>0</v>
      </c>
      <c r="U59" s="197">
        <v>0</v>
      </c>
      <c r="V59" s="197">
        <v>0</v>
      </c>
      <c r="W59" s="197">
        <v>0</v>
      </c>
      <c r="X59" s="197">
        <v>0</v>
      </c>
      <c r="Y59" s="197">
        <v>0</v>
      </c>
      <c r="Z59">
        <v>0</v>
      </c>
      <c r="AA59" s="197">
        <v>2.08</v>
      </c>
      <c r="AB59" s="197">
        <v>0</v>
      </c>
      <c r="AC59" s="197">
        <v>0</v>
      </c>
      <c r="AD59" s="197">
        <v>0</v>
      </c>
      <c r="AE59" s="197">
        <v>44.31</v>
      </c>
      <c r="AF59" s="197">
        <v>0</v>
      </c>
      <c r="AG59" s="197">
        <v>0</v>
      </c>
      <c r="AH59" s="197">
        <v>0</v>
      </c>
      <c r="AI59" s="197">
        <v>19</v>
      </c>
      <c r="AJ59" s="197">
        <v>0</v>
      </c>
      <c r="AK59" s="197">
        <v>0</v>
      </c>
      <c r="AL59" s="197">
        <v>0</v>
      </c>
      <c r="AM59" s="197">
        <v>0</v>
      </c>
      <c r="AN59" s="197">
        <v>0</v>
      </c>
      <c r="AO59">
        <v>0</v>
      </c>
      <c r="AP59" s="197">
        <v>0</v>
      </c>
      <c r="AQ59" s="197">
        <v>0</v>
      </c>
      <c r="AR59" s="197">
        <v>0</v>
      </c>
      <c r="AS59" s="197">
        <v>0</v>
      </c>
      <c r="AT59">
        <v>0</v>
      </c>
      <c r="AU59">
        <v>0</v>
      </c>
      <c r="AV59" s="197">
        <v>0</v>
      </c>
      <c r="AW59" s="197">
        <v>0</v>
      </c>
      <c r="AX59" s="197">
        <v>0</v>
      </c>
      <c r="AY59" s="197">
        <v>0</v>
      </c>
      <c r="AZ59" s="197">
        <v>0</v>
      </c>
      <c r="BA59" s="197">
        <v>0</v>
      </c>
      <c r="BB59" s="197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0</v>
      </c>
      <c r="H60" s="197">
        <v>0</v>
      </c>
      <c r="I60" s="197">
        <v>0</v>
      </c>
      <c r="J60" s="197">
        <v>0</v>
      </c>
      <c r="K60" s="197">
        <v>0</v>
      </c>
      <c r="L60" s="197">
        <v>0</v>
      </c>
      <c r="M60" s="197">
        <v>0</v>
      </c>
      <c r="N60" s="197">
        <v>0</v>
      </c>
      <c r="O60" s="197">
        <v>0</v>
      </c>
      <c r="P60" s="197">
        <v>0</v>
      </c>
      <c r="Q60" s="197">
        <v>0</v>
      </c>
      <c r="R60" s="197">
        <v>0</v>
      </c>
      <c r="S60" s="197">
        <v>0</v>
      </c>
      <c r="T60" s="197">
        <v>0</v>
      </c>
      <c r="U60" s="197">
        <v>0</v>
      </c>
      <c r="V60" s="197">
        <v>0</v>
      </c>
      <c r="W60" s="197">
        <v>0</v>
      </c>
      <c r="X60" s="197">
        <v>0</v>
      </c>
      <c r="Y60" s="197">
        <v>0</v>
      </c>
      <c r="Z60">
        <v>0</v>
      </c>
      <c r="AA60" s="197">
        <v>2.08</v>
      </c>
      <c r="AB60" s="197">
        <v>0</v>
      </c>
      <c r="AC60" s="197">
        <v>0</v>
      </c>
      <c r="AD60" s="197">
        <v>0</v>
      </c>
      <c r="AE60" s="197">
        <v>44.31</v>
      </c>
      <c r="AF60" s="197">
        <v>0</v>
      </c>
      <c r="AG60" s="197">
        <v>0</v>
      </c>
      <c r="AH60" s="197">
        <v>0</v>
      </c>
      <c r="AI60" s="197">
        <v>19</v>
      </c>
      <c r="AJ60" s="197">
        <v>0</v>
      </c>
      <c r="AK60" s="197">
        <v>0</v>
      </c>
      <c r="AL60" s="197">
        <v>0</v>
      </c>
      <c r="AM60" s="197">
        <v>0</v>
      </c>
      <c r="AN60" s="197">
        <v>0</v>
      </c>
      <c r="AO60">
        <v>0</v>
      </c>
      <c r="AP60" s="197">
        <v>0</v>
      </c>
      <c r="AQ60" s="197">
        <v>0</v>
      </c>
      <c r="AR60" s="197">
        <v>0</v>
      </c>
      <c r="AS60" s="197">
        <v>0</v>
      </c>
      <c r="AT60">
        <v>0</v>
      </c>
      <c r="AU60">
        <v>0</v>
      </c>
      <c r="AV60" s="197">
        <v>0</v>
      </c>
      <c r="AW60" s="197">
        <v>0</v>
      </c>
      <c r="AX60" s="197">
        <v>0</v>
      </c>
      <c r="AY60" s="197">
        <v>0</v>
      </c>
      <c r="AZ60" s="197">
        <v>0</v>
      </c>
      <c r="BA60" s="197">
        <v>0</v>
      </c>
      <c r="BB60" s="197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0</v>
      </c>
      <c r="H61" s="197">
        <v>0</v>
      </c>
      <c r="I61" s="197">
        <v>0</v>
      </c>
      <c r="J61" s="197">
        <v>0</v>
      </c>
      <c r="K61" s="197">
        <v>0</v>
      </c>
      <c r="L61" s="197">
        <v>0</v>
      </c>
      <c r="M61" s="197">
        <v>0</v>
      </c>
      <c r="N61" s="197">
        <v>0</v>
      </c>
      <c r="O61" s="197">
        <v>0</v>
      </c>
      <c r="P61" s="197">
        <v>0</v>
      </c>
      <c r="Q61" s="197">
        <v>0</v>
      </c>
      <c r="R61" s="197">
        <v>0</v>
      </c>
      <c r="S61" s="197">
        <v>0</v>
      </c>
      <c r="T61" s="197">
        <v>0</v>
      </c>
      <c r="U61" s="197">
        <v>0</v>
      </c>
      <c r="V61" s="197">
        <v>0</v>
      </c>
      <c r="W61" s="197">
        <v>0</v>
      </c>
      <c r="X61" s="197">
        <v>0</v>
      </c>
      <c r="Y61" s="197">
        <v>0</v>
      </c>
      <c r="Z61">
        <v>0</v>
      </c>
      <c r="AA61" s="197">
        <v>2.08</v>
      </c>
      <c r="AB61" s="197">
        <v>0</v>
      </c>
      <c r="AC61" s="197">
        <v>0</v>
      </c>
      <c r="AD61" s="197">
        <v>0</v>
      </c>
      <c r="AE61" s="197">
        <v>44.31</v>
      </c>
      <c r="AF61" s="197">
        <v>0</v>
      </c>
      <c r="AG61" s="197">
        <v>0</v>
      </c>
      <c r="AH61" s="197">
        <v>0</v>
      </c>
      <c r="AI61" s="197">
        <v>19</v>
      </c>
      <c r="AJ61" s="197">
        <v>0</v>
      </c>
      <c r="AK61" s="197">
        <v>0</v>
      </c>
      <c r="AL61" s="197">
        <v>0</v>
      </c>
      <c r="AM61" s="197">
        <v>0</v>
      </c>
      <c r="AN61" s="197">
        <v>0</v>
      </c>
      <c r="AO61">
        <v>0</v>
      </c>
      <c r="AP61" s="197">
        <v>0</v>
      </c>
      <c r="AQ61" s="197">
        <v>0</v>
      </c>
      <c r="AR61" s="197">
        <v>0</v>
      </c>
      <c r="AS61" s="197">
        <v>0</v>
      </c>
      <c r="AT61">
        <v>0</v>
      </c>
      <c r="AU61">
        <v>0</v>
      </c>
      <c r="AV61" s="197">
        <v>0</v>
      </c>
      <c r="AW61" s="197">
        <v>0</v>
      </c>
      <c r="AX61" s="197">
        <v>0</v>
      </c>
      <c r="AY61" s="197">
        <v>0</v>
      </c>
      <c r="AZ61" s="197">
        <v>0</v>
      </c>
      <c r="BA61" s="197">
        <v>0</v>
      </c>
      <c r="BB61" s="197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0</v>
      </c>
      <c r="H62" s="197">
        <v>0</v>
      </c>
      <c r="I62" s="197">
        <v>0</v>
      </c>
      <c r="J62" s="197">
        <v>0</v>
      </c>
      <c r="K62" s="197">
        <v>0</v>
      </c>
      <c r="L62" s="197">
        <v>0</v>
      </c>
      <c r="M62" s="197">
        <v>0</v>
      </c>
      <c r="N62" s="197">
        <v>0</v>
      </c>
      <c r="O62" s="197">
        <v>0</v>
      </c>
      <c r="P62" s="197">
        <v>0</v>
      </c>
      <c r="Q62" s="197">
        <v>0</v>
      </c>
      <c r="R62" s="197">
        <v>0</v>
      </c>
      <c r="S62" s="197">
        <v>0</v>
      </c>
      <c r="T62" s="197">
        <v>0</v>
      </c>
      <c r="U62" s="197">
        <v>0</v>
      </c>
      <c r="V62" s="197">
        <v>0</v>
      </c>
      <c r="W62" s="197">
        <v>0</v>
      </c>
      <c r="X62" s="197">
        <v>0</v>
      </c>
      <c r="Y62" s="197">
        <v>0</v>
      </c>
      <c r="Z62">
        <v>0</v>
      </c>
      <c r="AA62" s="197">
        <v>2.08</v>
      </c>
      <c r="AB62" s="197">
        <v>0</v>
      </c>
      <c r="AC62" s="197">
        <v>0</v>
      </c>
      <c r="AD62" s="197">
        <v>0</v>
      </c>
      <c r="AE62" s="197">
        <v>44.31</v>
      </c>
      <c r="AF62" s="197">
        <v>0</v>
      </c>
      <c r="AG62" s="197">
        <v>0</v>
      </c>
      <c r="AH62" s="197">
        <v>0</v>
      </c>
      <c r="AI62" s="197">
        <v>19</v>
      </c>
      <c r="AJ62" s="197">
        <v>0</v>
      </c>
      <c r="AK62" s="197">
        <v>0</v>
      </c>
      <c r="AL62" s="197">
        <v>0</v>
      </c>
      <c r="AM62" s="197">
        <v>0</v>
      </c>
      <c r="AN62" s="197">
        <v>0</v>
      </c>
      <c r="AO62">
        <v>0</v>
      </c>
      <c r="AP62" s="197">
        <v>0</v>
      </c>
      <c r="AQ62" s="197">
        <v>0</v>
      </c>
      <c r="AR62" s="197">
        <v>0</v>
      </c>
      <c r="AS62" s="197">
        <v>0</v>
      </c>
      <c r="AT62">
        <v>0</v>
      </c>
      <c r="AU62">
        <v>0</v>
      </c>
      <c r="AV62" s="197">
        <v>0</v>
      </c>
      <c r="AW62" s="197">
        <v>0</v>
      </c>
      <c r="AX62" s="197">
        <v>0</v>
      </c>
      <c r="AY62" s="197">
        <v>0</v>
      </c>
      <c r="AZ62" s="197">
        <v>0</v>
      </c>
      <c r="BA62" s="197">
        <v>0</v>
      </c>
      <c r="BB62" s="197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0</v>
      </c>
      <c r="H63" s="197">
        <v>0</v>
      </c>
      <c r="I63" s="197">
        <v>0</v>
      </c>
      <c r="J63" s="197">
        <v>0</v>
      </c>
      <c r="K63" s="197">
        <v>0</v>
      </c>
      <c r="L63" s="197">
        <v>0</v>
      </c>
      <c r="M63" s="197">
        <v>0</v>
      </c>
      <c r="N63" s="197">
        <v>0</v>
      </c>
      <c r="O63" s="197">
        <v>0</v>
      </c>
      <c r="P63" s="197">
        <v>0</v>
      </c>
      <c r="Q63" s="197">
        <v>0</v>
      </c>
      <c r="R63" s="197">
        <v>0</v>
      </c>
      <c r="S63" s="197">
        <v>0</v>
      </c>
      <c r="T63" s="197">
        <v>0</v>
      </c>
      <c r="U63" s="197">
        <v>0</v>
      </c>
      <c r="V63" s="197">
        <v>0</v>
      </c>
      <c r="W63" s="197">
        <v>0</v>
      </c>
      <c r="X63" s="197">
        <v>0</v>
      </c>
      <c r="Y63" s="197">
        <v>0</v>
      </c>
      <c r="Z63">
        <v>0</v>
      </c>
      <c r="AA63" s="197">
        <v>2.08</v>
      </c>
      <c r="AB63" s="197">
        <v>0</v>
      </c>
      <c r="AC63" s="197">
        <v>0</v>
      </c>
      <c r="AD63" s="197">
        <v>0</v>
      </c>
      <c r="AE63" s="197">
        <v>44.31</v>
      </c>
      <c r="AF63" s="197">
        <v>0</v>
      </c>
      <c r="AG63" s="197">
        <v>0</v>
      </c>
      <c r="AH63" s="197">
        <v>0</v>
      </c>
      <c r="AI63" s="197">
        <v>19</v>
      </c>
      <c r="AJ63" s="197">
        <v>0</v>
      </c>
      <c r="AK63" s="197">
        <v>0</v>
      </c>
      <c r="AL63" s="197">
        <v>0</v>
      </c>
      <c r="AM63" s="197">
        <v>0</v>
      </c>
      <c r="AN63" s="197">
        <v>0</v>
      </c>
      <c r="AO63">
        <v>0</v>
      </c>
      <c r="AP63" s="197">
        <v>0</v>
      </c>
      <c r="AQ63" s="197">
        <v>0</v>
      </c>
      <c r="AR63" s="197">
        <v>0</v>
      </c>
      <c r="AS63" s="197">
        <v>0</v>
      </c>
      <c r="AT63">
        <v>0</v>
      </c>
      <c r="AU63">
        <v>0</v>
      </c>
      <c r="AV63" s="197">
        <v>0</v>
      </c>
      <c r="AW63" s="197">
        <v>0</v>
      </c>
      <c r="AX63" s="197">
        <v>0</v>
      </c>
      <c r="AY63" s="197">
        <v>0</v>
      </c>
      <c r="AZ63" s="197">
        <v>0</v>
      </c>
      <c r="BA63" s="197">
        <v>0</v>
      </c>
      <c r="BB63" s="197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0</v>
      </c>
      <c r="H64" s="197">
        <v>0</v>
      </c>
      <c r="I64" s="197">
        <v>0</v>
      </c>
      <c r="J64" s="197">
        <v>0</v>
      </c>
      <c r="K64" s="197">
        <v>0</v>
      </c>
      <c r="L64" s="197">
        <v>0</v>
      </c>
      <c r="M64" s="197">
        <v>0</v>
      </c>
      <c r="N64" s="197">
        <v>0</v>
      </c>
      <c r="O64" s="197">
        <v>0</v>
      </c>
      <c r="P64" s="197">
        <v>0</v>
      </c>
      <c r="Q64" s="197">
        <v>0</v>
      </c>
      <c r="R64" s="197">
        <v>0</v>
      </c>
      <c r="S64" s="197">
        <v>0</v>
      </c>
      <c r="T64" s="197">
        <v>0</v>
      </c>
      <c r="U64" s="197">
        <v>0</v>
      </c>
      <c r="V64" s="197">
        <v>0</v>
      </c>
      <c r="W64" s="197">
        <v>0</v>
      </c>
      <c r="X64" s="197">
        <v>0</v>
      </c>
      <c r="Y64" s="197">
        <v>0</v>
      </c>
      <c r="Z64">
        <v>0</v>
      </c>
      <c r="AA64" s="197">
        <v>2.08</v>
      </c>
      <c r="AB64" s="197">
        <v>0</v>
      </c>
      <c r="AC64" s="197">
        <v>0</v>
      </c>
      <c r="AD64" s="197">
        <v>0</v>
      </c>
      <c r="AE64" s="197">
        <v>44.31</v>
      </c>
      <c r="AF64" s="197">
        <v>0</v>
      </c>
      <c r="AG64" s="197">
        <v>0</v>
      </c>
      <c r="AH64" s="197">
        <v>0</v>
      </c>
      <c r="AI64" s="197">
        <v>19</v>
      </c>
      <c r="AJ64" s="197">
        <v>0</v>
      </c>
      <c r="AK64" s="197">
        <v>0</v>
      </c>
      <c r="AL64" s="197">
        <v>0</v>
      </c>
      <c r="AM64" s="197">
        <v>0</v>
      </c>
      <c r="AN64" s="197">
        <v>0</v>
      </c>
      <c r="AO64">
        <v>0</v>
      </c>
      <c r="AP64" s="197">
        <v>0</v>
      </c>
      <c r="AQ64" s="197">
        <v>0</v>
      </c>
      <c r="AR64" s="197">
        <v>0</v>
      </c>
      <c r="AS64" s="197">
        <v>0</v>
      </c>
      <c r="AT64">
        <v>0</v>
      </c>
      <c r="AU64">
        <v>0</v>
      </c>
      <c r="AV64" s="197">
        <v>0</v>
      </c>
      <c r="AW64" s="197">
        <v>0</v>
      </c>
      <c r="AX64" s="197">
        <v>0</v>
      </c>
      <c r="AY64" s="197">
        <v>0</v>
      </c>
      <c r="AZ64" s="197">
        <v>0</v>
      </c>
      <c r="BA64" s="197">
        <v>0</v>
      </c>
      <c r="BB64" s="197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0</v>
      </c>
      <c r="H65" s="197">
        <v>0</v>
      </c>
      <c r="I65" s="197">
        <v>0</v>
      </c>
      <c r="J65" s="197">
        <v>0</v>
      </c>
      <c r="K65" s="197">
        <v>0</v>
      </c>
      <c r="L65" s="197">
        <v>0</v>
      </c>
      <c r="M65" s="197">
        <v>0</v>
      </c>
      <c r="N65" s="197">
        <v>0</v>
      </c>
      <c r="O65" s="197">
        <v>0</v>
      </c>
      <c r="P65" s="197">
        <v>0</v>
      </c>
      <c r="Q65" s="197">
        <v>0</v>
      </c>
      <c r="R65" s="197">
        <v>0</v>
      </c>
      <c r="S65" s="197">
        <v>0</v>
      </c>
      <c r="T65" s="197">
        <v>0</v>
      </c>
      <c r="U65" s="197">
        <v>0</v>
      </c>
      <c r="V65" s="197">
        <v>0</v>
      </c>
      <c r="W65" s="197">
        <v>0</v>
      </c>
      <c r="X65" s="197">
        <v>0</v>
      </c>
      <c r="Y65" s="197">
        <v>0</v>
      </c>
      <c r="Z65">
        <v>0</v>
      </c>
      <c r="AA65" s="197">
        <v>2.08</v>
      </c>
      <c r="AB65" s="197">
        <v>0</v>
      </c>
      <c r="AC65" s="197">
        <v>0</v>
      </c>
      <c r="AD65" s="197">
        <v>0</v>
      </c>
      <c r="AE65" s="197">
        <v>44.31</v>
      </c>
      <c r="AF65" s="197">
        <v>0</v>
      </c>
      <c r="AG65" s="197">
        <v>0</v>
      </c>
      <c r="AH65" s="197">
        <v>0</v>
      </c>
      <c r="AI65" s="197">
        <v>19</v>
      </c>
      <c r="AJ65" s="197">
        <v>0</v>
      </c>
      <c r="AK65" s="197">
        <v>0</v>
      </c>
      <c r="AL65" s="197">
        <v>0</v>
      </c>
      <c r="AM65" s="197">
        <v>0</v>
      </c>
      <c r="AN65" s="197">
        <v>0</v>
      </c>
      <c r="AO65">
        <v>0</v>
      </c>
      <c r="AP65" s="197">
        <v>0</v>
      </c>
      <c r="AQ65" s="197">
        <v>0</v>
      </c>
      <c r="AR65" s="197">
        <v>0</v>
      </c>
      <c r="AS65" s="197">
        <v>0</v>
      </c>
      <c r="AT65">
        <v>0</v>
      </c>
      <c r="AU65">
        <v>0</v>
      </c>
      <c r="AV65" s="197">
        <v>0</v>
      </c>
      <c r="AW65" s="197">
        <v>0</v>
      </c>
      <c r="AX65" s="197">
        <v>0</v>
      </c>
      <c r="AY65" s="197">
        <v>0</v>
      </c>
      <c r="AZ65" s="197">
        <v>0</v>
      </c>
      <c r="BA65" s="197">
        <v>0</v>
      </c>
      <c r="BB65" s="197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0</v>
      </c>
      <c r="H66" s="197">
        <v>0</v>
      </c>
      <c r="I66" s="197">
        <v>0</v>
      </c>
      <c r="J66" s="197">
        <v>0</v>
      </c>
      <c r="K66" s="197">
        <v>0</v>
      </c>
      <c r="L66" s="197">
        <v>0</v>
      </c>
      <c r="M66" s="197">
        <v>0</v>
      </c>
      <c r="N66" s="197">
        <v>0</v>
      </c>
      <c r="O66" s="197">
        <v>0</v>
      </c>
      <c r="P66" s="197">
        <v>0</v>
      </c>
      <c r="Q66" s="197">
        <v>0</v>
      </c>
      <c r="R66" s="197">
        <v>0</v>
      </c>
      <c r="S66" s="197">
        <v>0</v>
      </c>
      <c r="T66" s="197">
        <v>0</v>
      </c>
      <c r="U66" s="197">
        <v>0</v>
      </c>
      <c r="V66" s="197">
        <v>0</v>
      </c>
      <c r="W66" s="197">
        <v>0</v>
      </c>
      <c r="X66" s="197">
        <v>0</v>
      </c>
      <c r="Y66" s="197">
        <v>0</v>
      </c>
      <c r="Z66">
        <v>0</v>
      </c>
      <c r="AA66" s="197">
        <v>2.08</v>
      </c>
      <c r="AB66" s="197">
        <v>0</v>
      </c>
      <c r="AC66" s="197">
        <v>0</v>
      </c>
      <c r="AD66" s="197">
        <v>0</v>
      </c>
      <c r="AE66" s="197">
        <v>44.31</v>
      </c>
      <c r="AF66" s="197">
        <v>0</v>
      </c>
      <c r="AG66" s="197">
        <v>0</v>
      </c>
      <c r="AH66" s="197">
        <v>0</v>
      </c>
      <c r="AI66" s="197">
        <v>19</v>
      </c>
      <c r="AJ66" s="197">
        <v>0</v>
      </c>
      <c r="AK66" s="197">
        <v>0</v>
      </c>
      <c r="AL66" s="197">
        <v>0</v>
      </c>
      <c r="AM66" s="197">
        <v>0</v>
      </c>
      <c r="AN66" s="197">
        <v>0</v>
      </c>
      <c r="AO66">
        <v>0</v>
      </c>
      <c r="AP66" s="197">
        <v>0</v>
      </c>
      <c r="AQ66" s="197">
        <v>0</v>
      </c>
      <c r="AR66" s="197">
        <v>0</v>
      </c>
      <c r="AS66" s="197">
        <v>0</v>
      </c>
      <c r="AT66">
        <v>0</v>
      </c>
      <c r="AU66">
        <v>0</v>
      </c>
      <c r="AV66" s="197">
        <v>0</v>
      </c>
      <c r="AW66" s="197">
        <v>0</v>
      </c>
      <c r="AX66" s="197">
        <v>0</v>
      </c>
      <c r="AY66" s="197">
        <v>0</v>
      </c>
      <c r="AZ66" s="197">
        <v>0</v>
      </c>
      <c r="BA66" s="197">
        <v>0</v>
      </c>
      <c r="BB66" s="197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0</v>
      </c>
      <c r="H67" s="197">
        <v>0</v>
      </c>
      <c r="I67" s="197">
        <v>0</v>
      </c>
      <c r="J67" s="197">
        <v>0</v>
      </c>
      <c r="K67" s="197">
        <v>0</v>
      </c>
      <c r="L67" s="197">
        <v>0</v>
      </c>
      <c r="M67" s="197">
        <v>0</v>
      </c>
      <c r="N67" s="197">
        <v>0</v>
      </c>
      <c r="O67" s="197">
        <v>0</v>
      </c>
      <c r="P67" s="197">
        <v>0</v>
      </c>
      <c r="Q67" s="197">
        <v>0</v>
      </c>
      <c r="R67" s="197">
        <v>0</v>
      </c>
      <c r="S67" s="197">
        <v>0</v>
      </c>
      <c r="T67" s="197">
        <v>0</v>
      </c>
      <c r="U67" s="197">
        <v>0</v>
      </c>
      <c r="V67" s="197">
        <v>0</v>
      </c>
      <c r="W67" s="197">
        <v>0</v>
      </c>
      <c r="X67" s="197">
        <v>0</v>
      </c>
      <c r="Y67" s="197">
        <v>0</v>
      </c>
      <c r="Z67">
        <v>0</v>
      </c>
      <c r="AA67" s="197">
        <v>2.08</v>
      </c>
      <c r="AB67" s="197">
        <v>0</v>
      </c>
      <c r="AC67" s="197">
        <v>0</v>
      </c>
      <c r="AD67" s="197">
        <v>0</v>
      </c>
      <c r="AE67" s="197">
        <v>44.31</v>
      </c>
      <c r="AF67" s="197">
        <v>0</v>
      </c>
      <c r="AG67" s="197">
        <v>0</v>
      </c>
      <c r="AH67" s="197">
        <v>0</v>
      </c>
      <c r="AI67" s="197">
        <v>19</v>
      </c>
      <c r="AJ67" s="197">
        <v>0</v>
      </c>
      <c r="AK67" s="197">
        <v>0</v>
      </c>
      <c r="AL67" s="197">
        <v>0</v>
      </c>
      <c r="AM67" s="197">
        <v>0</v>
      </c>
      <c r="AN67" s="197">
        <v>0</v>
      </c>
      <c r="AO67">
        <v>0</v>
      </c>
      <c r="AP67" s="197">
        <v>0</v>
      </c>
      <c r="AQ67" s="197">
        <v>0</v>
      </c>
      <c r="AR67" s="197">
        <v>0</v>
      </c>
      <c r="AS67" s="197">
        <v>0</v>
      </c>
      <c r="AT67">
        <v>0</v>
      </c>
      <c r="AU67">
        <v>0</v>
      </c>
      <c r="AV67" s="197">
        <v>0</v>
      </c>
      <c r="AW67" s="197">
        <v>0</v>
      </c>
      <c r="AX67" s="197">
        <v>0</v>
      </c>
      <c r="AY67" s="197">
        <v>0</v>
      </c>
      <c r="AZ67" s="197">
        <v>0</v>
      </c>
      <c r="BA67" s="197">
        <v>0</v>
      </c>
      <c r="BB67" s="19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0</v>
      </c>
      <c r="H68" s="197">
        <v>0</v>
      </c>
      <c r="I68" s="197">
        <v>0</v>
      </c>
      <c r="J68" s="197">
        <v>0</v>
      </c>
      <c r="K68" s="197">
        <v>0</v>
      </c>
      <c r="L68" s="197">
        <v>0</v>
      </c>
      <c r="M68" s="197">
        <v>0</v>
      </c>
      <c r="N68" s="197">
        <v>0</v>
      </c>
      <c r="O68" s="197">
        <v>0</v>
      </c>
      <c r="P68" s="197">
        <v>0</v>
      </c>
      <c r="Q68" s="197">
        <v>0</v>
      </c>
      <c r="R68" s="197">
        <v>0</v>
      </c>
      <c r="S68" s="197">
        <v>0</v>
      </c>
      <c r="T68" s="197">
        <v>0</v>
      </c>
      <c r="U68" s="197">
        <v>0</v>
      </c>
      <c r="V68" s="197">
        <v>0</v>
      </c>
      <c r="W68" s="197">
        <v>0</v>
      </c>
      <c r="X68" s="197">
        <v>0</v>
      </c>
      <c r="Y68" s="197">
        <v>0</v>
      </c>
      <c r="Z68">
        <v>0</v>
      </c>
      <c r="AA68" s="197">
        <v>2.08</v>
      </c>
      <c r="AB68" s="197">
        <v>0</v>
      </c>
      <c r="AC68" s="197">
        <v>0</v>
      </c>
      <c r="AD68" s="197">
        <v>0</v>
      </c>
      <c r="AE68" s="197">
        <v>44.31</v>
      </c>
      <c r="AF68" s="197">
        <v>0</v>
      </c>
      <c r="AG68" s="197">
        <v>0</v>
      </c>
      <c r="AH68" s="197">
        <v>0</v>
      </c>
      <c r="AI68" s="197">
        <v>19</v>
      </c>
      <c r="AJ68" s="197">
        <v>0</v>
      </c>
      <c r="AK68" s="197">
        <v>0</v>
      </c>
      <c r="AL68" s="197">
        <v>0</v>
      </c>
      <c r="AM68" s="197">
        <v>0</v>
      </c>
      <c r="AN68" s="197">
        <v>0</v>
      </c>
      <c r="AO68">
        <v>0</v>
      </c>
      <c r="AP68" s="197">
        <v>0</v>
      </c>
      <c r="AQ68" s="197">
        <v>0</v>
      </c>
      <c r="AR68" s="197">
        <v>0</v>
      </c>
      <c r="AS68" s="197">
        <v>0</v>
      </c>
      <c r="AT68">
        <v>0</v>
      </c>
      <c r="AU68">
        <v>0</v>
      </c>
      <c r="AV68" s="197">
        <v>0</v>
      </c>
      <c r="AW68" s="197">
        <v>0</v>
      </c>
      <c r="AX68" s="197">
        <v>0</v>
      </c>
      <c r="AY68" s="197">
        <v>0</v>
      </c>
      <c r="AZ68" s="197">
        <v>0</v>
      </c>
      <c r="BA68" s="197">
        <v>0</v>
      </c>
      <c r="BB68" s="197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0</v>
      </c>
      <c r="H69" s="197">
        <v>0</v>
      </c>
      <c r="I69" s="197">
        <v>0</v>
      </c>
      <c r="J69" s="197">
        <v>0</v>
      </c>
      <c r="K69" s="197">
        <v>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7">
        <v>0</v>
      </c>
      <c r="Y69" s="197">
        <v>0</v>
      </c>
      <c r="Z69">
        <v>0</v>
      </c>
      <c r="AA69" s="197">
        <v>1.63</v>
      </c>
      <c r="AB69" s="197">
        <v>0</v>
      </c>
      <c r="AC69" s="197">
        <v>0</v>
      </c>
      <c r="AD69" s="197">
        <v>0</v>
      </c>
      <c r="AE69" s="197">
        <v>36.79</v>
      </c>
      <c r="AF69" s="197">
        <v>0</v>
      </c>
      <c r="AG69" s="197">
        <v>0</v>
      </c>
      <c r="AH69" s="197">
        <v>0</v>
      </c>
      <c r="AI69" s="197">
        <v>18.11</v>
      </c>
      <c r="AJ69" s="197">
        <v>0</v>
      </c>
      <c r="AK69" s="197">
        <v>0</v>
      </c>
      <c r="AL69" s="197">
        <v>0</v>
      </c>
      <c r="AM69" s="197">
        <v>0</v>
      </c>
      <c r="AN69" s="197">
        <v>0</v>
      </c>
      <c r="AO69">
        <v>0</v>
      </c>
      <c r="AP69" s="197">
        <v>0</v>
      </c>
      <c r="AQ69" s="197">
        <v>0</v>
      </c>
      <c r="AR69" s="197">
        <v>0</v>
      </c>
      <c r="AS69" s="197">
        <v>0</v>
      </c>
      <c r="AT69">
        <v>0</v>
      </c>
      <c r="AU69">
        <v>0</v>
      </c>
      <c r="AV69" s="197">
        <v>0</v>
      </c>
      <c r="AW69" s="197">
        <v>0</v>
      </c>
      <c r="AX69" s="197">
        <v>0</v>
      </c>
      <c r="AY69" s="197">
        <v>0</v>
      </c>
      <c r="AZ69" s="197">
        <v>0</v>
      </c>
      <c r="BA69" s="197">
        <v>0</v>
      </c>
      <c r="BB69" s="197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0</v>
      </c>
      <c r="H70" s="197">
        <v>0</v>
      </c>
      <c r="I70" s="197">
        <v>0</v>
      </c>
      <c r="J70" s="197">
        <v>0</v>
      </c>
      <c r="K70" s="197">
        <v>0</v>
      </c>
      <c r="L70" s="197">
        <v>0</v>
      </c>
      <c r="M70" s="197">
        <v>0</v>
      </c>
      <c r="N70" s="197">
        <v>0</v>
      </c>
      <c r="O70" s="197">
        <v>0</v>
      </c>
      <c r="P70" s="197">
        <v>0</v>
      </c>
      <c r="Q70" s="197">
        <v>0</v>
      </c>
      <c r="R70" s="197">
        <v>0</v>
      </c>
      <c r="S70" s="197">
        <v>0</v>
      </c>
      <c r="T70" s="197">
        <v>0</v>
      </c>
      <c r="U70" s="197">
        <v>0</v>
      </c>
      <c r="V70" s="197">
        <v>0</v>
      </c>
      <c r="W70" s="197">
        <v>0</v>
      </c>
      <c r="X70" s="197">
        <v>0</v>
      </c>
      <c r="Y70" s="197">
        <v>0</v>
      </c>
      <c r="Z70">
        <v>0</v>
      </c>
      <c r="AA70" s="197">
        <v>1.63</v>
      </c>
      <c r="AB70" s="197">
        <v>0</v>
      </c>
      <c r="AC70" s="197">
        <v>0</v>
      </c>
      <c r="AD70" s="197">
        <v>0</v>
      </c>
      <c r="AE70" s="197">
        <v>36.79</v>
      </c>
      <c r="AF70" s="197">
        <v>0</v>
      </c>
      <c r="AG70" s="197">
        <v>0</v>
      </c>
      <c r="AH70" s="197">
        <v>0</v>
      </c>
      <c r="AI70" s="197">
        <v>18.11</v>
      </c>
      <c r="AJ70" s="197">
        <v>0</v>
      </c>
      <c r="AK70" s="197">
        <v>0</v>
      </c>
      <c r="AL70" s="197">
        <v>0</v>
      </c>
      <c r="AM70" s="197">
        <v>0</v>
      </c>
      <c r="AN70" s="197">
        <v>0</v>
      </c>
      <c r="AO70">
        <v>0</v>
      </c>
      <c r="AP70" s="197">
        <v>0</v>
      </c>
      <c r="AQ70" s="197">
        <v>0</v>
      </c>
      <c r="AR70" s="197">
        <v>0</v>
      </c>
      <c r="AS70" s="197">
        <v>0</v>
      </c>
      <c r="AT70">
        <v>0</v>
      </c>
      <c r="AU70">
        <v>0</v>
      </c>
      <c r="AV70" s="197">
        <v>0</v>
      </c>
      <c r="AW70" s="197">
        <v>0</v>
      </c>
      <c r="AX70" s="197">
        <v>0</v>
      </c>
      <c r="AY70" s="197">
        <v>0</v>
      </c>
      <c r="AZ70" s="197">
        <v>0</v>
      </c>
      <c r="BA70" s="197">
        <v>0</v>
      </c>
      <c r="BB70" s="197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0</v>
      </c>
      <c r="H71" s="197">
        <v>0</v>
      </c>
      <c r="I71" s="197">
        <v>0</v>
      </c>
      <c r="J71" s="197">
        <v>0</v>
      </c>
      <c r="K71" s="197">
        <v>0</v>
      </c>
      <c r="L71" s="197">
        <v>0</v>
      </c>
      <c r="M71" s="197">
        <v>0</v>
      </c>
      <c r="N71" s="197">
        <v>0</v>
      </c>
      <c r="O71" s="197">
        <v>0</v>
      </c>
      <c r="P71" s="197">
        <v>0</v>
      </c>
      <c r="Q71" s="197">
        <v>0</v>
      </c>
      <c r="R71" s="197">
        <v>0</v>
      </c>
      <c r="S71" s="197">
        <v>0</v>
      </c>
      <c r="T71" s="197">
        <v>0</v>
      </c>
      <c r="U71" s="197">
        <v>0</v>
      </c>
      <c r="V71" s="197">
        <v>0</v>
      </c>
      <c r="W71" s="197">
        <v>0</v>
      </c>
      <c r="X71" s="197">
        <v>0</v>
      </c>
      <c r="Y71" s="197">
        <v>0</v>
      </c>
      <c r="Z71">
        <v>0</v>
      </c>
      <c r="AA71" s="197">
        <v>1.63</v>
      </c>
      <c r="AB71" s="197">
        <v>0</v>
      </c>
      <c r="AC71" s="197">
        <v>0</v>
      </c>
      <c r="AD71" s="197">
        <v>0</v>
      </c>
      <c r="AE71" s="197">
        <v>36.79</v>
      </c>
      <c r="AF71" s="197">
        <v>0</v>
      </c>
      <c r="AG71" s="197">
        <v>0</v>
      </c>
      <c r="AH71" s="197">
        <v>0</v>
      </c>
      <c r="AI71" s="197">
        <v>18.11</v>
      </c>
      <c r="AJ71" s="197">
        <v>0</v>
      </c>
      <c r="AK71" s="197">
        <v>0</v>
      </c>
      <c r="AL71" s="197">
        <v>0</v>
      </c>
      <c r="AM71" s="197">
        <v>0</v>
      </c>
      <c r="AN71" s="197">
        <v>0</v>
      </c>
      <c r="AO71">
        <v>0</v>
      </c>
      <c r="AP71" s="197">
        <v>0</v>
      </c>
      <c r="AQ71" s="197">
        <v>0</v>
      </c>
      <c r="AR71" s="197">
        <v>0</v>
      </c>
      <c r="AS71" s="197">
        <v>0</v>
      </c>
      <c r="AT71">
        <v>0</v>
      </c>
      <c r="AU71">
        <v>0</v>
      </c>
      <c r="AV71" s="197">
        <v>0</v>
      </c>
      <c r="AW71" s="197">
        <v>0</v>
      </c>
      <c r="AX71" s="197">
        <v>0</v>
      </c>
      <c r="AY71" s="197">
        <v>0</v>
      </c>
      <c r="AZ71" s="197">
        <v>0</v>
      </c>
      <c r="BA71" s="197">
        <v>0</v>
      </c>
      <c r="BB71" s="197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0</v>
      </c>
      <c r="H72" s="197">
        <v>0</v>
      </c>
      <c r="I72" s="197">
        <v>0</v>
      </c>
      <c r="J72" s="197">
        <v>0</v>
      </c>
      <c r="K72" s="197">
        <v>0</v>
      </c>
      <c r="L72" s="197">
        <v>0</v>
      </c>
      <c r="M72" s="197">
        <v>0</v>
      </c>
      <c r="N72" s="197">
        <v>0</v>
      </c>
      <c r="O72" s="197">
        <v>0</v>
      </c>
      <c r="P72" s="197">
        <v>0</v>
      </c>
      <c r="Q72" s="197">
        <v>0</v>
      </c>
      <c r="R72" s="197">
        <v>0</v>
      </c>
      <c r="S72" s="197">
        <v>0</v>
      </c>
      <c r="T72" s="197">
        <v>0</v>
      </c>
      <c r="U72" s="197">
        <v>0</v>
      </c>
      <c r="V72" s="197">
        <v>0</v>
      </c>
      <c r="W72" s="197">
        <v>0</v>
      </c>
      <c r="X72" s="197">
        <v>0</v>
      </c>
      <c r="Y72" s="197">
        <v>0</v>
      </c>
      <c r="Z72">
        <v>0</v>
      </c>
      <c r="AA72" s="197">
        <v>1.63</v>
      </c>
      <c r="AB72" s="197">
        <v>0</v>
      </c>
      <c r="AC72" s="197">
        <v>0</v>
      </c>
      <c r="AD72" s="197">
        <v>0</v>
      </c>
      <c r="AE72" s="197">
        <v>36.79</v>
      </c>
      <c r="AF72" s="197">
        <v>0</v>
      </c>
      <c r="AG72" s="197">
        <v>0</v>
      </c>
      <c r="AH72" s="197">
        <v>0</v>
      </c>
      <c r="AI72" s="197">
        <v>18.11</v>
      </c>
      <c r="AJ72" s="197">
        <v>0</v>
      </c>
      <c r="AK72" s="197">
        <v>0</v>
      </c>
      <c r="AL72" s="197">
        <v>0</v>
      </c>
      <c r="AM72" s="197">
        <v>0</v>
      </c>
      <c r="AN72" s="197">
        <v>0</v>
      </c>
      <c r="AO72">
        <v>0</v>
      </c>
      <c r="AP72" s="197">
        <v>0</v>
      </c>
      <c r="AQ72" s="197">
        <v>0</v>
      </c>
      <c r="AR72" s="197">
        <v>0</v>
      </c>
      <c r="AS72" s="197">
        <v>0</v>
      </c>
      <c r="AT72">
        <v>0</v>
      </c>
      <c r="AU72">
        <v>0</v>
      </c>
      <c r="AV72" s="197">
        <v>0</v>
      </c>
      <c r="AW72" s="197">
        <v>0</v>
      </c>
      <c r="AX72" s="197">
        <v>0</v>
      </c>
      <c r="AY72" s="197">
        <v>0</v>
      </c>
      <c r="AZ72" s="197">
        <v>0</v>
      </c>
      <c r="BA72" s="197">
        <v>0</v>
      </c>
      <c r="BB72" s="197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0</v>
      </c>
      <c r="H73" s="197">
        <v>0</v>
      </c>
      <c r="I73" s="197">
        <v>0</v>
      </c>
      <c r="J73" s="197">
        <v>0</v>
      </c>
      <c r="K73" s="197">
        <v>0</v>
      </c>
      <c r="L73" s="197">
        <v>0</v>
      </c>
      <c r="M73" s="197">
        <v>0</v>
      </c>
      <c r="N73" s="197">
        <v>0</v>
      </c>
      <c r="O73" s="197">
        <v>0</v>
      </c>
      <c r="P73" s="197">
        <v>0</v>
      </c>
      <c r="Q73" s="197">
        <v>0</v>
      </c>
      <c r="R73" s="197">
        <v>0</v>
      </c>
      <c r="S73" s="197">
        <v>0</v>
      </c>
      <c r="T73" s="197">
        <v>0</v>
      </c>
      <c r="U73" s="197">
        <v>0</v>
      </c>
      <c r="V73" s="197">
        <v>0</v>
      </c>
      <c r="W73" s="197">
        <v>0</v>
      </c>
      <c r="X73" s="197">
        <v>0</v>
      </c>
      <c r="Y73" s="197">
        <v>0</v>
      </c>
      <c r="Z73">
        <v>0</v>
      </c>
      <c r="AA73" s="197">
        <v>1.63</v>
      </c>
      <c r="AB73" s="197">
        <v>0</v>
      </c>
      <c r="AC73" s="197">
        <v>0</v>
      </c>
      <c r="AD73" s="197">
        <v>0</v>
      </c>
      <c r="AE73" s="197">
        <v>36.79</v>
      </c>
      <c r="AF73" s="197">
        <v>0</v>
      </c>
      <c r="AG73" s="197">
        <v>0</v>
      </c>
      <c r="AH73" s="197">
        <v>0</v>
      </c>
      <c r="AI73" s="197">
        <v>18.11</v>
      </c>
      <c r="AJ73" s="197">
        <v>0</v>
      </c>
      <c r="AK73" s="197">
        <v>0</v>
      </c>
      <c r="AL73" s="197">
        <v>0</v>
      </c>
      <c r="AM73" s="197">
        <v>0</v>
      </c>
      <c r="AN73" s="197">
        <v>0</v>
      </c>
      <c r="AO73">
        <v>0</v>
      </c>
      <c r="AP73" s="197">
        <v>0</v>
      </c>
      <c r="AQ73" s="197">
        <v>0</v>
      </c>
      <c r="AR73" s="197">
        <v>0</v>
      </c>
      <c r="AS73" s="197">
        <v>0</v>
      </c>
      <c r="AT73">
        <v>0</v>
      </c>
      <c r="AU73">
        <v>0</v>
      </c>
      <c r="AV73" s="197">
        <v>0</v>
      </c>
      <c r="AW73" s="197">
        <v>0</v>
      </c>
      <c r="AX73" s="197">
        <v>0</v>
      </c>
      <c r="AY73" s="197">
        <v>0</v>
      </c>
      <c r="AZ73" s="197">
        <v>0</v>
      </c>
      <c r="BA73" s="197">
        <v>0</v>
      </c>
      <c r="BB73" s="197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0</v>
      </c>
      <c r="H74" s="197">
        <v>0</v>
      </c>
      <c r="I74" s="197">
        <v>0</v>
      </c>
      <c r="J74" s="197">
        <v>0</v>
      </c>
      <c r="K74" s="197">
        <v>0</v>
      </c>
      <c r="L74" s="197">
        <v>0</v>
      </c>
      <c r="M74" s="197">
        <v>0</v>
      </c>
      <c r="N74" s="197">
        <v>0</v>
      </c>
      <c r="O74" s="197">
        <v>0</v>
      </c>
      <c r="P74" s="197">
        <v>0</v>
      </c>
      <c r="Q74" s="197">
        <v>0</v>
      </c>
      <c r="R74" s="197">
        <v>0</v>
      </c>
      <c r="S74" s="197">
        <v>0</v>
      </c>
      <c r="T74" s="197">
        <v>0</v>
      </c>
      <c r="U74" s="197">
        <v>0</v>
      </c>
      <c r="V74" s="197">
        <v>0</v>
      </c>
      <c r="W74" s="197">
        <v>0</v>
      </c>
      <c r="X74" s="197">
        <v>0</v>
      </c>
      <c r="Y74" s="197">
        <v>0</v>
      </c>
      <c r="Z74">
        <v>0</v>
      </c>
      <c r="AA74" s="197">
        <v>1.63</v>
      </c>
      <c r="AB74" s="197">
        <v>0</v>
      </c>
      <c r="AC74" s="197">
        <v>0</v>
      </c>
      <c r="AD74" s="197">
        <v>0</v>
      </c>
      <c r="AE74" s="197">
        <v>36.79</v>
      </c>
      <c r="AF74" s="197">
        <v>0</v>
      </c>
      <c r="AG74" s="197">
        <v>0</v>
      </c>
      <c r="AH74" s="197">
        <v>0</v>
      </c>
      <c r="AI74" s="197">
        <v>18.11</v>
      </c>
      <c r="AJ74" s="197">
        <v>0</v>
      </c>
      <c r="AK74" s="197">
        <v>0</v>
      </c>
      <c r="AL74" s="197">
        <v>0</v>
      </c>
      <c r="AM74" s="197">
        <v>0</v>
      </c>
      <c r="AN74" s="197">
        <v>0</v>
      </c>
      <c r="AO74">
        <v>0</v>
      </c>
      <c r="AP74" s="197">
        <v>0</v>
      </c>
      <c r="AQ74" s="197">
        <v>0</v>
      </c>
      <c r="AR74" s="197">
        <v>0</v>
      </c>
      <c r="AS74" s="197">
        <v>0</v>
      </c>
      <c r="AT74">
        <v>0</v>
      </c>
      <c r="AU74">
        <v>0</v>
      </c>
      <c r="AV74" s="197">
        <v>0</v>
      </c>
      <c r="AW74" s="197">
        <v>0</v>
      </c>
      <c r="AX74" s="197">
        <v>0</v>
      </c>
      <c r="AY74" s="197">
        <v>0</v>
      </c>
      <c r="AZ74" s="197">
        <v>0</v>
      </c>
      <c r="BA74" s="197">
        <v>0</v>
      </c>
      <c r="BB74" s="197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0</v>
      </c>
      <c r="H75" s="197">
        <v>0</v>
      </c>
      <c r="I75" s="197">
        <v>0</v>
      </c>
      <c r="J75" s="197">
        <v>0</v>
      </c>
      <c r="K75" s="197">
        <v>0</v>
      </c>
      <c r="L75" s="197">
        <v>0</v>
      </c>
      <c r="M75" s="197">
        <v>0</v>
      </c>
      <c r="N75" s="197">
        <v>0</v>
      </c>
      <c r="O75" s="197">
        <v>0</v>
      </c>
      <c r="P75" s="197">
        <v>0</v>
      </c>
      <c r="Q75" s="197">
        <v>0</v>
      </c>
      <c r="R75" s="197">
        <v>0</v>
      </c>
      <c r="S75" s="197">
        <v>0</v>
      </c>
      <c r="T75" s="197">
        <v>0</v>
      </c>
      <c r="U75" s="197">
        <v>0</v>
      </c>
      <c r="V75" s="197">
        <v>0</v>
      </c>
      <c r="W75" s="197">
        <v>0</v>
      </c>
      <c r="X75" s="197">
        <v>0</v>
      </c>
      <c r="Y75" s="197">
        <v>0</v>
      </c>
      <c r="Z75">
        <v>0</v>
      </c>
      <c r="AA75" s="197">
        <v>1.63</v>
      </c>
      <c r="AB75" s="197">
        <v>0</v>
      </c>
      <c r="AC75" s="197">
        <v>0</v>
      </c>
      <c r="AD75" s="197">
        <v>0</v>
      </c>
      <c r="AE75" s="197">
        <v>37.28</v>
      </c>
      <c r="AF75" s="197">
        <v>0</v>
      </c>
      <c r="AG75" s="197">
        <v>0</v>
      </c>
      <c r="AH75" s="197">
        <v>0</v>
      </c>
      <c r="AI75" s="197">
        <v>18.11</v>
      </c>
      <c r="AJ75" s="197">
        <v>0</v>
      </c>
      <c r="AK75" s="197">
        <v>0</v>
      </c>
      <c r="AL75" s="197">
        <v>0</v>
      </c>
      <c r="AM75" s="197">
        <v>0</v>
      </c>
      <c r="AN75" s="197">
        <v>0</v>
      </c>
      <c r="AO75">
        <v>0</v>
      </c>
      <c r="AP75" s="197">
        <v>0</v>
      </c>
      <c r="AQ75" s="197">
        <v>0</v>
      </c>
      <c r="AR75" s="197">
        <v>0</v>
      </c>
      <c r="AS75" s="197">
        <v>0</v>
      </c>
      <c r="AT75">
        <v>0</v>
      </c>
      <c r="AU75">
        <v>0</v>
      </c>
      <c r="AV75" s="197">
        <v>0</v>
      </c>
      <c r="AW75" s="197">
        <v>0</v>
      </c>
      <c r="AX75" s="197">
        <v>0</v>
      </c>
      <c r="AY75" s="197">
        <v>0</v>
      </c>
      <c r="AZ75" s="197">
        <v>0</v>
      </c>
      <c r="BA75" s="197">
        <v>0</v>
      </c>
      <c r="BB75" s="197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0</v>
      </c>
      <c r="H76" s="197">
        <v>0</v>
      </c>
      <c r="I76" s="197">
        <v>0</v>
      </c>
      <c r="J76" s="197">
        <v>0</v>
      </c>
      <c r="K76" s="197">
        <v>0</v>
      </c>
      <c r="L76" s="197">
        <v>0</v>
      </c>
      <c r="M76" s="197">
        <v>0</v>
      </c>
      <c r="N76" s="197">
        <v>0</v>
      </c>
      <c r="O76" s="197">
        <v>0</v>
      </c>
      <c r="P76" s="197">
        <v>0</v>
      </c>
      <c r="Q76" s="197">
        <v>0</v>
      </c>
      <c r="R76" s="197">
        <v>0</v>
      </c>
      <c r="S76" s="197">
        <v>0</v>
      </c>
      <c r="T76" s="197">
        <v>0</v>
      </c>
      <c r="U76" s="197">
        <v>0</v>
      </c>
      <c r="V76" s="197">
        <v>0</v>
      </c>
      <c r="W76" s="197">
        <v>0</v>
      </c>
      <c r="X76" s="197">
        <v>0</v>
      </c>
      <c r="Y76" s="197">
        <v>0</v>
      </c>
      <c r="Z76">
        <v>0</v>
      </c>
      <c r="AA76" s="197">
        <v>1.63</v>
      </c>
      <c r="AB76" s="197">
        <v>0</v>
      </c>
      <c r="AC76" s="197">
        <v>0</v>
      </c>
      <c r="AD76" s="197">
        <v>0</v>
      </c>
      <c r="AE76" s="197">
        <v>37.28</v>
      </c>
      <c r="AF76" s="197">
        <v>0</v>
      </c>
      <c r="AG76" s="197">
        <v>0</v>
      </c>
      <c r="AH76" s="197">
        <v>0</v>
      </c>
      <c r="AI76" s="197">
        <v>18.11</v>
      </c>
      <c r="AJ76" s="197">
        <v>0</v>
      </c>
      <c r="AK76" s="197">
        <v>0</v>
      </c>
      <c r="AL76" s="197">
        <v>0</v>
      </c>
      <c r="AM76" s="197">
        <v>0</v>
      </c>
      <c r="AN76" s="197">
        <v>0</v>
      </c>
      <c r="AO76">
        <v>0</v>
      </c>
      <c r="AP76" s="197">
        <v>0</v>
      </c>
      <c r="AQ76" s="197">
        <v>0</v>
      </c>
      <c r="AR76" s="197">
        <v>0</v>
      </c>
      <c r="AS76" s="197">
        <v>0</v>
      </c>
      <c r="AT76">
        <v>0</v>
      </c>
      <c r="AU76">
        <v>0</v>
      </c>
      <c r="AV76" s="197">
        <v>0</v>
      </c>
      <c r="AW76" s="197">
        <v>0</v>
      </c>
      <c r="AX76" s="197">
        <v>0</v>
      </c>
      <c r="AY76" s="197">
        <v>0</v>
      </c>
      <c r="AZ76" s="197">
        <v>0</v>
      </c>
      <c r="BA76" s="197">
        <v>0</v>
      </c>
      <c r="BB76" s="197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0</v>
      </c>
      <c r="H77" s="197">
        <v>0</v>
      </c>
      <c r="I77" s="197">
        <v>0</v>
      </c>
      <c r="J77" s="197">
        <v>0</v>
      </c>
      <c r="K77" s="197">
        <v>0</v>
      </c>
      <c r="L77" s="197">
        <v>0</v>
      </c>
      <c r="M77" s="197">
        <v>0</v>
      </c>
      <c r="N77" s="197">
        <v>0</v>
      </c>
      <c r="O77" s="197">
        <v>0</v>
      </c>
      <c r="P77" s="197">
        <v>0</v>
      </c>
      <c r="Q77" s="197">
        <v>0</v>
      </c>
      <c r="R77" s="197">
        <v>0</v>
      </c>
      <c r="S77" s="197">
        <v>0</v>
      </c>
      <c r="T77" s="197">
        <v>0</v>
      </c>
      <c r="U77" s="197">
        <v>0</v>
      </c>
      <c r="V77" s="197">
        <v>0</v>
      </c>
      <c r="W77" s="197">
        <v>0</v>
      </c>
      <c r="X77" s="197">
        <v>0</v>
      </c>
      <c r="Y77" s="197">
        <v>0</v>
      </c>
      <c r="Z77">
        <v>0</v>
      </c>
      <c r="AA77" s="197">
        <v>1.63</v>
      </c>
      <c r="AB77" s="197">
        <v>0</v>
      </c>
      <c r="AC77" s="197">
        <v>0</v>
      </c>
      <c r="AD77" s="197">
        <v>0</v>
      </c>
      <c r="AE77" s="197">
        <v>37.28</v>
      </c>
      <c r="AF77" s="197">
        <v>0</v>
      </c>
      <c r="AG77" s="197">
        <v>0</v>
      </c>
      <c r="AH77" s="197">
        <v>0</v>
      </c>
      <c r="AI77" s="197">
        <v>18.41</v>
      </c>
      <c r="AJ77" s="197">
        <v>0</v>
      </c>
      <c r="AK77" s="197">
        <v>0</v>
      </c>
      <c r="AL77" s="197">
        <v>0</v>
      </c>
      <c r="AM77" s="197">
        <v>0</v>
      </c>
      <c r="AN77" s="197">
        <v>0</v>
      </c>
      <c r="AO77">
        <v>0</v>
      </c>
      <c r="AP77" s="197">
        <v>0</v>
      </c>
      <c r="AQ77" s="197">
        <v>0</v>
      </c>
      <c r="AR77" s="197">
        <v>0</v>
      </c>
      <c r="AS77" s="197">
        <v>0</v>
      </c>
      <c r="AT77">
        <v>0</v>
      </c>
      <c r="AU77">
        <v>0</v>
      </c>
      <c r="AV77" s="197">
        <v>0</v>
      </c>
      <c r="AW77" s="197">
        <v>0</v>
      </c>
      <c r="AX77" s="197">
        <v>0</v>
      </c>
      <c r="AY77" s="197">
        <v>0</v>
      </c>
      <c r="AZ77" s="197">
        <v>0</v>
      </c>
      <c r="BA77" s="197">
        <v>0</v>
      </c>
      <c r="BB77" s="19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0</v>
      </c>
      <c r="H78" s="197">
        <v>0</v>
      </c>
      <c r="I78" s="197">
        <v>0</v>
      </c>
      <c r="J78" s="197">
        <v>0</v>
      </c>
      <c r="K78" s="197">
        <v>0</v>
      </c>
      <c r="L78" s="197">
        <v>0</v>
      </c>
      <c r="M78" s="197">
        <v>0</v>
      </c>
      <c r="N78" s="197">
        <v>0</v>
      </c>
      <c r="O78" s="197">
        <v>0</v>
      </c>
      <c r="P78" s="197">
        <v>0</v>
      </c>
      <c r="Q78" s="197">
        <v>0</v>
      </c>
      <c r="R78" s="197">
        <v>0</v>
      </c>
      <c r="S78" s="197">
        <v>0</v>
      </c>
      <c r="T78" s="197">
        <v>0</v>
      </c>
      <c r="U78" s="197">
        <v>0</v>
      </c>
      <c r="V78" s="197">
        <v>0</v>
      </c>
      <c r="W78" s="197">
        <v>0</v>
      </c>
      <c r="X78" s="197">
        <v>0</v>
      </c>
      <c r="Y78" s="197">
        <v>0</v>
      </c>
      <c r="Z78">
        <v>0</v>
      </c>
      <c r="AA78" s="197">
        <v>1.63</v>
      </c>
      <c r="AB78" s="197">
        <v>0</v>
      </c>
      <c r="AC78" s="197">
        <v>0</v>
      </c>
      <c r="AD78" s="197">
        <v>0</v>
      </c>
      <c r="AE78" s="197">
        <v>37.28</v>
      </c>
      <c r="AF78" s="197">
        <v>0</v>
      </c>
      <c r="AG78" s="197">
        <v>0</v>
      </c>
      <c r="AH78" s="197">
        <v>0</v>
      </c>
      <c r="AI78" s="197">
        <v>18.41</v>
      </c>
      <c r="AJ78" s="197">
        <v>0</v>
      </c>
      <c r="AK78" s="197">
        <v>0</v>
      </c>
      <c r="AL78" s="197">
        <v>0</v>
      </c>
      <c r="AM78" s="197">
        <v>0</v>
      </c>
      <c r="AN78" s="197">
        <v>0</v>
      </c>
      <c r="AO78">
        <v>0</v>
      </c>
      <c r="AP78" s="197">
        <v>0</v>
      </c>
      <c r="AQ78" s="197">
        <v>0</v>
      </c>
      <c r="AR78" s="197">
        <v>0</v>
      </c>
      <c r="AS78" s="197">
        <v>0</v>
      </c>
      <c r="AT78">
        <v>0</v>
      </c>
      <c r="AU78">
        <v>0</v>
      </c>
      <c r="AV78" s="197">
        <v>0</v>
      </c>
      <c r="AW78" s="197">
        <v>0</v>
      </c>
      <c r="AX78" s="197">
        <v>0</v>
      </c>
      <c r="AY78" s="197">
        <v>0</v>
      </c>
      <c r="AZ78" s="197">
        <v>0</v>
      </c>
      <c r="BA78" s="197">
        <v>0</v>
      </c>
      <c r="BB78" s="197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0</v>
      </c>
      <c r="H79" s="197">
        <v>0</v>
      </c>
      <c r="I79" s="197">
        <v>0</v>
      </c>
      <c r="J79" s="197">
        <v>0</v>
      </c>
      <c r="K79" s="197">
        <v>0</v>
      </c>
      <c r="L79" s="197">
        <v>0</v>
      </c>
      <c r="M79" s="197">
        <v>0</v>
      </c>
      <c r="N79" s="197">
        <v>0</v>
      </c>
      <c r="O79" s="197">
        <v>0</v>
      </c>
      <c r="P79" s="197">
        <v>0</v>
      </c>
      <c r="Q79" s="197">
        <v>0</v>
      </c>
      <c r="R79" s="197">
        <v>0</v>
      </c>
      <c r="S79" s="197">
        <v>0</v>
      </c>
      <c r="T79" s="197">
        <v>0</v>
      </c>
      <c r="U79" s="197">
        <v>0</v>
      </c>
      <c r="V79" s="197">
        <v>0</v>
      </c>
      <c r="W79" s="197">
        <v>0</v>
      </c>
      <c r="X79" s="197">
        <v>0</v>
      </c>
      <c r="Y79" s="197">
        <v>0</v>
      </c>
      <c r="Z79">
        <v>0</v>
      </c>
      <c r="AA79" s="197">
        <v>1.68</v>
      </c>
      <c r="AB79" s="197">
        <v>0</v>
      </c>
      <c r="AC79" s="197">
        <v>0</v>
      </c>
      <c r="AD79" s="197">
        <v>0</v>
      </c>
      <c r="AE79" s="197">
        <v>37.53</v>
      </c>
      <c r="AF79" s="197">
        <v>0</v>
      </c>
      <c r="AG79" s="197">
        <v>0</v>
      </c>
      <c r="AH79" s="197">
        <v>0</v>
      </c>
      <c r="AI79" s="197">
        <v>18.41</v>
      </c>
      <c r="AJ79" s="197">
        <v>0</v>
      </c>
      <c r="AK79" s="197">
        <v>0</v>
      </c>
      <c r="AL79" s="197">
        <v>0</v>
      </c>
      <c r="AM79" s="197">
        <v>0</v>
      </c>
      <c r="AN79" s="197">
        <v>0</v>
      </c>
      <c r="AO79">
        <v>0</v>
      </c>
      <c r="AP79" s="197">
        <v>0</v>
      </c>
      <c r="AQ79" s="197">
        <v>0</v>
      </c>
      <c r="AR79" s="197">
        <v>0</v>
      </c>
      <c r="AS79" s="197">
        <v>0</v>
      </c>
      <c r="AT79">
        <v>0</v>
      </c>
      <c r="AU79">
        <v>0</v>
      </c>
      <c r="AV79" s="197">
        <v>0</v>
      </c>
      <c r="AW79" s="197">
        <v>0</v>
      </c>
      <c r="AX79" s="197">
        <v>0</v>
      </c>
      <c r="AY79" s="197">
        <v>0</v>
      </c>
      <c r="AZ79" s="197">
        <v>0</v>
      </c>
      <c r="BA79" s="197">
        <v>0</v>
      </c>
      <c r="BB79" s="197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0</v>
      </c>
      <c r="H80" s="197">
        <v>0</v>
      </c>
      <c r="I80" s="197">
        <v>0</v>
      </c>
      <c r="J80" s="197">
        <v>0</v>
      </c>
      <c r="K80" s="197">
        <v>0</v>
      </c>
      <c r="L80" s="197">
        <v>0</v>
      </c>
      <c r="M80" s="197">
        <v>0</v>
      </c>
      <c r="N80" s="197">
        <v>0</v>
      </c>
      <c r="O80" s="197">
        <v>0</v>
      </c>
      <c r="P80" s="197">
        <v>0</v>
      </c>
      <c r="Q80" s="197">
        <v>0</v>
      </c>
      <c r="R80" s="197">
        <v>0</v>
      </c>
      <c r="S80" s="197">
        <v>0</v>
      </c>
      <c r="T80" s="197">
        <v>0</v>
      </c>
      <c r="U80" s="197">
        <v>0</v>
      </c>
      <c r="V80" s="197">
        <v>0</v>
      </c>
      <c r="W80" s="197">
        <v>0</v>
      </c>
      <c r="X80" s="197">
        <v>0</v>
      </c>
      <c r="Y80" s="197">
        <v>0</v>
      </c>
      <c r="Z80">
        <v>0</v>
      </c>
      <c r="AA80" s="197">
        <v>1.68</v>
      </c>
      <c r="AB80" s="197">
        <v>0</v>
      </c>
      <c r="AC80" s="197">
        <v>0</v>
      </c>
      <c r="AD80" s="197">
        <v>0</v>
      </c>
      <c r="AE80" s="197">
        <v>37.53</v>
      </c>
      <c r="AF80" s="197">
        <v>0</v>
      </c>
      <c r="AG80" s="197">
        <v>0</v>
      </c>
      <c r="AH80" s="197">
        <v>0</v>
      </c>
      <c r="AI80" s="197">
        <v>18.41</v>
      </c>
      <c r="AJ80" s="197">
        <v>0</v>
      </c>
      <c r="AK80" s="197">
        <v>0</v>
      </c>
      <c r="AL80" s="197">
        <v>0</v>
      </c>
      <c r="AM80" s="197">
        <v>0</v>
      </c>
      <c r="AN80" s="197">
        <v>0</v>
      </c>
      <c r="AO80">
        <v>0</v>
      </c>
      <c r="AP80" s="197">
        <v>0</v>
      </c>
      <c r="AQ80" s="197">
        <v>0</v>
      </c>
      <c r="AR80" s="197">
        <v>0</v>
      </c>
      <c r="AS80" s="197">
        <v>0</v>
      </c>
      <c r="AT80">
        <v>0</v>
      </c>
      <c r="AU80">
        <v>0</v>
      </c>
      <c r="AV80" s="197">
        <v>0</v>
      </c>
      <c r="AW80" s="197">
        <v>0</v>
      </c>
      <c r="AX80" s="197">
        <v>0</v>
      </c>
      <c r="AY80" s="197">
        <v>0</v>
      </c>
      <c r="AZ80" s="197">
        <v>0</v>
      </c>
      <c r="BA80" s="197">
        <v>0</v>
      </c>
      <c r="BB80" s="197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0</v>
      </c>
      <c r="H81" s="197">
        <v>0</v>
      </c>
      <c r="I81" s="197">
        <v>0</v>
      </c>
      <c r="J81" s="197">
        <v>0</v>
      </c>
      <c r="K81" s="197">
        <v>0</v>
      </c>
      <c r="L81" s="197">
        <v>0</v>
      </c>
      <c r="M81" s="197">
        <v>0</v>
      </c>
      <c r="N81" s="197">
        <v>0</v>
      </c>
      <c r="O81" s="197">
        <v>0</v>
      </c>
      <c r="P81" s="197">
        <v>0</v>
      </c>
      <c r="Q81" s="197">
        <v>0</v>
      </c>
      <c r="R81" s="197">
        <v>0</v>
      </c>
      <c r="S81" s="197">
        <v>0</v>
      </c>
      <c r="T81" s="197">
        <v>0</v>
      </c>
      <c r="U81" s="197">
        <v>0</v>
      </c>
      <c r="V81" s="197">
        <v>0</v>
      </c>
      <c r="W81" s="197">
        <v>0</v>
      </c>
      <c r="X81" s="197">
        <v>0</v>
      </c>
      <c r="Y81" s="197">
        <v>0</v>
      </c>
      <c r="Z81">
        <v>0</v>
      </c>
      <c r="AA81" s="197">
        <v>2.08</v>
      </c>
      <c r="AB81" s="197">
        <v>0</v>
      </c>
      <c r="AC81" s="197">
        <v>0</v>
      </c>
      <c r="AD81" s="197">
        <v>0</v>
      </c>
      <c r="AE81" s="197">
        <v>45.54</v>
      </c>
      <c r="AF81" s="197">
        <v>0</v>
      </c>
      <c r="AG81" s="197">
        <v>0</v>
      </c>
      <c r="AH81" s="197">
        <v>0</v>
      </c>
      <c r="AI81" s="197">
        <v>18.41</v>
      </c>
      <c r="AJ81" s="197">
        <v>0</v>
      </c>
      <c r="AK81" s="197">
        <v>0</v>
      </c>
      <c r="AL81" s="197">
        <v>0</v>
      </c>
      <c r="AM81" s="197">
        <v>0</v>
      </c>
      <c r="AN81" s="197">
        <v>0</v>
      </c>
      <c r="AO81">
        <v>0</v>
      </c>
      <c r="AP81" s="197">
        <v>0</v>
      </c>
      <c r="AQ81" s="197">
        <v>0</v>
      </c>
      <c r="AR81" s="197">
        <v>0</v>
      </c>
      <c r="AS81" s="197">
        <v>0</v>
      </c>
      <c r="AT81">
        <v>0</v>
      </c>
      <c r="AU81">
        <v>0</v>
      </c>
      <c r="AV81" s="197">
        <v>0</v>
      </c>
      <c r="AW81" s="197">
        <v>0</v>
      </c>
      <c r="AX81" s="197">
        <v>0</v>
      </c>
      <c r="AY81" s="197">
        <v>0</v>
      </c>
      <c r="AZ81" s="197">
        <v>0</v>
      </c>
      <c r="BA81" s="197">
        <v>0</v>
      </c>
      <c r="BB81" s="197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0</v>
      </c>
      <c r="H82" s="197">
        <v>0</v>
      </c>
      <c r="I82" s="197">
        <v>0</v>
      </c>
      <c r="J82" s="197">
        <v>0</v>
      </c>
      <c r="K82" s="197">
        <v>0</v>
      </c>
      <c r="L82" s="197">
        <v>0</v>
      </c>
      <c r="M82" s="197">
        <v>0</v>
      </c>
      <c r="N82" s="197">
        <v>0</v>
      </c>
      <c r="O82" s="197">
        <v>0</v>
      </c>
      <c r="P82" s="197">
        <v>0</v>
      </c>
      <c r="Q82" s="197">
        <v>0</v>
      </c>
      <c r="R82" s="197">
        <v>0</v>
      </c>
      <c r="S82" s="197">
        <v>0</v>
      </c>
      <c r="T82" s="197">
        <v>0</v>
      </c>
      <c r="U82" s="197">
        <v>0</v>
      </c>
      <c r="V82" s="197">
        <v>0</v>
      </c>
      <c r="W82" s="197">
        <v>0</v>
      </c>
      <c r="X82" s="197">
        <v>0</v>
      </c>
      <c r="Y82" s="197">
        <v>0</v>
      </c>
      <c r="Z82">
        <v>0</v>
      </c>
      <c r="AA82" s="197">
        <v>2.08</v>
      </c>
      <c r="AB82" s="197">
        <v>0</v>
      </c>
      <c r="AC82" s="197">
        <v>0</v>
      </c>
      <c r="AD82" s="197">
        <v>0</v>
      </c>
      <c r="AE82" s="197">
        <v>45.54</v>
      </c>
      <c r="AF82" s="197">
        <v>0</v>
      </c>
      <c r="AG82" s="197">
        <v>0</v>
      </c>
      <c r="AH82" s="197">
        <v>0</v>
      </c>
      <c r="AI82" s="197">
        <v>18.41</v>
      </c>
      <c r="AJ82" s="197">
        <v>0</v>
      </c>
      <c r="AK82" s="197">
        <v>0</v>
      </c>
      <c r="AL82" s="197">
        <v>0</v>
      </c>
      <c r="AM82" s="197">
        <v>0</v>
      </c>
      <c r="AN82" s="197">
        <v>0</v>
      </c>
      <c r="AO82">
        <v>0</v>
      </c>
      <c r="AP82" s="197">
        <v>0</v>
      </c>
      <c r="AQ82" s="197">
        <v>0</v>
      </c>
      <c r="AR82" s="197">
        <v>0</v>
      </c>
      <c r="AS82" s="197">
        <v>0</v>
      </c>
      <c r="AT82">
        <v>0</v>
      </c>
      <c r="AU82">
        <v>0</v>
      </c>
      <c r="AV82" s="197">
        <v>0</v>
      </c>
      <c r="AW82" s="197">
        <v>0</v>
      </c>
      <c r="AX82" s="197">
        <v>0</v>
      </c>
      <c r="AY82" s="197">
        <v>0</v>
      </c>
      <c r="AZ82" s="197">
        <v>0</v>
      </c>
      <c r="BA82" s="197">
        <v>0</v>
      </c>
      <c r="BB82" s="197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0</v>
      </c>
      <c r="H83" s="197">
        <v>0</v>
      </c>
      <c r="I83" s="197">
        <v>0</v>
      </c>
      <c r="J83" s="197">
        <v>0</v>
      </c>
      <c r="K83" s="197">
        <v>0</v>
      </c>
      <c r="L83" s="197">
        <v>0</v>
      </c>
      <c r="M83" s="197">
        <v>0</v>
      </c>
      <c r="N83" s="197">
        <v>0</v>
      </c>
      <c r="O83" s="197">
        <v>0</v>
      </c>
      <c r="P83" s="197">
        <v>0</v>
      </c>
      <c r="Q83" s="197">
        <v>0</v>
      </c>
      <c r="R83" s="197">
        <v>0</v>
      </c>
      <c r="S83" s="197">
        <v>0</v>
      </c>
      <c r="T83" s="197">
        <v>0</v>
      </c>
      <c r="U83" s="197">
        <v>0</v>
      </c>
      <c r="V83" s="197">
        <v>0</v>
      </c>
      <c r="W83" s="197">
        <v>0</v>
      </c>
      <c r="X83" s="197">
        <v>0</v>
      </c>
      <c r="Y83" s="197">
        <v>0</v>
      </c>
      <c r="Z83">
        <v>0</v>
      </c>
      <c r="AA83" s="197">
        <v>2.08</v>
      </c>
      <c r="AB83" s="197">
        <v>0</v>
      </c>
      <c r="AC83" s="197">
        <v>0</v>
      </c>
      <c r="AD83" s="197">
        <v>0</v>
      </c>
      <c r="AE83" s="197">
        <v>45.91</v>
      </c>
      <c r="AF83" s="197">
        <v>0</v>
      </c>
      <c r="AG83" s="197">
        <v>0</v>
      </c>
      <c r="AH83" s="197">
        <v>0</v>
      </c>
      <c r="AI83" s="197">
        <v>18.41</v>
      </c>
      <c r="AJ83" s="197">
        <v>0</v>
      </c>
      <c r="AK83" s="197">
        <v>0</v>
      </c>
      <c r="AL83" s="197">
        <v>0</v>
      </c>
      <c r="AM83" s="197">
        <v>0</v>
      </c>
      <c r="AN83" s="197">
        <v>0</v>
      </c>
      <c r="AO83">
        <v>0</v>
      </c>
      <c r="AP83" s="197">
        <v>0</v>
      </c>
      <c r="AQ83" s="197">
        <v>0</v>
      </c>
      <c r="AR83" s="197">
        <v>0</v>
      </c>
      <c r="AS83" s="197">
        <v>0</v>
      </c>
      <c r="AT83">
        <v>0</v>
      </c>
      <c r="AU83">
        <v>0</v>
      </c>
      <c r="AV83" s="197">
        <v>0</v>
      </c>
      <c r="AW83" s="197">
        <v>0</v>
      </c>
      <c r="AX83" s="197">
        <v>0</v>
      </c>
      <c r="AY83" s="197">
        <v>0</v>
      </c>
      <c r="AZ83" s="197">
        <v>0</v>
      </c>
      <c r="BA83" s="197">
        <v>0</v>
      </c>
      <c r="BB83" s="197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0</v>
      </c>
      <c r="H84" s="197">
        <v>0</v>
      </c>
      <c r="I84" s="197">
        <v>0</v>
      </c>
      <c r="J84" s="197">
        <v>0</v>
      </c>
      <c r="K84" s="197">
        <v>0</v>
      </c>
      <c r="L84" s="197">
        <v>0</v>
      </c>
      <c r="M84" s="197">
        <v>0</v>
      </c>
      <c r="N84" s="197">
        <v>0</v>
      </c>
      <c r="O84" s="197">
        <v>0</v>
      </c>
      <c r="P84" s="197">
        <v>0</v>
      </c>
      <c r="Q84" s="197">
        <v>0</v>
      </c>
      <c r="R84" s="197">
        <v>0</v>
      </c>
      <c r="S84" s="197">
        <v>0</v>
      </c>
      <c r="T84" s="197">
        <v>0</v>
      </c>
      <c r="U84" s="197">
        <v>0</v>
      </c>
      <c r="V84" s="197">
        <v>0</v>
      </c>
      <c r="W84" s="197">
        <v>0</v>
      </c>
      <c r="X84" s="197">
        <v>0</v>
      </c>
      <c r="Y84" s="197">
        <v>0</v>
      </c>
      <c r="Z84">
        <v>0</v>
      </c>
      <c r="AA84" s="197">
        <v>2.08</v>
      </c>
      <c r="AB84" s="197">
        <v>0</v>
      </c>
      <c r="AC84" s="197">
        <v>0</v>
      </c>
      <c r="AD84" s="197">
        <v>0</v>
      </c>
      <c r="AE84" s="197">
        <v>45.91</v>
      </c>
      <c r="AF84" s="197">
        <v>0</v>
      </c>
      <c r="AG84" s="197">
        <v>0</v>
      </c>
      <c r="AH84" s="197">
        <v>0</v>
      </c>
      <c r="AI84" s="197">
        <v>18.41</v>
      </c>
      <c r="AJ84" s="197">
        <v>0</v>
      </c>
      <c r="AK84" s="197">
        <v>0</v>
      </c>
      <c r="AL84" s="197">
        <v>0</v>
      </c>
      <c r="AM84" s="197">
        <v>0</v>
      </c>
      <c r="AN84" s="197">
        <v>0</v>
      </c>
      <c r="AO84">
        <v>0</v>
      </c>
      <c r="AP84" s="197">
        <v>0</v>
      </c>
      <c r="AQ84" s="197">
        <v>0</v>
      </c>
      <c r="AR84" s="197">
        <v>0</v>
      </c>
      <c r="AS84" s="197">
        <v>0</v>
      </c>
      <c r="AT84">
        <v>0</v>
      </c>
      <c r="AU84">
        <v>0</v>
      </c>
      <c r="AV84" s="197">
        <v>0</v>
      </c>
      <c r="AW84" s="197">
        <v>0</v>
      </c>
      <c r="AX84" s="197">
        <v>0</v>
      </c>
      <c r="AY84" s="197">
        <v>0</v>
      </c>
      <c r="AZ84" s="197">
        <v>0</v>
      </c>
      <c r="BA84" s="197">
        <v>0</v>
      </c>
      <c r="BB84" s="197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0</v>
      </c>
      <c r="H85" s="197">
        <v>0</v>
      </c>
      <c r="I85" s="197">
        <v>0</v>
      </c>
      <c r="J85" s="197">
        <v>0</v>
      </c>
      <c r="K85" s="197">
        <v>0</v>
      </c>
      <c r="L85" s="197">
        <v>0</v>
      </c>
      <c r="M85" s="197">
        <v>0</v>
      </c>
      <c r="N85" s="197">
        <v>0</v>
      </c>
      <c r="O85" s="197">
        <v>0</v>
      </c>
      <c r="P85" s="197">
        <v>0</v>
      </c>
      <c r="Q85" s="197">
        <v>0</v>
      </c>
      <c r="R85" s="197">
        <v>0</v>
      </c>
      <c r="S85" s="197">
        <v>0</v>
      </c>
      <c r="T85" s="197">
        <v>0</v>
      </c>
      <c r="U85" s="197">
        <v>0</v>
      </c>
      <c r="V85" s="197">
        <v>0</v>
      </c>
      <c r="W85" s="197">
        <v>0</v>
      </c>
      <c r="X85" s="197">
        <v>0</v>
      </c>
      <c r="Y85" s="197">
        <v>0</v>
      </c>
      <c r="Z85">
        <v>0</v>
      </c>
      <c r="AA85" s="197">
        <v>2.08</v>
      </c>
      <c r="AB85" s="197">
        <v>0</v>
      </c>
      <c r="AC85" s="197">
        <v>0</v>
      </c>
      <c r="AD85" s="197">
        <v>0</v>
      </c>
      <c r="AE85" s="197">
        <v>45.91</v>
      </c>
      <c r="AF85" s="197">
        <v>0</v>
      </c>
      <c r="AG85" s="197">
        <v>0</v>
      </c>
      <c r="AH85" s="197">
        <v>0</v>
      </c>
      <c r="AI85" s="197">
        <v>18.41</v>
      </c>
      <c r="AJ85" s="197">
        <v>0</v>
      </c>
      <c r="AK85" s="197">
        <v>0</v>
      </c>
      <c r="AL85" s="197">
        <v>0</v>
      </c>
      <c r="AM85" s="197">
        <v>0</v>
      </c>
      <c r="AN85" s="197">
        <v>0</v>
      </c>
      <c r="AO85">
        <v>0</v>
      </c>
      <c r="AP85" s="197">
        <v>0</v>
      </c>
      <c r="AQ85" s="197">
        <v>0</v>
      </c>
      <c r="AR85" s="197">
        <v>0</v>
      </c>
      <c r="AS85" s="197">
        <v>0</v>
      </c>
      <c r="AT85">
        <v>0</v>
      </c>
      <c r="AU85">
        <v>0</v>
      </c>
      <c r="AV85" s="197">
        <v>0</v>
      </c>
      <c r="AW85" s="197">
        <v>0</v>
      </c>
      <c r="AX85" s="197">
        <v>0</v>
      </c>
      <c r="AY85" s="197">
        <v>0</v>
      </c>
      <c r="AZ85" s="197">
        <v>0</v>
      </c>
      <c r="BA85" s="197">
        <v>0</v>
      </c>
      <c r="BB85" s="197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0</v>
      </c>
      <c r="H86" s="197">
        <v>0</v>
      </c>
      <c r="I86" s="197">
        <v>0</v>
      </c>
      <c r="J86" s="197">
        <v>0</v>
      </c>
      <c r="K86" s="197">
        <v>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7">
        <v>0</v>
      </c>
      <c r="Y86" s="197">
        <v>0</v>
      </c>
      <c r="Z86">
        <v>0</v>
      </c>
      <c r="AA86" s="197">
        <v>2.08</v>
      </c>
      <c r="AB86" s="197">
        <v>0</v>
      </c>
      <c r="AC86" s="197">
        <v>0</v>
      </c>
      <c r="AD86" s="197">
        <v>0</v>
      </c>
      <c r="AE86" s="197">
        <v>45.91</v>
      </c>
      <c r="AF86" s="197">
        <v>0</v>
      </c>
      <c r="AG86" s="197">
        <v>0</v>
      </c>
      <c r="AH86" s="197">
        <v>0</v>
      </c>
      <c r="AI86" s="197">
        <v>18.41</v>
      </c>
      <c r="AJ86" s="197">
        <v>0</v>
      </c>
      <c r="AK86" s="197">
        <v>0</v>
      </c>
      <c r="AL86" s="197">
        <v>0</v>
      </c>
      <c r="AM86" s="197">
        <v>0</v>
      </c>
      <c r="AN86" s="197">
        <v>0</v>
      </c>
      <c r="AO86">
        <v>0</v>
      </c>
      <c r="AP86" s="197">
        <v>0</v>
      </c>
      <c r="AQ86" s="197">
        <v>0</v>
      </c>
      <c r="AR86" s="197">
        <v>0</v>
      </c>
      <c r="AS86" s="197">
        <v>0</v>
      </c>
      <c r="AT86">
        <v>0</v>
      </c>
      <c r="AU86">
        <v>0</v>
      </c>
      <c r="AV86" s="197">
        <v>0</v>
      </c>
      <c r="AW86" s="197">
        <v>0</v>
      </c>
      <c r="AX86" s="197">
        <v>0</v>
      </c>
      <c r="AY86" s="197">
        <v>0</v>
      </c>
      <c r="AZ86" s="197">
        <v>0</v>
      </c>
      <c r="BA86" s="197">
        <v>0</v>
      </c>
      <c r="BB86" s="197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0</v>
      </c>
      <c r="H87" s="197">
        <v>0</v>
      </c>
      <c r="I87" s="197">
        <v>0</v>
      </c>
      <c r="J87" s="197">
        <v>0</v>
      </c>
      <c r="K87" s="197">
        <v>0</v>
      </c>
      <c r="L87" s="197">
        <v>0</v>
      </c>
      <c r="M87" s="197">
        <v>0</v>
      </c>
      <c r="N87" s="197">
        <v>0</v>
      </c>
      <c r="O87" s="197">
        <v>0</v>
      </c>
      <c r="P87" s="197">
        <v>0</v>
      </c>
      <c r="Q87" s="197">
        <v>0</v>
      </c>
      <c r="R87" s="197">
        <v>0</v>
      </c>
      <c r="S87" s="197">
        <v>0</v>
      </c>
      <c r="T87" s="197">
        <v>0</v>
      </c>
      <c r="U87" s="197">
        <v>0</v>
      </c>
      <c r="V87" s="197">
        <v>0</v>
      </c>
      <c r="W87" s="197">
        <v>0</v>
      </c>
      <c r="X87" s="197">
        <v>0</v>
      </c>
      <c r="Y87" s="197">
        <v>0</v>
      </c>
      <c r="Z87">
        <v>0</v>
      </c>
      <c r="AA87" s="197">
        <v>2.08</v>
      </c>
      <c r="AB87" s="197">
        <v>0</v>
      </c>
      <c r="AC87" s="197">
        <v>0</v>
      </c>
      <c r="AD87" s="197">
        <v>0</v>
      </c>
      <c r="AE87" s="197">
        <v>45.91</v>
      </c>
      <c r="AF87" s="197">
        <v>0</v>
      </c>
      <c r="AG87" s="197">
        <v>0</v>
      </c>
      <c r="AH87" s="197">
        <v>0</v>
      </c>
      <c r="AI87" s="197">
        <v>18.7</v>
      </c>
      <c r="AJ87" s="197">
        <v>0</v>
      </c>
      <c r="AK87" s="197">
        <v>0</v>
      </c>
      <c r="AL87" s="197">
        <v>0</v>
      </c>
      <c r="AM87" s="197">
        <v>0</v>
      </c>
      <c r="AN87" s="197">
        <v>0</v>
      </c>
      <c r="AO87">
        <v>0</v>
      </c>
      <c r="AP87" s="197">
        <v>0</v>
      </c>
      <c r="AQ87" s="197">
        <v>0</v>
      </c>
      <c r="AR87" s="197">
        <v>0</v>
      </c>
      <c r="AS87" s="197">
        <v>0</v>
      </c>
      <c r="AT87">
        <v>0</v>
      </c>
      <c r="AU87">
        <v>0</v>
      </c>
      <c r="AV87" s="197">
        <v>0</v>
      </c>
      <c r="AW87" s="197">
        <v>0</v>
      </c>
      <c r="AX87" s="197">
        <v>0</v>
      </c>
      <c r="AY87" s="197">
        <v>0</v>
      </c>
      <c r="AZ87" s="197">
        <v>0</v>
      </c>
      <c r="BA87" s="197">
        <v>0</v>
      </c>
      <c r="BB87" s="19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0</v>
      </c>
      <c r="H88" s="197">
        <v>0</v>
      </c>
      <c r="I88" s="197">
        <v>0</v>
      </c>
      <c r="J88" s="197">
        <v>0</v>
      </c>
      <c r="K88" s="197">
        <v>0</v>
      </c>
      <c r="L88" s="197">
        <v>0</v>
      </c>
      <c r="M88" s="197">
        <v>0</v>
      </c>
      <c r="N88" s="197">
        <v>0</v>
      </c>
      <c r="O88" s="197">
        <v>0</v>
      </c>
      <c r="P88" s="197">
        <v>0</v>
      </c>
      <c r="Q88" s="197">
        <v>0</v>
      </c>
      <c r="R88" s="197">
        <v>0</v>
      </c>
      <c r="S88" s="197">
        <v>0</v>
      </c>
      <c r="T88" s="197">
        <v>0</v>
      </c>
      <c r="U88" s="197">
        <v>0</v>
      </c>
      <c r="V88" s="197">
        <v>0</v>
      </c>
      <c r="W88" s="197">
        <v>0</v>
      </c>
      <c r="X88" s="197">
        <v>0</v>
      </c>
      <c r="Y88" s="197">
        <v>0</v>
      </c>
      <c r="Z88">
        <v>0</v>
      </c>
      <c r="AA88" s="197">
        <v>2.08</v>
      </c>
      <c r="AB88" s="197">
        <v>0</v>
      </c>
      <c r="AC88" s="197">
        <v>0</v>
      </c>
      <c r="AD88" s="197">
        <v>0</v>
      </c>
      <c r="AE88" s="197">
        <v>45.91</v>
      </c>
      <c r="AF88" s="197">
        <v>0</v>
      </c>
      <c r="AG88" s="197">
        <v>0</v>
      </c>
      <c r="AH88" s="197">
        <v>0</v>
      </c>
      <c r="AI88" s="197">
        <v>18.7</v>
      </c>
      <c r="AJ88" s="197">
        <v>0</v>
      </c>
      <c r="AK88" s="197">
        <v>0</v>
      </c>
      <c r="AL88" s="197">
        <v>0</v>
      </c>
      <c r="AM88" s="197">
        <v>0</v>
      </c>
      <c r="AN88" s="197">
        <v>0</v>
      </c>
      <c r="AO88">
        <v>0</v>
      </c>
      <c r="AP88" s="197">
        <v>0</v>
      </c>
      <c r="AQ88" s="197">
        <v>0</v>
      </c>
      <c r="AR88" s="197">
        <v>0</v>
      </c>
      <c r="AS88" s="197">
        <v>0</v>
      </c>
      <c r="AT88">
        <v>0</v>
      </c>
      <c r="AU88">
        <v>0</v>
      </c>
      <c r="AV88" s="197">
        <v>0</v>
      </c>
      <c r="AW88" s="197">
        <v>0</v>
      </c>
      <c r="AX88" s="197">
        <v>0</v>
      </c>
      <c r="AY88" s="197">
        <v>0</v>
      </c>
      <c r="AZ88" s="197">
        <v>0</v>
      </c>
      <c r="BA88" s="197">
        <v>0</v>
      </c>
      <c r="BB88" s="197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0</v>
      </c>
      <c r="H89" s="197">
        <v>0</v>
      </c>
      <c r="I89" s="197">
        <v>0</v>
      </c>
      <c r="J89" s="197">
        <v>0</v>
      </c>
      <c r="K89" s="197">
        <v>0</v>
      </c>
      <c r="L89" s="197">
        <v>0</v>
      </c>
      <c r="M89" s="197">
        <v>0</v>
      </c>
      <c r="N89" s="197">
        <v>0</v>
      </c>
      <c r="O89" s="197">
        <v>0</v>
      </c>
      <c r="P89" s="197">
        <v>0</v>
      </c>
      <c r="Q89" s="197">
        <v>0</v>
      </c>
      <c r="R89" s="197">
        <v>0</v>
      </c>
      <c r="S89" s="197">
        <v>0</v>
      </c>
      <c r="T89" s="197">
        <v>0</v>
      </c>
      <c r="U89" s="197">
        <v>0</v>
      </c>
      <c r="V89" s="197">
        <v>0</v>
      </c>
      <c r="W89" s="197">
        <v>0</v>
      </c>
      <c r="X89" s="197">
        <v>0</v>
      </c>
      <c r="Y89" s="197">
        <v>0</v>
      </c>
      <c r="Z89">
        <v>0</v>
      </c>
      <c r="AA89" s="197">
        <v>2.08</v>
      </c>
      <c r="AB89" s="197">
        <v>0</v>
      </c>
      <c r="AC89" s="197">
        <v>0</v>
      </c>
      <c r="AD89" s="197">
        <v>0</v>
      </c>
      <c r="AE89" s="197">
        <v>45.91</v>
      </c>
      <c r="AF89" s="197">
        <v>0</v>
      </c>
      <c r="AG89" s="197">
        <v>0</v>
      </c>
      <c r="AH89" s="197">
        <v>0</v>
      </c>
      <c r="AI89" s="197">
        <v>18.7</v>
      </c>
      <c r="AJ89" s="197">
        <v>0</v>
      </c>
      <c r="AK89" s="197">
        <v>0</v>
      </c>
      <c r="AL89" s="197">
        <v>0</v>
      </c>
      <c r="AM89" s="197">
        <v>0</v>
      </c>
      <c r="AN89" s="197">
        <v>0</v>
      </c>
      <c r="AO89">
        <v>0</v>
      </c>
      <c r="AP89" s="197">
        <v>0</v>
      </c>
      <c r="AQ89" s="197">
        <v>0</v>
      </c>
      <c r="AR89" s="197">
        <v>0</v>
      </c>
      <c r="AS89" s="197">
        <v>0</v>
      </c>
      <c r="AT89">
        <v>0</v>
      </c>
      <c r="AU89">
        <v>0</v>
      </c>
      <c r="AV89" s="197">
        <v>0</v>
      </c>
      <c r="AW89" s="197">
        <v>0</v>
      </c>
      <c r="AX89" s="197">
        <v>0</v>
      </c>
      <c r="AY89" s="197">
        <v>0</v>
      </c>
      <c r="AZ89" s="197">
        <v>0</v>
      </c>
      <c r="BA89" s="197">
        <v>0</v>
      </c>
      <c r="BB89" s="197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0</v>
      </c>
      <c r="H90" s="197">
        <v>0</v>
      </c>
      <c r="I90" s="197">
        <v>0</v>
      </c>
      <c r="J90" s="197">
        <v>0</v>
      </c>
      <c r="K90" s="197">
        <v>0</v>
      </c>
      <c r="L90" s="197">
        <v>0</v>
      </c>
      <c r="M90" s="197">
        <v>0</v>
      </c>
      <c r="N90" s="197">
        <v>0</v>
      </c>
      <c r="O90" s="197">
        <v>0</v>
      </c>
      <c r="P90" s="197">
        <v>0</v>
      </c>
      <c r="Q90" s="197">
        <v>0</v>
      </c>
      <c r="R90" s="197">
        <v>0</v>
      </c>
      <c r="S90" s="197">
        <v>0</v>
      </c>
      <c r="T90" s="197">
        <v>0</v>
      </c>
      <c r="U90" s="197">
        <v>0</v>
      </c>
      <c r="V90" s="197">
        <v>0</v>
      </c>
      <c r="W90" s="197">
        <v>0</v>
      </c>
      <c r="X90" s="197">
        <v>0</v>
      </c>
      <c r="Y90" s="197">
        <v>0</v>
      </c>
      <c r="Z90">
        <v>0</v>
      </c>
      <c r="AA90" s="197">
        <v>2.08</v>
      </c>
      <c r="AB90" s="197">
        <v>0</v>
      </c>
      <c r="AC90" s="197">
        <v>0</v>
      </c>
      <c r="AD90" s="197">
        <v>0</v>
      </c>
      <c r="AE90" s="197">
        <v>45.91</v>
      </c>
      <c r="AF90" s="197">
        <v>0</v>
      </c>
      <c r="AG90" s="197">
        <v>0</v>
      </c>
      <c r="AH90" s="197">
        <v>0</v>
      </c>
      <c r="AI90" s="197">
        <v>18.7</v>
      </c>
      <c r="AJ90" s="197">
        <v>0</v>
      </c>
      <c r="AK90" s="197">
        <v>0</v>
      </c>
      <c r="AL90" s="197">
        <v>0</v>
      </c>
      <c r="AM90" s="197">
        <v>0</v>
      </c>
      <c r="AN90" s="197">
        <v>0</v>
      </c>
      <c r="AO90">
        <v>0</v>
      </c>
      <c r="AP90" s="197">
        <v>0</v>
      </c>
      <c r="AQ90" s="197">
        <v>0</v>
      </c>
      <c r="AR90" s="197">
        <v>0</v>
      </c>
      <c r="AS90" s="197">
        <v>0</v>
      </c>
      <c r="AT90">
        <v>0</v>
      </c>
      <c r="AU90">
        <v>0</v>
      </c>
      <c r="AV90" s="197">
        <v>0</v>
      </c>
      <c r="AW90" s="197">
        <v>0</v>
      </c>
      <c r="AX90" s="197">
        <v>0</v>
      </c>
      <c r="AY90" s="197">
        <v>0</v>
      </c>
      <c r="AZ90" s="197">
        <v>0</v>
      </c>
      <c r="BA90" s="197">
        <v>0</v>
      </c>
      <c r="BB90" s="197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0</v>
      </c>
      <c r="H91" s="197">
        <v>0</v>
      </c>
      <c r="I91" s="197">
        <v>0</v>
      </c>
      <c r="J91" s="197">
        <v>0</v>
      </c>
      <c r="K91" s="197">
        <v>0</v>
      </c>
      <c r="L91" s="197">
        <v>0</v>
      </c>
      <c r="M91" s="197">
        <v>0</v>
      </c>
      <c r="N91" s="197">
        <v>0</v>
      </c>
      <c r="O91" s="197">
        <v>0</v>
      </c>
      <c r="P91" s="197">
        <v>0</v>
      </c>
      <c r="Q91" s="197">
        <v>0</v>
      </c>
      <c r="R91" s="197">
        <v>0</v>
      </c>
      <c r="S91" s="197">
        <v>0</v>
      </c>
      <c r="T91" s="197">
        <v>0</v>
      </c>
      <c r="U91" s="197">
        <v>0</v>
      </c>
      <c r="V91" s="197">
        <v>0</v>
      </c>
      <c r="W91" s="197">
        <v>0</v>
      </c>
      <c r="X91" s="197">
        <v>0</v>
      </c>
      <c r="Y91" s="197">
        <v>0</v>
      </c>
      <c r="Z91">
        <v>0</v>
      </c>
      <c r="AA91" s="197">
        <v>2.08</v>
      </c>
      <c r="AB91" s="197">
        <v>0</v>
      </c>
      <c r="AC91" s="197">
        <v>0</v>
      </c>
      <c r="AD91" s="197">
        <v>0</v>
      </c>
      <c r="AE91" s="197">
        <v>46.66</v>
      </c>
      <c r="AF91" s="197">
        <v>0</v>
      </c>
      <c r="AG91" s="197">
        <v>0</v>
      </c>
      <c r="AH91" s="197">
        <v>0</v>
      </c>
      <c r="AI91" s="197">
        <v>18.7</v>
      </c>
      <c r="AJ91" s="197">
        <v>0</v>
      </c>
      <c r="AK91" s="197">
        <v>0</v>
      </c>
      <c r="AL91" s="197">
        <v>0</v>
      </c>
      <c r="AM91" s="197">
        <v>0</v>
      </c>
      <c r="AN91" s="197">
        <v>0</v>
      </c>
      <c r="AO91">
        <v>0</v>
      </c>
      <c r="AP91" s="197">
        <v>0</v>
      </c>
      <c r="AQ91" s="197">
        <v>0</v>
      </c>
      <c r="AR91" s="197">
        <v>0</v>
      </c>
      <c r="AS91" s="197">
        <v>0</v>
      </c>
      <c r="AT91">
        <v>0</v>
      </c>
      <c r="AU91">
        <v>0</v>
      </c>
      <c r="AV91" s="197">
        <v>0</v>
      </c>
      <c r="AW91" s="197">
        <v>0</v>
      </c>
      <c r="AX91" s="197">
        <v>0</v>
      </c>
      <c r="AY91" s="197">
        <v>0</v>
      </c>
      <c r="AZ91" s="197">
        <v>0</v>
      </c>
      <c r="BA91" s="197">
        <v>0</v>
      </c>
      <c r="BB91" s="197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0</v>
      </c>
      <c r="H92" s="197">
        <v>0</v>
      </c>
      <c r="I92" s="197">
        <v>0</v>
      </c>
      <c r="J92" s="197">
        <v>0</v>
      </c>
      <c r="K92" s="197">
        <v>0</v>
      </c>
      <c r="L92" s="197">
        <v>0</v>
      </c>
      <c r="M92" s="197">
        <v>0</v>
      </c>
      <c r="N92" s="197">
        <v>0</v>
      </c>
      <c r="O92" s="197">
        <v>0</v>
      </c>
      <c r="P92" s="197">
        <v>0</v>
      </c>
      <c r="Q92" s="197">
        <v>0</v>
      </c>
      <c r="R92" s="197">
        <v>0</v>
      </c>
      <c r="S92" s="197">
        <v>0</v>
      </c>
      <c r="T92" s="197">
        <v>0</v>
      </c>
      <c r="U92" s="197">
        <v>0</v>
      </c>
      <c r="V92" s="197">
        <v>0</v>
      </c>
      <c r="W92" s="197">
        <v>0</v>
      </c>
      <c r="X92" s="197">
        <v>0</v>
      </c>
      <c r="Y92" s="197">
        <v>0</v>
      </c>
      <c r="Z92">
        <v>0</v>
      </c>
      <c r="AA92" s="197">
        <v>2.08</v>
      </c>
      <c r="AB92" s="197">
        <v>0</v>
      </c>
      <c r="AC92" s="197">
        <v>0</v>
      </c>
      <c r="AD92" s="197">
        <v>0</v>
      </c>
      <c r="AE92" s="197">
        <v>46.66</v>
      </c>
      <c r="AF92" s="197">
        <v>0</v>
      </c>
      <c r="AG92" s="197">
        <v>0</v>
      </c>
      <c r="AH92" s="197">
        <v>0</v>
      </c>
      <c r="AI92" s="197">
        <v>18.7</v>
      </c>
      <c r="AJ92" s="197">
        <v>0</v>
      </c>
      <c r="AK92" s="197">
        <v>0</v>
      </c>
      <c r="AL92" s="197">
        <v>0</v>
      </c>
      <c r="AM92" s="197">
        <v>0</v>
      </c>
      <c r="AN92" s="197">
        <v>0</v>
      </c>
      <c r="AO92">
        <v>0</v>
      </c>
      <c r="AP92" s="197">
        <v>0</v>
      </c>
      <c r="AQ92" s="197">
        <v>0</v>
      </c>
      <c r="AR92" s="197">
        <v>0</v>
      </c>
      <c r="AS92" s="197">
        <v>0</v>
      </c>
      <c r="AT92">
        <v>0</v>
      </c>
      <c r="AU92">
        <v>0</v>
      </c>
      <c r="AV92" s="197">
        <v>0</v>
      </c>
      <c r="AW92" s="197">
        <v>0</v>
      </c>
      <c r="AX92" s="197">
        <v>0</v>
      </c>
      <c r="AY92" s="197">
        <v>0</v>
      </c>
      <c r="AZ92" s="197">
        <v>0</v>
      </c>
      <c r="BA92" s="197">
        <v>0</v>
      </c>
      <c r="BB92" s="197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0</v>
      </c>
      <c r="H93" s="197">
        <v>0</v>
      </c>
      <c r="I93" s="197">
        <v>0</v>
      </c>
      <c r="J93" s="197">
        <v>0</v>
      </c>
      <c r="K93" s="197">
        <v>0</v>
      </c>
      <c r="L93" s="197">
        <v>0</v>
      </c>
      <c r="M93" s="197">
        <v>0</v>
      </c>
      <c r="N93" s="197">
        <v>0</v>
      </c>
      <c r="O93" s="197">
        <v>0</v>
      </c>
      <c r="P93" s="197">
        <v>0</v>
      </c>
      <c r="Q93" s="197">
        <v>0</v>
      </c>
      <c r="R93" s="197">
        <v>0</v>
      </c>
      <c r="S93" s="197">
        <v>0</v>
      </c>
      <c r="T93" s="197">
        <v>0</v>
      </c>
      <c r="U93" s="197">
        <v>0</v>
      </c>
      <c r="V93" s="197">
        <v>0</v>
      </c>
      <c r="W93" s="197">
        <v>0</v>
      </c>
      <c r="X93" s="197">
        <v>0</v>
      </c>
      <c r="Y93" s="197">
        <v>0</v>
      </c>
      <c r="Z93">
        <v>0</v>
      </c>
      <c r="AA93" s="197">
        <v>2.08</v>
      </c>
      <c r="AB93" s="197">
        <v>0</v>
      </c>
      <c r="AC93" s="197">
        <v>0</v>
      </c>
      <c r="AD93" s="197">
        <v>0</v>
      </c>
      <c r="AE93" s="197">
        <v>46.66</v>
      </c>
      <c r="AF93" s="197">
        <v>0</v>
      </c>
      <c r="AG93" s="197">
        <v>0</v>
      </c>
      <c r="AH93" s="197">
        <v>0</v>
      </c>
      <c r="AI93" s="197">
        <v>19</v>
      </c>
      <c r="AJ93" s="197">
        <v>0</v>
      </c>
      <c r="AK93" s="197">
        <v>0</v>
      </c>
      <c r="AL93" s="197">
        <v>0</v>
      </c>
      <c r="AM93" s="197">
        <v>0</v>
      </c>
      <c r="AN93" s="197">
        <v>0</v>
      </c>
      <c r="AO93">
        <v>0</v>
      </c>
      <c r="AP93" s="197">
        <v>0</v>
      </c>
      <c r="AQ93" s="197">
        <v>0</v>
      </c>
      <c r="AR93" s="197">
        <v>0</v>
      </c>
      <c r="AS93" s="197">
        <v>0</v>
      </c>
      <c r="AT93">
        <v>0</v>
      </c>
      <c r="AU93">
        <v>0</v>
      </c>
      <c r="AV93" s="197">
        <v>0</v>
      </c>
      <c r="AW93" s="197">
        <v>0</v>
      </c>
      <c r="AX93" s="197">
        <v>0</v>
      </c>
      <c r="AY93" s="197">
        <v>0</v>
      </c>
      <c r="AZ93" s="197">
        <v>0</v>
      </c>
      <c r="BA93" s="197">
        <v>0</v>
      </c>
      <c r="BB93" s="197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0</v>
      </c>
      <c r="H94" s="197">
        <v>0</v>
      </c>
      <c r="I94" s="197">
        <v>0</v>
      </c>
      <c r="J94" s="197">
        <v>0</v>
      </c>
      <c r="K94" s="197">
        <v>0</v>
      </c>
      <c r="L94" s="197">
        <v>0</v>
      </c>
      <c r="M94" s="197">
        <v>0</v>
      </c>
      <c r="N94" s="197">
        <v>0</v>
      </c>
      <c r="O94" s="197">
        <v>0</v>
      </c>
      <c r="P94" s="197">
        <v>0</v>
      </c>
      <c r="Q94" s="197">
        <v>0</v>
      </c>
      <c r="R94" s="197">
        <v>0</v>
      </c>
      <c r="S94" s="197">
        <v>0</v>
      </c>
      <c r="T94" s="197">
        <v>0</v>
      </c>
      <c r="U94" s="197">
        <v>0</v>
      </c>
      <c r="V94" s="197">
        <v>0</v>
      </c>
      <c r="W94" s="197">
        <v>0</v>
      </c>
      <c r="X94" s="197">
        <v>0</v>
      </c>
      <c r="Y94" s="197">
        <v>0</v>
      </c>
      <c r="Z94">
        <v>0</v>
      </c>
      <c r="AA94" s="197">
        <v>2.08</v>
      </c>
      <c r="AB94" s="197">
        <v>0</v>
      </c>
      <c r="AC94" s="197">
        <v>0</v>
      </c>
      <c r="AD94" s="197">
        <v>0</v>
      </c>
      <c r="AE94" s="197">
        <v>46.66</v>
      </c>
      <c r="AF94" s="197">
        <v>0</v>
      </c>
      <c r="AG94" s="197">
        <v>0</v>
      </c>
      <c r="AH94" s="197">
        <v>0</v>
      </c>
      <c r="AI94" s="197">
        <v>19</v>
      </c>
      <c r="AJ94" s="197">
        <v>0</v>
      </c>
      <c r="AK94" s="197">
        <v>0</v>
      </c>
      <c r="AL94" s="197">
        <v>0</v>
      </c>
      <c r="AM94" s="197">
        <v>0</v>
      </c>
      <c r="AN94" s="197">
        <v>0</v>
      </c>
      <c r="AO94">
        <v>0</v>
      </c>
      <c r="AP94" s="197">
        <v>0</v>
      </c>
      <c r="AQ94" s="197">
        <v>0</v>
      </c>
      <c r="AR94" s="197">
        <v>0</v>
      </c>
      <c r="AS94" s="197">
        <v>0</v>
      </c>
      <c r="AT94">
        <v>0</v>
      </c>
      <c r="AU94">
        <v>0</v>
      </c>
      <c r="AV94" s="197">
        <v>0</v>
      </c>
      <c r="AW94" s="197">
        <v>0</v>
      </c>
      <c r="AX94" s="197">
        <v>0</v>
      </c>
      <c r="AY94" s="197">
        <v>0</v>
      </c>
      <c r="AZ94" s="197">
        <v>0</v>
      </c>
      <c r="BA94" s="197">
        <v>0</v>
      </c>
      <c r="BB94" s="197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0</v>
      </c>
      <c r="H95" s="197">
        <v>0</v>
      </c>
      <c r="I95" s="197">
        <v>0</v>
      </c>
      <c r="J95" s="197">
        <v>0</v>
      </c>
      <c r="K95" s="197">
        <v>0</v>
      </c>
      <c r="L95" s="197">
        <v>0</v>
      </c>
      <c r="M95" s="197">
        <v>0</v>
      </c>
      <c r="N95" s="197">
        <v>0</v>
      </c>
      <c r="O95" s="197">
        <v>0</v>
      </c>
      <c r="P95" s="197">
        <v>0</v>
      </c>
      <c r="Q95" s="197">
        <v>0</v>
      </c>
      <c r="R95" s="197">
        <v>0</v>
      </c>
      <c r="S95" s="197">
        <v>0</v>
      </c>
      <c r="T95" s="197">
        <v>0</v>
      </c>
      <c r="U95" s="197">
        <v>0</v>
      </c>
      <c r="V95" s="197">
        <v>0</v>
      </c>
      <c r="W95" s="197">
        <v>0</v>
      </c>
      <c r="X95" s="197">
        <v>0</v>
      </c>
      <c r="Y95" s="197">
        <v>0</v>
      </c>
      <c r="Z95">
        <v>0</v>
      </c>
      <c r="AA95" s="197">
        <v>2.08</v>
      </c>
      <c r="AB95" s="197">
        <v>0</v>
      </c>
      <c r="AC95" s="197">
        <v>0</v>
      </c>
      <c r="AD95" s="197">
        <v>0</v>
      </c>
      <c r="AE95" s="197">
        <v>46.66</v>
      </c>
      <c r="AF95" s="197">
        <v>0</v>
      </c>
      <c r="AG95" s="197">
        <v>0</v>
      </c>
      <c r="AH95" s="197">
        <v>0</v>
      </c>
      <c r="AI95" s="197">
        <v>19</v>
      </c>
      <c r="AJ95" s="197">
        <v>0</v>
      </c>
      <c r="AK95" s="197">
        <v>0</v>
      </c>
      <c r="AL95" s="197">
        <v>0</v>
      </c>
      <c r="AM95" s="197">
        <v>0</v>
      </c>
      <c r="AN95" s="197">
        <v>0</v>
      </c>
      <c r="AO95">
        <v>0</v>
      </c>
      <c r="AP95" s="197">
        <v>0</v>
      </c>
      <c r="AQ95" s="197">
        <v>0</v>
      </c>
      <c r="AR95" s="197">
        <v>0</v>
      </c>
      <c r="AS95" s="197">
        <v>0</v>
      </c>
      <c r="AT95">
        <v>0</v>
      </c>
      <c r="AU95">
        <v>0</v>
      </c>
      <c r="AV95" s="197">
        <v>0</v>
      </c>
      <c r="AW95" s="197">
        <v>0</v>
      </c>
      <c r="AX95" s="197">
        <v>0</v>
      </c>
      <c r="AY95" s="197">
        <v>0</v>
      </c>
      <c r="AZ95" s="197">
        <v>0</v>
      </c>
      <c r="BA95" s="197">
        <v>0</v>
      </c>
      <c r="BB95" s="197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0</v>
      </c>
      <c r="H96" s="197">
        <v>0</v>
      </c>
      <c r="I96" s="197">
        <v>0</v>
      </c>
      <c r="J96" s="197">
        <v>0</v>
      </c>
      <c r="K96" s="197">
        <v>0</v>
      </c>
      <c r="L96" s="197">
        <v>0</v>
      </c>
      <c r="M96" s="197">
        <v>0</v>
      </c>
      <c r="N96" s="197">
        <v>0</v>
      </c>
      <c r="O96" s="197">
        <v>0</v>
      </c>
      <c r="P96" s="197">
        <v>0</v>
      </c>
      <c r="Q96" s="197">
        <v>0</v>
      </c>
      <c r="R96" s="197">
        <v>0</v>
      </c>
      <c r="S96" s="197">
        <v>0</v>
      </c>
      <c r="T96" s="197">
        <v>0</v>
      </c>
      <c r="U96" s="197">
        <v>0</v>
      </c>
      <c r="V96" s="197">
        <v>0</v>
      </c>
      <c r="W96" s="197">
        <v>0</v>
      </c>
      <c r="X96" s="197">
        <v>0</v>
      </c>
      <c r="Y96" s="197">
        <v>0</v>
      </c>
      <c r="Z96">
        <v>0</v>
      </c>
      <c r="AA96" s="197">
        <v>2.08</v>
      </c>
      <c r="AB96" s="197">
        <v>0</v>
      </c>
      <c r="AC96" s="197">
        <v>0</v>
      </c>
      <c r="AD96" s="197">
        <v>0</v>
      </c>
      <c r="AE96" s="197">
        <v>46.66</v>
      </c>
      <c r="AF96" s="197">
        <v>0</v>
      </c>
      <c r="AG96" s="197">
        <v>0</v>
      </c>
      <c r="AH96" s="197">
        <v>0</v>
      </c>
      <c r="AI96" s="197">
        <v>19</v>
      </c>
      <c r="AJ96" s="197">
        <v>0</v>
      </c>
      <c r="AK96" s="197">
        <v>0</v>
      </c>
      <c r="AL96" s="197">
        <v>0</v>
      </c>
      <c r="AM96" s="197">
        <v>0</v>
      </c>
      <c r="AN96" s="197">
        <v>0</v>
      </c>
      <c r="AO96">
        <v>0</v>
      </c>
      <c r="AP96" s="197">
        <v>0</v>
      </c>
      <c r="AQ96" s="197">
        <v>0</v>
      </c>
      <c r="AR96" s="197">
        <v>0</v>
      </c>
      <c r="AS96" s="197">
        <v>0</v>
      </c>
      <c r="AT96">
        <v>0</v>
      </c>
      <c r="AU96">
        <v>0</v>
      </c>
      <c r="AV96" s="197">
        <v>0</v>
      </c>
      <c r="AW96" s="197">
        <v>0</v>
      </c>
      <c r="AX96" s="197">
        <v>0</v>
      </c>
      <c r="AY96" s="197">
        <v>0</v>
      </c>
      <c r="AZ96" s="197">
        <v>0</v>
      </c>
      <c r="BA96" s="197">
        <v>0</v>
      </c>
      <c r="BB96" s="197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0</v>
      </c>
      <c r="H97" s="197">
        <v>0</v>
      </c>
      <c r="I97" s="197">
        <v>0</v>
      </c>
      <c r="J97" s="197">
        <v>0</v>
      </c>
      <c r="K97" s="197">
        <v>0</v>
      </c>
      <c r="L97" s="197">
        <v>0</v>
      </c>
      <c r="M97" s="197">
        <v>0</v>
      </c>
      <c r="N97" s="197">
        <v>0</v>
      </c>
      <c r="O97" s="197">
        <v>0</v>
      </c>
      <c r="P97" s="197">
        <v>0</v>
      </c>
      <c r="Q97" s="197">
        <v>0</v>
      </c>
      <c r="R97" s="197">
        <v>0</v>
      </c>
      <c r="S97" s="197">
        <v>0</v>
      </c>
      <c r="T97" s="197">
        <v>0</v>
      </c>
      <c r="U97" s="197">
        <v>0</v>
      </c>
      <c r="V97" s="197">
        <v>0</v>
      </c>
      <c r="W97" s="197">
        <v>0</v>
      </c>
      <c r="X97" s="197">
        <v>0</v>
      </c>
      <c r="Y97" s="197">
        <v>0</v>
      </c>
      <c r="Z97">
        <v>0</v>
      </c>
      <c r="AA97" s="197">
        <v>2.08</v>
      </c>
      <c r="AB97" s="197">
        <v>0</v>
      </c>
      <c r="AC97" s="197">
        <v>0</v>
      </c>
      <c r="AD97" s="197">
        <v>0</v>
      </c>
      <c r="AE97" s="197">
        <v>46.66</v>
      </c>
      <c r="AF97" s="197">
        <v>0</v>
      </c>
      <c r="AG97" s="197">
        <v>0</v>
      </c>
      <c r="AH97" s="197">
        <v>0</v>
      </c>
      <c r="AI97" s="197">
        <v>19</v>
      </c>
      <c r="AJ97" s="197">
        <v>0</v>
      </c>
      <c r="AK97" s="197">
        <v>0</v>
      </c>
      <c r="AL97" s="197">
        <v>0</v>
      </c>
      <c r="AM97" s="197">
        <v>0</v>
      </c>
      <c r="AN97" s="197">
        <v>0</v>
      </c>
      <c r="AO97">
        <v>0</v>
      </c>
      <c r="AP97" s="197">
        <v>0</v>
      </c>
      <c r="AQ97" s="197">
        <v>0</v>
      </c>
      <c r="AR97" s="197">
        <v>0</v>
      </c>
      <c r="AS97" s="197">
        <v>0</v>
      </c>
      <c r="AT97">
        <v>0</v>
      </c>
      <c r="AU97">
        <v>0</v>
      </c>
      <c r="AV97" s="197">
        <v>0</v>
      </c>
      <c r="AW97" s="197">
        <v>0</v>
      </c>
      <c r="AX97" s="197">
        <v>0</v>
      </c>
      <c r="AY97" s="197">
        <v>0</v>
      </c>
      <c r="AZ97" s="197">
        <v>0</v>
      </c>
      <c r="BA97" s="197">
        <v>0</v>
      </c>
      <c r="BB97" s="1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0</v>
      </c>
      <c r="H98" s="197">
        <v>0</v>
      </c>
      <c r="I98" s="197">
        <v>0</v>
      </c>
      <c r="J98" s="197">
        <v>0</v>
      </c>
      <c r="K98" s="197">
        <v>0</v>
      </c>
      <c r="L98" s="197">
        <v>0</v>
      </c>
      <c r="M98" s="197">
        <v>0</v>
      </c>
      <c r="N98" s="197">
        <v>0</v>
      </c>
      <c r="O98" s="197">
        <v>0</v>
      </c>
      <c r="P98" s="197">
        <v>0</v>
      </c>
      <c r="Q98" s="197">
        <v>0</v>
      </c>
      <c r="R98" s="197">
        <v>0</v>
      </c>
      <c r="S98" s="197">
        <v>0</v>
      </c>
      <c r="T98" s="197">
        <v>0</v>
      </c>
      <c r="U98" s="197">
        <v>0</v>
      </c>
      <c r="V98" s="197">
        <v>0</v>
      </c>
      <c r="W98" s="197">
        <v>0</v>
      </c>
      <c r="X98" s="197">
        <v>0</v>
      </c>
      <c r="Y98" s="197">
        <v>0</v>
      </c>
      <c r="Z98">
        <v>0</v>
      </c>
      <c r="AA98" s="197">
        <v>2.08</v>
      </c>
      <c r="AB98" s="197">
        <v>0</v>
      </c>
      <c r="AC98" s="197">
        <v>0</v>
      </c>
      <c r="AD98" s="197">
        <v>0</v>
      </c>
      <c r="AE98" s="197">
        <v>46.66</v>
      </c>
      <c r="AF98" s="197">
        <v>0</v>
      </c>
      <c r="AG98" s="197">
        <v>0</v>
      </c>
      <c r="AH98" s="197">
        <v>0</v>
      </c>
      <c r="AI98" s="197">
        <v>19</v>
      </c>
      <c r="AJ98" s="197">
        <v>0</v>
      </c>
      <c r="AK98" s="197">
        <v>0</v>
      </c>
      <c r="AL98" s="197">
        <v>0</v>
      </c>
      <c r="AM98" s="197">
        <v>0</v>
      </c>
      <c r="AN98" s="197">
        <v>0</v>
      </c>
      <c r="AO98">
        <v>0</v>
      </c>
      <c r="AP98" s="197">
        <v>0</v>
      </c>
      <c r="AQ98" s="197">
        <v>0</v>
      </c>
      <c r="AR98" s="197">
        <v>0</v>
      </c>
      <c r="AS98" s="197">
        <v>0</v>
      </c>
      <c r="AT98">
        <v>0</v>
      </c>
      <c r="AU98">
        <v>0</v>
      </c>
      <c r="AV98" s="197">
        <v>0</v>
      </c>
      <c r="AW98" s="197">
        <v>0</v>
      </c>
      <c r="AX98" s="197">
        <v>0</v>
      </c>
      <c r="AY98" s="197">
        <v>0</v>
      </c>
      <c r="AZ98" s="197">
        <v>0</v>
      </c>
      <c r="BA98" s="197">
        <v>0</v>
      </c>
      <c r="BB98" s="197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4.8595000000000041E-2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1.0906174999999998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0.45362499999999994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456</v>
      </c>
      <c r="L1" t="s">
        <v>18</v>
      </c>
      <c r="M1" t="s">
        <v>27</v>
      </c>
      <c r="N1" t="s">
        <v>28</v>
      </c>
      <c r="O1" t="s">
        <v>29</v>
      </c>
      <c r="P1" t="s">
        <v>457</v>
      </c>
      <c r="Q1" t="s">
        <v>458</v>
      </c>
      <c r="R1" t="s">
        <v>459</v>
      </c>
      <c r="S1" t="s">
        <v>460</v>
      </c>
      <c r="T1" t="s">
        <v>41</v>
      </c>
      <c r="U1" t="s">
        <v>31</v>
      </c>
      <c r="V1" t="s">
        <v>461</v>
      </c>
      <c r="W1" t="s">
        <v>462</v>
      </c>
      <c r="X1" t="s">
        <v>463</v>
      </c>
      <c r="Y1" t="s">
        <v>464</v>
      </c>
      <c r="AA1" t="s">
        <v>201</v>
      </c>
      <c r="AB1" t="s">
        <v>202</v>
      </c>
      <c r="AC1" t="s">
        <v>465</v>
      </c>
      <c r="AD1" t="s">
        <v>466</v>
      </c>
      <c r="AE1" t="s">
        <v>467</v>
      </c>
      <c r="AF1" t="s">
        <v>468</v>
      </c>
      <c r="AG1" t="s">
        <v>469</v>
      </c>
      <c r="AH1" t="s">
        <v>470</v>
      </c>
      <c r="AI1" t="s">
        <v>209</v>
      </c>
      <c r="AJ1" t="s">
        <v>210</v>
      </c>
      <c r="AK1" t="s">
        <v>471</v>
      </c>
      <c r="AL1" t="s">
        <v>472</v>
      </c>
      <c r="AM1" t="s">
        <v>473</v>
      </c>
      <c r="AN1" t="s">
        <v>474</v>
      </c>
      <c r="AP1" t="s">
        <v>475</v>
      </c>
      <c r="AQ1" t="s">
        <v>476</v>
      </c>
      <c r="AR1" t="s">
        <v>477</v>
      </c>
      <c r="AS1" t="s">
        <v>454</v>
      </c>
      <c r="AV1" t="s">
        <v>347</v>
      </c>
      <c r="AW1" t="s">
        <v>348</v>
      </c>
      <c r="AX1" t="s">
        <v>350</v>
      </c>
      <c r="AY1" t="s">
        <v>453</v>
      </c>
      <c r="AZ1" t="s">
        <v>420</v>
      </c>
      <c r="BA1" t="s">
        <v>426</v>
      </c>
      <c r="BB1" t="s">
        <v>430</v>
      </c>
    </row>
    <row r="2" spans="1:96">
      <c r="A2" s="216"/>
    </row>
    <row r="3" spans="1:96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0</v>
      </c>
      <c r="H3" s="197">
        <v>0</v>
      </c>
      <c r="I3" s="197">
        <v>0</v>
      </c>
      <c r="J3" s="197">
        <v>0</v>
      </c>
      <c r="K3" s="197">
        <v>0</v>
      </c>
      <c r="L3" s="197">
        <v>0</v>
      </c>
      <c r="M3" s="197">
        <v>0</v>
      </c>
      <c r="N3" s="197">
        <v>0</v>
      </c>
      <c r="O3" s="197">
        <v>0</v>
      </c>
      <c r="P3" s="197">
        <v>0</v>
      </c>
      <c r="Q3" s="197">
        <v>0</v>
      </c>
      <c r="R3" s="197">
        <v>0</v>
      </c>
      <c r="S3" s="197">
        <v>0</v>
      </c>
      <c r="T3" s="197">
        <v>0</v>
      </c>
      <c r="U3" s="197">
        <v>0</v>
      </c>
      <c r="V3" s="197">
        <v>0</v>
      </c>
      <c r="W3" s="197">
        <v>0</v>
      </c>
      <c r="X3" s="197">
        <v>0</v>
      </c>
      <c r="Y3" s="197">
        <v>0</v>
      </c>
      <c r="Z3">
        <v>0</v>
      </c>
      <c r="AA3" s="197">
        <v>0</v>
      </c>
      <c r="AB3" s="197">
        <v>0</v>
      </c>
      <c r="AC3" s="197">
        <v>0</v>
      </c>
      <c r="AD3" s="197">
        <v>0</v>
      </c>
      <c r="AE3" s="197">
        <v>9.5399999999999991</v>
      </c>
      <c r="AF3" s="197">
        <v>0</v>
      </c>
      <c r="AG3" s="197">
        <v>0</v>
      </c>
      <c r="AH3" s="197">
        <v>0</v>
      </c>
      <c r="AI3" s="197">
        <v>5</v>
      </c>
      <c r="AJ3" s="197">
        <v>0</v>
      </c>
      <c r="AK3" s="197">
        <v>0</v>
      </c>
      <c r="AL3" s="197">
        <v>0</v>
      </c>
      <c r="AM3" s="197">
        <v>0</v>
      </c>
      <c r="AN3" s="197">
        <v>0</v>
      </c>
      <c r="AO3">
        <v>0</v>
      </c>
      <c r="AP3" s="197">
        <v>0</v>
      </c>
      <c r="AQ3" s="197">
        <v>0</v>
      </c>
      <c r="AR3" s="197">
        <v>0</v>
      </c>
      <c r="AS3" s="197">
        <v>0</v>
      </c>
      <c r="AT3">
        <v>0</v>
      </c>
      <c r="AU3">
        <v>0</v>
      </c>
      <c r="AV3" s="197">
        <v>0</v>
      </c>
      <c r="AW3" s="197">
        <v>0</v>
      </c>
      <c r="AX3" s="197">
        <v>0</v>
      </c>
      <c r="AY3" s="197">
        <v>0</v>
      </c>
      <c r="AZ3" s="197">
        <v>0</v>
      </c>
      <c r="BA3" s="197">
        <v>0</v>
      </c>
      <c r="BB3" s="197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0</v>
      </c>
      <c r="H4" s="197">
        <v>0</v>
      </c>
      <c r="I4" s="197">
        <v>0</v>
      </c>
      <c r="J4" s="197">
        <v>0</v>
      </c>
      <c r="K4" s="197">
        <v>0</v>
      </c>
      <c r="L4" s="197">
        <v>0</v>
      </c>
      <c r="M4" s="197">
        <v>0</v>
      </c>
      <c r="N4" s="197">
        <v>0</v>
      </c>
      <c r="O4" s="197">
        <v>0</v>
      </c>
      <c r="P4" s="197">
        <v>0</v>
      </c>
      <c r="Q4" s="197">
        <v>0</v>
      </c>
      <c r="R4" s="197">
        <v>0</v>
      </c>
      <c r="S4" s="197">
        <v>0</v>
      </c>
      <c r="T4" s="197">
        <v>0</v>
      </c>
      <c r="U4" s="197">
        <v>0</v>
      </c>
      <c r="V4" s="197">
        <v>0</v>
      </c>
      <c r="W4" s="197">
        <v>0</v>
      </c>
      <c r="X4" s="197">
        <v>0</v>
      </c>
      <c r="Y4" s="197">
        <v>0</v>
      </c>
      <c r="Z4">
        <v>0</v>
      </c>
      <c r="AA4" s="197">
        <v>0</v>
      </c>
      <c r="AB4" s="197">
        <v>0</v>
      </c>
      <c r="AC4" s="197">
        <v>0</v>
      </c>
      <c r="AD4" s="197">
        <v>0</v>
      </c>
      <c r="AE4" s="197">
        <v>9.5399999999999991</v>
      </c>
      <c r="AF4" s="197">
        <v>0</v>
      </c>
      <c r="AG4" s="197">
        <v>0</v>
      </c>
      <c r="AH4" s="197">
        <v>0</v>
      </c>
      <c r="AI4" s="197">
        <v>5</v>
      </c>
      <c r="AJ4" s="197">
        <v>0</v>
      </c>
      <c r="AK4" s="197">
        <v>0</v>
      </c>
      <c r="AL4" s="197">
        <v>0</v>
      </c>
      <c r="AM4" s="197">
        <v>0</v>
      </c>
      <c r="AN4" s="197">
        <v>0</v>
      </c>
      <c r="AO4">
        <v>0</v>
      </c>
      <c r="AP4" s="197">
        <v>0</v>
      </c>
      <c r="AQ4" s="197">
        <v>0</v>
      </c>
      <c r="AR4" s="197">
        <v>0</v>
      </c>
      <c r="AS4" s="197">
        <v>0</v>
      </c>
      <c r="AT4">
        <v>0</v>
      </c>
      <c r="AU4">
        <v>0</v>
      </c>
      <c r="AV4" s="197">
        <v>0</v>
      </c>
      <c r="AW4" s="197">
        <v>0</v>
      </c>
      <c r="AX4" s="197">
        <v>0</v>
      </c>
      <c r="AY4" s="197">
        <v>0</v>
      </c>
      <c r="AZ4" s="197">
        <v>0</v>
      </c>
      <c r="BA4" s="197">
        <v>0</v>
      </c>
      <c r="BB4" s="197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0</v>
      </c>
      <c r="H5" s="197">
        <v>0</v>
      </c>
      <c r="I5" s="197">
        <v>0</v>
      </c>
      <c r="J5" s="197">
        <v>0</v>
      </c>
      <c r="K5" s="197">
        <v>0</v>
      </c>
      <c r="L5" s="197">
        <v>0</v>
      </c>
      <c r="M5" s="197">
        <v>0</v>
      </c>
      <c r="N5" s="197">
        <v>0</v>
      </c>
      <c r="O5" s="197">
        <v>0</v>
      </c>
      <c r="P5" s="197">
        <v>0</v>
      </c>
      <c r="Q5" s="197">
        <v>0</v>
      </c>
      <c r="R5" s="197">
        <v>0</v>
      </c>
      <c r="S5" s="197">
        <v>0</v>
      </c>
      <c r="T5" s="197">
        <v>0</v>
      </c>
      <c r="U5" s="197">
        <v>0</v>
      </c>
      <c r="V5" s="197">
        <v>0</v>
      </c>
      <c r="W5" s="197">
        <v>0</v>
      </c>
      <c r="X5" s="197">
        <v>0</v>
      </c>
      <c r="Y5" s="197">
        <v>0</v>
      </c>
      <c r="Z5">
        <v>0</v>
      </c>
      <c r="AA5" s="197">
        <v>0</v>
      </c>
      <c r="AB5" s="197">
        <v>0</v>
      </c>
      <c r="AC5" s="197">
        <v>0</v>
      </c>
      <c r="AD5" s="197">
        <v>0</v>
      </c>
      <c r="AE5" s="197">
        <v>9.5399999999999991</v>
      </c>
      <c r="AF5" s="197">
        <v>0</v>
      </c>
      <c r="AG5" s="197">
        <v>0</v>
      </c>
      <c r="AH5" s="197">
        <v>0</v>
      </c>
      <c r="AI5" s="197">
        <v>5</v>
      </c>
      <c r="AJ5" s="197">
        <v>0</v>
      </c>
      <c r="AK5" s="197">
        <v>0</v>
      </c>
      <c r="AL5" s="197">
        <v>0</v>
      </c>
      <c r="AM5" s="197">
        <v>0</v>
      </c>
      <c r="AN5" s="197">
        <v>0</v>
      </c>
      <c r="AO5">
        <v>0</v>
      </c>
      <c r="AP5" s="197">
        <v>0</v>
      </c>
      <c r="AQ5" s="197">
        <v>0</v>
      </c>
      <c r="AR5" s="197">
        <v>0</v>
      </c>
      <c r="AS5" s="197">
        <v>0</v>
      </c>
      <c r="AT5">
        <v>0</v>
      </c>
      <c r="AU5">
        <v>0</v>
      </c>
      <c r="AV5" s="197">
        <v>0</v>
      </c>
      <c r="AW5" s="197">
        <v>0</v>
      </c>
      <c r="AX5" s="197">
        <v>0</v>
      </c>
      <c r="AY5" s="197">
        <v>0</v>
      </c>
      <c r="AZ5" s="197">
        <v>0</v>
      </c>
      <c r="BA5" s="197">
        <v>0</v>
      </c>
      <c r="BB5" s="197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0</v>
      </c>
      <c r="H6" s="197">
        <v>0</v>
      </c>
      <c r="I6" s="197">
        <v>0</v>
      </c>
      <c r="J6" s="197">
        <v>0</v>
      </c>
      <c r="K6" s="197">
        <v>0</v>
      </c>
      <c r="L6" s="197">
        <v>0</v>
      </c>
      <c r="M6" s="197">
        <v>0</v>
      </c>
      <c r="N6" s="197">
        <v>0</v>
      </c>
      <c r="O6" s="197">
        <v>0</v>
      </c>
      <c r="P6" s="197">
        <v>0</v>
      </c>
      <c r="Q6" s="197">
        <v>0</v>
      </c>
      <c r="R6" s="197">
        <v>0</v>
      </c>
      <c r="S6" s="197">
        <v>0</v>
      </c>
      <c r="T6" s="197">
        <v>0</v>
      </c>
      <c r="U6" s="197">
        <v>0</v>
      </c>
      <c r="V6" s="197">
        <v>0</v>
      </c>
      <c r="W6" s="197">
        <v>0</v>
      </c>
      <c r="X6" s="197">
        <v>0</v>
      </c>
      <c r="Y6" s="197">
        <v>0</v>
      </c>
      <c r="Z6">
        <v>0</v>
      </c>
      <c r="AA6" s="197">
        <v>0</v>
      </c>
      <c r="AB6" s="197">
        <v>0</v>
      </c>
      <c r="AC6" s="197">
        <v>0</v>
      </c>
      <c r="AD6" s="197">
        <v>0</v>
      </c>
      <c r="AE6" s="197">
        <v>9.5399999999999991</v>
      </c>
      <c r="AF6" s="197">
        <v>0</v>
      </c>
      <c r="AG6" s="197">
        <v>0</v>
      </c>
      <c r="AH6" s="197">
        <v>0</v>
      </c>
      <c r="AI6" s="197">
        <v>5</v>
      </c>
      <c r="AJ6" s="197">
        <v>0</v>
      </c>
      <c r="AK6" s="197">
        <v>0</v>
      </c>
      <c r="AL6" s="197">
        <v>0</v>
      </c>
      <c r="AM6" s="197">
        <v>0</v>
      </c>
      <c r="AN6" s="197">
        <v>0</v>
      </c>
      <c r="AO6">
        <v>0</v>
      </c>
      <c r="AP6" s="197">
        <v>0</v>
      </c>
      <c r="AQ6" s="197">
        <v>0</v>
      </c>
      <c r="AR6" s="197">
        <v>0</v>
      </c>
      <c r="AS6" s="197">
        <v>0</v>
      </c>
      <c r="AT6">
        <v>0</v>
      </c>
      <c r="AU6">
        <v>0</v>
      </c>
      <c r="AV6" s="197">
        <v>0</v>
      </c>
      <c r="AW6" s="197">
        <v>0</v>
      </c>
      <c r="AX6" s="197">
        <v>0</v>
      </c>
      <c r="AY6" s="197">
        <v>0</v>
      </c>
      <c r="AZ6" s="197">
        <v>0</v>
      </c>
      <c r="BA6" s="197">
        <v>0</v>
      </c>
      <c r="BB6" s="197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0</v>
      </c>
      <c r="H7" s="197">
        <v>0</v>
      </c>
      <c r="I7" s="197">
        <v>0</v>
      </c>
      <c r="J7" s="197">
        <v>0</v>
      </c>
      <c r="K7" s="197">
        <v>0</v>
      </c>
      <c r="L7" s="197">
        <v>0</v>
      </c>
      <c r="M7" s="197">
        <v>0</v>
      </c>
      <c r="N7" s="197">
        <v>0</v>
      </c>
      <c r="O7" s="197">
        <v>0</v>
      </c>
      <c r="P7" s="197">
        <v>0</v>
      </c>
      <c r="Q7" s="197">
        <v>0</v>
      </c>
      <c r="R7" s="197">
        <v>0</v>
      </c>
      <c r="S7" s="197">
        <v>0</v>
      </c>
      <c r="T7" s="197">
        <v>0</v>
      </c>
      <c r="U7" s="197">
        <v>0</v>
      </c>
      <c r="V7" s="197">
        <v>0</v>
      </c>
      <c r="W7" s="197">
        <v>0</v>
      </c>
      <c r="X7" s="197">
        <v>0</v>
      </c>
      <c r="Y7" s="197">
        <v>0</v>
      </c>
      <c r="Z7">
        <v>0</v>
      </c>
      <c r="AA7" s="197">
        <v>0</v>
      </c>
      <c r="AB7" s="197">
        <v>0</v>
      </c>
      <c r="AC7" s="197">
        <v>0</v>
      </c>
      <c r="AD7" s="197">
        <v>0</v>
      </c>
      <c r="AE7" s="197">
        <v>9.5399999999999991</v>
      </c>
      <c r="AF7" s="197">
        <v>0</v>
      </c>
      <c r="AG7" s="197">
        <v>0</v>
      </c>
      <c r="AH7" s="197">
        <v>0</v>
      </c>
      <c r="AI7" s="197">
        <v>5</v>
      </c>
      <c r="AJ7" s="197">
        <v>0</v>
      </c>
      <c r="AK7" s="197">
        <v>0</v>
      </c>
      <c r="AL7" s="197">
        <v>0</v>
      </c>
      <c r="AM7" s="197">
        <v>0</v>
      </c>
      <c r="AN7" s="197">
        <v>0</v>
      </c>
      <c r="AO7">
        <v>0</v>
      </c>
      <c r="AP7" s="197">
        <v>0</v>
      </c>
      <c r="AQ7" s="197">
        <v>0</v>
      </c>
      <c r="AR7" s="197">
        <v>0</v>
      </c>
      <c r="AS7" s="197">
        <v>0</v>
      </c>
      <c r="AT7">
        <v>0</v>
      </c>
      <c r="AU7">
        <v>0</v>
      </c>
      <c r="AV7" s="197">
        <v>0</v>
      </c>
      <c r="AW7" s="197">
        <v>0</v>
      </c>
      <c r="AX7" s="197">
        <v>0</v>
      </c>
      <c r="AY7" s="197">
        <v>0</v>
      </c>
      <c r="AZ7" s="197">
        <v>0</v>
      </c>
      <c r="BA7" s="197">
        <v>0</v>
      </c>
      <c r="BB7" s="19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0</v>
      </c>
      <c r="H8" s="197">
        <v>0</v>
      </c>
      <c r="I8" s="197">
        <v>0</v>
      </c>
      <c r="J8" s="197">
        <v>0</v>
      </c>
      <c r="K8" s="197">
        <v>0</v>
      </c>
      <c r="L8" s="197">
        <v>0</v>
      </c>
      <c r="M8" s="197">
        <v>0</v>
      </c>
      <c r="N8" s="197">
        <v>0</v>
      </c>
      <c r="O8" s="197">
        <v>0</v>
      </c>
      <c r="P8" s="197">
        <v>0</v>
      </c>
      <c r="Q8" s="197">
        <v>0</v>
      </c>
      <c r="R8" s="197">
        <v>0</v>
      </c>
      <c r="S8" s="197">
        <v>0</v>
      </c>
      <c r="T8" s="197">
        <v>0</v>
      </c>
      <c r="U8" s="197">
        <v>0</v>
      </c>
      <c r="V8" s="197">
        <v>0</v>
      </c>
      <c r="W8" s="197">
        <v>0</v>
      </c>
      <c r="X8" s="197">
        <v>0</v>
      </c>
      <c r="Y8" s="197">
        <v>0</v>
      </c>
      <c r="Z8">
        <v>0</v>
      </c>
      <c r="AA8" s="197">
        <v>0</v>
      </c>
      <c r="AB8" s="197">
        <v>0</v>
      </c>
      <c r="AC8" s="197">
        <v>0</v>
      </c>
      <c r="AD8" s="197">
        <v>0</v>
      </c>
      <c r="AE8" s="197">
        <v>9.6</v>
      </c>
      <c r="AF8" s="197">
        <v>0</v>
      </c>
      <c r="AG8" s="197">
        <v>0</v>
      </c>
      <c r="AH8" s="197">
        <v>0</v>
      </c>
      <c r="AI8" s="197">
        <v>5</v>
      </c>
      <c r="AJ8" s="197">
        <v>0</v>
      </c>
      <c r="AK8" s="197">
        <v>0</v>
      </c>
      <c r="AL8" s="197">
        <v>0</v>
      </c>
      <c r="AM8" s="197">
        <v>0</v>
      </c>
      <c r="AN8" s="197">
        <v>0</v>
      </c>
      <c r="AO8">
        <v>0</v>
      </c>
      <c r="AP8" s="197">
        <v>0</v>
      </c>
      <c r="AQ8" s="197">
        <v>0</v>
      </c>
      <c r="AR8" s="197">
        <v>0</v>
      </c>
      <c r="AS8" s="197">
        <v>0</v>
      </c>
      <c r="AT8">
        <v>0</v>
      </c>
      <c r="AU8">
        <v>0</v>
      </c>
      <c r="AV8" s="197">
        <v>0</v>
      </c>
      <c r="AW8" s="197">
        <v>0</v>
      </c>
      <c r="AX8" s="197">
        <v>0</v>
      </c>
      <c r="AY8" s="197">
        <v>0</v>
      </c>
      <c r="AZ8" s="197">
        <v>0</v>
      </c>
      <c r="BA8" s="197">
        <v>0</v>
      </c>
      <c r="BB8" s="197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0</v>
      </c>
      <c r="H9" s="197">
        <v>0</v>
      </c>
      <c r="I9" s="197">
        <v>0</v>
      </c>
      <c r="J9" s="197">
        <v>0</v>
      </c>
      <c r="K9" s="197">
        <v>0</v>
      </c>
      <c r="L9" s="197">
        <v>0</v>
      </c>
      <c r="M9" s="197">
        <v>0</v>
      </c>
      <c r="N9" s="197">
        <v>0</v>
      </c>
      <c r="O9" s="197">
        <v>0</v>
      </c>
      <c r="P9" s="197">
        <v>0</v>
      </c>
      <c r="Q9" s="197">
        <v>0</v>
      </c>
      <c r="R9" s="197">
        <v>0</v>
      </c>
      <c r="S9" s="197">
        <v>0</v>
      </c>
      <c r="T9" s="197">
        <v>0</v>
      </c>
      <c r="U9" s="197">
        <v>0</v>
      </c>
      <c r="V9" s="197">
        <v>0</v>
      </c>
      <c r="W9" s="197">
        <v>0</v>
      </c>
      <c r="X9" s="197">
        <v>0</v>
      </c>
      <c r="Y9" s="197">
        <v>0</v>
      </c>
      <c r="Z9">
        <v>0</v>
      </c>
      <c r="AA9" s="197">
        <v>0</v>
      </c>
      <c r="AB9" s="197">
        <v>0</v>
      </c>
      <c r="AC9" s="197">
        <v>0</v>
      </c>
      <c r="AD9" s="197">
        <v>0</v>
      </c>
      <c r="AE9" s="197">
        <v>9.66</v>
      </c>
      <c r="AF9" s="197">
        <v>0</v>
      </c>
      <c r="AG9" s="197">
        <v>0</v>
      </c>
      <c r="AH9" s="197">
        <v>0</v>
      </c>
      <c r="AI9" s="197">
        <v>5</v>
      </c>
      <c r="AJ9" s="197">
        <v>0</v>
      </c>
      <c r="AK9" s="197">
        <v>0</v>
      </c>
      <c r="AL9" s="197">
        <v>0</v>
      </c>
      <c r="AM9" s="197">
        <v>0</v>
      </c>
      <c r="AN9" s="197">
        <v>0</v>
      </c>
      <c r="AO9">
        <v>0</v>
      </c>
      <c r="AP9" s="197">
        <v>0</v>
      </c>
      <c r="AQ9" s="197">
        <v>0</v>
      </c>
      <c r="AR9" s="197">
        <v>0</v>
      </c>
      <c r="AS9" s="197">
        <v>0</v>
      </c>
      <c r="AT9">
        <v>0</v>
      </c>
      <c r="AU9">
        <v>0</v>
      </c>
      <c r="AV9" s="197">
        <v>0</v>
      </c>
      <c r="AW9" s="197">
        <v>0</v>
      </c>
      <c r="AX9" s="197">
        <v>0</v>
      </c>
      <c r="AY9" s="197">
        <v>0</v>
      </c>
      <c r="AZ9" s="197">
        <v>0</v>
      </c>
      <c r="BA9" s="197">
        <v>0</v>
      </c>
      <c r="BB9" s="197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0</v>
      </c>
      <c r="H10" s="197">
        <v>0</v>
      </c>
      <c r="I10" s="197">
        <v>0</v>
      </c>
      <c r="J10" s="197">
        <v>0</v>
      </c>
      <c r="K10" s="197">
        <v>0</v>
      </c>
      <c r="L10" s="197">
        <v>0</v>
      </c>
      <c r="M10" s="197">
        <v>0</v>
      </c>
      <c r="N10" s="197">
        <v>0</v>
      </c>
      <c r="O10" s="197">
        <v>0</v>
      </c>
      <c r="P10" s="197">
        <v>0</v>
      </c>
      <c r="Q10" s="197">
        <v>0</v>
      </c>
      <c r="R10" s="197">
        <v>0</v>
      </c>
      <c r="S10" s="197">
        <v>0</v>
      </c>
      <c r="T10" s="197">
        <v>0</v>
      </c>
      <c r="U10" s="197">
        <v>0</v>
      </c>
      <c r="V10" s="197">
        <v>0</v>
      </c>
      <c r="W10" s="197">
        <v>0</v>
      </c>
      <c r="X10" s="197">
        <v>0</v>
      </c>
      <c r="Y10" s="197">
        <v>0</v>
      </c>
      <c r="Z10">
        <v>0</v>
      </c>
      <c r="AA10" s="197">
        <v>0</v>
      </c>
      <c r="AB10" s="197">
        <v>0</v>
      </c>
      <c r="AC10" s="197">
        <v>0</v>
      </c>
      <c r="AD10" s="197">
        <v>0</v>
      </c>
      <c r="AE10" s="197">
        <v>9.66</v>
      </c>
      <c r="AF10" s="197">
        <v>0</v>
      </c>
      <c r="AG10" s="197">
        <v>0</v>
      </c>
      <c r="AH10" s="197">
        <v>0</v>
      </c>
      <c r="AI10" s="197">
        <v>5</v>
      </c>
      <c r="AJ10" s="197">
        <v>0</v>
      </c>
      <c r="AK10" s="197">
        <v>0</v>
      </c>
      <c r="AL10" s="197">
        <v>0</v>
      </c>
      <c r="AM10" s="197">
        <v>0</v>
      </c>
      <c r="AN10" s="197">
        <v>0</v>
      </c>
      <c r="AO10">
        <v>0</v>
      </c>
      <c r="AP10" s="197">
        <v>0</v>
      </c>
      <c r="AQ10" s="197">
        <v>0</v>
      </c>
      <c r="AR10" s="197">
        <v>0</v>
      </c>
      <c r="AS10" s="197">
        <v>0</v>
      </c>
      <c r="AT10">
        <v>0</v>
      </c>
      <c r="AU10">
        <v>0</v>
      </c>
      <c r="AV10" s="197">
        <v>0</v>
      </c>
      <c r="AW10" s="197">
        <v>0</v>
      </c>
      <c r="AX10" s="197">
        <v>0</v>
      </c>
      <c r="AY10" s="197">
        <v>0</v>
      </c>
      <c r="AZ10" s="197">
        <v>0</v>
      </c>
      <c r="BA10" s="197">
        <v>0</v>
      </c>
      <c r="BB10" s="197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0</v>
      </c>
      <c r="H11" s="197">
        <v>0</v>
      </c>
      <c r="I11" s="197">
        <v>0</v>
      </c>
      <c r="J11" s="197">
        <v>0</v>
      </c>
      <c r="K11" s="197">
        <v>0</v>
      </c>
      <c r="L11" s="197">
        <v>0</v>
      </c>
      <c r="M11" s="197">
        <v>0</v>
      </c>
      <c r="N11" s="197">
        <v>0</v>
      </c>
      <c r="O11" s="197">
        <v>0</v>
      </c>
      <c r="P11" s="197">
        <v>0</v>
      </c>
      <c r="Q11" s="197">
        <v>0</v>
      </c>
      <c r="R11" s="197">
        <v>0</v>
      </c>
      <c r="S11" s="197">
        <v>0</v>
      </c>
      <c r="T11" s="197">
        <v>0</v>
      </c>
      <c r="U11" s="197">
        <v>0</v>
      </c>
      <c r="V11" s="197">
        <v>0</v>
      </c>
      <c r="W11" s="197">
        <v>0</v>
      </c>
      <c r="X11" s="197">
        <v>0</v>
      </c>
      <c r="Y11" s="197">
        <v>0</v>
      </c>
      <c r="Z11">
        <v>0</v>
      </c>
      <c r="AA11" s="197">
        <v>0</v>
      </c>
      <c r="AB11" s="197">
        <v>0</v>
      </c>
      <c r="AC11" s="197">
        <v>0</v>
      </c>
      <c r="AD11" s="197">
        <v>0</v>
      </c>
      <c r="AE11" s="197">
        <v>9.66</v>
      </c>
      <c r="AF11" s="197">
        <v>0</v>
      </c>
      <c r="AG11" s="197">
        <v>0</v>
      </c>
      <c r="AH11" s="197">
        <v>0</v>
      </c>
      <c r="AI11" s="197">
        <v>5</v>
      </c>
      <c r="AJ11" s="197">
        <v>0</v>
      </c>
      <c r="AK11" s="197">
        <v>0</v>
      </c>
      <c r="AL11" s="197">
        <v>0</v>
      </c>
      <c r="AM11" s="197">
        <v>0</v>
      </c>
      <c r="AN11" s="197">
        <v>0</v>
      </c>
      <c r="AO11">
        <v>0</v>
      </c>
      <c r="AP11" s="197">
        <v>0</v>
      </c>
      <c r="AQ11" s="197">
        <v>0</v>
      </c>
      <c r="AR11" s="197">
        <v>0</v>
      </c>
      <c r="AS11" s="197">
        <v>0</v>
      </c>
      <c r="AT11">
        <v>0</v>
      </c>
      <c r="AU11">
        <v>0</v>
      </c>
      <c r="AV11" s="197">
        <v>0</v>
      </c>
      <c r="AW11" s="197">
        <v>0</v>
      </c>
      <c r="AX11" s="197">
        <v>0</v>
      </c>
      <c r="AY11" s="197">
        <v>0</v>
      </c>
      <c r="AZ11" s="197">
        <v>0</v>
      </c>
      <c r="BA11" s="197">
        <v>0</v>
      </c>
      <c r="BB11" s="197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0</v>
      </c>
      <c r="H12" s="197">
        <v>0</v>
      </c>
      <c r="I12" s="197">
        <v>0</v>
      </c>
      <c r="J12" s="197">
        <v>0</v>
      </c>
      <c r="K12" s="197">
        <v>0</v>
      </c>
      <c r="L12" s="197">
        <v>0</v>
      </c>
      <c r="M12" s="197">
        <v>0</v>
      </c>
      <c r="N12" s="197">
        <v>0</v>
      </c>
      <c r="O12" s="197">
        <v>0</v>
      </c>
      <c r="P12" s="197">
        <v>0</v>
      </c>
      <c r="Q12" s="197">
        <v>0</v>
      </c>
      <c r="R12" s="197">
        <v>0</v>
      </c>
      <c r="S12" s="197">
        <v>0</v>
      </c>
      <c r="T12" s="197">
        <v>0</v>
      </c>
      <c r="U12" s="197">
        <v>0</v>
      </c>
      <c r="V12" s="197">
        <v>0</v>
      </c>
      <c r="W12" s="197">
        <v>0</v>
      </c>
      <c r="X12" s="197">
        <v>0</v>
      </c>
      <c r="Y12" s="197">
        <v>0</v>
      </c>
      <c r="Z12">
        <v>0</v>
      </c>
      <c r="AA12" s="197">
        <v>0</v>
      </c>
      <c r="AB12" s="197">
        <v>0</v>
      </c>
      <c r="AC12" s="197">
        <v>0</v>
      </c>
      <c r="AD12" s="197">
        <v>0</v>
      </c>
      <c r="AE12" s="197">
        <v>9.66</v>
      </c>
      <c r="AF12" s="197">
        <v>0</v>
      </c>
      <c r="AG12" s="197">
        <v>0</v>
      </c>
      <c r="AH12" s="197">
        <v>0</v>
      </c>
      <c r="AI12" s="197">
        <v>5</v>
      </c>
      <c r="AJ12" s="197">
        <v>0</v>
      </c>
      <c r="AK12" s="197">
        <v>0</v>
      </c>
      <c r="AL12" s="197">
        <v>0</v>
      </c>
      <c r="AM12" s="197">
        <v>0</v>
      </c>
      <c r="AN12" s="197">
        <v>0</v>
      </c>
      <c r="AO12">
        <v>0</v>
      </c>
      <c r="AP12" s="197">
        <v>0</v>
      </c>
      <c r="AQ12" s="197">
        <v>0</v>
      </c>
      <c r="AR12" s="197">
        <v>0</v>
      </c>
      <c r="AS12" s="197">
        <v>0</v>
      </c>
      <c r="AT12">
        <v>0</v>
      </c>
      <c r="AU12">
        <v>0</v>
      </c>
      <c r="AV12" s="197">
        <v>0</v>
      </c>
      <c r="AW12" s="197">
        <v>0</v>
      </c>
      <c r="AX12" s="197">
        <v>0</v>
      </c>
      <c r="AY12" s="197">
        <v>0</v>
      </c>
      <c r="AZ12" s="197">
        <v>0</v>
      </c>
      <c r="BA12" s="197">
        <v>0</v>
      </c>
      <c r="BB12" s="197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0</v>
      </c>
      <c r="H13" s="197">
        <v>0</v>
      </c>
      <c r="I13" s="197">
        <v>0</v>
      </c>
      <c r="J13" s="197">
        <v>0</v>
      </c>
      <c r="K13" s="197">
        <v>0</v>
      </c>
      <c r="L13" s="197">
        <v>0</v>
      </c>
      <c r="M13" s="197">
        <v>0</v>
      </c>
      <c r="N13" s="197">
        <v>0</v>
      </c>
      <c r="O13" s="197">
        <v>0</v>
      </c>
      <c r="P13" s="197">
        <v>0</v>
      </c>
      <c r="Q13" s="197">
        <v>0</v>
      </c>
      <c r="R13" s="197">
        <v>0</v>
      </c>
      <c r="S13" s="197">
        <v>0</v>
      </c>
      <c r="T13" s="197">
        <v>0</v>
      </c>
      <c r="U13" s="197">
        <v>0</v>
      </c>
      <c r="V13" s="197">
        <v>0</v>
      </c>
      <c r="W13" s="197">
        <v>0</v>
      </c>
      <c r="X13" s="197">
        <v>0</v>
      </c>
      <c r="Y13" s="197">
        <v>0</v>
      </c>
      <c r="Z13">
        <v>0</v>
      </c>
      <c r="AA13" s="197">
        <v>0</v>
      </c>
      <c r="AB13" s="197">
        <v>0</v>
      </c>
      <c r="AC13" s="197">
        <v>0</v>
      </c>
      <c r="AD13" s="197">
        <v>0</v>
      </c>
      <c r="AE13" s="197">
        <v>9.66</v>
      </c>
      <c r="AF13" s="197">
        <v>0</v>
      </c>
      <c r="AG13" s="197">
        <v>0</v>
      </c>
      <c r="AH13" s="197">
        <v>0</v>
      </c>
      <c r="AI13" s="197">
        <v>5</v>
      </c>
      <c r="AJ13" s="197">
        <v>0</v>
      </c>
      <c r="AK13" s="197">
        <v>0</v>
      </c>
      <c r="AL13" s="197">
        <v>0</v>
      </c>
      <c r="AM13" s="197">
        <v>0</v>
      </c>
      <c r="AN13" s="197">
        <v>0</v>
      </c>
      <c r="AO13">
        <v>0</v>
      </c>
      <c r="AP13" s="197">
        <v>0</v>
      </c>
      <c r="AQ13" s="197">
        <v>0</v>
      </c>
      <c r="AR13" s="197">
        <v>0</v>
      </c>
      <c r="AS13" s="197">
        <v>0</v>
      </c>
      <c r="AT13">
        <v>0</v>
      </c>
      <c r="AU13">
        <v>0</v>
      </c>
      <c r="AV13" s="197">
        <v>0</v>
      </c>
      <c r="AW13" s="197">
        <v>0</v>
      </c>
      <c r="AX13" s="197">
        <v>0</v>
      </c>
      <c r="AY13" s="197">
        <v>0</v>
      </c>
      <c r="AZ13" s="197">
        <v>0</v>
      </c>
      <c r="BA13" s="197">
        <v>0</v>
      </c>
      <c r="BB13" s="197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0</v>
      </c>
      <c r="H14" s="197">
        <v>0</v>
      </c>
      <c r="I14" s="197">
        <v>0</v>
      </c>
      <c r="J14" s="197">
        <v>0</v>
      </c>
      <c r="K14" s="197">
        <v>0</v>
      </c>
      <c r="L14" s="197">
        <v>0</v>
      </c>
      <c r="M14" s="197">
        <v>0</v>
      </c>
      <c r="N14" s="197">
        <v>0</v>
      </c>
      <c r="O14" s="197">
        <v>0</v>
      </c>
      <c r="P14" s="197">
        <v>0</v>
      </c>
      <c r="Q14" s="197">
        <v>0</v>
      </c>
      <c r="R14" s="197">
        <v>0</v>
      </c>
      <c r="S14" s="197">
        <v>0</v>
      </c>
      <c r="T14" s="197">
        <v>0</v>
      </c>
      <c r="U14" s="197">
        <v>0</v>
      </c>
      <c r="V14" s="197">
        <v>0</v>
      </c>
      <c r="W14" s="197">
        <v>0</v>
      </c>
      <c r="X14" s="197">
        <v>0</v>
      </c>
      <c r="Y14" s="197">
        <v>0</v>
      </c>
      <c r="Z14">
        <v>0</v>
      </c>
      <c r="AA14" s="197">
        <v>0</v>
      </c>
      <c r="AB14" s="197">
        <v>0</v>
      </c>
      <c r="AC14" s="197">
        <v>0</v>
      </c>
      <c r="AD14" s="197">
        <v>0</v>
      </c>
      <c r="AE14" s="197">
        <v>9.66</v>
      </c>
      <c r="AF14" s="197">
        <v>0</v>
      </c>
      <c r="AG14" s="197">
        <v>0</v>
      </c>
      <c r="AH14" s="197">
        <v>0</v>
      </c>
      <c r="AI14" s="197">
        <v>5</v>
      </c>
      <c r="AJ14" s="197">
        <v>0</v>
      </c>
      <c r="AK14" s="197">
        <v>0</v>
      </c>
      <c r="AL14" s="197">
        <v>0</v>
      </c>
      <c r="AM14" s="197">
        <v>0</v>
      </c>
      <c r="AN14" s="197">
        <v>0</v>
      </c>
      <c r="AO14">
        <v>0</v>
      </c>
      <c r="AP14" s="197">
        <v>0</v>
      </c>
      <c r="AQ14" s="197">
        <v>0</v>
      </c>
      <c r="AR14" s="197">
        <v>0</v>
      </c>
      <c r="AS14" s="197">
        <v>0</v>
      </c>
      <c r="AT14">
        <v>0</v>
      </c>
      <c r="AU14">
        <v>0</v>
      </c>
      <c r="AV14" s="197">
        <v>0</v>
      </c>
      <c r="AW14" s="197">
        <v>0</v>
      </c>
      <c r="AX14" s="197">
        <v>0</v>
      </c>
      <c r="AY14" s="197">
        <v>0</v>
      </c>
      <c r="AZ14" s="197">
        <v>0</v>
      </c>
      <c r="BA14" s="197">
        <v>0</v>
      </c>
      <c r="BB14" s="197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0</v>
      </c>
      <c r="L15" s="197">
        <v>0</v>
      </c>
      <c r="M15" s="197">
        <v>0</v>
      </c>
      <c r="N15" s="197">
        <v>0</v>
      </c>
      <c r="O15" s="197">
        <v>0</v>
      </c>
      <c r="P15" s="197">
        <v>0</v>
      </c>
      <c r="Q15" s="197">
        <v>0</v>
      </c>
      <c r="R15" s="197">
        <v>0</v>
      </c>
      <c r="S15" s="197">
        <v>0</v>
      </c>
      <c r="T15" s="197">
        <v>0</v>
      </c>
      <c r="U15" s="197">
        <v>0</v>
      </c>
      <c r="V15" s="197">
        <v>0</v>
      </c>
      <c r="W15" s="197">
        <v>0</v>
      </c>
      <c r="X15" s="197">
        <v>0</v>
      </c>
      <c r="Y15" s="197">
        <v>0</v>
      </c>
      <c r="Z15">
        <v>0</v>
      </c>
      <c r="AA15" s="197">
        <v>0</v>
      </c>
      <c r="AB15" s="197">
        <v>0</v>
      </c>
      <c r="AC15" s="197">
        <v>0</v>
      </c>
      <c r="AD15" s="197">
        <v>0</v>
      </c>
      <c r="AE15" s="197">
        <v>9.66</v>
      </c>
      <c r="AF15" s="197">
        <v>0</v>
      </c>
      <c r="AG15" s="197">
        <v>0</v>
      </c>
      <c r="AH15" s="197">
        <v>0</v>
      </c>
      <c r="AI15" s="197">
        <v>5</v>
      </c>
      <c r="AJ15" s="197">
        <v>0</v>
      </c>
      <c r="AK15" s="197">
        <v>0</v>
      </c>
      <c r="AL15" s="197">
        <v>0</v>
      </c>
      <c r="AM15" s="197">
        <v>0</v>
      </c>
      <c r="AN15" s="197">
        <v>0</v>
      </c>
      <c r="AO15">
        <v>0</v>
      </c>
      <c r="AP15" s="197">
        <v>0</v>
      </c>
      <c r="AQ15" s="197">
        <v>0</v>
      </c>
      <c r="AR15" s="197">
        <v>0</v>
      </c>
      <c r="AS15" s="197">
        <v>0</v>
      </c>
      <c r="AT15">
        <v>0</v>
      </c>
      <c r="AU15">
        <v>0</v>
      </c>
      <c r="AV15" s="197">
        <v>0</v>
      </c>
      <c r="AW15" s="197">
        <v>0</v>
      </c>
      <c r="AX15" s="197">
        <v>0</v>
      </c>
      <c r="AY15" s="197">
        <v>0</v>
      </c>
      <c r="AZ15" s="197">
        <v>0</v>
      </c>
      <c r="BA15" s="197">
        <v>0</v>
      </c>
      <c r="BB15" s="197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0</v>
      </c>
      <c r="H16" s="197">
        <v>0</v>
      </c>
      <c r="I16" s="197">
        <v>0</v>
      </c>
      <c r="J16" s="197">
        <v>0</v>
      </c>
      <c r="K16" s="197">
        <v>0</v>
      </c>
      <c r="L16" s="197">
        <v>0</v>
      </c>
      <c r="M16" s="197">
        <v>0</v>
      </c>
      <c r="N16" s="197">
        <v>0</v>
      </c>
      <c r="O16" s="197">
        <v>0</v>
      </c>
      <c r="P16" s="197">
        <v>0</v>
      </c>
      <c r="Q16" s="197">
        <v>0</v>
      </c>
      <c r="R16" s="197">
        <v>0</v>
      </c>
      <c r="S16" s="197">
        <v>0</v>
      </c>
      <c r="T16" s="197">
        <v>0</v>
      </c>
      <c r="U16" s="197">
        <v>0</v>
      </c>
      <c r="V16" s="197">
        <v>0</v>
      </c>
      <c r="W16" s="197">
        <v>0</v>
      </c>
      <c r="X16" s="197">
        <v>0</v>
      </c>
      <c r="Y16" s="197">
        <v>0</v>
      </c>
      <c r="Z16">
        <v>0</v>
      </c>
      <c r="AA16" s="197">
        <v>0</v>
      </c>
      <c r="AB16" s="197">
        <v>0</v>
      </c>
      <c r="AC16" s="197">
        <v>0</v>
      </c>
      <c r="AD16" s="197">
        <v>0</v>
      </c>
      <c r="AE16" s="197">
        <v>9.66</v>
      </c>
      <c r="AF16" s="197">
        <v>0</v>
      </c>
      <c r="AG16" s="197">
        <v>0</v>
      </c>
      <c r="AH16" s="197">
        <v>0</v>
      </c>
      <c r="AI16" s="197">
        <v>5</v>
      </c>
      <c r="AJ16" s="197">
        <v>0</v>
      </c>
      <c r="AK16" s="197">
        <v>0</v>
      </c>
      <c r="AL16" s="197">
        <v>0</v>
      </c>
      <c r="AM16" s="197">
        <v>0</v>
      </c>
      <c r="AN16" s="197">
        <v>0</v>
      </c>
      <c r="AO16">
        <v>0</v>
      </c>
      <c r="AP16" s="197">
        <v>0</v>
      </c>
      <c r="AQ16" s="197">
        <v>0</v>
      </c>
      <c r="AR16" s="197">
        <v>0</v>
      </c>
      <c r="AS16" s="197">
        <v>0</v>
      </c>
      <c r="AT16">
        <v>0</v>
      </c>
      <c r="AU16">
        <v>0</v>
      </c>
      <c r="AV16" s="197">
        <v>0</v>
      </c>
      <c r="AW16" s="197">
        <v>0</v>
      </c>
      <c r="AX16" s="197">
        <v>0</v>
      </c>
      <c r="AY16" s="197">
        <v>0</v>
      </c>
      <c r="AZ16" s="197">
        <v>0</v>
      </c>
      <c r="BA16" s="197">
        <v>0</v>
      </c>
      <c r="BB16" s="197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0</v>
      </c>
      <c r="L17" s="197">
        <v>0</v>
      </c>
      <c r="M17" s="197">
        <v>0</v>
      </c>
      <c r="N17" s="197">
        <v>0</v>
      </c>
      <c r="O17" s="197">
        <v>0</v>
      </c>
      <c r="P17" s="197">
        <v>0</v>
      </c>
      <c r="Q17" s="197">
        <v>0</v>
      </c>
      <c r="R17" s="197">
        <v>0</v>
      </c>
      <c r="S17" s="197">
        <v>0</v>
      </c>
      <c r="T17" s="197">
        <v>0</v>
      </c>
      <c r="U17" s="197">
        <v>0</v>
      </c>
      <c r="V17" s="197">
        <v>0</v>
      </c>
      <c r="W17" s="197">
        <v>0</v>
      </c>
      <c r="X17" s="197">
        <v>0</v>
      </c>
      <c r="Y17" s="197">
        <v>0</v>
      </c>
      <c r="Z17">
        <v>0</v>
      </c>
      <c r="AA17" s="197">
        <v>0</v>
      </c>
      <c r="AB17" s="197">
        <v>0</v>
      </c>
      <c r="AC17" s="197">
        <v>0</v>
      </c>
      <c r="AD17" s="197">
        <v>0</v>
      </c>
      <c r="AE17" s="197">
        <v>9.66</v>
      </c>
      <c r="AF17" s="197">
        <v>0</v>
      </c>
      <c r="AG17" s="197">
        <v>0</v>
      </c>
      <c r="AH17" s="197">
        <v>0</v>
      </c>
      <c r="AI17" s="197">
        <v>5</v>
      </c>
      <c r="AJ17" s="197">
        <v>0</v>
      </c>
      <c r="AK17" s="197">
        <v>0</v>
      </c>
      <c r="AL17" s="197">
        <v>0</v>
      </c>
      <c r="AM17" s="197">
        <v>0</v>
      </c>
      <c r="AN17" s="197">
        <v>0</v>
      </c>
      <c r="AO17">
        <v>0</v>
      </c>
      <c r="AP17" s="197">
        <v>0</v>
      </c>
      <c r="AQ17" s="197">
        <v>0</v>
      </c>
      <c r="AR17" s="197">
        <v>0</v>
      </c>
      <c r="AS17" s="197">
        <v>0</v>
      </c>
      <c r="AT17">
        <v>0</v>
      </c>
      <c r="AU17">
        <v>0</v>
      </c>
      <c r="AV17" s="197">
        <v>0</v>
      </c>
      <c r="AW17" s="197">
        <v>0</v>
      </c>
      <c r="AX17" s="197">
        <v>0</v>
      </c>
      <c r="AY17" s="197">
        <v>0</v>
      </c>
      <c r="AZ17" s="197">
        <v>0</v>
      </c>
      <c r="BA17" s="197">
        <v>0</v>
      </c>
      <c r="BB17" s="19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  <c r="Q18" s="197">
        <v>0</v>
      </c>
      <c r="R18" s="197">
        <v>0</v>
      </c>
      <c r="S18" s="197">
        <v>0</v>
      </c>
      <c r="T18" s="197">
        <v>0</v>
      </c>
      <c r="U18" s="197">
        <v>0</v>
      </c>
      <c r="V18" s="197">
        <v>0</v>
      </c>
      <c r="W18" s="197">
        <v>0</v>
      </c>
      <c r="X18" s="197">
        <v>0</v>
      </c>
      <c r="Y18" s="197">
        <v>0</v>
      </c>
      <c r="Z18">
        <v>0</v>
      </c>
      <c r="AA18" s="197">
        <v>0</v>
      </c>
      <c r="AB18" s="197">
        <v>0</v>
      </c>
      <c r="AC18" s="197">
        <v>0</v>
      </c>
      <c r="AD18" s="197">
        <v>0</v>
      </c>
      <c r="AE18" s="197">
        <v>9.66</v>
      </c>
      <c r="AF18" s="197">
        <v>0</v>
      </c>
      <c r="AG18" s="197">
        <v>0</v>
      </c>
      <c r="AH18" s="197">
        <v>0</v>
      </c>
      <c r="AI18" s="197">
        <v>5</v>
      </c>
      <c r="AJ18" s="197">
        <v>0</v>
      </c>
      <c r="AK18" s="197">
        <v>0</v>
      </c>
      <c r="AL18" s="197">
        <v>0</v>
      </c>
      <c r="AM18" s="197">
        <v>0</v>
      </c>
      <c r="AN18" s="197">
        <v>0</v>
      </c>
      <c r="AO18">
        <v>0</v>
      </c>
      <c r="AP18" s="197">
        <v>0</v>
      </c>
      <c r="AQ18" s="197">
        <v>0</v>
      </c>
      <c r="AR18" s="197">
        <v>0</v>
      </c>
      <c r="AS18" s="197">
        <v>0</v>
      </c>
      <c r="AT18">
        <v>0</v>
      </c>
      <c r="AU18">
        <v>0</v>
      </c>
      <c r="AV18" s="197">
        <v>0</v>
      </c>
      <c r="AW18" s="197">
        <v>0</v>
      </c>
      <c r="AX18" s="197">
        <v>0</v>
      </c>
      <c r="AY18" s="197">
        <v>0</v>
      </c>
      <c r="AZ18" s="197">
        <v>0</v>
      </c>
      <c r="BA18" s="197">
        <v>0</v>
      </c>
      <c r="BB18" s="197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0</v>
      </c>
      <c r="H19" s="197">
        <v>0</v>
      </c>
      <c r="I19" s="197">
        <v>0</v>
      </c>
      <c r="J19" s="197">
        <v>0</v>
      </c>
      <c r="K19" s="197">
        <v>0</v>
      </c>
      <c r="L19" s="197">
        <v>0</v>
      </c>
      <c r="M19" s="197">
        <v>0</v>
      </c>
      <c r="N19" s="197">
        <v>0</v>
      </c>
      <c r="O19" s="197">
        <v>0</v>
      </c>
      <c r="P19" s="197">
        <v>0</v>
      </c>
      <c r="Q19" s="197">
        <v>0</v>
      </c>
      <c r="R19" s="197">
        <v>0</v>
      </c>
      <c r="S19" s="197">
        <v>0</v>
      </c>
      <c r="T19" s="197">
        <v>0</v>
      </c>
      <c r="U19" s="197">
        <v>0</v>
      </c>
      <c r="V19" s="197">
        <v>0</v>
      </c>
      <c r="W19" s="197">
        <v>0</v>
      </c>
      <c r="X19" s="197">
        <v>0</v>
      </c>
      <c r="Y19" s="197">
        <v>0</v>
      </c>
      <c r="Z19">
        <v>0</v>
      </c>
      <c r="AA19" s="197">
        <v>0</v>
      </c>
      <c r="AB19" s="197">
        <v>0</v>
      </c>
      <c r="AC19" s="197">
        <v>0</v>
      </c>
      <c r="AD19" s="197">
        <v>0</v>
      </c>
      <c r="AE19" s="197">
        <v>9.66</v>
      </c>
      <c r="AF19" s="197">
        <v>0</v>
      </c>
      <c r="AG19" s="197">
        <v>0</v>
      </c>
      <c r="AH19" s="197">
        <v>0</v>
      </c>
      <c r="AI19" s="197">
        <v>5</v>
      </c>
      <c r="AJ19" s="197">
        <v>0</v>
      </c>
      <c r="AK19" s="197">
        <v>0</v>
      </c>
      <c r="AL19" s="197">
        <v>0</v>
      </c>
      <c r="AM19" s="197">
        <v>0</v>
      </c>
      <c r="AN19" s="197">
        <v>0</v>
      </c>
      <c r="AO19">
        <v>0</v>
      </c>
      <c r="AP19" s="197">
        <v>0</v>
      </c>
      <c r="AQ19" s="197">
        <v>0</v>
      </c>
      <c r="AR19" s="197">
        <v>0</v>
      </c>
      <c r="AS19" s="197">
        <v>0</v>
      </c>
      <c r="AT19">
        <v>0</v>
      </c>
      <c r="AU19">
        <v>0</v>
      </c>
      <c r="AV19" s="197">
        <v>0</v>
      </c>
      <c r="AW19" s="197">
        <v>0</v>
      </c>
      <c r="AX19" s="197">
        <v>0</v>
      </c>
      <c r="AY19" s="197">
        <v>0</v>
      </c>
      <c r="AZ19" s="197">
        <v>0</v>
      </c>
      <c r="BA19" s="197">
        <v>0</v>
      </c>
      <c r="BB19" s="197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0</v>
      </c>
      <c r="H20" s="197">
        <v>0</v>
      </c>
      <c r="I20" s="197">
        <v>0</v>
      </c>
      <c r="J20" s="197">
        <v>0</v>
      </c>
      <c r="K20" s="197">
        <v>0</v>
      </c>
      <c r="L20" s="197">
        <v>0</v>
      </c>
      <c r="M20" s="197">
        <v>0</v>
      </c>
      <c r="N20" s="197">
        <v>0</v>
      </c>
      <c r="O20" s="197">
        <v>0</v>
      </c>
      <c r="P20" s="197">
        <v>0</v>
      </c>
      <c r="Q20" s="197">
        <v>0</v>
      </c>
      <c r="R20" s="197">
        <v>0</v>
      </c>
      <c r="S20" s="197">
        <v>0</v>
      </c>
      <c r="T20" s="197">
        <v>0</v>
      </c>
      <c r="U20" s="197">
        <v>0</v>
      </c>
      <c r="V20" s="197">
        <v>0</v>
      </c>
      <c r="W20" s="197">
        <v>0</v>
      </c>
      <c r="X20" s="197">
        <v>0</v>
      </c>
      <c r="Y20" s="197">
        <v>0</v>
      </c>
      <c r="Z20">
        <v>0</v>
      </c>
      <c r="AA20" s="197">
        <v>0</v>
      </c>
      <c r="AB20" s="197">
        <v>0</v>
      </c>
      <c r="AC20" s="197">
        <v>0</v>
      </c>
      <c r="AD20" s="197">
        <v>0</v>
      </c>
      <c r="AE20" s="197">
        <v>9.48</v>
      </c>
      <c r="AF20" s="197">
        <v>0</v>
      </c>
      <c r="AG20" s="197">
        <v>0</v>
      </c>
      <c r="AH20" s="197">
        <v>0</v>
      </c>
      <c r="AI20" s="197">
        <v>5</v>
      </c>
      <c r="AJ20" s="197">
        <v>0</v>
      </c>
      <c r="AK20" s="197">
        <v>0</v>
      </c>
      <c r="AL20" s="197">
        <v>0</v>
      </c>
      <c r="AM20" s="197">
        <v>0</v>
      </c>
      <c r="AN20" s="197">
        <v>0</v>
      </c>
      <c r="AO20">
        <v>0</v>
      </c>
      <c r="AP20" s="197">
        <v>0</v>
      </c>
      <c r="AQ20" s="197">
        <v>0</v>
      </c>
      <c r="AR20" s="197">
        <v>0</v>
      </c>
      <c r="AS20" s="197">
        <v>0</v>
      </c>
      <c r="AT20">
        <v>0</v>
      </c>
      <c r="AU20">
        <v>0</v>
      </c>
      <c r="AV20" s="197">
        <v>0</v>
      </c>
      <c r="AW20" s="197">
        <v>0</v>
      </c>
      <c r="AX20" s="197">
        <v>0</v>
      </c>
      <c r="AY20" s="197">
        <v>0</v>
      </c>
      <c r="AZ20" s="197">
        <v>0</v>
      </c>
      <c r="BA20" s="197">
        <v>0</v>
      </c>
      <c r="BB20" s="197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0</v>
      </c>
      <c r="H21" s="197">
        <v>0</v>
      </c>
      <c r="I21" s="197">
        <v>0</v>
      </c>
      <c r="J21" s="197">
        <v>0</v>
      </c>
      <c r="K21" s="197">
        <v>0</v>
      </c>
      <c r="L21" s="197">
        <v>0</v>
      </c>
      <c r="M21" s="197">
        <v>0</v>
      </c>
      <c r="N21" s="197">
        <v>0</v>
      </c>
      <c r="O21" s="197">
        <v>0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>
        <v>0</v>
      </c>
      <c r="AA21" s="197">
        <v>0</v>
      </c>
      <c r="AB21" s="197">
        <v>0</v>
      </c>
      <c r="AC21" s="197">
        <v>0</v>
      </c>
      <c r="AD21" s="197">
        <v>0</v>
      </c>
      <c r="AE21" s="197">
        <v>9.48</v>
      </c>
      <c r="AF21" s="197">
        <v>0</v>
      </c>
      <c r="AG21" s="197">
        <v>0</v>
      </c>
      <c r="AH21" s="197">
        <v>0</v>
      </c>
      <c r="AI21" s="197">
        <v>5</v>
      </c>
      <c r="AJ21" s="197">
        <v>0</v>
      </c>
      <c r="AK21" s="197">
        <v>0</v>
      </c>
      <c r="AL21" s="197">
        <v>0</v>
      </c>
      <c r="AM21" s="197">
        <v>0</v>
      </c>
      <c r="AN21" s="197">
        <v>0</v>
      </c>
      <c r="AO21">
        <v>0</v>
      </c>
      <c r="AP21" s="197">
        <v>0</v>
      </c>
      <c r="AQ21" s="197">
        <v>0</v>
      </c>
      <c r="AR21" s="197">
        <v>0</v>
      </c>
      <c r="AS21" s="197">
        <v>0</v>
      </c>
      <c r="AT21">
        <v>0</v>
      </c>
      <c r="AU21">
        <v>0</v>
      </c>
      <c r="AV21" s="197">
        <v>0</v>
      </c>
      <c r="AW21" s="197">
        <v>0</v>
      </c>
      <c r="AX21" s="197">
        <v>0</v>
      </c>
      <c r="AY21" s="197">
        <v>0</v>
      </c>
      <c r="AZ21" s="197">
        <v>0</v>
      </c>
      <c r="BA21" s="197">
        <v>0</v>
      </c>
      <c r="BB21" s="197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0</v>
      </c>
      <c r="H22" s="197">
        <v>0</v>
      </c>
      <c r="I22" s="197">
        <v>0</v>
      </c>
      <c r="J22" s="197">
        <v>0</v>
      </c>
      <c r="K22" s="197">
        <v>0</v>
      </c>
      <c r="L22" s="197">
        <v>0</v>
      </c>
      <c r="M22" s="197">
        <v>0</v>
      </c>
      <c r="N22" s="197">
        <v>0</v>
      </c>
      <c r="O22" s="197">
        <v>0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>
        <v>0</v>
      </c>
      <c r="AA22" s="197">
        <v>0</v>
      </c>
      <c r="AB22" s="197">
        <v>0</v>
      </c>
      <c r="AC22" s="197">
        <v>0</v>
      </c>
      <c r="AD22" s="197">
        <v>0</v>
      </c>
      <c r="AE22" s="197">
        <v>9.48</v>
      </c>
      <c r="AF22" s="197">
        <v>0</v>
      </c>
      <c r="AG22" s="197">
        <v>0</v>
      </c>
      <c r="AH22" s="197">
        <v>0</v>
      </c>
      <c r="AI22" s="197">
        <v>5</v>
      </c>
      <c r="AJ22" s="197">
        <v>0</v>
      </c>
      <c r="AK22" s="197">
        <v>0</v>
      </c>
      <c r="AL22" s="197">
        <v>0</v>
      </c>
      <c r="AM22" s="197">
        <v>0</v>
      </c>
      <c r="AN22" s="197">
        <v>0</v>
      </c>
      <c r="AO22">
        <v>0</v>
      </c>
      <c r="AP22" s="197">
        <v>0</v>
      </c>
      <c r="AQ22" s="197">
        <v>0</v>
      </c>
      <c r="AR22" s="197">
        <v>0</v>
      </c>
      <c r="AS22" s="197">
        <v>0</v>
      </c>
      <c r="AT22">
        <v>0</v>
      </c>
      <c r="AU22">
        <v>0</v>
      </c>
      <c r="AV22" s="197">
        <v>0</v>
      </c>
      <c r="AW22" s="197">
        <v>0</v>
      </c>
      <c r="AX22" s="197">
        <v>0</v>
      </c>
      <c r="AY22" s="197">
        <v>0</v>
      </c>
      <c r="AZ22" s="197">
        <v>0</v>
      </c>
      <c r="BA22" s="197">
        <v>0</v>
      </c>
      <c r="BB22" s="197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0</v>
      </c>
      <c r="H23" s="197">
        <v>0</v>
      </c>
      <c r="I23" s="197">
        <v>0</v>
      </c>
      <c r="J23" s="197">
        <v>0</v>
      </c>
      <c r="K23" s="197">
        <v>0</v>
      </c>
      <c r="L23" s="197">
        <v>0</v>
      </c>
      <c r="M23" s="197">
        <v>0</v>
      </c>
      <c r="N23" s="197">
        <v>0</v>
      </c>
      <c r="O23" s="197">
        <v>0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>
        <v>0</v>
      </c>
      <c r="AA23" s="197">
        <v>0</v>
      </c>
      <c r="AB23" s="197">
        <v>0</v>
      </c>
      <c r="AC23" s="197">
        <v>0</v>
      </c>
      <c r="AD23" s="197">
        <v>0</v>
      </c>
      <c r="AE23" s="197">
        <v>9.48</v>
      </c>
      <c r="AF23" s="197">
        <v>0</v>
      </c>
      <c r="AG23" s="197">
        <v>0</v>
      </c>
      <c r="AH23" s="197">
        <v>0</v>
      </c>
      <c r="AI23" s="197">
        <v>5</v>
      </c>
      <c r="AJ23" s="197">
        <v>0</v>
      </c>
      <c r="AK23" s="197">
        <v>0</v>
      </c>
      <c r="AL23" s="197">
        <v>0</v>
      </c>
      <c r="AM23" s="197">
        <v>0</v>
      </c>
      <c r="AN23" s="197">
        <v>0</v>
      </c>
      <c r="AO23">
        <v>0</v>
      </c>
      <c r="AP23" s="197">
        <v>0</v>
      </c>
      <c r="AQ23" s="197">
        <v>0</v>
      </c>
      <c r="AR23" s="197">
        <v>0</v>
      </c>
      <c r="AS23" s="197">
        <v>0</v>
      </c>
      <c r="AT23">
        <v>0</v>
      </c>
      <c r="AU23">
        <v>0</v>
      </c>
      <c r="AV23" s="197">
        <v>0</v>
      </c>
      <c r="AW23" s="197">
        <v>0</v>
      </c>
      <c r="AX23" s="197">
        <v>0</v>
      </c>
      <c r="AY23" s="197">
        <v>0</v>
      </c>
      <c r="AZ23" s="197">
        <v>0</v>
      </c>
      <c r="BA23" s="197">
        <v>0</v>
      </c>
      <c r="BB23" s="197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0</v>
      </c>
      <c r="H24" s="197">
        <v>0</v>
      </c>
      <c r="I24" s="197">
        <v>0</v>
      </c>
      <c r="J24" s="197">
        <v>0</v>
      </c>
      <c r="K24" s="197">
        <v>0</v>
      </c>
      <c r="L24" s="197">
        <v>0</v>
      </c>
      <c r="M24" s="197">
        <v>0</v>
      </c>
      <c r="N24" s="197">
        <v>0</v>
      </c>
      <c r="O24" s="197">
        <v>0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>
        <v>0</v>
      </c>
      <c r="AA24" s="197">
        <v>0</v>
      </c>
      <c r="AB24" s="197">
        <v>0</v>
      </c>
      <c r="AC24" s="197">
        <v>0</v>
      </c>
      <c r="AD24" s="197">
        <v>0</v>
      </c>
      <c r="AE24" s="197">
        <v>9.48</v>
      </c>
      <c r="AF24" s="197">
        <v>0</v>
      </c>
      <c r="AG24" s="197">
        <v>0</v>
      </c>
      <c r="AH24" s="197">
        <v>0</v>
      </c>
      <c r="AI24" s="197">
        <v>5</v>
      </c>
      <c r="AJ24" s="197">
        <v>0</v>
      </c>
      <c r="AK24" s="197">
        <v>0</v>
      </c>
      <c r="AL24" s="197">
        <v>0</v>
      </c>
      <c r="AM24" s="197">
        <v>0</v>
      </c>
      <c r="AN24" s="197">
        <v>0</v>
      </c>
      <c r="AO24">
        <v>0</v>
      </c>
      <c r="AP24" s="197">
        <v>0</v>
      </c>
      <c r="AQ24" s="197">
        <v>0</v>
      </c>
      <c r="AR24" s="197">
        <v>0</v>
      </c>
      <c r="AS24" s="197">
        <v>0</v>
      </c>
      <c r="AT24">
        <v>0</v>
      </c>
      <c r="AU24">
        <v>0</v>
      </c>
      <c r="AV24" s="197">
        <v>0</v>
      </c>
      <c r="AW24" s="197">
        <v>0</v>
      </c>
      <c r="AX24" s="197">
        <v>0</v>
      </c>
      <c r="AY24" s="197">
        <v>0</v>
      </c>
      <c r="AZ24" s="197">
        <v>0</v>
      </c>
      <c r="BA24" s="197">
        <v>0</v>
      </c>
      <c r="BB24" s="197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0</v>
      </c>
      <c r="H25" s="197">
        <v>0</v>
      </c>
      <c r="I25" s="197">
        <v>0</v>
      </c>
      <c r="J25" s="197">
        <v>0</v>
      </c>
      <c r="K25" s="197">
        <v>0</v>
      </c>
      <c r="L25" s="197">
        <v>0</v>
      </c>
      <c r="M25" s="197">
        <v>0</v>
      </c>
      <c r="N25" s="197">
        <v>0</v>
      </c>
      <c r="O25" s="197">
        <v>0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>
        <v>0</v>
      </c>
      <c r="AA25" s="197">
        <v>0</v>
      </c>
      <c r="AB25" s="197">
        <v>0</v>
      </c>
      <c r="AC25" s="197">
        <v>0</v>
      </c>
      <c r="AD25" s="197">
        <v>0</v>
      </c>
      <c r="AE25" s="197">
        <v>9.48</v>
      </c>
      <c r="AF25" s="197">
        <v>0</v>
      </c>
      <c r="AG25" s="197">
        <v>0</v>
      </c>
      <c r="AH25" s="197">
        <v>0</v>
      </c>
      <c r="AI25" s="197">
        <v>5</v>
      </c>
      <c r="AJ25" s="197">
        <v>0</v>
      </c>
      <c r="AK25" s="197">
        <v>0</v>
      </c>
      <c r="AL25" s="197">
        <v>0</v>
      </c>
      <c r="AM25" s="197">
        <v>0</v>
      </c>
      <c r="AN25" s="197">
        <v>0</v>
      </c>
      <c r="AO25">
        <v>0</v>
      </c>
      <c r="AP25" s="197">
        <v>0</v>
      </c>
      <c r="AQ25" s="197">
        <v>0</v>
      </c>
      <c r="AR25" s="197">
        <v>0</v>
      </c>
      <c r="AS25" s="197">
        <v>0</v>
      </c>
      <c r="AT25">
        <v>0</v>
      </c>
      <c r="AU25">
        <v>0</v>
      </c>
      <c r="AV25" s="197">
        <v>0</v>
      </c>
      <c r="AW25" s="197">
        <v>0</v>
      </c>
      <c r="AX25" s="197">
        <v>0</v>
      </c>
      <c r="AY25" s="197">
        <v>0</v>
      </c>
      <c r="AZ25" s="197">
        <v>0</v>
      </c>
      <c r="BA25" s="197">
        <v>0</v>
      </c>
      <c r="BB25" s="197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0</v>
      </c>
      <c r="H26" s="197">
        <v>0</v>
      </c>
      <c r="I26" s="197">
        <v>0</v>
      </c>
      <c r="J26" s="197">
        <v>0</v>
      </c>
      <c r="K26" s="197">
        <v>0</v>
      </c>
      <c r="L26" s="197">
        <v>0</v>
      </c>
      <c r="M26" s="197">
        <v>0</v>
      </c>
      <c r="N26" s="197">
        <v>0</v>
      </c>
      <c r="O26" s="197">
        <v>0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>
        <v>0</v>
      </c>
      <c r="AA26" s="197">
        <v>0</v>
      </c>
      <c r="AB26" s="197">
        <v>0</v>
      </c>
      <c r="AC26" s="197">
        <v>0</v>
      </c>
      <c r="AD26" s="197">
        <v>0</v>
      </c>
      <c r="AE26" s="197">
        <v>9.48</v>
      </c>
      <c r="AF26" s="197">
        <v>0</v>
      </c>
      <c r="AG26" s="197">
        <v>0</v>
      </c>
      <c r="AH26" s="197">
        <v>0</v>
      </c>
      <c r="AI26" s="197">
        <v>5</v>
      </c>
      <c r="AJ26" s="197">
        <v>0</v>
      </c>
      <c r="AK26" s="197">
        <v>0</v>
      </c>
      <c r="AL26" s="197">
        <v>0</v>
      </c>
      <c r="AM26" s="197">
        <v>0</v>
      </c>
      <c r="AN26" s="197">
        <v>0</v>
      </c>
      <c r="AO26">
        <v>0</v>
      </c>
      <c r="AP26" s="197">
        <v>0</v>
      </c>
      <c r="AQ26" s="197">
        <v>0</v>
      </c>
      <c r="AR26" s="197">
        <v>0</v>
      </c>
      <c r="AS26" s="197">
        <v>0</v>
      </c>
      <c r="AT26">
        <v>0</v>
      </c>
      <c r="AU26">
        <v>0</v>
      </c>
      <c r="AV26" s="197">
        <v>0</v>
      </c>
      <c r="AW26" s="197">
        <v>0</v>
      </c>
      <c r="AX26" s="197">
        <v>0</v>
      </c>
      <c r="AY26" s="197">
        <v>0</v>
      </c>
      <c r="AZ26" s="197">
        <v>0</v>
      </c>
      <c r="BA26" s="197">
        <v>0</v>
      </c>
      <c r="BB26" s="197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0</v>
      </c>
      <c r="H27" s="197">
        <v>0</v>
      </c>
      <c r="I27" s="197">
        <v>0</v>
      </c>
      <c r="J27" s="197">
        <v>0</v>
      </c>
      <c r="K27" s="197">
        <v>0</v>
      </c>
      <c r="L27" s="197">
        <v>0</v>
      </c>
      <c r="M27" s="197">
        <v>0</v>
      </c>
      <c r="N27" s="197">
        <v>0</v>
      </c>
      <c r="O27" s="197">
        <v>0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>
        <v>0</v>
      </c>
      <c r="AA27" s="197">
        <v>0</v>
      </c>
      <c r="AB27" s="197">
        <v>0</v>
      </c>
      <c r="AC27" s="197">
        <v>0</v>
      </c>
      <c r="AD27" s="197">
        <v>0</v>
      </c>
      <c r="AE27" s="197">
        <v>9.48</v>
      </c>
      <c r="AF27" s="197">
        <v>0</v>
      </c>
      <c r="AG27" s="197">
        <v>0</v>
      </c>
      <c r="AH27" s="197">
        <v>0</v>
      </c>
      <c r="AI27" s="197">
        <v>5</v>
      </c>
      <c r="AJ27" s="197">
        <v>0</v>
      </c>
      <c r="AK27" s="197">
        <v>0</v>
      </c>
      <c r="AL27" s="197">
        <v>0</v>
      </c>
      <c r="AM27" s="197">
        <v>0</v>
      </c>
      <c r="AN27" s="197">
        <v>0</v>
      </c>
      <c r="AO27">
        <v>0</v>
      </c>
      <c r="AP27" s="197">
        <v>0</v>
      </c>
      <c r="AQ27" s="197">
        <v>0</v>
      </c>
      <c r="AR27" s="197">
        <v>0</v>
      </c>
      <c r="AS27" s="197">
        <v>0</v>
      </c>
      <c r="AT27">
        <v>0</v>
      </c>
      <c r="AU27">
        <v>0</v>
      </c>
      <c r="AV27" s="197">
        <v>0</v>
      </c>
      <c r="AW27" s="197">
        <v>0</v>
      </c>
      <c r="AX27" s="197">
        <v>0</v>
      </c>
      <c r="AY27" s="197">
        <v>0</v>
      </c>
      <c r="AZ27" s="197">
        <v>0</v>
      </c>
      <c r="BA27" s="197">
        <v>0</v>
      </c>
      <c r="BB27" s="19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0</v>
      </c>
      <c r="H28" s="197">
        <v>0</v>
      </c>
      <c r="I28" s="197">
        <v>0</v>
      </c>
      <c r="J28" s="197">
        <v>0</v>
      </c>
      <c r="K28" s="197">
        <v>0</v>
      </c>
      <c r="L28" s="197">
        <v>0</v>
      </c>
      <c r="M28" s="197">
        <v>0</v>
      </c>
      <c r="N28" s="197">
        <v>0</v>
      </c>
      <c r="O28" s="197">
        <v>0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>
        <v>0</v>
      </c>
      <c r="AA28" s="197">
        <v>0</v>
      </c>
      <c r="AB28" s="197">
        <v>0</v>
      </c>
      <c r="AC28" s="197">
        <v>0</v>
      </c>
      <c r="AD28" s="197">
        <v>0</v>
      </c>
      <c r="AE28" s="197">
        <v>9.66</v>
      </c>
      <c r="AF28" s="197">
        <v>0</v>
      </c>
      <c r="AG28" s="197">
        <v>0</v>
      </c>
      <c r="AH28" s="197">
        <v>0</v>
      </c>
      <c r="AI28" s="197">
        <v>5</v>
      </c>
      <c r="AJ28" s="197">
        <v>0</v>
      </c>
      <c r="AK28" s="197">
        <v>0</v>
      </c>
      <c r="AL28" s="197">
        <v>0</v>
      </c>
      <c r="AM28" s="197">
        <v>0</v>
      </c>
      <c r="AN28" s="197">
        <v>0</v>
      </c>
      <c r="AO28">
        <v>0</v>
      </c>
      <c r="AP28" s="197">
        <v>0</v>
      </c>
      <c r="AQ28" s="197">
        <v>0</v>
      </c>
      <c r="AR28" s="197">
        <v>0</v>
      </c>
      <c r="AS28" s="197">
        <v>0</v>
      </c>
      <c r="AT28">
        <v>0</v>
      </c>
      <c r="AU28">
        <v>0</v>
      </c>
      <c r="AV28" s="197">
        <v>0</v>
      </c>
      <c r="AW28" s="197">
        <v>0</v>
      </c>
      <c r="AX28" s="197">
        <v>0</v>
      </c>
      <c r="AY28" s="197">
        <v>0</v>
      </c>
      <c r="AZ28" s="197">
        <v>0</v>
      </c>
      <c r="BA28" s="197">
        <v>0</v>
      </c>
      <c r="BB28" s="197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0</v>
      </c>
      <c r="H29" s="197">
        <v>0</v>
      </c>
      <c r="I29" s="197">
        <v>0</v>
      </c>
      <c r="J29" s="197">
        <v>0</v>
      </c>
      <c r="K29" s="197">
        <v>0</v>
      </c>
      <c r="L29" s="197">
        <v>0</v>
      </c>
      <c r="M29" s="197">
        <v>0</v>
      </c>
      <c r="N29" s="197">
        <v>0</v>
      </c>
      <c r="O29" s="197">
        <v>0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>
        <v>0</v>
      </c>
      <c r="AA29" s="197">
        <v>0</v>
      </c>
      <c r="AB29" s="197">
        <v>0</v>
      </c>
      <c r="AC29" s="197">
        <v>0</v>
      </c>
      <c r="AD29" s="197">
        <v>0</v>
      </c>
      <c r="AE29" s="197">
        <v>9.66</v>
      </c>
      <c r="AF29" s="197">
        <v>0</v>
      </c>
      <c r="AG29" s="197">
        <v>0</v>
      </c>
      <c r="AH29" s="197">
        <v>0</v>
      </c>
      <c r="AI29" s="197">
        <v>5</v>
      </c>
      <c r="AJ29" s="197">
        <v>0</v>
      </c>
      <c r="AK29" s="197">
        <v>0</v>
      </c>
      <c r="AL29" s="197">
        <v>0</v>
      </c>
      <c r="AM29" s="197">
        <v>0</v>
      </c>
      <c r="AN29" s="197">
        <v>0</v>
      </c>
      <c r="AO29">
        <v>0</v>
      </c>
      <c r="AP29" s="197">
        <v>0</v>
      </c>
      <c r="AQ29" s="197">
        <v>0</v>
      </c>
      <c r="AR29" s="197">
        <v>0</v>
      </c>
      <c r="AS29" s="197">
        <v>0</v>
      </c>
      <c r="AT29">
        <v>0</v>
      </c>
      <c r="AU29">
        <v>0</v>
      </c>
      <c r="AV29" s="197">
        <v>0</v>
      </c>
      <c r="AW29" s="197">
        <v>0</v>
      </c>
      <c r="AX29" s="197">
        <v>0</v>
      </c>
      <c r="AY29" s="197">
        <v>0</v>
      </c>
      <c r="AZ29" s="197">
        <v>0</v>
      </c>
      <c r="BA29" s="197">
        <v>0</v>
      </c>
      <c r="BB29" s="197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0</v>
      </c>
      <c r="H30" s="197">
        <v>0</v>
      </c>
      <c r="I30" s="197">
        <v>0</v>
      </c>
      <c r="J30" s="197">
        <v>0</v>
      </c>
      <c r="K30" s="197">
        <v>0</v>
      </c>
      <c r="L30" s="197">
        <v>0</v>
      </c>
      <c r="M30" s="197">
        <v>0</v>
      </c>
      <c r="N30" s="197">
        <v>0</v>
      </c>
      <c r="O30" s="197">
        <v>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>
        <v>0</v>
      </c>
      <c r="AA30" s="197">
        <v>0</v>
      </c>
      <c r="AB30" s="197">
        <v>0</v>
      </c>
      <c r="AC30" s="197">
        <v>0</v>
      </c>
      <c r="AD30" s="197">
        <v>0</v>
      </c>
      <c r="AE30" s="197">
        <v>9.66</v>
      </c>
      <c r="AF30" s="197">
        <v>0</v>
      </c>
      <c r="AG30" s="197">
        <v>0</v>
      </c>
      <c r="AH30" s="197">
        <v>0</v>
      </c>
      <c r="AI30" s="197">
        <v>5</v>
      </c>
      <c r="AJ30" s="197">
        <v>0</v>
      </c>
      <c r="AK30" s="197">
        <v>0</v>
      </c>
      <c r="AL30" s="197">
        <v>0</v>
      </c>
      <c r="AM30" s="197">
        <v>0</v>
      </c>
      <c r="AN30" s="197">
        <v>0</v>
      </c>
      <c r="AO30">
        <v>0</v>
      </c>
      <c r="AP30" s="197">
        <v>0</v>
      </c>
      <c r="AQ30" s="197">
        <v>0</v>
      </c>
      <c r="AR30" s="197">
        <v>0</v>
      </c>
      <c r="AS30" s="197">
        <v>0</v>
      </c>
      <c r="AT30">
        <v>0</v>
      </c>
      <c r="AU30">
        <v>0</v>
      </c>
      <c r="AV30" s="197">
        <v>0</v>
      </c>
      <c r="AW30" s="197">
        <v>0</v>
      </c>
      <c r="AX30" s="197">
        <v>0</v>
      </c>
      <c r="AY30" s="197">
        <v>0</v>
      </c>
      <c r="AZ30" s="197">
        <v>0</v>
      </c>
      <c r="BA30" s="197">
        <v>0</v>
      </c>
      <c r="BB30" s="197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0</v>
      </c>
      <c r="H31" s="197">
        <v>0</v>
      </c>
      <c r="I31" s="197">
        <v>0</v>
      </c>
      <c r="J31" s="197">
        <v>0</v>
      </c>
      <c r="K31" s="197">
        <v>0</v>
      </c>
      <c r="L31" s="197">
        <v>0</v>
      </c>
      <c r="M31" s="197">
        <v>0</v>
      </c>
      <c r="N31" s="197">
        <v>0</v>
      </c>
      <c r="O31" s="197">
        <v>0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>
        <v>0</v>
      </c>
      <c r="AA31" s="197">
        <v>0</v>
      </c>
      <c r="AB31" s="197">
        <v>0</v>
      </c>
      <c r="AC31" s="197">
        <v>0</v>
      </c>
      <c r="AD31" s="197">
        <v>0</v>
      </c>
      <c r="AE31" s="197">
        <v>9.66</v>
      </c>
      <c r="AF31" s="197">
        <v>0</v>
      </c>
      <c r="AG31" s="197">
        <v>0</v>
      </c>
      <c r="AH31" s="197">
        <v>0</v>
      </c>
      <c r="AI31" s="197">
        <v>5</v>
      </c>
      <c r="AJ31" s="197">
        <v>0</v>
      </c>
      <c r="AK31" s="197">
        <v>0</v>
      </c>
      <c r="AL31" s="197">
        <v>0</v>
      </c>
      <c r="AM31" s="197">
        <v>0</v>
      </c>
      <c r="AN31" s="197">
        <v>0</v>
      </c>
      <c r="AO31">
        <v>0</v>
      </c>
      <c r="AP31" s="197">
        <v>0</v>
      </c>
      <c r="AQ31" s="197">
        <v>0</v>
      </c>
      <c r="AR31" s="197">
        <v>0</v>
      </c>
      <c r="AS31" s="197">
        <v>0</v>
      </c>
      <c r="AT31">
        <v>0</v>
      </c>
      <c r="AU31">
        <v>0</v>
      </c>
      <c r="AV31" s="197">
        <v>0</v>
      </c>
      <c r="AW31" s="197">
        <v>0</v>
      </c>
      <c r="AX31" s="197">
        <v>0</v>
      </c>
      <c r="AY31" s="197">
        <v>0</v>
      </c>
      <c r="AZ31" s="197">
        <v>0</v>
      </c>
      <c r="BA31" s="197">
        <v>0</v>
      </c>
      <c r="BB31" s="197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0</v>
      </c>
      <c r="H32" s="197">
        <v>0</v>
      </c>
      <c r="I32" s="197">
        <v>0</v>
      </c>
      <c r="J32" s="197">
        <v>0</v>
      </c>
      <c r="K32" s="197">
        <v>0</v>
      </c>
      <c r="L32" s="197">
        <v>0</v>
      </c>
      <c r="M32" s="197">
        <v>0</v>
      </c>
      <c r="N32" s="197">
        <v>0</v>
      </c>
      <c r="O32" s="197">
        <v>0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>
        <v>0</v>
      </c>
      <c r="AA32" s="197">
        <v>0</v>
      </c>
      <c r="AB32" s="197">
        <v>0</v>
      </c>
      <c r="AC32" s="197">
        <v>0</v>
      </c>
      <c r="AD32" s="197">
        <v>0</v>
      </c>
      <c r="AE32" s="197">
        <v>9.66</v>
      </c>
      <c r="AF32" s="197">
        <v>0</v>
      </c>
      <c r="AG32" s="197">
        <v>0</v>
      </c>
      <c r="AH32" s="197">
        <v>0</v>
      </c>
      <c r="AI32" s="197">
        <v>5</v>
      </c>
      <c r="AJ32" s="197">
        <v>0</v>
      </c>
      <c r="AK32" s="197">
        <v>0</v>
      </c>
      <c r="AL32" s="197">
        <v>0</v>
      </c>
      <c r="AM32" s="197">
        <v>0</v>
      </c>
      <c r="AN32" s="197">
        <v>0</v>
      </c>
      <c r="AO32">
        <v>0</v>
      </c>
      <c r="AP32" s="197">
        <v>0</v>
      </c>
      <c r="AQ32" s="197">
        <v>0</v>
      </c>
      <c r="AR32" s="197">
        <v>0</v>
      </c>
      <c r="AS32" s="197">
        <v>0</v>
      </c>
      <c r="AT32">
        <v>0</v>
      </c>
      <c r="AU32">
        <v>0</v>
      </c>
      <c r="AV32" s="197">
        <v>0</v>
      </c>
      <c r="AW32" s="197">
        <v>0</v>
      </c>
      <c r="AX32" s="197">
        <v>0</v>
      </c>
      <c r="AY32" s="197">
        <v>0</v>
      </c>
      <c r="AZ32" s="197">
        <v>0</v>
      </c>
      <c r="BA32" s="197">
        <v>0</v>
      </c>
      <c r="BB32" s="197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0</v>
      </c>
      <c r="H33" s="197">
        <v>0</v>
      </c>
      <c r="I33" s="197">
        <v>0</v>
      </c>
      <c r="J33" s="197">
        <v>0</v>
      </c>
      <c r="K33" s="197">
        <v>0</v>
      </c>
      <c r="L33" s="197">
        <v>0</v>
      </c>
      <c r="M33" s="197">
        <v>0</v>
      </c>
      <c r="N33" s="197">
        <v>0</v>
      </c>
      <c r="O33" s="197">
        <v>0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>
        <v>0</v>
      </c>
      <c r="AA33" s="197">
        <v>0</v>
      </c>
      <c r="AB33" s="197">
        <v>0</v>
      </c>
      <c r="AC33" s="197">
        <v>0</v>
      </c>
      <c r="AD33" s="197">
        <v>0</v>
      </c>
      <c r="AE33" s="197">
        <v>9.66</v>
      </c>
      <c r="AF33" s="197">
        <v>0</v>
      </c>
      <c r="AG33" s="197">
        <v>0</v>
      </c>
      <c r="AH33" s="197">
        <v>0</v>
      </c>
      <c r="AI33" s="197">
        <v>5</v>
      </c>
      <c r="AJ33" s="197">
        <v>0</v>
      </c>
      <c r="AK33" s="197">
        <v>0</v>
      </c>
      <c r="AL33" s="197">
        <v>0</v>
      </c>
      <c r="AM33" s="197">
        <v>0</v>
      </c>
      <c r="AN33" s="197">
        <v>0</v>
      </c>
      <c r="AO33">
        <v>0</v>
      </c>
      <c r="AP33" s="197">
        <v>0</v>
      </c>
      <c r="AQ33" s="197">
        <v>0</v>
      </c>
      <c r="AR33" s="197">
        <v>0</v>
      </c>
      <c r="AS33" s="197">
        <v>0</v>
      </c>
      <c r="AT33">
        <v>0</v>
      </c>
      <c r="AU33">
        <v>0</v>
      </c>
      <c r="AV33" s="197">
        <v>0</v>
      </c>
      <c r="AW33" s="197">
        <v>0</v>
      </c>
      <c r="AX33" s="197">
        <v>0</v>
      </c>
      <c r="AY33" s="197">
        <v>0</v>
      </c>
      <c r="AZ33" s="197">
        <v>0</v>
      </c>
      <c r="BA33" s="197">
        <v>0</v>
      </c>
      <c r="BB33" s="197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0</v>
      </c>
      <c r="H34" s="197">
        <v>0</v>
      </c>
      <c r="I34" s="197">
        <v>0</v>
      </c>
      <c r="J34" s="197">
        <v>0</v>
      </c>
      <c r="K34" s="197">
        <v>0</v>
      </c>
      <c r="L34" s="197">
        <v>0</v>
      </c>
      <c r="M34" s="197">
        <v>0</v>
      </c>
      <c r="N34" s="197">
        <v>0</v>
      </c>
      <c r="O34" s="197">
        <v>0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>
        <v>0</v>
      </c>
      <c r="AA34" s="197">
        <v>0</v>
      </c>
      <c r="AB34" s="197">
        <v>0</v>
      </c>
      <c r="AC34" s="197">
        <v>0</v>
      </c>
      <c r="AD34" s="197">
        <v>0</v>
      </c>
      <c r="AE34" s="197">
        <v>9.66</v>
      </c>
      <c r="AF34" s="197">
        <v>0</v>
      </c>
      <c r="AG34" s="197">
        <v>0</v>
      </c>
      <c r="AH34" s="197">
        <v>0</v>
      </c>
      <c r="AI34" s="197">
        <v>5</v>
      </c>
      <c r="AJ34" s="197">
        <v>0</v>
      </c>
      <c r="AK34" s="197">
        <v>0</v>
      </c>
      <c r="AL34" s="197">
        <v>0</v>
      </c>
      <c r="AM34" s="197">
        <v>0</v>
      </c>
      <c r="AN34" s="197">
        <v>0</v>
      </c>
      <c r="AO34">
        <v>0</v>
      </c>
      <c r="AP34" s="197">
        <v>0</v>
      </c>
      <c r="AQ34" s="197">
        <v>0</v>
      </c>
      <c r="AR34" s="197">
        <v>0</v>
      </c>
      <c r="AS34" s="197">
        <v>0</v>
      </c>
      <c r="AT34">
        <v>0</v>
      </c>
      <c r="AU34">
        <v>0</v>
      </c>
      <c r="AV34" s="197">
        <v>0</v>
      </c>
      <c r="AW34" s="197">
        <v>0</v>
      </c>
      <c r="AX34" s="197">
        <v>0</v>
      </c>
      <c r="AY34" s="197">
        <v>0</v>
      </c>
      <c r="AZ34" s="197">
        <v>0</v>
      </c>
      <c r="BA34" s="197">
        <v>0</v>
      </c>
      <c r="BB34" s="197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0</v>
      </c>
      <c r="H35" s="197">
        <v>0</v>
      </c>
      <c r="I35" s="197">
        <v>0</v>
      </c>
      <c r="J35" s="197">
        <v>0</v>
      </c>
      <c r="K35" s="197">
        <v>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>
        <v>0</v>
      </c>
      <c r="AA35" s="197">
        <v>0</v>
      </c>
      <c r="AB35" s="197">
        <v>0</v>
      </c>
      <c r="AC35" s="197">
        <v>0</v>
      </c>
      <c r="AD35" s="197">
        <v>0</v>
      </c>
      <c r="AE35" s="197">
        <v>9.66</v>
      </c>
      <c r="AF35" s="197">
        <v>0</v>
      </c>
      <c r="AG35" s="197">
        <v>0</v>
      </c>
      <c r="AH35" s="197">
        <v>0</v>
      </c>
      <c r="AI35" s="197">
        <v>5</v>
      </c>
      <c r="AJ35" s="197">
        <v>0</v>
      </c>
      <c r="AK35" s="197">
        <v>0</v>
      </c>
      <c r="AL35" s="197">
        <v>0</v>
      </c>
      <c r="AM35" s="197">
        <v>0</v>
      </c>
      <c r="AN35" s="197">
        <v>0</v>
      </c>
      <c r="AO35">
        <v>0</v>
      </c>
      <c r="AP35" s="197">
        <v>0</v>
      </c>
      <c r="AQ35" s="197">
        <v>0</v>
      </c>
      <c r="AR35" s="197">
        <v>0</v>
      </c>
      <c r="AS35" s="197">
        <v>0</v>
      </c>
      <c r="AT35">
        <v>0</v>
      </c>
      <c r="AU35">
        <v>0</v>
      </c>
      <c r="AV35" s="197">
        <v>0</v>
      </c>
      <c r="AW35" s="197">
        <v>0</v>
      </c>
      <c r="AX35" s="197">
        <v>0</v>
      </c>
      <c r="AY35" s="197">
        <v>0</v>
      </c>
      <c r="AZ35" s="197">
        <v>0</v>
      </c>
      <c r="BA35" s="197">
        <v>0</v>
      </c>
      <c r="BB35" s="197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0</v>
      </c>
      <c r="H36" s="197">
        <v>0</v>
      </c>
      <c r="I36" s="197">
        <v>0</v>
      </c>
      <c r="J36" s="197">
        <v>0</v>
      </c>
      <c r="K36" s="197">
        <v>0</v>
      </c>
      <c r="L36" s="197">
        <v>0</v>
      </c>
      <c r="M36" s="197">
        <v>0</v>
      </c>
      <c r="N36" s="197">
        <v>0</v>
      </c>
      <c r="O36" s="197">
        <v>0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>
        <v>0</v>
      </c>
      <c r="AA36" s="197">
        <v>0</v>
      </c>
      <c r="AB36" s="197">
        <v>0</v>
      </c>
      <c r="AC36" s="197">
        <v>0</v>
      </c>
      <c r="AD36" s="197">
        <v>0</v>
      </c>
      <c r="AE36" s="197">
        <v>9.66</v>
      </c>
      <c r="AF36" s="197">
        <v>0</v>
      </c>
      <c r="AG36" s="197">
        <v>0</v>
      </c>
      <c r="AH36" s="197">
        <v>0</v>
      </c>
      <c r="AI36" s="197">
        <v>5</v>
      </c>
      <c r="AJ36" s="197">
        <v>0</v>
      </c>
      <c r="AK36" s="197">
        <v>0</v>
      </c>
      <c r="AL36" s="197">
        <v>0</v>
      </c>
      <c r="AM36" s="197">
        <v>0</v>
      </c>
      <c r="AN36" s="197">
        <v>0</v>
      </c>
      <c r="AO36">
        <v>0</v>
      </c>
      <c r="AP36" s="197">
        <v>0</v>
      </c>
      <c r="AQ36" s="197">
        <v>0</v>
      </c>
      <c r="AR36" s="197">
        <v>0</v>
      </c>
      <c r="AS36" s="197">
        <v>0</v>
      </c>
      <c r="AT36">
        <v>0</v>
      </c>
      <c r="AU36">
        <v>0</v>
      </c>
      <c r="AV36" s="197">
        <v>0</v>
      </c>
      <c r="AW36" s="197">
        <v>0</v>
      </c>
      <c r="AX36" s="197">
        <v>0</v>
      </c>
      <c r="AY36" s="197">
        <v>0</v>
      </c>
      <c r="AZ36" s="197">
        <v>0</v>
      </c>
      <c r="BA36" s="197">
        <v>0</v>
      </c>
      <c r="BB36" s="197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0</v>
      </c>
      <c r="H37" s="197">
        <v>0</v>
      </c>
      <c r="I37" s="197">
        <v>0</v>
      </c>
      <c r="J37" s="197">
        <v>0</v>
      </c>
      <c r="K37" s="197">
        <v>0</v>
      </c>
      <c r="L37" s="197">
        <v>0</v>
      </c>
      <c r="M37" s="197">
        <v>0</v>
      </c>
      <c r="N37" s="197">
        <v>0</v>
      </c>
      <c r="O37" s="197">
        <v>0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>
        <v>0</v>
      </c>
      <c r="AA37" s="197">
        <v>0</v>
      </c>
      <c r="AB37" s="197">
        <v>0</v>
      </c>
      <c r="AC37" s="197">
        <v>0</v>
      </c>
      <c r="AD37" s="197">
        <v>0</v>
      </c>
      <c r="AE37" s="197">
        <v>9.66</v>
      </c>
      <c r="AF37" s="197">
        <v>0</v>
      </c>
      <c r="AG37" s="197">
        <v>0</v>
      </c>
      <c r="AH37" s="197">
        <v>0</v>
      </c>
      <c r="AI37" s="197">
        <v>5</v>
      </c>
      <c r="AJ37" s="197">
        <v>0</v>
      </c>
      <c r="AK37" s="197">
        <v>0</v>
      </c>
      <c r="AL37" s="197">
        <v>0</v>
      </c>
      <c r="AM37" s="197">
        <v>0</v>
      </c>
      <c r="AN37" s="197">
        <v>0</v>
      </c>
      <c r="AO37">
        <v>0</v>
      </c>
      <c r="AP37" s="197">
        <v>0</v>
      </c>
      <c r="AQ37" s="197">
        <v>0</v>
      </c>
      <c r="AR37" s="197">
        <v>0</v>
      </c>
      <c r="AS37" s="197">
        <v>0</v>
      </c>
      <c r="AT37">
        <v>0</v>
      </c>
      <c r="AU37">
        <v>0</v>
      </c>
      <c r="AV37" s="197">
        <v>0</v>
      </c>
      <c r="AW37" s="197">
        <v>0</v>
      </c>
      <c r="AX37" s="197">
        <v>0</v>
      </c>
      <c r="AY37" s="197">
        <v>0</v>
      </c>
      <c r="AZ37" s="197">
        <v>0</v>
      </c>
      <c r="BA37" s="197">
        <v>0</v>
      </c>
      <c r="BB37" s="19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0</v>
      </c>
      <c r="H38" s="197">
        <v>0</v>
      </c>
      <c r="I38" s="197">
        <v>0</v>
      </c>
      <c r="J38" s="197">
        <v>0</v>
      </c>
      <c r="K38" s="197">
        <v>0</v>
      </c>
      <c r="L38" s="197">
        <v>0</v>
      </c>
      <c r="M38" s="197">
        <v>0</v>
      </c>
      <c r="N38" s="197">
        <v>0</v>
      </c>
      <c r="O38" s="197">
        <v>0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>
        <v>0</v>
      </c>
      <c r="AA38" s="197">
        <v>0</v>
      </c>
      <c r="AB38" s="197">
        <v>0</v>
      </c>
      <c r="AC38" s="197">
        <v>0</v>
      </c>
      <c r="AD38" s="197">
        <v>0</v>
      </c>
      <c r="AE38" s="197">
        <v>9.66</v>
      </c>
      <c r="AF38" s="197">
        <v>0</v>
      </c>
      <c r="AG38" s="197">
        <v>0</v>
      </c>
      <c r="AH38" s="197">
        <v>0</v>
      </c>
      <c r="AI38" s="197">
        <v>5</v>
      </c>
      <c r="AJ38" s="197">
        <v>0</v>
      </c>
      <c r="AK38" s="197">
        <v>0</v>
      </c>
      <c r="AL38" s="197">
        <v>0</v>
      </c>
      <c r="AM38" s="197">
        <v>0</v>
      </c>
      <c r="AN38" s="197">
        <v>0</v>
      </c>
      <c r="AO38">
        <v>0</v>
      </c>
      <c r="AP38" s="197">
        <v>0</v>
      </c>
      <c r="AQ38" s="197">
        <v>0</v>
      </c>
      <c r="AR38" s="197">
        <v>0</v>
      </c>
      <c r="AS38" s="197">
        <v>0</v>
      </c>
      <c r="AT38">
        <v>0</v>
      </c>
      <c r="AU38">
        <v>0</v>
      </c>
      <c r="AV38" s="197">
        <v>0</v>
      </c>
      <c r="AW38" s="197">
        <v>0</v>
      </c>
      <c r="AX38" s="197">
        <v>0</v>
      </c>
      <c r="AY38" s="197">
        <v>0</v>
      </c>
      <c r="AZ38" s="197">
        <v>0</v>
      </c>
      <c r="BA38" s="197">
        <v>0</v>
      </c>
      <c r="BB38" s="197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0</v>
      </c>
      <c r="H39" s="197">
        <v>0</v>
      </c>
      <c r="I39" s="197">
        <v>0</v>
      </c>
      <c r="J39" s="197">
        <v>0</v>
      </c>
      <c r="K39" s="197">
        <v>0</v>
      </c>
      <c r="L39" s="197">
        <v>0</v>
      </c>
      <c r="M39" s="197">
        <v>0</v>
      </c>
      <c r="N39" s="197">
        <v>0</v>
      </c>
      <c r="O39" s="197">
        <v>0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>
        <v>0</v>
      </c>
      <c r="AA39" s="197">
        <v>0</v>
      </c>
      <c r="AB39" s="197">
        <v>0</v>
      </c>
      <c r="AC39" s="197">
        <v>0</v>
      </c>
      <c r="AD39" s="197">
        <v>0</v>
      </c>
      <c r="AE39" s="197">
        <v>9.66</v>
      </c>
      <c r="AF39" s="197">
        <v>0</v>
      </c>
      <c r="AG39" s="197">
        <v>0</v>
      </c>
      <c r="AH39" s="197">
        <v>0</v>
      </c>
      <c r="AI39" s="197">
        <v>5</v>
      </c>
      <c r="AJ39" s="197">
        <v>0</v>
      </c>
      <c r="AK39" s="197">
        <v>0</v>
      </c>
      <c r="AL39" s="197">
        <v>0</v>
      </c>
      <c r="AM39" s="197">
        <v>0</v>
      </c>
      <c r="AN39" s="197">
        <v>0</v>
      </c>
      <c r="AO39">
        <v>0</v>
      </c>
      <c r="AP39" s="197">
        <v>0</v>
      </c>
      <c r="AQ39" s="197">
        <v>0</v>
      </c>
      <c r="AR39" s="197">
        <v>0</v>
      </c>
      <c r="AS39" s="197">
        <v>0</v>
      </c>
      <c r="AT39">
        <v>0</v>
      </c>
      <c r="AU39">
        <v>0</v>
      </c>
      <c r="AV39" s="197">
        <v>0</v>
      </c>
      <c r="AW39" s="197">
        <v>0</v>
      </c>
      <c r="AX39" s="197">
        <v>0</v>
      </c>
      <c r="AY39" s="197">
        <v>0</v>
      </c>
      <c r="AZ39" s="197">
        <v>0</v>
      </c>
      <c r="BA39" s="197">
        <v>0</v>
      </c>
      <c r="BB39" s="197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0</v>
      </c>
      <c r="H40" s="197">
        <v>0</v>
      </c>
      <c r="I40" s="197">
        <v>0</v>
      </c>
      <c r="J40" s="197">
        <v>0</v>
      </c>
      <c r="K40" s="197">
        <v>0</v>
      </c>
      <c r="L40" s="197">
        <v>0</v>
      </c>
      <c r="M40" s="197">
        <v>0</v>
      </c>
      <c r="N40" s="197">
        <v>0</v>
      </c>
      <c r="O40" s="197">
        <v>0</v>
      </c>
      <c r="P40" s="197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>
        <v>0</v>
      </c>
      <c r="AA40" s="197">
        <v>0</v>
      </c>
      <c r="AB40" s="197">
        <v>0</v>
      </c>
      <c r="AC40" s="197">
        <v>0</v>
      </c>
      <c r="AD40" s="197">
        <v>0</v>
      </c>
      <c r="AE40" s="197">
        <v>9.66</v>
      </c>
      <c r="AF40" s="197">
        <v>0</v>
      </c>
      <c r="AG40" s="197">
        <v>0</v>
      </c>
      <c r="AH40" s="197">
        <v>0</v>
      </c>
      <c r="AI40" s="197">
        <v>5</v>
      </c>
      <c r="AJ40" s="197">
        <v>0</v>
      </c>
      <c r="AK40" s="197">
        <v>0</v>
      </c>
      <c r="AL40" s="197">
        <v>0</v>
      </c>
      <c r="AM40" s="197">
        <v>0</v>
      </c>
      <c r="AN40" s="197">
        <v>0</v>
      </c>
      <c r="AO40">
        <v>0</v>
      </c>
      <c r="AP40" s="197">
        <v>0</v>
      </c>
      <c r="AQ40" s="197">
        <v>0</v>
      </c>
      <c r="AR40" s="197">
        <v>0</v>
      </c>
      <c r="AS40" s="197">
        <v>0</v>
      </c>
      <c r="AT40">
        <v>0</v>
      </c>
      <c r="AU40">
        <v>0</v>
      </c>
      <c r="AV40" s="197">
        <v>0</v>
      </c>
      <c r="AW40" s="197">
        <v>0</v>
      </c>
      <c r="AX40" s="197">
        <v>0</v>
      </c>
      <c r="AY40" s="197">
        <v>0</v>
      </c>
      <c r="AZ40" s="197">
        <v>0</v>
      </c>
      <c r="BA40" s="197">
        <v>0</v>
      </c>
      <c r="BB40" s="197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0</v>
      </c>
      <c r="H41" s="197">
        <v>0</v>
      </c>
      <c r="I41" s="197">
        <v>0</v>
      </c>
      <c r="J41" s="197">
        <v>0</v>
      </c>
      <c r="K41" s="197">
        <v>0</v>
      </c>
      <c r="L41" s="197">
        <v>0</v>
      </c>
      <c r="M41" s="197">
        <v>0</v>
      </c>
      <c r="N41" s="197">
        <v>0</v>
      </c>
      <c r="O41" s="197">
        <v>0</v>
      </c>
      <c r="P41" s="197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>
        <v>0</v>
      </c>
      <c r="AA41" s="197">
        <v>0</v>
      </c>
      <c r="AB41" s="197">
        <v>0</v>
      </c>
      <c r="AC41" s="197">
        <v>0</v>
      </c>
      <c r="AD41" s="197">
        <v>0</v>
      </c>
      <c r="AE41" s="197">
        <v>9.66</v>
      </c>
      <c r="AF41" s="197">
        <v>0</v>
      </c>
      <c r="AG41" s="197">
        <v>0</v>
      </c>
      <c r="AH41" s="197">
        <v>0</v>
      </c>
      <c r="AI41" s="197">
        <v>5</v>
      </c>
      <c r="AJ41" s="197">
        <v>0</v>
      </c>
      <c r="AK41" s="197">
        <v>0</v>
      </c>
      <c r="AL41" s="197">
        <v>0</v>
      </c>
      <c r="AM41" s="197">
        <v>0</v>
      </c>
      <c r="AN41" s="197">
        <v>0</v>
      </c>
      <c r="AO41">
        <v>0</v>
      </c>
      <c r="AP41" s="197">
        <v>0</v>
      </c>
      <c r="AQ41" s="197">
        <v>0</v>
      </c>
      <c r="AR41" s="197">
        <v>0</v>
      </c>
      <c r="AS41" s="197">
        <v>0</v>
      </c>
      <c r="AT41">
        <v>0</v>
      </c>
      <c r="AU41">
        <v>0</v>
      </c>
      <c r="AV41" s="197">
        <v>0</v>
      </c>
      <c r="AW41" s="197">
        <v>0</v>
      </c>
      <c r="AX41" s="197">
        <v>0</v>
      </c>
      <c r="AY41" s="197">
        <v>0</v>
      </c>
      <c r="AZ41" s="197">
        <v>0</v>
      </c>
      <c r="BA41" s="197">
        <v>0</v>
      </c>
      <c r="BB41" s="197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0</v>
      </c>
      <c r="H42" s="197">
        <v>0</v>
      </c>
      <c r="I42" s="197">
        <v>0</v>
      </c>
      <c r="J42" s="197">
        <v>0</v>
      </c>
      <c r="K42" s="197">
        <v>0</v>
      </c>
      <c r="L42" s="197">
        <v>0</v>
      </c>
      <c r="M42" s="197">
        <v>0</v>
      </c>
      <c r="N42" s="197">
        <v>0</v>
      </c>
      <c r="O42" s="197">
        <v>0</v>
      </c>
      <c r="P42" s="197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>
        <v>0</v>
      </c>
      <c r="AA42" s="197">
        <v>0</v>
      </c>
      <c r="AB42" s="197">
        <v>0</v>
      </c>
      <c r="AC42" s="197">
        <v>0</v>
      </c>
      <c r="AD42" s="197">
        <v>0</v>
      </c>
      <c r="AE42" s="197">
        <v>9.66</v>
      </c>
      <c r="AF42" s="197">
        <v>0</v>
      </c>
      <c r="AG42" s="197">
        <v>0</v>
      </c>
      <c r="AH42" s="197">
        <v>0</v>
      </c>
      <c r="AI42" s="197">
        <v>5</v>
      </c>
      <c r="AJ42" s="197">
        <v>0</v>
      </c>
      <c r="AK42" s="197">
        <v>0</v>
      </c>
      <c r="AL42" s="197">
        <v>0</v>
      </c>
      <c r="AM42" s="197">
        <v>0</v>
      </c>
      <c r="AN42" s="197">
        <v>0</v>
      </c>
      <c r="AO42">
        <v>0</v>
      </c>
      <c r="AP42" s="197">
        <v>0</v>
      </c>
      <c r="AQ42" s="197">
        <v>0</v>
      </c>
      <c r="AR42" s="197">
        <v>0</v>
      </c>
      <c r="AS42" s="197">
        <v>0</v>
      </c>
      <c r="AT42">
        <v>0</v>
      </c>
      <c r="AU42">
        <v>0</v>
      </c>
      <c r="AV42" s="197">
        <v>0</v>
      </c>
      <c r="AW42" s="197">
        <v>0</v>
      </c>
      <c r="AX42" s="197">
        <v>0</v>
      </c>
      <c r="AY42" s="197">
        <v>0</v>
      </c>
      <c r="AZ42" s="197">
        <v>0</v>
      </c>
      <c r="BA42" s="197">
        <v>0</v>
      </c>
      <c r="BB42" s="197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0</v>
      </c>
      <c r="L43" s="197">
        <v>0</v>
      </c>
      <c r="M43" s="197">
        <v>0</v>
      </c>
      <c r="N43" s="197">
        <v>0</v>
      </c>
      <c r="O43" s="197">
        <v>0</v>
      </c>
      <c r="P43" s="197">
        <v>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  <c r="Y43" s="197">
        <v>0</v>
      </c>
      <c r="Z43">
        <v>0</v>
      </c>
      <c r="AA43" s="197">
        <v>0</v>
      </c>
      <c r="AB43" s="197">
        <v>0</v>
      </c>
      <c r="AC43" s="197">
        <v>0</v>
      </c>
      <c r="AD43" s="197">
        <v>0</v>
      </c>
      <c r="AE43" s="197">
        <v>9.48</v>
      </c>
      <c r="AF43" s="197">
        <v>0</v>
      </c>
      <c r="AG43" s="197">
        <v>0</v>
      </c>
      <c r="AH43" s="197">
        <v>0</v>
      </c>
      <c r="AI43" s="197">
        <v>5</v>
      </c>
      <c r="AJ43" s="197">
        <v>0</v>
      </c>
      <c r="AK43" s="197">
        <v>0</v>
      </c>
      <c r="AL43" s="197">
        <v>0</v>
      </c>
      <c r="AM43" s="197">
        <v>0</v>
      </c>
      <c r="AN43" s="197">
        <v>0</v>
      </c>
      <c r="AO43">
        <v>0</v>
      </c>
      <c r="AP43" s="197">
        <v>0</v>
      </c>
      <c r="AQ43" s="197">
        <v>0</v>
      </c>
      <c r="AR43" s="197">
        <v>0</v>
      </c>
      <c r="AS43" s="197">
        <v>0</v>
      </c>
      <c r="AT43">
        <v>0</v>
      </c>
      <c r="AU43">
        <v>0</v>
      </c>
      <c r="AV43" s="197">
        <v>0</v>
      </c>
      <c r="AW43" s="197">
        <v>0</v>
      </c>
      <c r="AX43" s="197">
        <v>0</v>
      </c>
      <c r="AY43" s="197">
        <v>0</v>
      </c>
      <c r="AZ43" s="197">
        <v>0</v>
      </c>
      <c r="BA43" s="197">
        <v>0</v>
      </c>
      <c r="BB43" s="197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0</v>
      </c>
      <c r="H44" s="197">
        <v>0</v>
      </c>
      <c r="I44" s="197">
        <v>0</v>
      </c>
      <c r="J44" s="197">
        <v>0</v>
      </c>
      <c r="K44" s="197">
        <v>0</v>
      </c>
      <c r="L44" s="197">
        <v>0</v>
      </c>
      <c r="M44" s="197">
        <v>0</v>
      </c>
      <c r="N44" s="197">
        <v>0</v>
      </c>
      <c r="O44" s="197">
        <v>0</v>
      </c>
      <c r="P44" s="197">
        <v>0</v>
      </c>
      <c r="Q44" s="197">
        <v>0</v>
      </c>
      <c r="R44" s="197">
        <v>0</v>
      </c>
      <c r="S44" s="197">
        <v>0</v>
      </c>
      <c r="T44" s="197">
        <v>0</v>
      </c>
      <c r="U44" s="197">
        <v>0</v>
      </c>
      <c r="V44" s="197">
        <v>0</v>
      </c>
      <c r="W44" s="197">
        <v>0</v>
      </c>
      <c r="X44" s="197">
        <v>0</v>
      </c>
      <c r="Y44" s="197">
        <v>0</v>
      </c>
      <c r="Z44">
        <v>0</v>
      </c>
      <c r="AA44" s="197">
        <v>0</v>
      </c>
      <c r="AB44" s="197">
        <v>0</v>
      </c>
      <c r="AC44" s="197">
        <v>0</v>
      </c>
      <c r="AD44" s="197">
        <v>0</v>
      </c>
      <c r="AE44" s="197">
        <v>9.48</v>
      </c>
      <c r="AF44" s="197">
        <v>0</v>
      </c>
      <c r="AG44" s="197">
        <v>0</v>
      </c>
      <c r="AH44" s="197">
        <v>0</v>
      </c>
      <c r="AI44" s="197">
        <v>5</v>
      </c>
      <c r="AJ44" s="197">
        <v>0</v>
      </c>
      <c r="AK44" s="197">
        <v>0</v>
      </c>
      <c r="AL44" s="197">
        <v>0</v>
      </c>
      <c r="AM44" s="197">
        <v>0</v>
      </c>
      <c r="AN44" s="197">
        <v>0</v>
      </c>
      <c r="AO44">
        <v>0</v>
      </c>
      <c r="AP44" s="197">
        <v>0</v>
      </c>
      <c r="AQ44" s="197">
        <v>0</v>
      </c>
      <c r="AR44" s="197">
        <v>0</v>
      </c>
      <c r="AS44" s="197">
        <v>0</v>
      </c>
      <c r="AT44">
        <v>0</v>
      </c>
      <c r="AU44">
        <v>0</v>
      </c>
      <c r="AV44" s="197">
        <v>0</v>
      </c>
      <c r="AW44" s="197">
        <v>0</v>
      </c>
      <c r="AX44" s="197">
        <v>0</v>
      </c>
      <c r="AY44" s="197">
        <v>0</v>
      </c>
      <c r="AZ44" s="197">
        <v>0</v>
      </c>
      <c r="BA44" s="197">
        <v>0</v>
      </c>
      <c r="BB44" s="197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0</v>
      </c>
      <c r="H45" s="197">
        <v>0</v>
      </c>
      <c r="I45" s="197">
        <v>0</v>
      </c>
      <c r="J45" s="197">
        <v>0</v>
      </c>
      <c r="K45" s="197">
        <v>0</v>
      </c>
      <c r="L45" s="197">
        <v>0</v>
      </c>
      <c r="M45" s="197">
        <v>0</v>
      </c>
      <c r="N45" s="197">
        <v>0</v>
      </c>
      <c r="O45" s="197">
        <v>0</v>
      </c>
      <c r="P45" s="197">
        <v>0</v>
      </c>
      <c r="Q45" s="197">
        <v>0</v>
      </c>
      <c r="R45" s="197">
        <v>0</v>
      </c>
      <c r="S45" s="197">
        <v>0</v>
      </c>
      <c r="T45" s="197">
        <v>0</v>
      </c>
      <c r="U45" s="197">
        <v>0</v>
      </c>
      <c r="V45" s="197">
        <v>0</v>
      </c>
      <c r="W45" s="197">
        <v>0</v>
      </c>
      <c r="X45" s="197">
        <v>0</v>
      </c>
      <c r="Y45" s="197">
        <v>0</v>
      </c>
      <c r="Z45">
        <v>0</v>
      </c>
      <c r="AA45" s="197">
        <v>0</v>
      </c>
      <c r="AB45" s="197">
        <v>0</v>
      </c>
      <c r="AC45" s="197">
        <v>0</v>
      </c>
      <c r="AD45" s="197">
        <v>0</v>
      </c>
      <c r="AE45" s="197">
        <v>9.48</v>
      </c>
      <c r="AF45" s="197">
        <v>0</v>
      </c>
      <c r="AG45" s="197">
        <v>0</v>
      </c>
      <c r="AH45" s="197">
        <v>0</v>
      </c>
      <c r="AI45" s="197">
        <v>5</v>
      </c>
      <c r="AJ45" s="197">
        <v>0</v>
      </c>
      <c r="AK45" s="197">
        <v>0</v>
      </c>
      <c r="AL45" s="197">
        <v>0</v>
      </c>
      <c r="AM45" s="197">
        <v>0</v>
      </c>
      <c r="AN45" s="197">
        <v>0</v>
      </c>
      <c r="AO45">
        <v>0</v>
      </c>
      <c r="AP45" s="197">
        <v>0</v>
      </c>
      <c r="AQ45" s="197">
        <v>0</v>
      </c>
      <c r="AR45" s="197">
        <v>0</v>
      </c>
      <c r="AS45" s="197">
        <v>0</v>
      </c>
      <c r="AT45">
        <v>0</v>
      </c>
      <c r="AU45">
        <v>0</v>
      </c>
      <c r="AV45" s="197">
        <v>0</v>
      </c>
      <c r="AW45" s="197">
        <v>0</v>
      </c>
      <c r="AX45" s="197">
        <v>0</v>
      </c>
      <c r="AY45" s="197">
        <v>0</v>
      </c>
      <c r="AZ45" s="197">
        <v>0</v>
      </c>
      <c r="BA45" s="197">
        <v>0</v>
      </c>
      <c r="BB45" s="197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0</v>
      </c>
      <c r="H46" s="197">
        <v>0</v>
      </c>
      <c r="I46" s="197">
        <v>0</v>
      </c>
      <c r="J46" s="197">
        <v>0</v>
      </c>
      <c r="K46" s="197">
        <v>0</v>
      </c>
      <c r="L46" s="197">
        <v>0</v>
      </c>
      <c r="M46" s="197">
        <v>0</v>
      </c>
      <c r="N46" s="197">
        <v>0</v>
      </c>
      <c r="O46" s="197">
        <v>0</v>
      </c>
      <c r="P46" s="197">
        <v>0</v>
      </c>
      <c r="Q46" s="197">
        <v>0</v>
      </c>
      <c r="R46" s="197">
        <v>0</v>
      </c>
      <c r="S46" s="197">
        <v>0</v>
      </c>
      <c r="T46" s="197">
        <v>0</v>
      </c>
      <c r="U46" s="197">
        <v>0</v>
      </c>
      <c r="V46" s="197">
        <v>0</v>
      </c>
      <c r="W46" s="197">
        <v>0</v>
      </c>
      <c r="X46" s="197">
        <v>0</v>
      </c>
      <c r="Y46" s="197">
        <v>0</v>
      </c>
      <c r="Z46">
        <v>0</v>
      </c>
      <c r="AA46" s="197">
        <v>0</v>
      </c>
      <c r="AB46" s="197">
        <v>0</v>
      </c>
      <c r="AC46" s="197">
        <v>0</v>
      </c>
      <c r="AD46" s="197">
        <v>0</v>
      </c>
      <c r="AE46" s="197">
        <v>9.48</v>
      </c>
      <c r="AF46" s="197">
        <v>0</v>
      </c>
      <c r="AG46" s="197">
        <v>0</v>
      </c>
      <c r="AH46" s="197">
        <v>0</v>
      </c>
      <c r="AI46" s="197">
        <v>5</v>
      </c>
      <c r="AJ46" s="197">
        <v>0</v>
      </c>
      <c r="AK46" s="197">
        <v>0</v>
      </c>
      <c r="AL46" s="197">
        <v>0</v>
      </c>
      <c r="AM46" s="197">
        <v>0</v>
      </c>
      <c r="AN46" s="197">
        <v>0</v>
      </c>
      <c r="AO46">
        <v>0</v>
      </c>
      <c r="AP46" s="197">
        <v>0</v>
      </c>
      <c r="AQ46" s="197">
        <v>0</v>
      </c>
      <c r="AR46" s="197">
        <v>0</v>
      </c>
      <c r="AS46" s="197">
        <v>0</v>
      </c>
      <c r="AT46">
        <v>0</v>
      </c>
      <c r="AU46">
        <v>0</v>
      </c>
      <c r="AV46" s="197">
        <v>0</v>
      </c>
      <c r="AW46" s="197">
        <v>0</v>
      </c>
      <c r="AX46" s="197">
        <v>0</v>
      </c>
      <c r="AY46" s="197">
        <v>0</v>
      </c>
      <c r="AZ46" s="197">
        <v>0</v>
      </c>
      <c r="BA46" s="197">
        <v>0</v>
      </c>
      <c r="BB46" s="197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0</v>
      </c>
      <c r="H47" s="197">
        <v>0</v>
      </c>
      <c r="I47" s="197">
        <v>0</v>
      </c>
      <c r="J47" s="197">
        <v>0</v>
      </c>
      <c r="K47" s="197">
        <v>0</v>
      </c>
      <c r="L47" s="197">
        <v>0</v>
      </c>
      <c r="M47" s="197">
        <v>0</v>
      </c>
      <c r="N47" s="197">
        <v>0</v>
      </c>
      <c r="O47" s="197">
        <v>0</v>
      </c>
      <c r="P47" s="197">
        <v>0</v>
      </c>
      <c r="Q47" s="197">
        <v>0</v>
      </c>
      <c r="R47" s="197">
        <v>0</v>
      </c>
      <c r="S47" s="197">
        <v>0</v>
      </c>
      <c r="T47" s="197">
        <v>0</v>
      </c>
      <c r="U47" s="197">
        <v>0</v>
      </c>
      <c r="V47" s="197">
        <v>0</v>
      </c>
      <c r="W47" s="197">
        <v>0</v>
      </c>
      <c r="X47" s="197">
        <v>0</v>
      </c>
      <c r="Y47" s="197">
        <v>0</v>
      </c>
      <c r="Z47">
        <v>0</v>
      </c>
      <c r="AA47" s="197">
        <v>0</v>
      </c>
      <c r="AB47" s="197">
        <v>0</v>
      </c>
      <c r="AC47" s="197">
        <v>0</v>
      </c>
      <c r="AD47" s="197">
        <v>0</v>
      </c>
      <c r="AE47" s="197">
        <v>9.48</v>
      </c>
      <c r="AF47" s="197">
        <v>0</v>
      </c>
      <c r="AG47" s="197">
        <v>0</v>
      </c>
      <c r="AH47" s="197">
        <v>0</v>
      </c>
      <c r="AI47" s="197">
        <v>5</v>
      </c>
      <c r="AJ47" s="197">
        <v>0</v>
      </c>
      <c r="AK47" s="197">
        <v>0</v>
      </c>
      <c r="AL47" s="197">
        <v>0</v>
      </c>
      <c r="AM47" s="197">
        <v>0</v>
      </c>
      <c r="AN47" s="197">
        <v>0</v>
      </c>
      <c r="AO47">
        <v>0</v>
      </c>
      <c r="AP47" s="197">
        <v>0</v>
      </c>
      <c r="AQ47" s="197">
        <v>0</v>
      </c>
      <c r="AR47" s="197">
        <v>0</v>
      </c>
      <c r="AS47" s="197">
        <v>0</v>
      </c>
      <c r="AT47">
        <v>0</v>
      </c>
      <c r="AU47">
        <v>0</v>
      </c>
      <c r="AV47" s="197">
        <v>0</v>
      </c>
      <c r="AW47" s="197">
        <v>0</v>
      </c>
      <c r="AX47" s="197">
        <v>0</v>
      </c>
      <c r="AY47" s="197">
        <v>0</v>
      </c>
      <c r="AZ47" s="197">
        <v>0</v>
      </c>
      <c r="BA47" s="197">
        <v>0</v>
      </c>
      <c r="BB47" s="19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0</v>
      </c>
      <c r="H48" s="197">
        <v>0</v>
      </c>
      <c r="I48" s="197">
        <v>0</v>
      </c>
      <c r="J48" s="197">
        <v>0</v>
      </c>
      <c r="K48" s="197">
        <v>0</v>
      </c>
      <c r="L48" s="197">
        <v>0</v>
      </c>
      <c r="M48" s="197">
        <v>0</v>
      </c>
      <c r="N48" s="197">
        <v>0</v>
      </c>
      <c r="O48" s="197">
        <v>0</v>
      </c>
      <c r="P48" s="197">
        <v>0</v>
      </c>
      <c r="Q48" s="197">
        <v>0</v>
      </c>
      <c r="R48" s="197">
        <v>0</v>
      </c>
      <c r="S48" s="197">
        <v>0</v>
      </c>
      <c r="T48" s="197">
        <v>0</v>
      </c>
      <c r="U48" s="197">
        <v>0</v>
      </c>
      <c r="V48" s="197">
        <v>0</v>
      </c>
      <c r="W48" s="197">
        <v>0</v>
      </c>
      <c r="X48" s="197">
        <v>0</v>
      </c>
      <c r="Y48" s="197">
        <v>0</v>
      </c>
      <c r="Z48">
        <v>0</v>
      </c>
      <c r="AA48" s="197">
        <v>0</v>
      </c>
      <c r="AB48" s="197">
        <v>0</v>
      </c>
      <c r="AC48" s="197">
        <v>0</v>
      </c>
      <c r="AD48" s="197">
        <v>0</v>
      </c>
      <c r="AE48" s="197">
        <v>9.48</v>
      </c>
      <c r="AF48" s="197">
        <v>0</v>
      </c>
      <c r="AG48" s="197">
        <v>0</v>
      </c>
      <c r="AH48" s="197">
        <v>0</v>
      </c>
      <c r="AI48" s="197">
        <v>5</v>
      </c>
      <c r="AJ48" s="197">
        <v>0</v>
      </c>
      <c r="AK48" s="197">
        <v>0</v>
      </c>
      <c r="AL48" s="197">
        <v>0</v>
      </c>
      <c r="AM48" s="197">
        <v>0</v>
      </c>
      <c r="AN48" s="197">
        <v>0</v>
      </c>
      <c r="AO48">
        <v>0</v>
      </c>
      <c r="AP48" s="197">
        <v>0</v>
      </c>
      <c r="AQ48" s="197">
        <v>0</v>
      </c>
      <c r="AR48" s="197">
        <v>0</v>
      </c>
      <c r="AS48" s="197">
        <v>0</v>
      </c>
      <c r="AT48">
        <v>0</v>
      </c>
      <c r="AU48">
        <v>0</v>
      </c>
      <c r="AV48" s="197">
        <v>0</v>
      </c>
      <c r="AW48" s="197">
        <v>0</v>
      </c>
      <c r="AX48" s="197">
        <v>0</v>
      </c>
      <c r="AY48" s="197">
        <v>0</v>
      </c>
      <c r="AZ48" s="197">
        <v>0</v>
      </c>
      <c r="BA48" s="197">
        <v>0</v>
      </c>
      <c r="BB48" s="197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0</v>
      </c>
      <c r="L49" s="197">
        <v>0</v>
      </c>
      <c r="M49" s="197">
        <v>0</v>
      </c>
      <c r="N49" s="197">
        <v>0</v>
      </c>
      <c r="O49" s="197">
        <v>0</v>
      </c>
      <c r="P49" s="197">
        <v>0</v>
      </c>
      <c r="Q49" s="197">
        <v>0</v>
      </c>
      <c r="R49" s="197">
        <v>0</v>
      </c>
      <c r="S49" s="197">
        <v>0</v>
      </c>
      <c r="T49" s="197">
        <v>0</v>
      </c>
      <c r="U49" s="197">
        <v>0</v>
      </c>
      <c r="V49" s="197">
        <v>0</v>
      </c>
      <c r="W49" s="197">
        <v>0</v>
      </c>
      <c r="X49" s="197">
        <v>0</v>
      </c>
      <c r="Y49" s="197">
        <v>0</v>
      </c>
      <c r="Z49">
        <v>0</v>
      </c>
      <c r="AA49" s="197">
        <v>0</v>
      </c>
      <c r="AB49" s="197">
        <v>0</v>
      </c>
      <c r="AC49" s="197">
        <v>0</v>
      </c>
      <c r="AD49" s="197">
        <v>0</v>
      </c>
      <c r="AE49" s="197">
        <v>9.48</v>
      </c>
      <c r="AF49" s="197">
        <v>0</v>
      </c>
      <c r="AG49" s="197">
        <v>0</v>
      </c>
      <c r="AH49" s="197">
        <v>0</v>
      </c>
      <c r="AI49" s="197">
        <v>5</v>
      </c>
      <c r="AJ49" s="197">
        <v>0</v>
      </c>
      <c r="AK49" s="197">
        <v>0</v>
      </c>
      <c r="AL49" s="197">
        <v>0</v>
      </c>
      <c r="AM49" s="197">
        <v>0</v>
      </c>
      <c r="AN49" s="197">
        <v>0</v>
      </c>
      <c r="AO49">
        <v>0</v>
      </c>
      <c r="AP49" s="197">
        <v>0</v>
      </c>
      <c r="AQ49" s="197">
        <v>0</v>
      </c>
      <c r="AR49" s="197">
        <v>0</v>
      </c>
      <c r="AS49" s="197">
        <v>0</v>
      </c>
      <c r="AT49">
        <v>0</v>
      </c>
      <c r="AU49">
        <v>0</v>
      </c>
      <c r="AV49" s="197">
        <v>0</v>
      </c>
      <c r="AW49" s="197">
        <v>0</v>
      </c>
      <c r="AX49" s="197">
        <v>0</v>
      </c>
      <c r="AY49" s="197">
        <v>0</v>
      </c>
      <c r="AZ49" s="197">
        <v>0</v>
      </c>
      <c r="BA49" s="197">
        <v>0</v>
      </c>
      <c r="BB49" s="197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0</v>
      </c>
      <c r="H50" s="197">
        <v>0</v>
      </c>
      <c r="I50" s="197">
        <v>0</v>
      </c>
      <c r="J50" s="197">
        <v>0</v>
      </c>
      <c r="K50" s="197">
        <v>0</v>
      </c>
      <c r="L50" s="197">
        <v>0</v>
      </c>
      <c r="M50" s="197">
        <v>0</v>
      </c>
      <c r="N50" s="197">
        <v>0</v>
      </c>
      <c r="O50" s="197">
        <v>0</v>
      </c>
      <c r="P50" s="197">
        <v>0</v>
      </c>
      <c r="Q50" s="197">
        <v>0</v>
      </c>
      <c r="R50" s="197">
        <v>0</v>
      </c>
      <c r="S50" s="197">
        <v>0</v>
      </c>
      <c r="T50" s="197">
        <v>0</v>
      </c>
      <c r="U50" s="197">
        <v>0</v>
      </c>
      <c r="V50" s="197">
        <v>0</v>
      </c>
      <c r="W50" s="197">
        <v>0</v>
      </c>
      <c r="X50" s="197">
        <v>0</v>
      </c>
      <c r="Y50" s="197">
        <v>0</v>
      </c>
      <c r="Z50">
        <v>0</v>
      </c>
      <c r="AA50" s="197">
        <v>0</v>
      </c>
      <c r="AB50" s="197">
        <v>0</v>
      </c>
      <c r="AC50" s="197">
        <v>0</v>
      </c>
      <c r="AD50" s="197">
        <v>0</v>
      </c>
      <c r="AE50" s="197">
        <v>9.48</v>
      </c>
      <c r="AF50" s="197">
        <v>0</v>
      </c>
      <c r="AG50" s="197">
        <v>0</v>
      </c>
      <c r="AH50" s="197">
        <v>0</v>
      </c>
      <c r="AI50" s="197">
        <v>5</v>
      </c>
      <c r="AJ50" s="197">
        <v>0</v>
      </c>
      <c r="AK50" s="197">
        <v>0</v>
      </c>
      <c r="AL50" s="197">
        <v>0</v>
      </c>
      <c r="AM50" s="197">
        <v>0</v>
      </c>
      <c r="AN50" s="197">
        <v>0</v>
      </c>
      <c r="AO50">
        <v>0</v>
      </c>
      <c r="AP50" s="197">
        <v>0</v>
      </c>
      <c r="AQ50" s="197">
        <v>0</v>
      </c>
      <c r="AR50" s="197">
        <v>0</v>
      </c>
      <c r="AS50" s="197">
        <v>0</v>
      </c>
      <c r="AT50">
        <v>0</v>
      </c>
      <c r="AU50">
        <v>0</v>
      </c>
      <c r="AV50" s="197">
        <v>0</v>
      </c>
      <c r="AW50" s="197">
        <v>0</v>
      </c>
      <c r="AX50" s="197">
        <v>0</v>
      </c>
      <c r="AY50" s="197">
        <v>0</v>
      </c>
      <c r="AZ50" s="197">
        <v>0</v>
      </c>
      <c r="BA50" s="197">
        <v>0</v>
      </c>
      <c r="BB50" s="197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197">
        <v>0</v>
      </c>
      <c r="I51" s="197">
        <v>0</v>
      </c>
      <c r="J51" s="197">
        <v>0</v>
      </c>
      <c r="K51" s="197">
        <v>0</v>
      </c>
      <c r="L51" s="197">
        <v>0</v>
      </c>
      <c r="M51" s="197">
        <v>0</v>
      </c>
      <c r="N51" s="197">
        <v>0</v>
      </c>
      <c r="O51" s="197">
        <v>0</v>
      </c>
      <c r="P51" s="197">
        <v>0</v>
      </c>
      <c r="Q51" s="197">
        <v>0</v>
      </c>
      <c r="R51" s="197">
        <v>0</v>
      </c>
      <c r="S51" s="197">
        <v>0</v>
      </c>
      <c r="T51" s="197">
        <v>0</v>
      </c>
      <c r="U51" s="197">
        <v>0</v>
      </c>
      <c r="V51" s="197">
        <v>0</v>
      </c>
      <c r="W51" s="197">
        <v>0</v>
      </c>
      <c r="X51" s="197">
        <v>0</v>
      </c>
      <c r="Y51" s="197">
        <v>0</v>
      </c>
      <c r="Z51">
        <v>0</v>
      </c>
      <c r="AA51" s="197">
        <v>0</v>
      </c>
      <c r="AB51" s="197">
        <v>0</v>
      </c>
      <c r="AC51" s="197">
        <v>0</v>
      </c>
      <c r="AD51" s="197">
        <v>0</v>
      </c>
      <c r="AE51" s="197">
        <v>9.34</v>
      </c>
      <c r="AF51" s="197">
        <v>0</v>
      </c>
      <c r="AG51" s="197">
        <v>0</v>
      </c>
      <c r="AH51" s="197">
        <v>0</v>
      </c>
      <c r="AI51" s="197">
        <v>5</v>
      </c>
      <c r="AJ51" s="197">
        <v>0</v>
      </c>
      <c r="AK51" s="197">
        <v>0</v>
      </c>
      <c r="AL51" s="197">
        <v>0</v>
      </c>
      <c r="AM51" s="197">
        <v>0</v>
      </c>
      <c r="AN51" s="197">
        <v>0</v>
      </c>
      <c r="AO51">
        <v>0</v>
      </c>
      <c r="AP51" s="197">
        <v>0</v>
      </c>
      <c r="AQ51" s="197">
        <v>0</v>
      </c>
      <c r="AR51" s="197">
        <v>0</v>
      </c>
      <c r="AS51" s="197">
        <v>0</v>
      </c>
      <c r="AT51">
        <v>0</v>
      </c>
      <c r="AU51">
        <v>0</v>
      </c>
      <c r="AV51" s="197">
        <v>0</v>
      </c>
      <c r="AW51" s="197">
        <v>0</v>
      </c>
      <c r="AX51" s="197">
        <v>0</v>
      </c>
      <c r="AY51" s="197">
        <v>0</v>
      </c>
      <c r="AZ51" s="197">
        <v>0</v>
      </c>
      <c r="BA51" s="197">
        <v>0</v>
      </c>
      <c r="BB51" s="197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0</v>
      </c>
      <c r="H52" s="197">
        <v>0</v>
      </c>
      <c r="I52" s="197">
        <v>0</v>
      </c>
      <c r="J52" s="197">
        <v>0</v>
      </c>
      <c r="K52" s="197">
        <v>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7">
        <v>0</v>
      </c>
      <c r="Y52" s="197">
        <v>0</v>
      </c>
      <c r="Z52">
        <v>0</v>
      </c>
      <c r="AA52" s="197">
        <v>0</v>
      </c>
      <c r="AB52" s="197">
        <v>0</v>
      </c>
      <c r="AC52" s="197">
        <v>0</v>
      </c>
      <c r="AD52" s="197">
        <v>0</v>
      </c>
      <c r="AE52" s="197">
        <v>9.11</v>
      </c>
      <c r="AF52" s="197">
        <v>0</v>
      </c>
      <c r="AG52" s="197">
        <v>0</v>
      </c>
      <c r="AH52" s="197">
        <v>0</v>
      </c>
      <c r="AI52" s="197">
        <v>5</v>
      </c>
      <c r="AJ52" s="197">
        <v>0</v>
      </c>
      <c r="AK52" s="197">
        <v>0</v>
      </c>
      <c r="AL52" s="197">
        <v>0</v>
      </c>
      <c r="AM52" s="197">
        <v>0</v>
      </c>
      <c r="AN52" s="197">
        <v>0</v>
      </c>
      <c r="AO52">
        <v>0</v>
      </c>
      <c r="AP52" s="197">
        <v>0</v>
      </c>
      <c r="AQ52" s="197">
        <v>0</v>
      </c>
      <c r="AR52" s="197">
        <v>0</v>
      </c>
      <c r="AS52" s="197">
        <v>0</v>
      </c>
      <c r="AT52">
        <v>0</v>
      </c>
      <c r="AU52">
        <v>0</v>
      </c>
      <c r="AV52" s="197">
        <v>0</v>
      </c>
      <c r="AW52" s="197">
        <v>0</v>
      </c>
      <c r="AX52" s="197">
        <v>0</v>
      </c>
      <c r="AY52" s="197">
        <v>0</v>
      </c>
      <c r="AZ52" s="197">
        <v>0</v>
      </c>
      <c r="BA52" s="197">
        <v>0</v>
      </c>
      <c r="BB52" s="197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0</v>
      </c>
      <c r="H53" s="197">
        <v>0</v>
      </c>
      <c r="I53" s="197">
        <v>0</v>
      </c>
      <c r="J53" s="197">
        <v>0</v>
      </c>
      <c r="K53" s="197">
        <v>0</v>
      </c>
      <c r="L53" s="197">
        <v>0</v>
      </c>
      <c r="M53" s="197">
        <v>0</v>
      </c>
      <c r="N53" s="197">
        <v>0</v>
      </c>
      <c r="O53" s="197">
        <v>0</v>
      </c>
      <c r="P53" s="197">
        <v>0</v>
      </c>
      <c r="Q53" s="197">
        <v>0</v>
      </c>
      <c r="R53" s="197">
        <v>0</v>
      </c>
      <c r="S53" s="197">
        <v>0</v>
      </c>
      <c r="T53" s="197">
        <v>0</v>
      </c>
      <c r="U53" s="197">
        <v>0</v>
      </c>
      <c r="V53" s="197">
        <v>0</v>
      </c>
      <c r="W53" s="197">
        <v>0</v>
      </c>
      <c r="X53" s="197">
        <v>0</v>
      </c>
      <c r="Y53" s="197">
        <v>0</v>
      </c>
      <c r="Z53">
        <v>0</v>
      </c>
      <c r="AA53" s="197">
        <v>0</v>
      </c>
      <c r="AB53" s="197">
        <v>0</v>
      </c>
      <c r="AC53" s="197">
        <v>0</v>
      </c>
      <c r="AD53" s="197">
        <v>0</v>
      </c>
      <c r="AE53" s="197">
        <v>9.11</v>
      </c>
      <c r="AF53" s="197">
        <v>0</v>
      </c>
      <c r="AG53" s="197">
        <v>0</v>
      </c>
      <c r="AH53" s="197">
        <v>0</v>
      </c>
      <c r="AI53" s="197">
        <v>5</v>
      </c>
      <c r="AJ53" s="197">
        <v>0</v>
      </c>
      <c r="AK53" s="197">
        <v>0</v>
      </c>
      <c r="AL53" s="197">
        <v>0</v>
      </c>
      <c r="AM53" s="197">
        <v>0</v>
      </c>
      <c r="AN53" s="197">
        <v>0</v>
      </c>
      <c r="AO53">
        <v>0</v>
      </c>
      <c r="AP53" s="197">
        <v>0</v>
      </c>
      <c r="AQ53" s="197">
        <v>0</v>
      </c>
      <c r="AR53" s="197">
        <v>0</v>
      </c>
      <c r="AS53" s="197">
        <v>0</v>
      </c>
      <c r="AT53">
        <v>0</v>
      </c>
      <c r="AU53">
        <v>0</v>
      </c>
      <c r="AV53" s="197">
        <v>0</v>
      </c>
      <c r="AW53" s="197">
        <v>0</v>
      </c>
      <c r="AX53" s="197">
        <v>0</v>
      </c>
      <c r="AY53" s="197">
        <v>0</v>
      </c>
      <c r="AZ53" s="197">
        <v>0</v>
      </c>
      <c r="BA53" s="197">
        <v>0</v>
      </c>
      <c r="BB53" s="197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0</v>
      </c>
      <c r="H54" s="197">
        <v>0</v>
      </c>
      <c r="I54" s="197">
        <v>0</v>
      </c>
      <c r="J54" s="197">
        <v>0</v>
      </c>
      <c r="K54" s="197">
        <v>0</v>
      </c>
      <c r="L54" s="197">
        <v>0</v>
      </c>
      <c r="M54" s="197">
        <v>0</v>
      </c>
      <c r="N54" s="197">
        <v>0</v>
      </c>
      <c r="O54" s="197">
        <v>0</v>
      </c>
      <c r="P54" s="197">
        <v>0</v>
      </c>
      <c r="Q54" s="197">
        <v>0</v>
      </c>
      <c r="R54" s="197">
        <v>0</v>
      </c>
      <c r="S54" s="197">
        <v>0</v>
      </c>
      <c r="T54" s="197">
        <v>0</v>
      </c>
      <c r="U54" s="197">
        <v>0</v>
      </c>
      <c r="V54" s="197">
        <v>0</v>
      </c>
      <c r="W54" s="197">
        <v>0</v>
      </c>
      <c r="X54" s="197">
        <v>0</v>
      </c>
      <c r="Y54" s="197">
        <v>0</v>
      </c>
      <c r="Z54">
        <v>0</v>
      </c>
      <c r="AA54" s="197">
        <v>0</v>
      </c>
      <c r="AB54" s="197">
        <v>0</v>
      </c>
      <c r="AC54" s="197">
        <v>0</v>
      </c>
      <c r="AD54" s="197">
        <v>0</v>
      </c>
      <c r="AE54" s="197">
        <v>9.11</v>
      </c>
      <c r="AF54" s="197">
        <v>0</v>
      </c>
      <c r="AG54" s="197">
        <v>0</v>
      </c>
      <c r="AH54" s="197">
        <v>0</v>
      </c>
      <c r="AI54" s="197">
        <v>5</v>
      </c>
      <c r="AJ54" s="197">
        <v>0</v>
      </c>
      <c r="AK54" s="197">
        <v>0</v>
      </c>
      <c r="AL54" s="197">
        <v>0</v>
      </c>
      <c r="AM54" s="197">
        <v>0</v>
      </c>
      <c r="AN54" s="197">
        <v>0</v>
      </c>
      <c r="AO54">
        <v>0</v>
      </c>
      <c r="AP54" s="197">
        <v>0</v>
      </c>
      <c r="AQ54" s="197">
        <v>0</v>
      </c>
      <c r="AR54" s="197">
        <v>0</v>
      </c>
      <c r="AS54" s="197">
        <v>0</v>
      </c>
      <c r="AT54">
        <v>0</v>
      </c>
      <c r="AU54">
        <v>0</v>
      </c>
      <c r="AV54" s="197">
        <v>0</v>
      </c>
      <c r="AW54" s="197">
        <v>0</v>
      </c>
      <c r="AX54" s="197">
        <v>0</v>
      </c>
      <c r="AY54" s="197">
        <v>0</v>
      </c>
      <c r="AZ54" s="197">
        <v>0</v>
      </c>
      <c r="BA54" s="197">
        <v>0</v>
      </c>
      <c r="BB54" s="197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0</v>
      </c>
      <c r="H55" s="197">
        <v>0</v>
      </c>
      <c r="I55" s="197">
        <v>0</v>
      </c>
      <c r="J55" s="197">
        <v>0</v>
      </c>
      <c r="K55" s="197">
        <v>0</v>
      </c>
      <c r="L55" s="197">
        <v>0</v>
      </c>
      <c r="M55" s="197">
        <v>0</v>
      </c>
      <c r="N55" s="197">
        <v>0</v>
      </c>
      <c r="O55" s="197">
        <v>0</v>
      </c>
      <c r="P55" s="197">
        <v>0</v>
      </c>
      <c r="Q55" s="197">
        <v>0</v>
      </c>
      <c r="R55" s="197">
        <v>0</v>
      </c>
      <c r="S55" s="197">
        <v>0</v>
      </c>
      <c r="T55" s="197">
        <v>0</v>
      </c>
      <c r="U55" s="197">
        <v>0</v>
      </c>
      <c r="V55" s="197">
        <v>0</v>
      </c>
      <c r="W55" s="197">
        <v>0</v>
      </c>
      <c r="X55" s="197">
        <v>0</v>
      </c>
      <c r="Y55" s="197">
        <v>0</v>
      </c>
      <c r="Z55">
        <v>0</v>
      </c>
      <c r="AA55" s="197">
        <v>0</v>
      </c>
      <c r="AB55" s="197">
        <v>0</v>
      </c>
      <c r="AC55" s="197">
        <v>0</v>
      </c>
      <c r="AD55" s="197">
        <v>0</v>
      </c>
      <c r="AE55" s="197">
        <v>9.11</v>
      </c>
      <c r="AF55" s="197">
        <v>0</v>
      </c>
      <c r="AG55" s="197">
        <v>0</v>
      </c>
      <c r="AH55" s="197">
        <v>0</v>
      </c>
      <c r="AI55" s="197">
        <v>5</v>
      </c>
      <c r="AJ55" s="197">
        <v>0</v>
      </c>
      <c r="AK55" s="197">
        <v>0</v>
      </c>
      <c r="AL55" s="197">
        <v>0</v>
      </c>
      <c r="AM55" s="197">
        <v>0</v>
      </c>
      <c r="AN55" s="197">
        <v>0</v>
      </c>
      <c r="AO55">
        <v>0</v>
      </c>
      <c r="AP55" s="197">
        <v>0</v>
      </c>
      <c r="AQ55" s="197">
        <v>0</v>
      </c>
      <c r="AR55" s="197">
        <v>0</v>
      </c>
      <c r="AS55" s="197">
        <v>0</v>
      </c>
      <c r="AT55">
        <v>0</v>
      </c>
      <c r="AU55">
        <v>0</v>
      </c>
      <c r="AV55" s="197">
        <v>0</v>
      </c>
      <c r="AW55" s="197">
        <v>0</v>
      </c>
      <c r="AX55" s="197">
        <v>0</v>
      </c>
      <c r="AY55" s="197">
        <v>0</v>
      </c>
      <c r="AZ55" s="197">
        <v>0</v>
      </c>
      <c r="BA55" s="197">
        <v>0</v>
      </c>
      <c r="BB55" s="197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0</v>
      </c>
      <c r="H56" s="197">
        <v>0</v>
      </c>
      <c r="I56" s="197">
        <v>0</v>
      </c>
      <c r="J56" s="197">
        <v>0</v>
      </c>
      <c r="K56" s="197">
        <v>0</v>
      </c>
      <c r="L56" s="197">
        <v>0</v>
      </c>
      <c r="M56" s="197">
        <v>0</v>
      </c>
      <c r="N56" s="197">
        <v>0</v>
      </c>
      <c r="O56" s="197">
        <v>0</v>
      </c>
      <c r="P56" s="197">
        <v>0</v>
      </c>
      <c r="Q56" s="197">
        <v>0</v>
      </c>
      <c r="R56" s="197">
        <v>0</v>
      </c>
      <c r="S56" s="197">
        <v>0</v>
      </c>
      <c r="T56" s="197">
        <v>0</v>
      </c>
      <c r="U56" s="197">
        <v>0</v>
      </c>
      <c r="V56" s="197">
        <v>0</v>
      </c>
      <c r="W56" s="197">
        <v>0</v>
      </c>
      <c r="X56" s="197">
        <v>0</v>
      </c>
      <c r="Y56" s="197">
        <v>0</v>
      </c>
      <c r="Z56">
        <v>0</v>
      </c>
      <c r="AA56" s="197">
        <v>0</v>
      </c>
      <c r="AB56" s="197">
        <v>0</v>
      </c>
      <c r="AC56" s="197">
        <v>0</v>
      </c>
      <c r="AD56" s="197">
        <v>0</v>
      </c>
      <c r="AE56" s="197">
        <v>9.11</v>
      </c>
      <c r="AF56" s="197">
        <v>0</v>
      </c>
      <c r="AG56" s="197">
        <v>0</v>
      </c>
      <c r="AH56" s="197">
        <v>0</v>
      </c>
      <c r="AI56" s="197">
        <v>5</v>
      </c>
      <c r="AJ56" s="197">
        <v>0</v>
      </c>
      <c r="AK56" s="197">
        <v>0</v>
      </c>
      <c r="AL56" s="197">
        <v>0</v>
      </c>
      <c r="AM56" s="197">
        <v>0</v>
      </c>
      <c r="AN56" s="197">
        <v>0</v>
      </c>
      <c r="AO56">
        <v>0</v>
      </c>
      <c r="AP56" s="197">
        <v>0</v>
      </c>
      <c r="AQ56" s="197">
        <v>0</v>
      </c>
      <c r="AR56" s="197">
        <v>0</v>
      </c>
      <c r="AS56" s="197">
        <v>0</v>
      </c>
      <c r="AT56">
        <v>0</v>
      </c>
      <c r="AU56">
        <v>0</v>
      </c>
      <c r="AV56" s="197">
        <v>0</v>
      </c>
      <c r="AW56" s="197">
        <v>0</v>
      </c>
      <c r="AX56" s="197">
        <v>0</v>
      </c>
      <c r="AY56" s="197">
        <v>0</v>
      </c>
      <c r="AZ56" s="197">
        <v>0</v>
      </c>
      <c r="BA56" s="197">
        <v>0</v>
      </c>
      <c r="BB56" s="197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0</v>
      </c>
      <c r="H57" s="197">
        <v>0</v>
      </c>
      <c r="I57" s="197">
        <v>0</v>
      </c>
      <c r="J57" s="197">
        <v>0</v>
      </c>
      <c r="K57" s="197">
        <v>0</v>
      </c>
      <c r="L57" s="197">
        <v>0</v>
      </c>
      <c r="M57" s="197">
        <v>0</v>
      </c>
      <c r="N57" s="197">
        <v>0</v>
      </c>
      <c r="O57" s="197">
        <v>0</v>
      </c>
      <c r="P57" s="197">
        <v>0</v>
      </c>
      <c r="Q57" s="197">
        <v>0</v>
      </c>
      <c r="R57" s="197">
        <v>0</v>
      </c>
      <c r="S57" s="197">
        <v>0</v>
      </c>
      <c r="T57" s="197">
        <v>0</v>
      </c>
      <c r="U57" s="197">
        <v>0</v>
      </c>
      <c r="V57" s="197">
        <v>0</v>
      </c>
      <c r="W57" s="197">
        <v>0</v>
      </c>
      <c r="X57" s="197">
        <v>0</v>
      </c>
      <c r="Y57" s="197">
        <v>0</v>
      </c>
      <c r="Z57">
        <v>0</v>
      </c>
      <c r="AA57" s="197">
        <v>0</v>
      </c>
      <c r="AB57" s="197">
        <v>0</v>
      </c>
      <c r="AC57" s="197">
        <v>0</v>
      </c>
      <c r="AD57" s="197">
        <v>0</v>
      </c>
      <c r="AE57" s="197">
        <v>9.11</v>
      </c>
      <c r="AF57" s="197">
        <v>0</v>
      </c>
      <c r="AG57" s="197">
        <v>0</v>
      </c>
      <c r="AH57" s="197">
        <v>0</v>
      </c>
      <c r="AI57" s="197">
        <v>5</v>
      </c>
      <c r="AJ57" s="197">
        <v>0</v>
      </c>
      <c r="AK57" s="197">
        <v>0</v>
      </c>
      <c r="AL57" s="197">
        <v>0</v>
      </c>
      <c r="AM57" s="197">
        <v>0</v>
      </c>
      <c r="AN57" s="197">
        <v>0</v>
      </c>
      <c r="AO57">
        <v>0</v>
      </c>
      <c r="AP57" s="197">
        <v>0</v>
      </c>
      <c r="AQ57" s="197">
        <v>0</v>
      </c>
      <c r="AR57" s="197">
        <v>0</v>
      </c>
      <c r="AS57" s="197">
        <v>0</v>
      </c>
      <c r="AT57">
        <v>0</v>
      </c>
      <c r="AU57">
        <v>0</v>
      </c>
      <c r="AV57" s="197">
        <v>0</v>
      </c>
      <c r="AW57" s="197">
        <v>0</v>
      </c>
      <c r="AX57" s="197">
        <v>0</v>
      </c>
      <c r="AY57" s="197">
        <v>0</v>
      </c>
      <c r="AZ57" s="197">
        <v>0</v>
      </c>
      <c r="BA57" s="197">
        <v>0</v>
      </c>
      <c r="BB57" s="19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0</v>
      </c>
      <c r="H58" s="197">
        <v>0</v>
      </c>
      <c r="I58" s="197">
        <v>0</v>
      </c>
      <c r="J58" s="197">
        <v>0</v>
      </c>
      <c r="K58" s="197">
        <v>0</v>
      </c>
      <c r="L58" s="197">
        <v>0</v>
      </c>
      <c r="M58" s="197">
        <v>0</v>
      </c>
      <c r="N58" s="197">
        <v>0</v>
      </c>
      <c r="O58" s="197">
        <v>0</v>
      </c>
      <c r="P58" s="197">
        <v>0</v>
      </c>
      <c r="Q58" s="197">
        <v>0</v>
      </c>
      <c r="R58" s="197">
        <v>0</v>
      </c>
      <c r="S58" s="197">
        <v>0</v>
      </c>
      <c r="T58" s="197">
        <v>0</v>
      </c>
      <c r="U58" s="197">
        <v>0</v>
      </c>
      <c r="V58" s="197">
        <v>0</v>
      </c>
      <c r="W58" s="197">
        <v>0</v>
      </c>
      <c r="X58" s="197">
        <v>0</v>
      </c>
      <c r="Y58" s="197">
        <v>0</v>
      </c>
      <c r="Z58">
        <v>0</v>
      </c>
      <c r="AA58" s="197">
        <v>0</v>
      </c>
      <c r="AB58" s="197">
        <v>0</v>
      </c>
      <c r="AC58" s="197">
        <v>0</v>
      </c>
      <c r="AD58" s="197">
        <v>0</v>
      </c>
      <c r="AE58" s="197">
        <v>9.11</v>
      </c>
      <c r="AF58" s="197">
        <v>0</v>
      </c>
      <c r="AG58" s="197">
        <v>0</v>
      </c>
      <c r="AH58" s="197">
        <v>0</v>
      </c>
      <c r="AI58" s="197">
        <v>5</v>
      </c>
      <c r="AJ58" s="197">
        <v>0</v>
      </c>
      <c r="AK58" s="197">
        <v>0</v>
      </c>
      <c r="AL58" s="197">
        <v>0</v>
      </c>
      <c r="AM58" s="197">
        <v>0</v>
      </c>
      <c r="AN58" s="197">
        <v>0</v>
      </c>
      <c r="AO58">
        <v>0</v>
      </c>
      <c r="AP58" s="197">
        <v>0</v>
      </c>
      <c r="AQ58" s="197">
        <v>0</v>
      </c>
      <c r="AR58" s="197">
        <v>0</v>
      </c>
      <c r="AS58" s="197">
        <v>0</v>
      </c>
      <c r="AT58">
        <v>0</v>
      </c>
      <c r="AU58">
        <v>0</v>
      </c>
      <c r="AV58" s="197">
        <v>0</v>
      </c>
      <c r="AW58" s="197">
        <v>0</v>
      </c>
      <c r="AX58" s="197">
        <v>0</v>
      </c>
      <c r="AY58" s="197">
        <v>0</v>
      </c>
      <c r="AZ58" s="197">
        <v>0</v>
      </c>
      <c r="BA58" s="197">
        <v>0</v>
      </c>
      <c r="BB58" s="197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0</v>
      </c>
      <c r="H59" s="197">
        <v>0</v>
      </c>
      <c r="I59" s="197">
        <v>0</v>
      </c>
      <c r="J59" s="197">
        <v>0</v>
      </c>
      <c r="K59" s="197">
        <v>0</v>
      </c>
      <c r="L59" s="197">
        <v>0</v>
      </c>
      <c r="M59" s="197">
        <v>0</v>
      </c>
      <c r="N59" s="197">
        <v>0</v>
      </c>
      <c r="O59" s="197">
        <v>0</v>
      </c>
      <c r="P59" s="197">
        <v>0</v>
      </c>
      <c r="Q59" s="197">
        <v>0</v>
      </c>
      <c r="R59" s="197">
        <v>0</v>
      </c>
      <c r="S59" s="197">
        <v>0</v>
      </c>
      <c r="T59" s="197">
        <v>0</v>
      </c>
      <c r="U59" s="197">
        <v>0</v>
      </c>
      <c r="V59" s="197">
        <v>0</v>
      </c>
      <c r="W59" s="197">
        <v>0</v>
      </c>
      <c r="X59" s="197">
        <v>0</v>
      </c>
      <c r="Y59" s="197">
        <v>0</v>
      </c>
      <c r="Z59">
        <v>0</v>
      </c>
      <c r="AA59" s="197">
        <v>0</v>
      </c>
      <c r="AB59" s="197">
        <v>0</v>
      </c>
      <c r="AC59" s="197">
        <v>0</v>
      </c>
      <c r="AD59" s="197">
        <v>0</v>
      </c>
      <c r="AE59" s="197">
        <v>8.94</v>
      </c>
      <c r="AF59" s="197">
        <v>0</v>
      </c>
      <c r="AG59" s="197">
        <v>0</v>
      </c>
      <c r="AH59" s="197">
        <v>0</v>
      </c>
      <c r="AI59" s="197">
        <v>5</v>
      </c>
      <c r="AJ59" s="197">
        <v>0</v>
      </c>
      <c r="AK59" s="197">
        <v>0</v>
      </c>
      <c r="AL59" s="197">
        <v>0</v>
      </c>
      <c r="AM59" s="197">
        <v>0</v>
      </c>
      <c r="AN59" s="197">
        <v>0</v>
      </c>
      <c r="AO59">
        <v>0</v>
      </c>
      <c r="AP59" s="197">
        <v>0</v>
      </c>
      <c r="AQ59" s="197">
        <v>0</v>
      </c>
      <c r="AR59" s="197">
        <v>0</v>
      </c>
      <c r="AS59" s="197">
        <v>0</v>
      </c>
      <c r="AT59">
        <v>0</v>
      </c>
      <c r="AU59">
        <v>0</v>
      </c>
      <c r="AV59" s="197">
        <v>0</v>
      </c>
      <c r="AW59" s="197">
        <v>0</v>
      </c>
      <c r="AX59" s="197">
        <v>0</v>
      </c>
      <c r="AY59" s="197">
        <v>0</v>
      </c>
      <c r="AZ59" s="197">
        <v>0</v>
      </c>
      <c r="BA59" s="197">
        <v>0</v>
      </c>
      <c r="BB59" s="197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0</v>
      </c>
      <c r="H60" s="197">
        <v>0</v>
      </c>
      <c r="I60" s="197">
        <v>0</v>
      </c>
      <c r="J60" s="197">
        <v>0</v>
      </c>
      <c r="K60" s="197">
        <v>0</v>
      </c>
      <c r="L60" s="197">
        <v>0</v>
      </c>
      <c r="M60" s="197">
        <v>0</v>
      </c>
      <c r="N60" s="197">
        <v>0</v>
      </c>
      <c r="O60" s="197">
        <v>0</v>
      </c>
      <c r="P60" s="197">
        <v>0</v>
      </c>
      <c r="Q60" s="197">
        <v>0</v>
      </c>
      <c r="R60" s="197">
        <v>0</v>
      </c>
      <c r="S60" s="197">
        <v>0</v>
      </c>
      <c r="T60" s="197">
        <v>0</v>
      </c>
      <c r="U60" s="197">
        <v>0</v>
      </c>
      <c r="V60" s="197">
        <v>0</v>
      </c>
      <c r="W60" s="197">
        <v>0</v>
      </c>
      <c r="X60" s="197">
        <v>0</v>
      </c>
      <c r="Y60" s="197">
        <v>0</v>
      </c>
      <c r="Z60">
        <v>0</v>
      </c>
      <c r="AA60" s="197">
        <v>0</v>
      </c>
      <c r="AB60" s="197">
        <v>0</v>
      </c>
      <c r="AC60" s="197">
        <v>0</v>
      </c>
      <c r="AD60" s="197">
        <v>0</v>
      </c>
      <c r="AE60" s="197">
        <v>8.94</v>
      </c>
      <c r="AF60" s="197">
        <v>0</v>
      </c>
      <c r="AG60" s="197">
        <v>0</v>
      </c>
      <c r="AH60" s="197">
        <v>0</v>
      </c>
      <c r="AI60" s="197">
        <v>5</v>
      </c>
      <c r="AJ60" s="197">
        <v>0</v>
      </c>
      <c r="AK60" s="197">
        <v>0</v>
      </c>
      <c r="AL60" s="197">
        <v>0</v>
      </c>
      <c r="AM60" s="197">
        <v>0</v>
      </c>
      <c r="AN60" s="197">
        <v>0</v>
      </c>
      <c r="AO60">
        <v>0</v>
      </c>
      <c r="AP60" s="197">
        <v>0</v>
      </c>
      <c r="AQ60" s="197">
        <v>0</v>
      </c>
      <c r="AR60" s="197">
        <v>0</v>
      </c>
      <c r="AS60" s="197">
        <v>0</v>
      </c>
      <c r="AT60">
        <v>0</v>
      </c>
      <c r="AU60">
        <v>0</v>
      </c>
      <c r="AV60" s="197">
        <v>0</v>
      </c>
      <c r="AW60" s="197">
        <v>0</v>
      </c>
      <c r="AX60" s="197">
        <v>0</v>
      </c>
      <c r="AY60" s="197">
        <v>0</v>
      </c>
      <c r="AZ60" s="197">
        <v>0</v>
      </c>
      <c r="BA60" s="197">
        <v>0</v>
      </c>
      <c r="BB60" s="197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0</v>
      </c>
      <c r="H61" s="197">
        <v>0</v>
      </c>
      <c r="I61" s="197">
        <v>0</v>
      </c>
      <c r="J61" s="197">
        <v>0</v>
      </c>
      <c r="K61" s="197">
        <v>0</v>
      </c>
      <c r="L61" s="197">
        <v>0</v>
      </c>
      <c r="M61" s="197">
        <v>0</v>
      </c>
      <c r="N61" s="197">
        <v>0</v>
      </c>
      <c r="O61" s="197">
        <v>0</v>
      </c>
      <c r="P61" s="197">
        <v>0</v>
      </c>
      <c r="Q61" s="197">
        <v>0</v>
      </c>
      <c r="R61" s="197">
        <v>0</v>
      </c>
      <c r="S61" s="197">
        <v>0</v>
      </c>
      <c r="T61" s="197">
        <v>0</v>
      </c>
      <c r="U61" s="197">
        <v>0</v>
      </c>
      <c r="V61" s="197">
        <v>0</v>
      </c>
      <c r="W61" s="197">
        <v>0</v>
      </c>
      <c r="X61" s="197">
        <v>0</v>
      </c>
      <c r="Y61" s="197">
        <v>0</v>
      </c>
      <c r="Z61">
        <v>0</v>
      </c>
      <c r="AA61" s="197">
        <v>0</v>
      </c>
      <c r="AB61" s="197">
        <v>0</v>
      </c>
      <c r="AC61" s="197">
        <v>0</v>
      </c>
      <c r="AD61" s="197">
        <v>0</v>
      </c>
      <c r="AE61" s="197">
        <v>8.94</v>
      </c>
      <c r="AF61" s="197">
        <v>0</v>
      </c>
      <c r="AG61" s="197">
        <v>0</v>
      </c>
      <c r="AH61" s="197">
        <v>0</v>
      </c>
      <c r="AI61" s="197">
        <v>5</v>
      </c>
      <c r="AJ61" s="197">
        <v>0</v>
      </c>
      <c r="AK61" s="197">
        <v>0</v>
      </c>
      <c r="AL61" s="197">
        <v>0</v>
      </c>
      <c r="AM61" s="197">
        <v>0</v>
      </c>
      <c r="AN61" s="197">
        <v>0</v>
      </c>
      <c r="AO61">
        <v>0</v>
      </c>
      <c r="AP61" s="197">
        <v>0</v>
      </c>
      <c r="AQ61" s="197">
        <v>0</v>
      </c>
      <c r="AR61" s="197">
        <v>0</v>
      </c>
      <c r="AS61" s="197">
        <v>0</v>
      </c>
      <c r="AT61">
        <v>0</v>
      </c>
      <c r="AU61">
        <v>0</v>
      </c>
      <c r="AV61" s="197">
        <v>0</v>
      </c>
      <c r="AW61" s="197">
        <v>0</v>
      </c>
      <c r="AX61" s="197">
        <v>0</v>
      </c>
      <c r="AY61" s="197">
        <v>0</v>
      </c>
      <c r="AZ61" s="197">
        <v>0</v>
      </c>
      <c r="BA61" s="197">
        <v>0</v>
      </c>
      <c r="BB61" s="197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0</v>
      </c>
      <c r="H62" s="197">
        <v>0</v>
      </c>
      <c r="I62" s="197">
        <v>0</v>
      </c>
      <c r="J62" s="197">
        <v>0</v>
      </c>
      <c r="K62" s="197">
        <v>0</v>
      </c>
      <c r="L62" s="197">
        <v>0</v>
      </c>
      <c r="M62" s="197">
        <v>0</v>
      </c>
      <c r="N62" s="197">
        <v>0</v>
      </c>
      <c r="O62" s="197">
        <v>0</v>
      </c>
      <c r="P62" s="197">
        <v>0</v>
      </c>
      <c r="Q62" s="197">
        <v>0</v>
      </c>
      <c r="R62" s="197">
        <v>0</v>
      </c>
      <c r="S62" s="197">
        <v>0</v>
      </c>
      <c r="T62" s="197">
        <v>0</v>
      </c>
      <c r="U62" s="197">
        <v>0</v>
      </c>
      <c r="V62" s="197">
        <v>0</v>
      </c>
      <c r="W62" s="197">
        <v>0</v>
      </c>
      <c r="X62" s="197">
        <v>0</v>
      </c>
      <c r="Y62" s="197">
        <v>0</v>
      </c>
      <c r="Z62">
        <v>0</v>
      </c>
      <c r="AA62" s="197">
        <v>0</v>
      </c>
      <c r="AB62" s="197">
        <v>0</v>
      </c>
      <c r="AC62" s="197">
        <v>0</v>
      </c>
      <c r="AD62" s="197">
        <v>0</v>
      </c>
      <c r="AE62" s="197">
        <v>8.94</v>
      </c>
      <c r="AF62" s="197">
        <v>0</v>
      </c>
      <c r="AG62" s="197">
        <v>0</v>
      </c>
      <c r="AH62" s="197">
        <v>0</v>
      </c>
      <c r="AI62" s="197">
        <v>5</v>
      </c>
      <c r="AJ62" s="197">
        <v>0</v>
      </c>
      <c r="AK62" s="197">
        <v>0</v>
      </c>
      <c r="AL62" s="197">
        <v>0</v>
      </c>
      <c r="AM62" s="197">
        <v>0</v>
      </c>
      <c r="AN62" s="197">
        <v>0</v>
      </c>
      <c r="AO62">
        <v>0</v>
      </c>
      <c r="AP62" s="197">
        <v>0</v>
      </c>
      <c r="AQ62" s="197">
        <v>0</v>
      </c>
      <c r="AR62" s="197">
        <v>0</v>
      </c>
      <c r="AS62" s="197">
        <v>0</v>
      </c>
      <c r="AT62">
        <v>0</v>
      </c>
      <c r="AU62">
        <v>0</v>
      </c>
      <c r="AV62" s="197">
        <v>0</v>
      </c>
      <c r="AW62" s="197">
        <v>0</v>
      </c>
      <c r="AX62" s="197">
        <v>0</v>
      </c>
      <c r="AY62" s="197">
        <v>0</v>
      </c>
      <c r="AZ62" s="197">
        <v>0</v>
      </c>
      <c r="BA62" s="197">
        <v>0</v>
      </c>
      <c r="BB62" s="197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0</v>
      </c>
      <c r="H63" s="197">
        <v>0</v>
      </c>
      <c r="I63" s="197">
        <v>0</v>
      </c>
      <c r="J63" s="197">
        <v>0</v>
      </c>
      <c r="K63" s="197">
        <v>0</v>
      </c>
      <c r="L63" s="197">
        <v>0</v>
      </c>
      <c r="M63" s="197">
        <v>0</v>
      </c>
      <c r="N63" s="197">
        <v>0</v>
      </c>
      <c r="O63" s="197">
        <v>0</v>
      </c>
      <c r="P63" s="197">
        <v>0</v>
      </c>
      <c r="Q63" s="197">
        <v>0</v>
      </c>
      <c r="R63" s="197">
        <v>0</v>
      </c>
      <c r="S63" s="197">
        <v>0</v>
      </c>
      <c r="T63" s="197">
        <v>0</v>
      </c>
      <c r="U63" s="197">
        <v>0</v>
      </c>
      <c r="V63" s="197">
        <v>0</v>
      </c>
      <c r="W63" s="197">
        <v>0</v>
      </c>
      <c r="X63" s="197">
        <v>0</v>
      </c>
      <c r="Y63" s="197">
        <v>0</v>
      </c>
      <c r="Z63">
        <v>0</v>
      </c>
      <c r="AA63" s="197">
        <v>0</v>
      </c>
      <c r="AB63" s="197">
        <v>0</v>
      </c>
      <c r="AC63" s="197">
        <v>0</v>
      </c>
      <c r="AD63" s="197">
        <v>0</v>
      </c>
      <c r="AE63" s="197">
        <v>8.94</v>
      </c>
      <c r="AF63" s="197">
        <v>0</v>
      </c>
      <c r="AG63" s="197">
        <v>0</v>
      </c>
      <c r="AH63" s="197">
        <v>0</v>
      </c>
      <c r="AI63" s="197">
        <v>5</v>
      </c>
      <c r="AJ63" s="197">
        <v>0</v>
      </c>
      <c r="AK63" s="197">
        <v>0</v>
      </c>
      <c r="AL63" s="197">
        <v>0</v>
      </c>
      <c r="AM63" s="197">
        <v>0</v>
      </c>
      <c r="AN63" s="197">
        <v>0</v>
      </c>
      <c r="AO63">
        <v>0</v>
      </c>
      <c r="AP63" s="197">
        <v>0</v>
      </c>
      <c r="AQ63" s="197">
        <v>0</v>
      </c>
      <c r="AR63" s="197">
        <v>0</v>
      </c>
      <c r="AS63" s="197">
        <v>0</v>
      </c>
      <c r="AT63">
        <v>0</v>
      </c>
      <c r="AU63">
        <v>0</v>
      </c>
      <c r="AV63" s="197">
        <v>0</v>
      </c>
      <c r="AW63" s="197">
        <v>0</v>
      </c>
      <c r="AX63" s="197">
        <v>0</v>
      </c>
      <c r="AY63" s="197">
        <v>0</v>
      </c>
      <c r="AZ63" s="197">
        <v>0</v>
      </c>
      <c r="BA63" s="197">
        <v>0</v>
      </c>
      <c r="BB63" s="197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0</v>
      </c>
      <c r="H64" s="197">
        <v>0</v>
      </c>
      <c r="I64" s="197">
        <v>0</v>
      </c>
      <c r="J64" s="197">
        <v>0</v>
      </c>
      <c r="K64" s="197">
        <v>0</v>
      </c>
      <c r="L64" s="197">
        <v>0</v>
      </c>
      <c r="M64" s="197">
        <v>0</v>
      </c>
      <c r="N64" s="197">
        <v>0</v>
      </c>
      <c r="O64" s="197">
        <v>0</v>
      </c>
      <c r="P64" s="197">
        <v>0</v>
      </c>
      <c r="Q64" s="197">
        <v>0</v>
      </c>
      <c r="R64" s="197">
        <v>0</v>
      </c>
      <c r="S64" s="197">
        <v>0</v>
      </c>
      <c r="T64" s="197">
        <v>0</v>
      </c>
      <c r="U64" s="197">
        <v>0</v>
      </c>
      <c r="V64" s="197">
        <v>0</v>
      </c>
      <c r="W64" s="197">
        <v>0</v>
      </c>
      <c r="X64" s="197">
        <v>0</v>
      </c>
      <c r="Y64" s="197">
        <v>0</v>
      </c>
      <c r="Z64">
        <v>0</v>
      </c>
      <c r="AA64" s="197">
        <v>0</v>
      </c>
      <c r="AB64" s="197">
        <v>0</v>
      </c>
      <c r="AC64" s="197">
        <v>0</v>
      </c>
      <c r="AD64" s="197">
        <v>0</v>
      </c>
      <c r="AE64" s="197">
        <v>8.94</v>
      </c>
      <c r="AF64" s="197">
        <v>0</v>
      </c>
      <c r="AG64" s="197">
        <v>0</v>
      </c>
      <c r="AH64" s="197">
        <v>0</v>
      </c>
      <c r="AI64" s="197">
        <v>5</v>
      </c>
      <c r="AJ64" s="197">
        <v>0</v>
      </c>
      <c r="AK64" s="197">
        <v>0</v>
      </c>
      <c r="AL64" s="197">
        <v>0</v>
      </c>
      <c r="AM64" s="197">
        <v>0</v>
      </c>
      <c r="AN64" s="197">
        <v>0</v>
      </c>
      <c r="AO64">
        <v>0</v>
      </c>
      <c r="AP64" s="197">
        <v>0</v>
      </c>
      <c r="AQ64" s="197">
        <v>0</v>
      </c>
      <c r="AR64" s="197">
        <v>0</v>
      </c>
      <c r="AS64" s="197">
        <v>0</v>
      </c>
      <c r="AT64">
        <v>0</v>
      </c>
      <c r="AU64">
        <v>0</v>
      </c>
      <c r="AV64" s="197">
        <v>0</v>
      </c>
      <c r="AW64" s="197">
        <v>0</v>
      </c>
      <c r="AX64" s="197">
        <v>0</v>
      </c>
      <c r="AY64" s="197">
        <v>0</v>
      </c>
      <c r="AZ64" s="197">
        <v>0</v>
      </c>
      <c r="BA64" s="197">
        <v>0</v>
      </c>
      <c r="BB64" s="197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0</v>
      </c>
      <c r="H65" s="197">
        <v>0</v>
      </c>
      <c r="I65" s="197">
        <v>0</v>
      </c>
      <c r="J65" s="197">
        <v>0</v>
      </c>
      <c r="K65" s="197">
        <v>0</v>
      </c>
      <c r="L65" s="197">
        <v>0</v>
      </c>
      <c r="M65" s="197">
        <v>0</v>
      </c>
      <c r="N65" s="197">
        <v>0</v>
      </c>
      <c r="O65" s="197">
        <v>0</v>
      </c>
      <c r="P65" s="197">
        <v>0</v>
      </c>
      <c r="Q65" s="197">
        <v>0</v>
      </c>
      <c r="R65" s="197">
        <v>0</v>
      </c>
      <c r="S65" s="197">
        <v>0</v>
      </c>
      <c r="T65" s="197">
        <v>0</v>
      </c>
      <c r="U65" s="197">
        <v>0</v>
      </c>
      <c r="V65" s="197">
        <v>0</v>
      </c>
      <c r="W65" s="197">
        <v>0</v>
      </c>
      <c r="X65" s="197">
        <v>0</v>
      </c>
      <c r="Y65" s="197">
        <v>0</v>
      </c>
      <c r="Z65">
        <v>0</v>
      </c>
      <c r="AA65" s="197">
        <v>0</v>
      </c>
      <c r="AB65" s="197">
        <v>0</v>
      </c>
      <c r="AC65" s="197">
        <v>0</v>
      </c>
      <c r="AD65" s="197">
        <v>0</v>
      </c>
      <c r="AE65" s="197">
        <v>8.94</v>
      </c>
      <c r="AF65" s="197">
        <v>0</v>
      </c>
      <c r="AG65" s="197">
        <v>0</v>
      </c>
      <c r="AH65" s="197">
        <v>0</v>
      </c>
      <c r="AI65" s="197">
        <v>5</v>
      </c>
      <c r="AJ65" s="197">
        <v>0</v>
      </c>
      <c r="AK65" s="197">
        <v>0</v>
      </c>
      <c r="AL65" s="197">
        <v>0</v>
      </c>
      <c r="AM65" s="197">
        <v>0</v>
      </c>
      <c r="AN65" s="197">
        <v>0</v>
      </c>
      <c r="AO65">
        <v>0</v>
      </c>
      <c r="AP65" s="197">
        <v>0</v>
      </c>
      <c r="AQ65" s="197">
        <v>0</v>
      </c>
      <c r="AR65" s="197">
        <v>0</v>
      </c>
      <c r="AS65" s="197">
        <v>0</v>
      </c>
      <c r="AT65">
        <v>0</v>
      </c>
      <c r="AU65">
        <v>0</v>
      </c>
      <c r="AV65" s="197">
        <v>0</v>
      </c>
      <c r="AW65" s="197">
        <v>0</v>
      </c>
      <c r="AX65" s="197">
        <v>0</v>
      </c>
      <c r="AY65" s="197">
        <v>0</v>
      </c>
      <c r="AZ65" s="197">
        <v>0</v>
      </c>
      <c r="BA65" s="197">
        <v>0</v>
      </c>
      <c r="BB65" s="197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0</v>
      </c>
      <c r="H66" s="197">
        <v>0</v>
      </c>
      <c r="I66" s="197">
        <v>0</v>
      </c>
      <c r="J66" s="197">
        <v>0</v>
      </c>
      <c r="K66" s="197">
        <v>0</v>
      </c>
      <c r="L66" s="197">
        <v>0</v>
      </c>
      <c r="M66" s="197">
        <v>0</v>
      </c>
      <c r="N66" s="197">
        <v>0</v>
      </c>
      <c r="O66" s="197">
        <v>0</v>
      </c>
      <c r="P66" s="197">
        <v>0</v>
      </c>
      <c r="Q66" s="197">
        <v>0</v>
      </c>
      <c r="R66" s="197">
        <v>0</v>
      </c>
      <c r="S66" s="197">
        <v>0</v>
      </c>
      <c r="T66" s="197">
        <v>0</v>
      </c>
      <c r="U66" s="197">
        <v>0</v>
      </c>
      <c r="V66" s="197">
        <v>0</v>
      </c>
      <c r="W66" s="197">
        <v>0</v>
      </c>
      <c r="X66" s="197">
        <v>0</v>
      </c>
      <c r="Y66" s="197">
        <v>0</v>
      </c>
      <c r="Z66">
        <v>0</v>
      </c>
      <c r="AA66" s="197">
        <v>0</v>
      </c>
      <c r="AB66" s="197">
        <v>0</v>
      </c>
      <c r="AC66" s="197">
        <v>0</v>
      </c>
      <c r="AD66" s="197">
        <v>0</v>
      </c>
      <c r="AE66" s="197">
        <v>8.94</v>
      </c>
      <c r="AF66" s="197">
        <v>0</v>
      </c>
      <c r="AG66" s="197">
        <v>0</v>
      </c>
      <c r="AH66" s="197">
        <v>0</v>
      </c>
      <c r="AI66" s="197">
        <v>5</v>
      </c>
      <c r="AJ66" s="197">
        <v>0</v>
      </c>
      <c r="AK66" s="197">
        <v>0</v>
      </c>
      <c r="AL66" s="197">
        <v>0</v>
      </c>
      <c r="AM66" s="197">
        <v>0</v>
      </c>
      <c r="AN66" s="197">
        <v>0</v>
      </c>
      <c r="AO66">
        <v>0</v>
      </c>
      <c r="AP66" s="197">
        <v>0</v>
      </c>
      <c r="AQ66" s="197">
        <v>0</v>
      </c>
      <c r="AR66" s="197">
        <v>0</v>
      </c>
      <c r="AS66" s="197">
        <v>0</v>
      </c>
      <c r="AT66">
        <v>0</v>
      </c>
      <c r="AU66">
        <v>0</v>
      </c>
      <c r="AV66" s="197">
        <v>0</v>
      </c>
      <c r="AW66" s="197">
        <v>0</v>
      </c>
      <c r="AX66" s="197">
        <v>0</v>
      </c>
      <c r="AY66" s="197">
        <v>0</v>
      </c>
      <c r="AZ66" s="197">
        <v>0</v>
      </c>
      <c r="BA66" s="197">
        <v>0</v>
      </c>
      <c r="BB66" s="197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0</v>
      </c>
      <c r="H67" s="197">
        <v>0</v>
      </c>
      <c r="I67" s="197">
        <v>0</v>
      </c>
      <c r="J67" s="197">
        <v>0</v>
      </c>
      <c r="K67" s="197">
        <v>0</v>
      </c>
      <c r="L67" s="197">
        <v>0</v>
      </c>
      <c r="M67" s="197">
        <v>0</v>
      </c>
      <c r="N67" s="197">
        <v>0</v>
      </c>
      <c r="O67" s="197">
        <v>0</v>
      </c>
      <c r="P67" s="197">
        <v>0</v>
      </c>
      <c r="Q67" s="197">
        <v>0</v>
      </c>
      <c r="R67" s="197">
        <v>0</v>
      </c>
      <c r="S67" s="197">
        <v>0</v>
      </c>
      <c r="T67" s="197">
        <v>0</v>
      </c>
      <c r="U67" s="197">
        <v>0</v>
      </c>
      <c r="V67" s="197">
        <v>0</v>
      </c>
      <c r="W67" s="197">
        <v>0</v>
      </c>
      <c r="X67" s="197">
        <v>0</v>
      </c>
      <c r="Y67" s="197">
        <v>0</v>
      </c>
      <c r="Z67">
        <v>0</v>
      </c>
      <c r="AA67" s="197">
        <v>0</v>
      </c>
      <c r="AB67" s="197">
        <v>0</v>
      </c>
      <c r="AC67" s="197">
        <v>0</v>
      </c>
      <c r="AD67" s="197">
        <v>0</v>
      </c>
      <c r="AE67" s="197">
        <v>8.94</v>
      </c>
      <c r="AF67" s="197">
        <v>0</v>
      </c>
      <c r="AG67" s="197">
        <v>0</v>
      </c>
      <c r="AH67" s="197">
        <v>0</v>
      </c>
      <c r="AI67" s="197">
        <v>5</v>
      </c>
      <c r="AJ67" s="197">
        <v>0</v>
      </c>
      <c r="AK67" s="197">
        <v>0</v>
      </c>
      <c r="AL67" s="197">
        <v>0</v>
      </c>
      <c r="AM67" s="197">
        <v>0</v>
      </c>
      <c r="AN67" s="197">
        <v>0</v>
      </c>
      <c r="AO67">
        <v>0</v>
      </c>
      <c r="AP67" s="197">
        <v>0</v>
      </c>
      <c r="AQ67" s="197">
        <v>0</v>
      </c>
      <c r="AR67" s="197">
        <v>0</v>
      </c>
      <c r="AS67" s="197">
        <v>0</v>
      </c>
      <c r="AT67">
        <v>0</v>
      </c>
      <c r="AU67">
        <v>0</v>
      </c>
      <c r="AV67" s="197">
        <v>0</v>
      </c>
      <c r="AW67" s="197">
        <v>0</v>
      </c>
      <c r="AX67" s="197">
        <v>0</v>
      </c>
      <c r="AY67" s="197">
        <v>0</v>
      </c>
      <c r="AZ67" s="197">
        <v>0</v>
      </c>
      <c r="BA67" s="197">
        <v>0</v>
      </c>
      <c r="BB67" s="19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0</v>
      </c>
      <c r="H68" s="197">
        <v>0</v>
      </c>
      <c r="I68" s="197">
        <v>0</v>
      </c>
      <c r="J68" s="197">
        <v>0</v>
      </c>
      <c r="K68" s="197">
        <v>0</v>
      </c>
      <c r="L68" s="197">
        <v>0</v>
      </c>
      <c r="M68" s="197">
        <v>0</v>
      </c>
      <c r="N68" s="197">
        <v>0</v>
      </c>
      <c r="O68" s="197">
        <v>0</v>
      </c>
      <c r="P68" s="197">
        <v>0</v>
      </c>
      <c r="Q68" s="197">
        <v>0</v>
      </c>
      <c r="R68" s="197">
        <v>0</v>
      </c>
      <c r="S68" s="197">
        <v>0</v>
      </c>
      <c r="T68" s="197">
        <v>0</v>
      </c>
      <c r="U68" s="197">
        <v>0</v>
      </c>
      <c r="V68" s="197">
        <v>0</v>
      </c>
      <c r="W68" s="197">
        <v>0</v>
      </c>
      <c r="X68" s="197">
        <v>0</v>
      </c>
      <c r="Y68" s="197">
        <v>0</v>
      </c>
      <c r="Z68">
        <v>0</v>
      </c>
      <c r="AA68" s="197">
        <v>0</v>
      </c>
      <c r="AB68" s="197">
        <v>0</v>
      </c>
      <c r="AC68" s="197">
        <v>0</v>
      </c>
      <c r="AD68" s="197">
        <v>0</v>
      </c>
      <c r="AE68" s="197">
        <v>8.94</v>
      </c>
      <c r="AF68" s="197">
        <v>0</v>
      </c>
      <c r="AG68" s="197">
        <v>0</v>
      </c>
      <c r="AH68" s="197">
        <v>0</v>
      </c>
      <c r="AI68" s="197">
        <v>5</v>
      </c>
      <c r="AJ68" s="197">
        <v>0</v>
      </c>
      <c r="AK68" s="197">
        <v>0</v>
      </c>
      <c r="AL68" s="197">
        <v>0</v>
      </c>
      <c r="AM68" s="197">
        <v>0</v>
      </c>
      <c r="AN68" s="197">
        <v>0</v>
      </c>
      <c r="AO68">
        <v>0</v>
      </c>
      <c r="AP68" s="197">
        <v>0</v>
      </c>
      <c r="AQ68" s="197">
        <v>0</v>
      </c>
      <c r="AR68" s="197">
        <v>0</v>
      </c>
      <c r="AS68" s="197">
        <v>0</v>
      </c>
      <c r="AT68">
        <v>0</v>
      </c>
      <c r="AU68">
        <v>0</v>
      </c>
      <c r="AV68" s="197">
        <v>0</v>
      </c>
      <c r="AW68" s="197">
        <v>0</v>
      </c>
      <c r="AX68" s="197">
        <v>0</v>
      </c>
      <c r="AY68" s="197">
        <v>0</v>
      </c>
      <c r="AZ68" s="197">
        <v>0</v>
      </c>
      <c r="BA68" s="197">
        <v>0</v>
      </c>
      <c r="BB68" s="197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0</v>
      </c>
      <c r="H69" s="197">
        <v>0</v>
      </c>
      <c r="I69" s="197">
        <v>0</v>
      </c>
      <c r="J69" s="197">
        <v>0</v>
      </c>
      <c r="K69" s="197">
        <v>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7">
        <v>0</v>
      </c>
      <c r="Y69" s="197">
        <v>0</v>
      </c>
      <c r="Z69">
        <v>0</v>
      </c>
      <c r="AA69" s="197">
        <v>0</v>
      </c>
      <c r="AB69" s="197">
        <v>0</v>
      </c>
      <c r="AC69" s="197">
        <v>0</v>
      </c>
      <c r="AD69" s="197">
        <v>0</v>
      </c>
      <c r="AE69" s="197">
        <v>7.36</v>
      </c>
      <c r="AF69" s="197">
        <v>0</v>
      </c>
      <c r="AG69" s="197">
        <v>0</v>
      </c>
      <c r="AH69" s="197">
        <v>0</v>
      </c>
      <c r="AI69" s="197">
        <v>4.7699999999999996</v>
      </c>
      <c r="AJ69" s="197">
        <v>0</v>
      </c>
      <c r="AK69" s="197">
        <v>0</v>
      </c>
      <c r="AL69" s="197">
        <v>0</v>
      </c>
      <c r="AM69" s="197">
        <v>0</v>
      </c>
      <c r="AN69" s="197">
        <v>0</v>
      </c>
      <c r="AO69">
        <v>0</v>
      </c>
      <c r="AP69" s="197">
        <v>0</v>
      </c>
      <c r="AQ69" s="197">
        <v>0</v>
      </c>
      <c r="AR69" s="197">
        <v>0</v>
      </c>
      <c r="AS69" s="197">
        <v>0</v>
      </c>
      <c r="AT69">
        <v>0</v>
      </c>
      <c r="AU69">
        <v>0</v>
      </c>
      <c r="AV69" s="197">
        <v>0</v>
      </c>
      <c r="AW69" s="197">
        <v>0</v>
      </c>
      <c r="AX69" s="197">
        <v>0</v>
      </c>
      <c r="AY69" s="197">
        <v>0</v>
      </c>
      <c r="AZ69" s="197">
        <v>0</v>
      </c>
      <c r="BA69" s="197">
        <v>0</v>
      </c>
      <c r="BB69" s="197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0</v>
      </c>
      <c r="H70" s="197">
        <v>0</v>
      </c>
      <c r="I70" s="197">
        <v>0</v>
      </c>
      <c r="J70" s="197">
        <v>0</v>
      </c>
      <c r="K70" s="197">
        <v>0</v>
      </c>
      <c r="L70" s="197">
        <v>0</v>
      </c>
      <c r="M70" s="197">
        <v>0</v>
      </c>
      <c r="N70" s="197">
        <v>0</v>
      </c>
      <c r="O70" s="197">
        <v>0</v>
      </c>
      <c r="P70" s="197">
        <v>0</v>
      </c>
      <c r="Q70" s="197">
        <v>0</v>
      </c>
      <c r="R70" s="197">
        <v>0</v>
      </c>
      <c r="S70" s="197">
        <v>0</v>
      </c>
      <c r="T70" s="197">
        <v>0</v>
      </c>
      <c r="U70" s="197">
        <v>0</v>
      </c>
      <c r="V70" s="197">
        <v>0</v>
      </c>
      <c r="W70" s="197">
        <v>0</v>
      </c>
      <c r="X70" s="197">
        <v>0</v>
      </c>
      <c r="Y70" s="197">
        <v>0</v>
      </c>
      <c r="Z70">
        <v>0</v>
      </c>
      <c r="AA70" s="197">
        <v>0</v>
      </c>
      <c r="AB70" s="197">
        <v>0</v>
      </c>
      <c r="AC70" s="197">
        <v>0</v>
      </c>
      <c r="AD70" s="197">
        <v>0</v>
      </c>
      <c r="AE70" s="197">
        <v>7.36</v>
      </c>
      <c r="AF70" s="197">
        <v>0</v>
      </c>
      <c r="AG70" s="197">
        <v>0</v>
      </c>
      <c r="AH70" s="197">
        <v>0</v>
      </c>
      <c r="AI70" s="197">
        <v>4.7699999999999996</v>
      </c>
      <c r="AJ70" s="197">
        <v>0</v>
      </c>
      <c r="AK70" s="197">
        <v>0</v>
      </c>
      <c r="AL70" s="197">
        <v>0</v>
      </c>
      <c r="AM70" s="197">
        <v>0</v>
      </c>
      <c r="AN70" s="197">
        <v>0</v>
      </c>
      <c r="AO70">
        <v>0</v>
      </c>
      <c r="AP70" s="197">
        <v>0</v>
      </c>
      <c r="AQ70" s="197">
        <v>0</v>
      </c>
      <c r="AR70" s="197">
        <v>0</v>
      </c>
      <c r="AS70" s="197">
        <v>0</v>
      </c>
      <c r="AT70">
        <v>0</v>
      </c>
      <c r="AU70">
        <v>0</v>
      </c>
      <c r="AV70" s="197">
        <v>0</v>
      </c>
      <c r="AW70" s="197">
        <v>0</v>
      </c>
      <c r="AX70" s="197">
        <v>0</v>
      </c>
      <c r="AY70" s="197">
        <v>0</v>
      </c>
      <c r="AZ70" s="197">
        <v>0</v>
      </c>
      <c r="BA70" s="197">
        <v>0</v>
      </c>
      <c r="BB70" s="197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0</v>
      </c>
      <c r="H71" s="197">
        <v>0</v>
      </c>
      <c r="I71" s="197">
        <v>0</v>
      </c>
      <c r="J71" s="197">
        <v>0</v>
      </c>
      <c r="K71" s="197">
        <v>0</v>
      </c>
      <c r="L71" s="197">
        <v>0</v>
      </c>
      <c r="M71" s="197">
        <v>0</v>
      </c>
      <c r="N71" s="197">
        <v>0</v>
      </c>
      <c r="O71" s="197">
        <v>0</v>
      </c>
      <c r="P71" s="197">
        <v>0</v>
      </c>
      <c r="Q71" s="197">
        <v>0</v>
      </c>
      <c r="R71" s="197">
        <v>0</v>
      </c>
      <c r="S71" s="197">
        <v>0</v>
      </c>
      <c r="T71" s="197">
        <v>0</v>
      </c>
      <c r="U71" s="197">
        <v>0</v>
      </c>
      <c r="V71" s="197">
        <v>0</v>
      </c>
      <c r="W71" s="197">
        <v>0</v>
      </c>
      <c r="X71" s="197">
        <v>0</v>
      </c>
      <c r="Y71" s="197">
        <v>0</v>
      </c>
      <c r="Z71">
        <v>0</v>
      </c>
      <c r="AA71" s="197">
        <v>0</v>
      </c>
      <c r="AB71" s="197">
        <v>0</v>
      </c>
      <c r="AC71" s="197">
        <v>0</v>
      </c>
      <c r="AD71" s="197">
        <v>0</v>
      </c>
      <c r="AE71" s="197">
        <v>7.36</v>
      </c>
      <c r="AF71" s="197">
        <v>0</v>
      </c>
      <c r="AG71" s="197">
        <v>0</v>
      </c>
      <c r="AH71" s="197">
        <v>0</v>
      </c>
      <c r="AI71" s="197">
        <v>5.36</v>
      </c>
      <c r="AJ71" s="197">
        <v>0</v>
      </c>
      <c r="AK71" s="197">
        <v>0</v>
      </c>
      <c r="AL71" s="197">
        <v>0</v>
      </c>
      <c r="AM71" s="197">
        <v>0</v>
      </c>
      <c r="AN71" s="197">
        <v>0</v>
      </c>
      <c r="AO71">
        <v>0</v>
      </c>
      <c r="AP71" s="197">
        <v>0</v>
      </c>
      <c r="AQ71" s="197">
        <v>0</v>
      </c>
      <c r="AR71" s="197">
        <v>0</v>
      </c>
      <c r="AS71" s="197">
        <v>0</v>
      </c>
      <c r="AT71">
        <v>0</v>
      </c>
      <c r="AU71">
        <v>0</v>
      </c>
      <c r="AV71" s="197">
        <v>0</v>
      </c>
      <c r="AW71" s="197">
        <v>0</v>
      </c>
      <c r="AX71" s="197">
        <v>0</v>
      </c>
      <c r="AY71" s="197">
        <v>0</v>
      </c>
      <c r="AZ71" s="197">
        <v>0</v>
      </c>
      <c r="BA71" s="197">
        <v>0</v>
      </c>
      <c r="BB71" s="197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0</v>
      </c>
      <c r="H72" s="197">
        <v>0</v>
      </c>
      <c r="I72" s="197">
        <v>0</v>
      </c>
      <c r="J72" s="197">
        <v>0</v>
      </c>
      <c r="K72" s="197">
        <v>0</v>
      </c>
      <c r="L72" s="197">
        <v>0</v>
      </c>
      <c r="M72" s="197">
        <v>0</v>
      </c>
      <c r="N72" s="197">
        <v>0</v>
      </c>
      <c r="O72" s="197">
        <v>0</v>
      </c>
      <c r="P72" s="197">
        <v>0</v>
      </c>
      <c r="Q72" s="197">
        <v>0</v>
      </c>
      <c r="R72" s="197">
        <v>0</v>
      </c>
      <c r="S72" s="197">
        <v>0</v>
      </c>
      <c r="T72" s="197">
        <v>0</v>
      </c>
      <c r="U72" s="197">
        <v>0</v>
      </c>
      <c r="V72" s="197">
        <v>0</v>
      </c>
      <c r="W72" s="197">
        <v>0</v>
      </c>
      <c r="X72" s="197">
        <v>0</v>
      </c>
      <c r="Y72" s="197">
        <v>0</v>
      </c>
      <c r="Z72">
        <v>0</v>
      </c>
      <c r="AA72" s="197">
        <v>0</v>
      </c>
      <c r="AB72" s="197">
        <v>0</v>
      </c>
      <c r="AC72" s="197">
        <v>0</v>
      </c>
      <c r="AD72" s="197">
        <v>0</v>
      </c>
      <c r="AE72" s="197">
        <v>7.36</v>
      </c>
      <c r="AF72" s="197">
        <v>0</v>
      </c>
      <c r="AG72" s="197">
        <v>0</v>
      </c>
      <c r="AH72" s="197">
        <v>0</v>
      </c>
      <c r="AI72" s="197">
        <v>5.28</v>
      </c>
      <c r="AJ72" s="197">
        <v>0</v>
      </c>
      <c r="AK72" s="197">
        <v>0</v>
      </c>
      <c r="AL72" s="197">
        <v>0</v>
      </c>
      <c r="AM72" s="197">
        <v>0</v>
      </c>
      <c r="AN72" s="197">
        <v>0</v>
      </c>
      <c r="AO72">
        <v>0</v>
      </c>
      <c r="AP72" s="197">
        <v>0</v>
      </c>
      <c r="AQ72" s="197">
        <v>0</v>
      </c>
      <c r="AR72" s="197">
        <v>0</v>
      </c>
      <c r="AS72" s="197">
        <v>0</v>
      </c>
      <c r="AT72">
        <v>0</v>
      </c>
      <c r="AU72">
        <v>0</v>
      </c>
      <c r="AV72" s="197">
        <v>0</v>
      </c>
      <c r="AW72" s="197">
        <v>0</v>
      </c>
      <c r="AX72" s="197">
        <v>0</v>
      </c>
      <c r="AY72" s="197">
        <v>0</v>
      </c>
      <c r="AZ72" s="197">
        <v>0</v>
      </c>
      <c r="BA72" s="197">
        <v>0</v>
      </c>
      <c r="BB72" s="197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0</v>
      </c>
      <c r="H73" s="197">
        <v>0</v>
      </c>
      <c r="I73" s="197">
        <v>0</v>
      </c>
      <c r="J73" s="197">
        <v>0</v>
      </c>
      <c r="K73" s="197">
        <v>0</v>
      </c>
      <c r="L73" s="197">
        <v>0</v>
      </c>
      <c r="M73" s="197">
        <v>0</v>
      </c>
      <c r="N73" s="197">
        <v>0</v>
      </c>
      <c r="O73" s="197">
        <v>0</v>
      </c>
      <c r="P73" s="197">
        <v>0</v>
      </c>
      <c r="Q73" s="197">
        <v>0</v>
      </c>
      <c r="R73" s="197">
        <v>0</v>
      </c>
      <c r="S73" s="197">
        <v>0</v>
      </c>
      <c r="T73" s="197">
        <v>0</v>
      </c>
      <c r="U73" s="197">
        <v>0</v>
      </c>
      <c r="V73" s="197">
        <v>0</v>
      </c>
      <c r="W73" s="197">
        <v>0</v>
      </c>
      <c r="X73" s="197">
        <v>0</v>
      </c>
      <c r="Y73" s="197">
        <v>0</v>
      </c>
      <c r="Z73">
        <v>0</v>
      </c>
      <c r="AA73" s="197">
        <v>0</v>
      </c>
      <c r="AB73" s="197">
        <v>0</v>
      </c>
      <c r="AC73" s="197">
        <v>0</v>
      </c>
      <c r="AD73" s="197">
        <v>0</v>
      </c>
      <c r="AE73" s="197">
        <v>7.36</v>
      </c>
      <c r="AF73" s="197">
        <v>0</v>
      </c>
      <c r="AG73" s="197">
        <v>0</v>
      </c>
      <c r="AH73" s="197">
        <v>0</v>
      </c>
      <c r="AI73" s="197">
        <v>5.28</v>
      </c>
      <c r="AJ73" s="197">
        <v>0</v>
      </c>
      <c r="AK73" s="197">
        <v>0</v>
      </c>
      <c r="AL73" s="197">
        <v>0</v>
      </c>
      <c r="AM73" s="197">
        <v>0</v>
      </c>
      <c r="AN73" s="197">
        <v>0</v>
      </c>
      <c r="AO73">
        <v>0</v>
      </c>
      <c r="AP73" s="197">
        <v>0</v>
      </c>
      <c r="AQ73" s="197">
        <v>0</v>
      </c>
      <c r="AR73" s="197">
        <v>0</v>
      </c>
      <c r="AS73" s="197">
        <v>0</v>
      </c>
      <c r="AT73">
        <v>0</v>
      </c>
      <c r="AU73">
        <v>0</v>
      </c>
      <c r="AV73" s="197">
        <v>0</v>
      </c>
      <c r="AW73" s="197">
        <v>0</v>
      </c>
      <c r="AX73" s="197">
        <v>0</v>
      </c>
      <c r="AY73" s="197">
        <v>0</v>
      </c>
      <c r="AZ73" s="197">
        <v>0</v>
      </c>
      <c r="BA73" s="197">
        <v>0</v>
      </c>
      <c r="BB73" s="197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0</v>
      </c>
      <c r="H74" s="197">
        <v>0</v>
      </c>
      <c r="I74" s="197">
        <v>0</v>
      </c>
      <c r="J74" s="197">
        <v>0</v>
      </c>
      <c r="K74" s="197">
        <v>0</v>
      </c>
      <c r="L74" s="197">
        <v>0</v>
      </c>
      <c r="M74" s="197">
        <v>0</v>
      </c>
      <c r="N74" s="197">
        <v>0</v>
      </c>
      <c r="O74" s="197">
        <v>0</v>
      </c>
      <c r="P74" s="197">
        <v>0</v>
      </c>
      <c r="Q74" s="197">
        <v>0</v>
      </c>
      <c r="R74" s="197">
        <v>0</v>
      </c>
      <c r="S74" s="197">
        <v>0</v>
      </c>
      <c r="T74" s="197">
        <v>0</v>
      </c>
      <c r="U74" s="197">
        <v>0</v>
      </c>
      <c r="V74" s="197">
        <v>0</v>
      </c>
      <c r="W74" s="197">
        <v>0</v>
      </c>
      <c r="X74" s="197">
        <v>0</v>
      </c>
      <c r="Y74" s="197">
        <v>0</v>
      </c>
      <c r="Z74">
        <v>0</v>
      </c>
      <c r="AA74" s="197">
        <v>0</v>
      </c>
      <c r="AB74" s="197">
        <v>0</v>
      </c>
      <c r="AC74" s="197">
        <v>0</v>
      </c>
      <c r="AD74" s="197">
        <v>0</v>
      </c>
      <c r="AE74" s="197">
        <v>7.36</v>
      </c>
      <c r="AF74" s="197">
        <v>0</v>
      </c>
      <c r="AG74" s="197">
        <v>0</v>
      </c>
      <c r="AH74" s="197">
        <v>0</v>
      </c>
      <c r="AI74" s="197">
        <v>5.28</v>
      </c>
      <c r="AJ74" s="197">
        <v>0</v>
      </c>
      <c r="AK74" s="197">
        <v>0</v>
      </c>
      <c r="AL74" s="197">
        <v>0</v>
      </c>
      <c r="AM74" s="197">
        <v>0</v>
      </c>
      <c r="AN74" s="197">
        <v>0</v>
      </c>
      <c r="AO74">
        <v>0</v>
      </c>
      <c r="AP74" s="197">
        <v>0</v>
      </c>
      <c r="AQ74" s="197">
        <v>0</v>
      </c>
      <c r="AR74" s="197">
        <v>0</v>
      </c>
      <c r="AS74" s="197">
        <v>0</v>
      </c>
      <c r="AT74">
        <v>0</v>
      </c>
      <c r="AU74">
        <v>0</v>
      </c>
      <c r="AV74" s="197">
        <v>0</v>
      </c>
      <c r="AW74" s="197">
        <v>0</v>
      </c>
      <c r="AX74" s="197">
        <v>0</v>
      </c>
      <c r="AY74" s="197">
        <v>0</v>
      </c>
      <c r="AZ74" s="197">
        <v>0</v>
      </c>
      <c r="BA74" s="197">
        <v>0</v>
      </c>
      <c r="BB74" s="197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0</v>
      </c>
      <c r="H75" s="197">
        <v>0</v>
      </c>
      <c r="I75" s="197">
        <v>0</v>
      </c>
      <c r="J75" s="197">
        <v>0</v>
      </c>
      <c r="K75" s="197">
        <v>0</v>
      </c>
      <c r="L75" s="197">
        <v>0</v>
      </c>
      <c r="M75" s="197">
        <v>0</v>
      </c>
      <c r="N75" s="197">
        <v>0</v>
      </c>
      <c r="O75" s="197">
        <v>0</v>
      </c>
      <c r="P75" s="197">
        <v>0</v>
      </c>
      <c r="Q75" s="197">
        <v>0</v>
      </c>
      <c r="R75" s="197">
        <v>0</v>
      </c>
      <c r="S75" s="197">
        <v>0</v>
      </c>
      <c r="T75" s="197">
        <v>0</v>
      </c>
      <c r="U75" s="197">
        <v>0</v>
      </c>
      <c r="V75" s="197">
        <v>0</v>
      </c>
      <c r="W75" s="197">
        <v>0</v>
      </c>
      <c r="X75" s="197">
        <v>0</v>
      </c>
      <c r="Y75" s="197">
        <v>0</v>
      </c>
      <c r="Z75">
        <v>0</v>
      </c>
      <c r="AA75" s="197">
        <v>0</v>
      </c>
      <c r="AB75" s="197">
        <v>0</v>
      </c>
      <c r="AC75" s="197">
        <v>0</v>
      </c>
      <c r="AD75" s="197">
        <v>0</v>
      </c>
      <c r="AE75" s="197">
        <v>7.46</v>
      </c>
      <c r="AF75" s="197">
        <v>0</v>
      </c>
      <c r="AG75" s="197">
        <v>0</v>
      </c>
      <c r="AH75" s="197">
        <v>0</v>
      </c>
      <c r="AI75" s="197">
        <v>5.36</v>
      </c>
      <c r="AJ75" s="197">
        <v>0</v>
      </c>
      <c r="AK75" s="197">
        <v>0</v>
      </c>
      <c r="AL75" s="197">
        <v>0</v>
      </c>
      <c r="AM75" s="197">
        <v>0</v>
      </c>
      <c r="AN75" s="197">
        <v>0</v>
      </c>
      <c r="AO75">
        <v>0</v>
      </c>
      <c r="AP75" s="197">
        <v>0</v>
      </c>
      <c r="AQ75" s="197">
        <v>0</v>
      </c>
      <c r="AR75" s="197">
        <v>0</v>
      </c>
      <c r="AS75" s="197">
        <v>0</v>
      </c>
      <c r="AT75">
        <v>0</v>
      </c>
      <c r="AU75">
        <v>0</v>
      </c>
      <c r="AV75" s="197">
        <v>0</v>
      </c>
      <c r="AW75" s="197">
        <v>0</v>
      </c>
      <c r="AX75" s="197">
        <v>0</v>
      </c>
      <c r="AY75" s="197">
        <v>0</v>
      </c>
      <c r="AZ75" s="197">
        <v>0</v>
      </c>
      <c r="BA75" s="197">
        <v>0</v>
      </c>
      <c r="BB75" s="197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0</v>
      </c>
      <c r="H76" s="197">
        <v>0</v>
      </c>
      <c r="I76" s="197">
        <v>0</v>
      </c>
      <c r="J76" s="197">
        <v>0</v>
      </c>
      <c r="K76" s="197">
        <v>0</v>
      </c>
      <c r="L76" s="197">
        <v>0</v>
      </c>
      <c r="M76" s="197">
        <v>0</v>
      </c>
      <c r="N76" s="197">
        <v>0</v>
      </c>
      <c r="O76" s="197">
        <v>0</v>
      </c>
      <c r="P76" s="197">
        <v>0</v>
      </c>
      <c r="Q76" s="197">
        <v>0</v>
      </c>
      <c r="R76" s="197">
        <v>0</v>
      </c>
      <c r="S76" s="197">
        <v>0</v>
      </c>
      <c r="T76" s="197">
        <v>0</v>
      </c>
      <c r="U76" s="197">
        <v>0</v>
      </c>
      <c r="V76" s="197">
        <v>0</v>
      </c>
      <c r="W76" s="197">
        <v>0</v>
      </c>
      <c r="X76" s="197">
        <v>0</v>
      </c>
      <c r="Y76" s="197">
        <v>0</v>
      </c>
      <c r="Z76">
        <v>0</v>
      </c>
      <c r="AA76" s="197">
        <v>0</v>
      </c>
      <c r="AB76" s="197">
        <v>0</v>
      </c>
      <c r="AC76" s="197">
        <v>0</v>
      </c>
      <c r="AD76" s="197">
        <v>0</v>
      </c>
      <c r="AE76" s="197">
        <v>7.46</v>
      </c>
      <c r="AF76" s="197">
        <v>0</v>
      </c>
      <c r="AG76" s="197">
        <v>0</v>
      </c>
      <c r="AH76" s="197">
        <v>0</v>
      </c>
      <c r="AI76" s="197">
        <v>5.44</v>
      </c>
      <c r="AJ76" s="197">
        <v>0</v>
      </c>
      <c r="AK76" s="197">
        <v>0</v>
      </c>
      <c r="AL76" s="197">
        <v>0</v>
      </c>
      <c r="AM76" s="197">
        <v>0</v>
      </c>
      <c r="AN76" s="197">
        <v>0</v>
      </c>
      <c r="AO76">
        <v>0</v>
      </c>
      <c r="AP76" s="197">
        <v>0</v>
      </c>
      <c r="AQ76" s="197">
        <v>0</v>
      </c>
      <c r="AR76" s="197">
        <v>0</v>
      </c>
      <c r="AS76" s="197">
        <v>0</v>
      </c>
      <c r="AT76">
        <v>0</v>
      </c>
      <c r="AU76">
        <v>0</v>
      </c>
      <c r="AV76" s="197">
        <v>0</v>
      </c>
      <c r="AW76" s="197">
        <v>0</v>
      </c>
      <c r="AX76" s="197">
        <v>0</v>
      </c>
      <c r="AY76" s="197">
        <v>0</v>
      </c>
      <c r="AZ76" s="197">
        <v>0</v>
      </c>
      <c r="BA76" s="197">
        <v>0</v>
      </c>
      <c r="BB76" s="197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0</v>
      </c>
      <c r="H77" s="197">
        <v>0</v>
      </c>
      <c r="I77" s="197">
        <v>0</v>
      </c>
      <c r="J77" s="197">
        <v>0</v>
      </c>
      <c r="K77" s="197">
        <v>0</v>
      </c>
      <c r="L77" s="197">
        <v>0</v>
      </c>
      <c r="M77" s="197">
        <v>0</v>
      </c>
      <c r="N77" s="197">
        <v>0</v>
      </c>
      <c r="O77" s="197">
        <v>0</v>
      </c>
      <c r="P77" s="197">
        <v>0</v>
      </c>
      <c r="Q77" s="197">
        <v>0</v>
      </c>
      <c r="R77" s="197">
        <v>0</v>
      </c>
      <c r="S77" s="197">
        <v>0</v>
      </c>
      <c r="T77" s="197">
        <v>0</v>
      </c>
      <c r="U77" s="197">
        <v>0</v>
      </c>
      <c r="V77" s="197">
        <v>0</v>
      </c>
      <c r="W77" s="197">
        <v>0</v>
      </c>
      <c r="X77" s="197">
        <v>0</v>
      </c>
      <c r="Y77" s="197">
        <v>0</v>
      </c>
      <c r="Z77">
        <v>0</v>
      </c>
      <c r="AA77" s="197">
        <v>0</v>
      </c>
      <c r="AB77" s="197">
        <v>0</v>
      </c>
      <c r="AC77" s="197">
        <v>0</v>
      </c>
      <c r="AD77" s="197">
        <v>0</v>
      </c>
      <c r="AE77" s="197">
        <v>7.46</v>
      </c>
      <c r="AF77" s="197">
        <v>0</v>
      </c>
      <c r="AG77" s="197">
        <v>0</v>
      </c>
      <c r="AH77" s="197">
        <v>0</v>
      </c>
      <c r="AI77" s="197">
        <v>5.45</v>
      </c>
      <c r="AJ77" s="197">
        <v>0</v>
      </c>
      <c r="AK77" s="197">
        <v>0</v>
      </c>
      <c r="AL77" s="197">
        <v>0</v>
      </c>
      <c r="AM77" s="197">
        <v>0</v>
      </c>
      <c r="AN77" s="197">
        <v>0</v>
      </c>
      <c r="AO77">
        <v>0</v>
      </c>
      <c r="AP77" s="197">
        <v>0</v>
      </c>
      <c r="AQ77" s="197">
        <v>0</v>
      </c>
      <c r="AR77" s="197">
        <v>0</v>
      </c>
      <c r="AS77" s="197">
        <v>0</v>
      </c>
      <c r="AT77">
        <v>0</v>
      </c>
      <c r="AU77">
        <v>0</v>
      </c>
      <c r="AV77" s="197">
        <v>0</v>
      </c>
      <c r="AW77" s="197">
        <v>0</v>
      </c>
      <c r="AX77" s="197">
        <v>0</v>
      </c>
      <c r="AY77" s="197">
        <v>0</v>
      </c>
      <c r="AZ77" s="197">
        <v>0</v>
      </c>
      <c r="BA77" s="197">
        <v>0</v>
      </c>
      <c r="BB77" s="19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0</v>
      </c>
      <c r="H78" s="197">
        <v>0</v>
      </c>
      <c r="I78" s="197">
        <v>0</v>
      </c>
      <c r="J78" s="197">
        <v>0</v>
      </c>
      <c r="K78" s="197">
        <v>0</v>
      </c>
      <c r="L78" s="197">
        <v>0</v>
      </c>
      <c r="M78" s="197">
        <v>0</v>
      </c>
      <c r="N78" s="197">
        <v>0</v>
      </c>
      <c r="O78" s="197">
        <v>0</v>
      </c>
      <c r="P78" s="197">
        <v>0</v>
      </c>
      <c r="Q78" s="197">
        <v>0</v>
      </c>
      <c r="R78" s="197">
        <v>0</v>
      </c>
      <c r="S78" s="197">
        <v>0</v>
      </c>
      <c r="T78" s="197">
        <v>0</v>
      </c>
      <c r="U78" s="197">
        <v>0</v>
      </c>
      <c r="V78" s="197">
        <v>0</v>
      </c>
      <c r="W78" s="197">
        <v>0</v>
      </c>
      <c r="X78" s="197">
        <v>0</v>
      </c>
      <c r="Y78" s="197">
        <v>0</v>
      </c>
      <c r="Z78">
        <v>0</v>
      </c>
      <c r="AA78" s="197">
        <v>0</v>
      </c>
      <c r="AB78" s="197">
        <v>0</v>
      </c>
      <c r="AC78" s="197">
        <v>0</v>
      </c>
      <c r="AD78" s="197">
        <v>0</v>
      </c>
      <c r="AE78" s="197">
        <v>7.46</v>
      </c>
      <c r="AF78" s="197">
        <v>0</v>
      </c>
      <c r="AG78" s="197">
        <v>0</v>
      </c>
      <c r="AH78" s="197">
        <v>0</v>
      </c>
      <c r="AI78" s="197">
        <v>5.45</v>
      </c>
      <c r="AJ78" s="197">
        <v>0</v>
      </c>
      <c r="AK78" s="197">
        <v>0</v>
      </c>
      <c r="AL78" s="197">
        <v>0</v>
      </c>
      <c r="AM78" s="197">
        <v>0</v>
      </c>
      <c r="AN78" s="197">
        <v>0</v>
      </c>
      <c r="AO78">
        <v>0</v>
      </c>
      <c r="AP78" s="197">
        <v>0</v>
      </c>
      <c r="AQ78" s="197">
        <v>0</v>
      </c>
      <c r="AR78" s="197">
        <v>0</v>
      </c>
      <c r="AS78" s="197">
        <v>0</v>
      </c>
      <c r="AT78">
        <v>0</v>
      </c>
      <c r="AU78">
        <v>0</v>
      </c>
      <c r="AV78" s="197">
        <v>0</v>
      </c>
      <c r="AW78" s="197">
        <v>0</v>
      </c>
      <c r="AX78" s="197">
        <v>0</v>
      </c>
      <c r="AY78" s="197">
        <v>0</v>
      </c>
      <c r="AZ78" s="197">
        <v>0</v>
      </c>
      <c r="BA78" s="197">
        <v>0</v>
      </c>
      <c r="BB78" s="197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0</v>
      </c>
      <c r="H79" s="197">
        <v>0</v>
      </c>
      <c r="I79" s="197">
        <v>0</v>
      </c>
      <c r="J79" s="197">
        <v>0</v>
      </c>
      <c r="K79" s="197">
        <v>0</v>
      </c>
      <c r="L79" s="197">
        <v>0</v>
      </c>
      <c r="M79" s="197">
        <v>0</v>
      </c>
      <c r="N79" s="197">
        <v>0</v>
      </c>
      <c r="O79" s="197">
        <v>0</v>
      </c>
      <c r="P79" s="197">
        <v>0</v>
      </c>
      <c r="Q79" s="197">
        <v>0</v>
      </c>
      <c r="R79" s="197">
        <v>0</v>
      </c>
      <c r="S79" s="197">
        <v>0</v>
      </c>
      <c r="T79" s="197">
        <v>0</v>
      </c>
      <c r="U79" s="197">
        <v>0</v>
      </c>
      <c r="V79" s="197">
        <v>0</v>
      </c>
      <c r="W79" s="197">
        <v>0</v>
      </c>
      <c r="X79" s="197">
        <v>0</v>
      </c>
      <c r="Y79" s="197">
        <v>0</v>
      </c>
      <c r="Z79">
        <v>0</v>
      </c>
      <c r="AA79" s="197">
        <v>0</v>
      </c>
      <c r="AB79" s="197">
        <v>0</v>
      </c>
      <c r="AC79" s="197">
        <v>0</v>
      </c>
      <c r="AD79" s="197">
        <v>0</v>
      </c>
      <c r="AE79" s="197">
        <v>7.51</v>
      </c>
      <c r="AF79" s="197">
        <v>0</v>
      </c>
      <c r="AG79" s="197">
        <v>0</v>
      </c>
      <c r="AH79" s="197">
        <v>0</v>
      </c>
      <c r="AI79" s="197">
        <v>5.45</v>
      </c>
      <c r="AJ79" s="197">
        <v>0</v>
      </c>
      <c r="AK79" s="197">
        <v>0</v>
      </c>
      <c r="AL79" s="197">
        <v>0</v>
      </c>
      <c r="AM79" s="197">
        <v>0</v>
      </c>
      <c r="AN79" s="197">
        <v>0</v>
      </c>
      <c r="AO79">
        <v>0</v>
      </c>
      <c r="AP79" s="197">
        <v>0</v>
      </c>
      <c r="AQ79" s="197">
        <v>0</v>
      </c>
      <c r="AR79" s="197">
        <v>0</v>
      </c>
      <c r="AS79" s="197">
        <v>0</v>
      </c>
      <c r="AT79">
        <v>0</v>
      </c>
      <c r="AU79">
        <v>0</v>
      </c>
      <c r="AV79" s="197">
        <v>0</v>
      </c>
      <c r="AW79" s="197">
        <v>0</v>
      </c>
      <c r="AX79" s="197">
        <v>0</v>
      </c>
      <c r="AY79" s="197">
        <v>0</v>
      </c>
      <c r="AZ79" s="197">
        <v>0</v>
      </c>
      <c r="BA79" s="197">
        <v>0</v>
      </c>
      <c r="BB79" s="197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0</v>
      </c>
      <c r="H80" s="197">
        <v>0</v>
      </c>
      <c r="I80" s="197">
        <v>0</v>
      </c>
      <c r="J80" s="197">
        <v>0</v>
      </c>
      <c r="K80" s="197">
        <v>0</v>
      </c>
      <c r="L80" s="197">
        <v>0</v>
      </c>
      <c r="M80" s="197">
        <v>0</v>
      </c>
      <c r="N80" s="197">
        <v>0</v>
      </c>
      <c r="O80" s="197">
        <v>0</v>
      </c>
      <c r="P80" s="197">
        <v>0</v>
      </c>
      <c r="Q80" s="197">
        <v>0</v>
      </c>
      <c r="R80" s="197">
        <v>0</v>
      </c>
      <c r="S80" s="197">
        <v>0</v>
      </c>
      <c r="T80" s="197">
        <v>0</v>
      </c>
      <c r="U80" s="197">
        <v>0</v>
      </c>
      <c r="V80" s="197">
        <v>0</v>
      </c>
      <c r="W80" s="197">
        <v>0</v>
      </c>
      <c r="X80" s="197">
        <v>0</v>
      </c>
      <c r="Y80" s="197">
        <v>0</v>
      </c>
      <c r="Z80">
        <v>0</v>
      </c>
      <c r="AA80" s="197">
        <v>0</v>
      </c>
      <c r="AB80" s="197">
        <v>0</v>
      </c>
      <c r="AC80" s="197">
        <v>0</v>
      </c>
      <c r="AD80" s="197">
        <v>0</v>
      </c>
      <c r="AE80" s="197">
        <v>7.51</v>
      </c>
      <c r="AF80" s="197">
        <v>0</v>
      </c>
      <c r="AG80" s="197">
        <v>0</v>
      </c>
      <c r="AH80" s="197">
        <v>0</v>
      </c>
      <c r="AI80" s="197">
        <v>5.45</v>
      </c>
      <c r="AJ80" s="197">
        <v>0</v>
      </c>
      <c r="AK80" s="197">
        <v>0</v>
      </c>
      <c r="AL80" s="197">
        <v>0</v>
      </c>
      <c r="AM80" s="197">
        <v>0</v>
      </c>
      <c r="AN80" s="197">
        <v>0</v>
      </c>
      <c r="AO80">
        <v>0</v>
      </c>
      <c r="AP80" s="197">
        <v>0</v>
      </c>
      <c r="AQ80" s="197">
        <v>0</v>
      </c>
      <c r="AR80" s="197">
        <v>0</v>
      </c>
      <c r="AS80" s="197">
        <v>0</v>
      </c>
      <c r="AT80">
        <v>0</v>
      </c>
      <c r="AU80">
        <v>0</v>
      </c>
      <c r="AV80" s="197">
        <v>0</v>
      </c>
      <c r="AW80" s="197">
        <v>0</v>
      </c>
      <c r="AX80" s="197">
        <v>0</v>
      </c>
      <c r="AY80" s="197">
        <v>0</v>
      </c>
      <c r="AZ80" s="197">
        <v>0</v>
      </c>
      <c r="BA80" s="197">
        <v>0</v>
      </c>
      <c r="BB80" s="197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0</v>
      </c>
      <c r="H81" s="197">
        <v>0</v>
      </c>
      <c r="I81" s="197">
        <v>0</v>
      </c>
      <c r="J81" s="197">
        <v>0</v>
      </c>
      <c r="K81" s="197">
        <v>0</v>
      </c>
      <c r="L81" s="197">
        <v>0</v>
      </c>
      <c r="M81" s="197">
        <v>0</v>
      </c>
      <c r="N81" s="197">
        <v>0</v>
      </c>
      <c r="O81" s="197">
        <v>0</v>
      </c>
      <c r="P81" s="197">
        <v>0</v>
      </c>
      <c r="Q81" s="197">
        <v>0</v>
      </c>
      <c r="R81" s="197">
        <v>0</v>
      </c>
      <c r="S81" s="197">
        <v>0</v>
      </c>
      <c r="T81" s="197">
        <v>0</v>
      </c>
      <c r="U81" s="197">
        <v>0</v>
      </c>
      <c r="V81" s="197">
        <v>0</v>
      </c>
      <c r="W81" s="197">
        <v>0</v>
      </c>
      <c r="X81" s="197">
        <v>0</v>
      </c>
      <c r="Y81" s="197">
        <v>0</v>
      </c>
      <c r="Z81">
        <v>0</v>
      </c>
      <c r="AA81" s="197">
        <v>0</v>
      </c>
      <c r="AB81" s="197">
        <v>0</v>
      </c>
      <c r="AC81" s="197">
        <v>0</v>
      </c>
      <c r="AD81" s="197">
        <v>0</v>
      </c>
      <c r="AE81" s="197">
        <v>9.19</v>
      </c>
      <c r="AF81" s="197">
        <v>0</v>
      </c>
      <c r="AG81" s="197">
        <v>0</v>
      </c>
      <c r="AH81" s="197">
        <v>0</v>
      </c>
      <c r="AI81" s="197">
        <v>5.63</v>
      </c>
      <c r="AJ81" s="197">
        <v>0</v>
      </c>
      <c r="AK81" s="197">
        <v>0</v>
      </c>
      <c r="AL81" s="197">
        <v>0</v>
      </c>
      <c r="AM81" s="197">
        <v>0</v>
      </c>
      <c r="AN81" s="197">
        <v>0</v>
      </c>
      <c r="AO81">
        <v>0</v>
      </c>
      <c r="AP81" s="197">
        <v>0</v>
      </c>
      <c r="AQ81" s="197">
        <v>0</v>
      </c>
      <c r="AR81" s="197">
        <v>0</v>
      </c>
      <c r="AS81" s="197">
        <v>0</v>
      </c>
      <c r="AT81">
        <v>0</v>
      </c>
      <c r="AU81">
        <v>0</v>
      </c>
      <c r="AV81" s="197">
        <v>0</v>
      </c>
      <c r="AW81" s="197">
        <v>0</v>
      </c>
      <c r="AX81" s="197">
        <v>0</v>
      </c>
      <c r="AY81" s="197">
        <v>0</v>
      </c>
      <c r="AZ81" s="197">
        <v>0</v>
      </c>
      <c r="BA81" s="197">
        <v>0</v>
      </c>
      <c r="BB81" s="197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0</v>
      </c>
      <c r="H82" s="197">
        <v>0</v>
      </c>
      <c r="I82" s="197">
        <v>0</v>
      </c>
      <c r="J82" s="197">
        <v>0</v>
      </c>
      <c r="K82" s="197">
        <v>0</v>
      </c>
      <c r="L82" s="197">
        <v>0</v>
      </c>
      <c r="M82" s="197">
        <v>0</v>
      </c>
      <c r="N82" s="197">
        <v>0</v>
      </c>
      <c r="O82" s="197">
        <v>0</v>
      </c>
      <c r="P82" s="197">
        <v>0</v>
      </c>
      <c r="Q82" s="197">
        <v>0</v>
      </c>
      <c r="R82" s="197">
        <v>0</v>
      </c>
      <c r="S82" s="197">
        <v>0</v>
      </c>
      <c r="T82" s="197">
        <v>0</v>
      </c>
      <c r="U82" s="197">
        <v>0</v>
      </c>
      <c r="V82" s="197">
        <v>0</v>
      </c>
      <c r="W82" s="197">
        <v>0</v>
      </c>
      <c r="X82" s="197">
        <v>0</v>
      </c>
      <c r="Y82" s="197">
        <v>0</v>
      </c>
      <c r="Z82">
        <v>0</v>
      </c>
      <c r="AA82" s="197">
        <v>0</v>
      </c>
      <c r="AB82" s="197">
        <v>0</v>
      </c>
      <c r="AC82" s="197">
        <v>0</v>
      </c>
      <c r="AD82" s="197">
        <v>0</v>
      </c>
      <c r="AE82" s="197">
        <v>9.19</v>
      </c>
      <c r="AF82" s="197">
        <v>0</v>
      </c>
      <c r="AG82" s="197">
        <v>0</v>
      </c>
      <c r="AH82" s="197">
        <v>0</v>
      </c>
      <c r="AI82" s="197">
        <v>5.53</v>
      </c>
      <c r="AJ82" s="197">
        <v>0</v>
      </c>
      <c r="AK82" s="197">
        <v>0</v>
      </c>
      <c r="AL82" s="197">
        <v>0</v>
      </c>
      <c r="AM82" s="197">
        <v>0</v>
      </c>
      <c r="AN82" s="197">
        <v>0</v>
      </c>
      <c r="AO82">
        <v>0</v>
      </c>
      <c r="AP82" s="197">
        <v>0</v>
      </c>
      <c r="AQ82" s="197">
        <v>0</v>
      </c>
      <c r="AR82" s="197">
        <v>0</v>
      </c>
      <c r="AS82" s="197">
        <v>0</v>
      </c>
      <c r="AT82">
        <v>0</v>
      </c>
      <c r="AU82">
        <v>0</v>
      </c>
      <c r="AV82" s="197">
        <v>0</v>
      </c>
      <c r="AW82" s="197">
        <v>0</v>
      </c>
      <c r="AX82" s="197">
        <v>0</v>
      </c>
      <c r="AY82" s="197">
        <v>0</v>
      </c>
      <c r="AZ82" s="197">
        <v>0</v>
      </c>
      <c r="BA82" s="197">
        <v>0</v>
      </c>
      <c r="BB82" s="197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0</v>
      </c>
      <c r="H83" s="197">
        <v>0</v>
      </c>
      <c r="I83" s="197">
        <v>0</v>
      </c>
      <c r="J83" s="197">
        <v>0</v>
      </c>
      <c r="K83" s="197">
        <v>0</v>
      </c>
      <c r="L83" s="197">
        <v>0</v>
      </c>
      <c r="M83" s="197">
        <v>0</v>
      </c>
      <c r="N83" s="197">
        <v>0</v>
      </c>
      <c r="O83" s="197">
        <v>0</v>
      </c>
      <c r="P83" s="197">
        <v>0</v>
      </c>
      <c r="Q83" s="197">
        <v>0</v>
      </c>
      <c r="R83" s="197">
        <v>0</v>
      </c>
      <c r="S83" s="197">
        <v>0</v>
      </c>
      <c r="T83" s="197">
        <v>0</v>
      </c>
      <c r="U83" s="197">
        <v>0</v>
      </c>
      <c r="V83" s="197">
        <v>0</v>
      </c>
      <c r="W83" s="197">
        <v>0</v>
      </c>
      <c r="X83" s="197">
        <v>0</v>
      </c>
      <c r="Y83" s="197">
        <v>0</v>
      </c>
      <c r="Z83">
        <v>0</v>
      </c>
      <c r="AA83" s="197">
        <v>0</v>
      </c>
      <c r="AB83" s="197">
        <v>0</v>
      </c>
      <c r="AC83" s="197">
        <v>0</v>
      </c>
      <c r="AD83" s="197">
        <v>0</v>
      </c>
      <c r="AE83" s="197">
        <v>9.27</v>
      </c>
      <c r="AF83" s="197">
        <v>0</v>
      </c>
      <c r="AG83" s="197">
        <v>0</v>
      </c>
      <c r="AH83" s="197">
        <v>0</v>
      </c>
      <c r="AI83" s="197">
        <v>5.53</v>
      </c>
      <c r="AJ83" s="197">
        <v>0</v>
      </c>
      <c r="AK83" s="197">
        <v>0</v>
      </c>
      <c r="AL83" s="197">
        <v>0</v>
      </c>
      <c r="AM83" s="197">
        <v>0</v>
      </c>
      <c r="AN83" s="197">
        <v>0</v>
      </c>
      <c r="AO83">
        <v>0</v>
      </c>
      <c r="AP83" s="197">
        <v>0</v>
      </c>
      <c r="AQ83" s="197">
        <v>0</v>
      </c>
      <c r="AR83" s="197">
        <v>0</v>
      </c>
      <c r="AS83" s="197">
        <v>0</v>
      </c>
      <c r="AT83">
        <v>0</v>
      </c>
      <c r="AU83">
        <v>0</v>
      </c>
      <c r="AV83" s="197">
        <v>0</v>
      </c>
      <c r="AW83" s="197">
        <v>0</v>
      </c>
      <c r="AX83" s="197">
        <v>0</v>
      </c>
      <c r="AY83" s="197">
        <v>0</v>
      </c>
      <c r="AZ83" s="197">
        <v>0</v>
      </c>
      <c r="BA83" s="197">
        <v>0</v>
      </c>
      <c r="BB83" s="197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0</v>
      </c>
      <c r="H84" s="197">
        <v>0</v>
      </c>
      <c r="I84" s="197">
        <v>0</v>
      </c>
      <c r="J84" s="197">
        <v>0</v>
      </c>
      <c r="K84" s="197">
        <v>0</v>
      </c>
      <c r="L84" s="197">
        <v>0</v>
      </c>
      <c r="M84" s="197">
        <v>0</v>
      </c>
      <c r="N84" s="197">
        <v>0</v>
      </c>
      <c r="O84" s="197">
        <v>0</v>
      </c>
      <c r="P84" s="197">
        <v>0</v>
      </c>
      <c r="Q84" s="197">
        <v>0</v>
      </c>
      <c r="R84" s="197">
        <v>0</v>
      </c>
      <c r="S84" s="197">
        <v>0</v>
      </c>
      <c r="T84" s="197">
        <v>0</v>
      </c>
      <c r="U84" s="197">
        <v>0</v>
      </c>
      <c r="V84" s="197">
        <v>0</v>
      </c>
      <c r="W84" s="197">
        <v>0</v>
      </c>
      <c r="X84" s="197">
        <v>0</v>
      </c>
      <c r="Y84" s="197">
        <v>0</v>
      </c>
      <c r="Z84">
        <v>0</v>
      </c>
      <c r="AA84" s="197">
        <v>0</v>
      </c>
      <c r="AB84" s="197">
        <v>0</v>
      </c>
      <c r="AC84" s="197">
        <v>0</v>
      </c>
      <c r="AD84" s="197">
        <v>0</v>
      </c>
      <c r="AE84" s="197">
        <v>9.27</v>
      </c>
      <c r="AF84" s="197">
        <v>0</v>
      </c>
      <c r="AG84" s="197">
        <v>0</v>
      </c>
      <c r="AH84" s="197">
        <v>0</v>
      </c>
      <c r="AI84" s="197">
        <v>5.53</v>
      </c>
      <c r="AJ84" s="197">
        <v>0</v>
      </c>
      <c r="AK84" s="197">
        <v>0</v>
      </c>
      <c r="AL84" s="197">
        <v>0</v>
      </c>
      <c r="AM84" s="197">
        <v>0</v>
      </c>
      <c r="AN84" s="197">
        <v>0</v>
      </c>
      <c r="AO84">
        <v>0</v>
      </c>
      <c r="AP84" s="197">
        <v>0</v>
      </c>
      <c r="AQ84" s="197">
        <v>0</v>
      </c>
      <c r="AR84" s="197">
        <v>0</v>
      </c>
      <c r="AS84" s="197">
        <v>0</v>
      </c>
      <c r="AT84">
        <v>0</v>
      </c>
      <c r="AU84">
        <v>0</v>
      </c>
      <c r="AV84" s="197">
        <v>0</v>
      </c>
      <c r="AW84" s="197">
        <v>0</v>
      </c>
      <c r="AX84" s="197">
        <v>0</v>
      </c>
      <c r="AY84" s="197">
        <v>0</v>
      </c>
      <c r="AZ84" s="197">
        <v>0</v>
      </c>
      <c r="BA84" s="197">
        <v>0</v>
      </c>
      <c r="BB84" s="197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0</v>
      </c>
      <c r="H85" s="197">
        <v>0</v>
      </c>
      <c r="I85" s="197">
        <v>0</v>
      </c>
      <c r="J85" s="197">
        <v>0</v>
      </c>
      <c r="K85" s="197">
        <v>0</v>
      </c>
      <c r="L85" s="197">
        <v>0</v>
      </c>
      <c r="M85" s="197">
        <v>0</v>
      </c>
      <c r="N85" s="197">
        <v>0</v>
      </c>
      <c r="O85" s="197">
        <v>0</v>
      </c>
      <c r="P85" s="197">
        <v>0</v>
      </c>
      <c r="Q85" s="197">
        <v>0</v>
      </c>
      <c r="R85" s="197">
        <v>0</v>
      </c>
      <c r="S85" s="197">
        <v>0</v>
      </c>
      <c r="T85" s="197">
        <v>0</v>
      </c>
      <c r="U85" s="197">
        <v>0</v>
      </c>
      <c r="V85" s="197">
        <v>0</v>
      </c>
      <c r="W85" s="197">
        <v>0</v>
      </c>
      <c r="X85" s="197">
        <v>0</v>
      </c>
      <c r="Y85" s="197">
        <v>0</v>
      </c>
      <c r="Z85">
        <v>0</v>
      </c>
      <c r="AA85" s="197">
        <v>0</v>
      </c>
      <c r="AB85" s="197">
        <v>0</v>
      </c>
      <c r="AC85" s="197">
        <v>0</v>
      </c>
      <c r="AD85" s="197">
        <v>0</v>
      </c>
      <c r="AE85" s="197">
        <v>9.27</v>
      </c>
      <c r="AF85" s="197">
        <v>0</v>
      </c>
      <c r="AG85" s="197">
        <v>0</v>
      </c>
      <c r="AH85" s="197">
        <v>0</v>
      </c>
      <c r="AI85" s="197">
        <v>5.53</v>
      </c>
      <c r="AJ85" s="197">
        <v>0</v>
      </c>
      <c r="AK85" s="197">
        <v>0</v>
      </c>
      <c r="AL85" s="197">
        <v>0</v>
      </c>
      <c r="AM85" s="197">
        <v>0</v>
      </c>
      <c r="AN85" s="197">
        <v>0</v>
      </c>
      <c r="AO85">
        <v>0</v>
      </c>
      <c r="AP85" s="197">
        <v>0</v>
      </c>
      <c r="AQ85" s="197">
        <v>0</v>
      </c>
      <c r="AR85" s="197">
        <v>0</v>
      </c>
      <c r="AS85" s="197">
        <v>0</v>
      </c>
      <c r="AT85">
        <v>0</v>
      </c>
      <c r="AU85">
        <v>0</v>
      </c>
      <c r="AV85" s="197">
        <v>0</v>
      </c>
      <c r="AW85" s="197">
        <v>0</v>
      </c>
      <c r="AX85" s="197">
        <v>0</v>
      </c>
      <c r="AY85" s="197">
        <v>0</v>
      </c>
      <c r="AZ85" s="197">
        <v>0</v>
      </c>
      <c r="BA85" s="197">
        <v>0</v>
      </c>
      <c r="BB85" s="197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0</v>
      </c>
      <c r="H86" s="197">
        <v>0</v>
      </c>
      <c r="I86" s="197">
        <v>0</v>
      </c>
      <c r="J86" s="197">
        <v>0</v>
      </c>
      <c r="K86" s="197">
        <v>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7">
        <v>0</v>
      </c>
      <c r="Y86" s="197">
        <v>0</v>
      </c>
      <c r="Z86">
        <v>0</v>
      </c>
      <c r="AA86" s="197">
        <v>0</v>
      </c>
      <c r="AB86" s="197">
        <v>0</v>
      </c>
      <c r="AC86" s="197">
        <v>0</v>
      </c>
      <c r="AD86" s="197">
        <v>0</v>
      </c>
      <c r="AE86" s="197">
        <v>9.27</v>
      </c>
      <c r="AF86" s="197">
        <v>0</v>
      </c>
      <c r="AG86" s="197">
        <v>0</v>
      </c>
      <c r="AH86" s="197">
        <v>0</v>
      </c>
      <c r="AI86" s="197">
        <v>5.42</v>
      </c>
      <c r="AJ86" s="197">
        <v>0</v>
      </c>
      <c r="AK86" s="197">
        <v>0</v>
      </c>
      <c r="AL86" s="197">
        <v>0</v>
      </c>
      <c r="AM86" s="197">
        <v>0</v>
      </c>
      <c r="AN86" s="197">
        <v>0</v>
      </c>
      <c r="AO86">
        <v>0</v>
      </c>
      <c r="AP86" s="197">
        <v>0</v>
      </c>
      <c r="AQ86" s="197">
        <v>0</v>
      </c>
      <c r="AR86" s="197">
        <v>0</v>
      </c>
      <c r="AS86" s="197">
        <v>0</v>
      </c>
      <c r="AT86">
        <v>0</v>
      </c>
      <c r="AU86">
        <v>0</v>
      </c>
      <c r="AV86" s="197">
        <v>0</v>
      </c>
      <c r="AW86" s="197">
        <v>0</v>
      </c>
      <c r="AX86" s="197">
        <v>0</v>
      </c>
      <c r="AY86" s="197">
        <v>0</v>
      </c>
      <c r="AZ86" s="197">
        <v>0</v>
      </c>
      <c r="BA86" s="197">
        <v>0</v>
      </c>
      <c r="BB86" s="197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0</v>
      </c>
      <c r="H87" s="197">
        <v>0</v>
      </c>
      <c r="I87" s="197">
        <v>0</v>
      </c>
      <c r="J87" s="197">
        <v>0</v>
      </c>
      <c r="K87" s="197">
        <v>0</v>
      </c>
      <c r="L87" s="197">
        <v>0</v>
      </c>
      <c r="M87" s="197">
        <v>0</v>
      </c>
      <c r="N87" s="197">
        <v>0</v>
      </c>
      <c r="O87" s="197">
        <v>0</v>
      </c>
      <c r="P87" s="197">
        <v>0</v>
      </c>
      <c r="Q87" s="197">
        <v>0</v>
      </c>
      <c r="R87" s="197">
        <v>0</v>
      </c>
      <c r="S87" s="197">
        <v>0</v>
      </c>
      <c r="T87" s="197">
        <v>0</v>
      </c>
      <c r="U87" s="197">
        <v>0</v>
      </c>
      <c r="V87" s="197">
        <v>0</v>
      </c>
      <c r="W87" s="197">
        <v>0</v>
      </c>
      <c r="X87" s="197">
        <v>0</v>
      </c>
      <c r="Y87" s="197">
        <v>0</v>
      </c>
      <c r="Z87">
        <v>0</v>
      </c>
      <c r="AA87" s="197">
        <v>0</v>
      </c>
      <c r="AB87" s="197">
        <v>0</v>
      </c>
      <c r="AC87" s="197">
        <v>0</v>
      </c>
      <c r="AD87" s="197">
        <v>0</v>
      </c>
      <c r="AE87" s="197">
        <v>9.27</v>
      </c>
      <c r="AF87" s="197">
        <v>0</v>
      </c>
      <c r="AG87" s="197">
        <v>0</v>
      </c>
      <c r="AH87" s="197">
        <v>0</v>
      </c>
      <c r="AI87" s="197">
        <v>5.51</v>
      </c>
      <c r="AJ87" s="197">
        <v>0</v>
      </c>
      <c r="AK87" s="197">
        <v>0</v>
      </c>
      <c r="AL87" s="197">
        <v>0</v>
      </c>
      <c r="AM87" s="197">
        <v>0</v>
      </c>
      <c r="AN87" s="197">
        <v>0</v>
      </c>
      <c r="AO87">
        <v>0</v>
      </c>
      <c r="AP87" s="197">
        <v>0</v>
      </c>
      <c r="AQ87" s="197">
        <v>0</v>
      </c>
      <c r="AR87" s="197">
        <v>0</v>
      </c>
      <c r="AS87" s="197">
        <v>0</v>
      </c>
      <c r="AT87">
        <v>0</v>
      </c>
      <c r="AU87">
        <v>0</v>
      </c>
      <c r="AV87" s="197">
        <v>0</v>
      </c>
      <c r="AW87" s="197">
        <v>0</v>
      </c>
      <c r="AX87" s="197">
        <v>0</v>
      </c>
      <c r="AY87" s="197">
        <v>0</v>
      </c>
      <c r="AZ87" s="197">
        <v>0</v>
      </c>
      <c r="BA87" s="197">
        <v>0</v>
      </c>
      <c r="BB87" s="19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0</v>
      </c>
      <c r="H88" s="197">
        <v>0</v>
      </c>
      <c r="I88" s="197">
        <v>0</v>
      </c>
      <c r="J88" s="197">
        <v>0</v>
      </c>
      <c r="K88" s="197">
        <v>0</v>
      </c>
      <c r="L88" s="197">
        <v>0</v>
      </c>
      <c r="M88" s="197">
        <v>0</v>
      </c>
      <c r="N88" s="197">
        <v>0</v>
      </c>
      <c r="O88" s="197">
        <v>0</v>
      </c>
      <c r="P88" s="197">
        <v>0</v>
      </c>
      <c r="Q88" s="197">
        <v>0</v>
      </c>
      <c r="R88" s="197">
        <v>0</v>
      </c>
      <c r="S88" s="197">
        <v>0</v>
      </c>
      <c r="T88" s="197">
        <v>0</v>
      </c>
      <c r="U88" s="197">
        <v>0</v>
      </c>
      <c r="V88" s="197">
        <v>0</v>
      </c>
      <c r="W88" s="197">
        <v>0</v>
      </c>
      <c r="X88" s="197">
        <v>0</v>
      </c>
      <c r="Y88" s="197">
        <v>0</v>
      </c>
      <c r="Z88">
        <v>0</v>
      </c>
      <c r="AA88" s="197">
        <v>0</v>
      </c>
      <c r="AB88" s="197">
        <v>0</v>
      </c>
      <c r="AC88" s="197">
        <v>0</v>
      </c>
      <c r="AD88" s="197">
        <v>0</v>
      </c>
      <c r="AE88" s="197">
        <v>9.27</v>
      </c>
      <c r="AF88" s="197">
        <v>0</v>
      </c>
      <c r="AG88" s="197">
        <v>0</v>
      </c>
      <c r="AH88" s="197">
        <v>0</v>
      </c>
      <c r="AI88" s="197">
        <v>5.4</v>
      </c>
      <c r="AJ88" s="197">
        <v>0</v>
      </c>
      <c r="AK88" s="197">
        <v>0</v>
      </c>
      <c r="AL88" s="197">
        <v>0</v>
      </c>
      <c r="AM88" s="197">
        <v>0</v>
      </c>
      <c r="AN88" s="197">
        <v>0</v>
      </c>
      <c r="AO88">
        <v>0</v>
      </c>
      <c r="AP88" s="197">
        <v>0</v>
      </c>
      <c r="AQ88" s="197">
        <v>0</v>
      </c>
      <c r="AR88" s="197">
        <v>0</v>
      </c>
      <c r="AS88" s="197">
        <v>0</v>
      </c>
      <c r="AT88">
        <v>0</v>
      </c>
      <c r="AU88">
        <v>0</v>
      </c>
      <c r="AV88" s="197">
        <v>0</v>
      </c>
      <c r="AW88" s="197">
        <v>0</v>
      </c>
      <c r="AX88" s="197">
        <v>0</v>
      </c>
      <c r="AY88" s="197">
        <v>0</v>
      </c>
      <c r="AZ88" s="197">
        <v>0</v>
      </c>
      <c r="BA88" s="197">
        <v>0</v>
      </c>
      <c r="BB88" s="197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0</v>
      </c>
      <c r="H89" s="197">
        <v>0</v>
      </c>
      <c r="I89" s="197">
        <v>0</v>
      </c>
      <c r="J89" s="197">
        <v>0</v>
      </c>
      <c r="K89" s="197">
        <v>0</v>
      </c>
      <c r="L89" s="197">
        <v>0</v>
      </c>
      <c r="M89" s="197">
        <v>0</v>
      </c>
      <c r="N89" s="197">
        <v>0</v>
      </c>
      <c r="O89" s="197">
        <v>0</v>
      </c>
      <c r="P89" s="197">
        <v>0</v>
      </c>
      <c r="Q89" s="197">
        <v>0</v>
      </c>
      <c r="R89" s="197">
        <v>0</v>
      </c>
      <c r="S89" s="197">
        <v>0</v>
      </c>
      <c r="T89" s="197">
        <v>0</v>
      </c>
      <c r="U89" s="197">
        <v>0</v>
      </c>
      <c r="V89" s="197">
        <v>0</v>
      </c>
      <c r="W89" s="197">
        <v>0</v>
      </c>
      <c r="X89" s="197">
        <v>0</v>
      </c>
      <c r="Y89" s="197">
        <v>0</v>
      </c>
      <c r="Z89">
        <v>0</v>
      </c>
      <c r="AA89" s="197">
        <v>0</v>
      </c>
      <c r="AB89" s="197">
        <v>0</v>
      </c>
      <c r="AC89" s="197">
        <v>0</v>
      </c>
      <c r="AD89" s="197">
        <v>0</v>
      </c>
      <c r="AE89" s="197">
        <v>9.27</v>
      </c>
      <c r="AF89" s="197">
        <v>0</v>
      </c>
      <c r="AG89" s="197">
        <v>0</v>
      </c>
      <c r="AH89" s="197">
        <v>0</v>
      </c>
      <c r="AI89" s="197">
        <v>5.4</v>
      </c>
      <c r="AJ89" s="197">
        <v>0</v>
      </c>
      <c r="AK89" s="197">
        <v>0</v>
      </c>
      <c r="AL89" s="197">
        <v>0</v>
      </c>
      <c r="AM89" s="197">
        <v>0</v>
      </c>
      <c r="AN89" s="197">
        <v>0</v>
      </c>
      <c r="AO89">
        <v>0</v>
      </c>
      <c r="AP89" s="197">
        <v>0</v>
      </c>
      <c r="AQ89" s="197">
        <v>0</v>
      </c>
      <c r="AR89" s="197">
        <v>0</v>
      </c>
      <c r="AS89" s="197">
        <v>0</v>
      </c>
      <c r="AT89">
        <v>0</v>
      </c>
      <c r="AU89">
        <v>0</v>
      </c>
      <c r="AV89" s="197">
        <v>0</v>
      </c>
      <c r="AW89" s="197">
        <v>0</v>
      </c>
      <c r="AX89" s="197">
        <v>0</v>
      </c>
      <c r="AY89" s="197">
        <v>0</v>
      </c>
      <c r="AZ89" s="197">
        <v>0</v>
      </c>
      <c r="BA89" s="197">
        <v>0</v>
      </c>
      <c r="BB89" s="197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0</v>
      </c>
      <c r="H90" s="197">
        <v>0</v>
      </c>
      <c r="I90" s="197">
        <v>0</v>
      </c>
      <c r="J90" s="197">
        <v>0</v>
      </c>
      <c r="K90" s="197">
        <v>0</v>
      </c>
      <c r="L90" s="197">
        <v>0</v>
      </c>
      <c r="M90" s="197">
        <v>0</v>
      </c>
      <c r="N90" s="197">
        <v>0</v>
      </c>
      <c r="O90" s="197">
        <v>0</v>
      </c>
      <c r="P90" s="197">
        <v>0</v>
      </c>
      <c r="Q90" s="197">
        <v>0</v>
      </c>
      <c r="R90" s="197">
        <v>0</v>
      </c>
      <c r="S90" s="197">
        <v>0</v>
      </c>
      <c r="T90" s="197">
        <v>0</v>
      </c>
      <c r="U90" s="197">
        <v>0</v>
      </c>
      <c r="V90" s="197">
        <v>0</v>
      </c>
      <c r="W90" s="197">
        <v>0</v>
      </c>
      <c r="X90" s="197">
        <v>0</v>
      </c>
      <c r="Y90" s="197">
        <v>0</v>
      </c>
      <c r="Z90">
        <v>0</v>
      </c>
      <c r="AA90" s="197">
        <v>0</v>
      </c>
      <c r="AB90" s="197">
        <v>0</v>
      </c>
      <c r="AC90" s="197">
        <v>0</v>
      </c>
      <c r="AD90" s="197">
        <v>0</v>
      </c>
      <c r="AE90" s="197">
        <v>9.27</v>
      </c>
      <c r="AF90" s="197">
        <v>0</v>
      </c>
      <c r="AG90" s="197">
        <v>0</v>
      </c>
      <c r="AH90" s="197">
        <v>0</v>
      </c>
      <c r="AI90" s="197">
        <v>5.29</v>
      </c>
      <c r="AJ90" s="197">
        <v>0</v>
      </c>
      <c r="AK90" s="197">
        <v>0</v>
      </c>
      <c r="AL90" s="197">
        <v>0</v>
      </c>
      <c r="AM90" s="197">
        <v>0</v>
      </c>
      <c r="AN90" s="197">
        <v>0</v>
      </c>
      <c r="AO90">
        <v>0</v>
      </c>
      <c r="AP90" s="197">
        <v>0</v>
      </c>
      <c r="AQ90" s="197">
        <v>0</v>
      </c>
      <c r="AR90" s="197">
        <v>0</v>
      </c>
      <c r="AS90" s="197">
        <v>0</v>
      </c>
      <c r="AT90">
        <v>0</v>
      </c>
      <c r="AU90">
        <v>0</v>
      </c>
      <c r="AV90" s="197">
        <v>0</v>
      </c>
      <c r="AW90" s="197">
        <v>0</v>
      </c>
      <c r="AX90" s="197">
        <v>0</v>
      </c>
      <c r="AY90" s="197">
        <v>0</v>
      </c>
      <c r="AZ90" s="197">
        <v>0</v>
      </c>
      <c r="BA90" s="197">
        <v>0</v>
      </c>
      <c r="BB90" s="197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0</v>
      </c>
      <c r="H91" s="197">
        <v>0</v>
      </c>
      <c r="I91" s="197">
        <v>0</v>
      </c>
      <c r="J91" s="197">
        <v>0</v>
      </c>
      <c r="K91" s="197">
        <v>0</v>
      </c>
      <c r="L91" s="197">
        <v>0</v>
      </c>
      <c r="M91" s="197">
        <v>0</v>
      </c>
      <c r="N91" s="197">
        <v>0</v>
      </c>
      <c r="O91" s="197">
        <v>0</v>
      </c>
      <c r="P91" s="197">
        <v>0</v>
      </c>
      <c r="Q91" s="197">
        <v>0</v>
      </c>
      <c r="R91" s="197">
        <v>0</v>
      </c>
      <c r="S91" s="197">
        <v>0</v>
      </c>
      <c r="T91" s="197">
        <v>0</v>
      </c>
      <c r="U91" s="197">
        <v>0</v>
      </c>
      <c r="V91" s="197">
        <v>0</v>
      </c>
      <c r="W91" s="197">
        <v>0</v>
      </c>
      <c r="X91" s="197">
        <v>0</v>
      </c>
      <c r="Y91" s="197">
        <v>0</v>
      </c>
      <c r="Z91">
        <v>0</v>
      </c>
      <c r="AA91" s="197">
        <v>0</v>
      </c>
      <c r="AB91" s="197">
        <v>0</v>
      </c>
      <c r="AC91" s="197">
        <v>0</v>
      </c>
      <c r="AD91" s="197">
        <v>0</v>
      </c>
      <c r="AE91" s="197">
        <v>9.42</v>
      </c>
      <c r="AF91" s="197">
        <v>0</v>
      </c>
      <c r="AG91" s="197">
        <v>0</v>
      </c>
      <c r="AH91" s="197">
        <v>0</v>
      </c>
      <c r="AI91" s="197">
        <v>6.79</v>
      </c>
      <c r="AJ91" s="197">
        <v>0</v>
      </c>
      <c r="AK91" s="197">
        <v>0</v>
      </c>
      <c r="AL91" s="197">
        <v>0</v>
      </c>
      <c r="AM91" s="197">
        <v>0</v>
      </c>
      <c r="AN91" s="197">
        <v>0</v>
      </c>
      <c r="AO91">
        <v>0</v>
      </c>
      <c r="AP91" s="197">
        <v>0</v>
      </c>
      <c r="AQ91" s="197">
        <v>0</v>
      </c>
      <c r="AR91" s="197">
        <v>0</v>
      </c>
      <c r="AS91" s="197">
        <v>0</v>
      </c>
      <c r="AT91">
        <v>0</v>
      </c>
      <c r="AU91">
        <v>0</v>
      </c>
      <c r="AV91" s="197">
        <v>0</v>
      </c>
      <c r="AW91" s="197">
        <v>0</v>
      </c>
      <c r="AX91" s="197">
        <v>0</v>
      </c>
      <c r="AY91" s="197">
        <v>0</v>
      </c>
      <c r="AZ91" s="197">
        <v>0</v>
      </c>
      <c r="BA91" s="197">
        <v>0</v>
      </c>
      <c r="BB91" s="197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0</v>
      </c>
      <c r="H92" s="197">
        <v>0</v>
      </c>
      <c r="I92" s="197">
        <v>0</v>
      </c>
      <c r="J92" s="197">
        <v>0</v>
      </c>
      <c r="K92" s="197">
        <v>0</v>
      </c>
      <c r="L92" s="197">
        <v>0</v>
      </c>
      <c r="M92" s="197">
        <v>0</v>
      </c>
      <c r="N92" s="197">
        <v>0</v>
      </c>
      <c r="O92" s="197">
        <v>0</v>
      </c>
      <c r="P92" s="197">
        <v>0</v>
      </c>
      <c r="Q92" s="197">
        <v>0</v>
      </c>
      <c r="R92" s="197">
        <v>0</v>
      </c>
      <c r="S92" s="197">
        <v>0</v>
      </c>
      <c r="T92" s="197">
        <v>0</v>
      </c>
      <c r="U92" s="197">
        <v>0</v>
      </c>
      <c r="V92" s="197">
        <v>0</v>
      </c>
      <c r="W92" s="197">
        <v>0</v>
      </c>
      <c r="X92" s="197">
        <v>0</v>
      </c>
      <c r="Y92" s="197">
        <v>0</v>
      </c>
      <c r="Z92">
        <v>0</v>
      </c>
      <c r="AA92" s="197">
        <v>0</v>
      </c>
      <c r="AB92" s="197">
        <v>0</v>
      </c>
      <c r="AC92" s="197">
        <v>0</v>
      </c>
      <c r="AD92" s="197">
        <v>0</v>
      </c>
      <c r="AE92" s="197">
        <v>9.42</v>
      </c>
      <c r="AF92" s="197">
        <v>0</v>
      </c>
      <c r="AG92" s="197">
        <v>0</v>
      </c>
      <c r="AH92" s="197">
        <v>0</v>
      </c>
      <c r="AI92" s="197">
        <v>6.19</v>
      </c>
      <c r="AJ92" s="197">
        <v>0</v>
      </c>
      <c r="AK92" s="197">
        <v>0</v>
      </c>
      <c r="AL92" s="197">
        <v>0</v>
      </c>
      <c r="AM92" s="197">
        <v>0</v>
      </c>
      <c r="AN92" s="197">
        <v>0</v>
      </c>
      <c r="AO92">
        <v>0</v>
      </c>
      <c r="AP92" s="197">
        <v>0</v>
      </c>
      <c r="AQ92" s="197">
        <v>0</v>
      </c>
      <c r="AR92" s="197">
        <v>0</v>
      </c>
      <c r="AS92" s="197">
        <v>0</v>
      </c>
      <c r="AT92">
        <v>0</v>
      </c>
      <c r="AU92">
        <v>0</v>
      </c>
      <c r="AV92" s="197">
        <v>0</v>
      </c>
      <c r="AW92" s="197">
        <v>0</v>
      </c>
      <c r="AX92" s="197">
        <v>0</v>
      </c>
      <c r="AY92" s="197">
        <v>0</v>
      </c>
      <c r="AZ92" s="197">
        <v>0</v>
      </c>
      <c r="BA92" s="197">
        <v>0</v>
      </c>
      <c r="BB92" s="197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0</v>
      </c>
      <c r="H93" s="197">
        <v>0</v>
      </c>
      <c r="I93" s="197">
        <v>0</v>
      </c>
      <c r="J93" s="197">
        <v>0</v>
      </c>
      <c r="K93" s="197">
        <v>0</v>
      </c>
      <c r="L93" s="197">
        <v>0</v>
      </c>
      <c r="M93" s="197">
        <v>0</v>
      </c>
      <c r="N93" s="197">
        <v>0</v>
      </c>
      <c r="O93" s="197">
        <v>0</v>
      </c>
      <c r="P93" s="197">
        <v>0</v>
      </c>
      <c r="Q93" s="197">
        <v>0</v>
      </c>
      <c r="R93" s="197">
        <v>0</v>
      </c>
      <c r="S93" s="197">
        <v>0</v>
      </c>
      <c r="T93" s="197">
        <v>0</v>
      </c>
      <c r="U93" s="197">
        <v>0</v>
      </c>
      <c r="V93" s="197">
        <v>0</v>
      </c>
      <c r="W93" s="197">
        <v>0</v>
      </c>
      <c r="X93" s="197">
        <v>0</v>
      </c>
      <c r="Y93" s="197">
        <v>0</v>
      </c>
      <c r="Z93">
        <v>0</v>
      </c>
      <c r="AA93" s="197">
        <v>0</v>
      </c>
      <c r="AB93" s="197">
        <v>0</v>
      </c>
      <c r="AC93" s="197">
        <v>0</v>
      </c>
      <c r="AD93" s="197">
        <v>0</v>
      </c>
      <c r="AE93" s="197">
        <v>9.42</v>
      </c>
      <c r="AF93" s="197">
        <v>0</v>
      </c>
      <c r="AG93" s="197">
        <v>0</v>
      </c>
      <c r="AH93" s="197">
        <v>0</v>
      </c>
      <c r="AI93" s="197">
        <v>7</v>
      </c>
      <c r="AJ93" s="197">
        <v>0</v>
      </c>
      <c r="AK93" s="197">
        <v>0</v>
      </c>
      <c r="AL93" s="197">
        <v>0</v>
      </c>
      <c r="AM93" s="197">
        <v>0</v>
      </c>
      <c r="AN93" s="197">
        <v>0</v>
      </c>
      <c r="AO93">
        <v>0</v>
      </c>
      <c r="AP93" s="197">
        <v>0</v>
      </c>
      <c r="AQ93" s="197">
        <v>0</v>
      </c>
      <c r="AR93" s="197">
        <v>0</v>
      </c>
      <c r="AS93" s="197">
        <v>0</v>
      </c>
      <c r="AT93">
        <v>0</v>
      </c>
      <c r="AU93">
        <v>0</v>
      </c>
      <c r="AV93" s="197">
        <v>0</v>
      </c>
      <c r="AW93" s="197">
        <v>0</v>
      </c>
      <c r="AX93" s="197">
        <v>0</v>
      </c>
      <c r="AY93" s="197">
        <v>0</v>
      </c>
      <c r="AZ93" s="197">
        <v>0</v>
      </c>
      <c r="BA93" s="197">
        <v>0</v>
      </c>
      <c r="BB93" s="197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0</v>
      </c>
      <c r="H94" s="197">
        <v>0</v>
      </c>
      <c r="I94" s="197">
        <v>0</v>
      </c>
      <c r="J94" s="197">
        <v>0</v>
      </c>
      <c r="K94" s="197">
        <v>0</v>
      </c>
      <c r="L94" s="197">
        <v>0</v>
      </c>
      <c r="M94" s="197">
        <v>0</v>
      </c>
      <c r="N94" s="197">
        <v>0</v>
      </c>
      <c r="O94" s="197">
        <v>0</v>
      </c>
      <c r="P94" s="197">
        <v>0</v>
      </c>
      <c r="Q94" s="197">
        <v>0</v>
      </c>
      <c r="R94" s="197">
        <v>0</v>
      </c>
      <c r="S94" s="197">
        <v>0</v>
      </c>
      <c r="T94" s="197">
        <v>0</v>
      </c>
      <c r="U94" s="197">
        <v>0</v>
      </c>
      <c r="V94" s="197">
        <v>0</v>
      </c>
      <c r="W94" s="197">
        <v>0</v>
      </c>
      <c r="X94" s="197">
        <v>0</v>
      </c>
      <c r="Y94" s="197">
        <v>0</v>
      </c>
      <c r="Z94">
        <v>0</v>
      </c>
      <c r="AA94" s="197">
        <v>0</v>
      </c>
      <c r="AB94" s="197">
        <v>0</v>
      </c>
      <c r="AC94" s="197">
        <v>0</v>
      </c>
      <c r="AD94" s="197">
        <v>0</v>
      </c>
      <c r="AE94" s="197">
        <v>9.42</v>
      </c>
      <c r="AF94" s="197">
        <v>0</v>
      </c>
      <c r="AG94" s="197">
        <v>0</v>
      </c>
      <c r="AH94" s="197">
        <v>0</v>
      </c>
      <c r="AI94" s="197">
        <v>7</v>
      </c>
      <c r="AJ94" s="197">
        <v>0</v>
      </c>
      <c r="AK94" s="197">
        <v>0</v>
      </c>
      <c r="AL94" s="197">
        <v>0</v>
      </c>
      <c r="AM94" s="197">
        <v>0</v>
      </c>
      <c r="AN94" s="197">
        <v>0</v>
      </c>
      <c r="AO94">
        <v>0</v>
      </c>
      <c r="AP94" s="197">
        <v>0</v>
      </c>
      <c r="AQ94" s="197">
        <v>0</v>
      </c>
      <c r="AR94" s="197">
        <v>0</v>
      </c>
      <c r="AS94" s="197">
        <v>0</v>
      </c>
      <c r="AT94">
        <v>0</v>
      </c>
      <c r="AU94">
        <v>0</v>
      </c>
      <c r="AV94" s="197">
        <v>0</v>
      </c>
      <c r="AW94" s="197">
        <v>0</v>
      </c>
      <c r="AX94" s="197">
        <v>0</v>
      </c>
      <c r="AY94" s="197">
        <v>0</v>
      </c>
      <c r="AZ94" s="197">
        <v>0</v>
      </c>
      <c r="BA94" s="197">
        <v>0</v>
      </c>
      <c r="BB94" s="197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0</v>
      </c>
      <c r="H95" s="197">
        <v>0</v>
      </c>
      <c r="I95" s="197">
        <v>0</v>
      </c>
      <c r="J95" s="197">
        <v>0</v>
      </c>
      <c r="K95" s="197">
        <v>0</v>
      </c>
      <c r="L95" s="197">
        <v>0</v>
      </c>
      <c r="M95" s="197">
        <v>0</v>
      </c>
      <c r="N95" s="197">
        <v>0</v>
      </c>
      <c r="O95" s="197">
        <v>0</v>
      </c>
      <c r="P95" s="197">
        <v>0</v>
      </c>
      <c r="Q95" s="197">
        <v>0</v>
      </c>
      <c r="R95" s="197">
        <v>0</v>
      </c>
      <c r="S95" s="197">
        <v>0</v>
      </c>
      <c r="T95" s="197">
        <v>0</v>
      </c>
      <c r="U95" s="197">
        <v>0</v>
      </c>
      <c r="V95" s="197">
        <v>0</v>
      </c>
      <c r="W95" s="197">
        <v>0</v>
      </c>
      <c r="X95" s="197">
        <v>0</v>
      </c>
      <c r="Y95" s="197">
        <v>0</v>
      </c>
      <c r="Z95">
        <v>0</v>
      </c>
      <c r="AA95" s="197">
        <v>0</v>
      </c>
      <c r="AB95" s="197">
        <v>0</v>
      </c>
      <c r="AC95" s="197">
        <v>0</v>
      </c>
      <c r="AD95" s="197">
        <v>0</v>
      </c>
      <c r="AE95" s="197">
        <v>9.42</v>
      </c>
      <c r="AF95" s="197">
        <v>0</v>
      </c>
      <c r="AG95" s="197">
        <v>0</v>
      </c>
      <c r="AH95" s="197">
        <v>0</v>
      </c>
      <c r="AI95" s="197">
        <v>6</v>
      </c>
      <c r="AJ95" s="197">
        <v>0</v>
      </c>
      <c r="AK95" s="197">
        <v>0</v>
      </c>
      <c r="AL95" s="197">
        <v>0</v>
      </c>
      <c r="AM95" s="197">
        <v>0</v>
      </c>
      <c r="AN95" s="197">
        <v>0</v>
      </c>
      <c r="AO95">
        <v>0</v>
      </c>
      <c r="AP95" s="197">
        <v>0</v>
      </c>
      <c r="AQ95" s="197">
        <v>0</v>
      </c>
      <c r="AR95" s="197">
        <v>0</v>
      </c>
      <c r="AS95" s="197">
        <v>0</v>
      </c>
      <c r="AT95">
        <v>0</v>
      </c>
      <c r="AU95">
        <v>0</v>
      </c>
      <c r="AV95" s="197">
        <v>0</v>
      </c>
      <c r="AW95" s="197">
        <v>0</v>
      </c>
      <c r="AX95" s="197">
        <v>0</v>
      </c>
      <c r="AY95" s="197">
        <v>0</v>
      </c>
      <c r="AZ95" s="197">
        <v>0</v>
      </c>
      <c r="BA95" s="197">
        <v>0</v>
      </c>
      <c r="BB95" s="197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0</v>
      </c>
      <c r="H96" s="197">
        <v>0</v>
      </c>
      <c r="I96" s="197">
        <v>0</v>
      </c>
      <c r="J96" s="197">
        <v>0</v>
      </c>
      <c r="K96" s="197">
        <v>0</v>
      </c>
      <c r="L96" s="197">
        <v>0</v>
      </c>
      <c r="M96" s="197">
        <v>0</v>
      </c>
      <c r="N96" s="197">
        <v>0</v>
      </c>
      <c r="O96" s="197">
        <v>0</v>
      </c>
      <c r="P96" s="197">
        <v>0</v>
      </c>
      <c r="Q96" s="197">
        <v>0</v>
      </c>
      <c r="R96" s="197">
        <v>0</v>
      </c>
      <c r="S96" s="197">
        <v>0</v>
      </c>
      <c r="T96" s="197">
        <v>0</v>
      </c>
      <c r="U96" s="197">
        <v>0</v>
      </c>
      <c r="V96" s="197">
        <v>0</v>
      </c>
      <c r="W96" s="197">
        <v>0</v>
      </c>
      <c r="X96" s="197">
        <v>0</v>
      </c>
      <c r="Y96" s="197">
        <v>0</v>
      </c>
      <c r="Z96">
        <v>0</v>
      </c>
      <c r="AA96" s="197">
        <v>0</v>
      </c>
      <c r="AB96" s="197">
        <v>0</v>
      </c>
      <c r="AC96" s="197">
        <v>0</v>
      </c>
      <c r="AD96" s="197">
        <v>0</v>
      </c>
      <c r="AE96" s="197">
        <v>9.42</v>
      </c>
      <c r="AF96" s="197">
        <v>0</v>
      </c>
      <c r="AG96" s="197">
        <v>0</v>
      </c>
      <c r="AH96" s="197">
        <v>0</v>
      </c>
      <c r="AI96" s="197">
        <v>6</v>
      </c>
      <c r="AJ96" s="197">
        <v>0</v>
      </c>
      <c r="AK96" s="197">
        <v>0</v>
      </c>
      <c r="AL96" s="197">
        <v>0</v>
      </c>
      <c r="AM96" s="197">
        <v>0</v>
      </c>
      <c r="AN96" s="197">
        <v>0</v>
      </c>
      <c r="AO96">
        <v>0</v>
      </c>
      <c r="AP96" s="197">
        <v>0</v>
      </c>
      <c r="AQ96" s="197">
        <v>0</v>
      </c>
      <c r="AR96" s="197">
        <v>0</v>
      </c>
      <c r="AS96" s="197">
        <v>0</v>
      </c>
      <c r="AT96">
        <v>0</v>
      </c>
      <c r="AU96">
        <v>0</v>
      </c>
      <c r="AV96" s="197">
        <v>0</v>
      </c>
      <c r="AW96" s="197">
        <v>0</v>
      </c>
      <c r="AX96" s="197">
        <v>0</v>
      </c>
      <c r="AY96" s="197">
        <v>0</v>
      </c>
      <c r="AZ96" s="197">
        <v>0</v>
      </c>
      <c r="BA96" s="197">
        <v>0</v>
      </c>
      <c r="BB96" s="197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0</v>
      </c>
      <c r="H97" s="197">
        <v>0</v>
      </c>
      <c r="I97" s="197">
        <v>0</v>
      </c>
      <c r="J97" s="197">
        <v>0</v>
      </c>
      <c r="K97" s="197">
        <v>0</v>
      </c>
      <c r="L97" s="197">
        <v>0</v>
      </c>
      <c r="M97" s="197">
        <v>0</v>
      </c>
      <c r="N97" s="197">
        <v>0</v>
      </c>
      <c r="O97" s="197">
        <v>0</v>
      </c>
      <c r="P97" s="197">
        <v>0</v>
      </c>
      <c r="Q97" s="197">
        <v>0</v>
      </c>
      <c r="R97" s="197">
        <v>0</v>
      </c>
      <c r="S97" s="197">
        <v>0</v>
      </c>
      <c r="T97" s="197">
        <v>0</v>
      </c>
      <c r="U97" s="197">
        <v>0</v>
      </c>
      <c r="V97" s="197">
        <v>0</v>
      </c>
      <c r="W97" s="197">
        <v>0</v>
      </c>
      <c r="X97" s="197">
        <v>0</v>
      </c>
      <c r="Y97" s="197">
        <v>0</v>
      </c>
      <c r="Z97">
        <v>0</v>
      </c>
      <c r="AA97" s="197">
        <v>0</v>
      </c>
      <c r="AB97" s="197">
        <v>0</v>
      </c>
      <c r="AC97" s="197">
        <v>0</v>
      </c>
      <c r="AD97" s="197">
        <v>0</v>
      </c>
      <c r="AE97" s="197">
        <v>9.42</v>
      </c>
      <c r="AF97" s="197">
        <v>0</v>
      </c>
      <c r="AG97" s="197">
        <v>0</v>
      </c>
      <c r="AH97" s="197">
        <v>0</v>
      </c>
      <c r="AI97" s="197">
        <v>5</v>
      </c>
      <c r="AJ97" s="197">
        <v>0</v>
      </c>
      <c r="AK97" s="197">
        <v>0</v>
      </c>
      <c r="AL97" s="197">
        <v>0</v>
      </c>
      <c r="AM97" s="197">
        <v>0</v>
      </c>
      <c r="AN97" s="197">
        <v>0</v>
      </c>
      <c r="AO97">
        <v>0</v>
      </c>
      <c r="AP97" s="197">
        <v>0</v>
      </c>
      <c r="AQ97" s="197">
        <v>0</v>
      </c>
      <c r="AR97" s="197">
        <v>0</v>
      </c>
      <c r="AS97" s="197">
        <v>0</v>
      </c>
      <c r="AT97">
        <v>0</v>
      </c>
      <c r="AU97">
        <v>0</v>
      </c>
      <c r="AV97" s="197">
        <v>0</v>
      </c>
      <c r="AW97" s="197">
        <v>0</v>
      </c>
      <c r="AX97" s="197">
        <v>0</v>
      </c>
      <c r="AY97" s="197">
        <v>0</v>
      </c>
      <c r="AZ97" s="197">
        <v>0</v>
      </c>
      <c r="BA97" s="197">
        <v>0</v>
      </c>
      <c r="BB97" s="1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0</v>
      </c>
      <c r="H98" s="197">
        <v>0</v>
      </c>
      <c r="I98" s="197">
        <v>0</v>
      </c>
      <c r="J98" s="197">
        <v>0</v>
      </c>
      <c r="K98" s="197">
        <v>0</v>
      </c>
      <c r="L98" s="197">
        <v>0</v>
      </c>
      <c r="M98" s="197">
        <v>0</v>
      </c>
      <c r="N98" s="197">
        <v>0</v>
      </c>
      <c r="O98" s="197">
        <v>0</v>
      </c>
      <c r="P98" s="197">
        <v>0</v>
      </c>
      <c r="Q98" s="197">
        <v>0</v>
      </c>
      <c r="R98" s="197">
        <v>0</v>
      </c>
      <c r="S98" s="197">
        <v>0</v>
      </c>
      <c r="T98" s="197">
        <v>0</v>
      </c>
      <c r="U98" s="197">
        <v>0</v>
      </c>
      <c r="V98" s="197">
        <v>0</v>
      </c>
      <c r="W98" s="197">
        <v>0</v>
      </c>
      <c r="X98" s="197">
        <v>0</v>
      </c>
      <c r="Y98" s="197">
        <v>0</v>
      </c>
      <c r="Z98">
        <v>0</v>
      </c>
      <c r="AA98" s="197">
        <v>0</v>
      </c>
      <c r="AB98" s="197">
        <v>0</v>
      </c>
      <c r="AC98" s="197">
        <v>0</v>
      </c>
      <c r="AD98" s="197">
        <v>0</v>
      </c>
      <c r="AE98" s="197">
        <v>9.42</v>
      </c>
      <c r="AF98" s="197">
        <v>0</v>
      </c>
      <c r="AG98" s="197">
        <v>0</v>
      </c>
      <c r="AH98" s="197">
        <v>0</v>
      </c>
      <c r="AI98" s="197">
        <v>5</v>
      </c>
      <c r="AJ98" s="197">
        <v>0</v>
      </c>
      <c r="AK98" s="197">
        <v>0</v>
      </c>
      <c r="AL98" s="197">
        <v>0</v>
      </c>
      <c r="AM98" s="197">
        <v>0</v>
      </c>
      <c r="AN98" s="197">
        <v>0</v>
      </c>
      <c r="AO98">
        <v>0</v>
      </c>
      <c r="AP98" s="197">
        <v>0</v>
      </c>
      <c r="AQ98" s="197">
        <v>0</v>
      </c>
      <c r="AR98" s="197">
        <v>0</v>
      </c>
      <c r="AS98" s="197">
        <v>0</v>
      </c>
      <c r="AT98">
        <v>0</v>
      </c>
      <c r="AU98">
        <v>0</v>
      </c>
      <c r="AV98" s="197">
        <v>0</v>
      </c>
      <c r="AW98" s="197">
        <v>0</v>
      </c>
      <c r="AX98" s="197">
        <v>0</v>
      </c>
      <c r="AY98" s="197">
        <v>0</v>
      </c>
      <c r="AZ98" s="197">
        <v>0</v>
      </c>
      <c r="BA98" s="197">
        <v>0</v>
      </c>
      <c r="BB98" s="197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0.21989250000000021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0.12427249999999994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456</v>
      </c>
      <c r="L1" t="s">
        <v>18</v>
      </c>
      <c r="M1" t="s">
        <v>27</v>
      </c>
      <c r="N1" t="s">
        <v>28</v>
      </c>
      <c r="O1" t="s">
        <v>29</v>
      </c>
      <c r="P1" t="s">
        <v>457</v>
      </c>
      <c r="Q1" t="s">
        <v>458</v>
      </c>
      <c r="R1" t="s">
        <v>459</v>
      </c>
      <c r="S1" t="s">
        <v>460</v>
      </c>
      <c r="T1" t="s">
        <v>41</v>
      </c>
      <c r="U1" t="s">
        <v>31</v>
      </c>
      <c r="V1" t="s">
        <v>461</v>
      </c>
      <c r="W1" t="s">
        <v>462</v>
      </c>
      <c r="X1" t="s">
        <v>463</v>
      </c>
      <c r="Y1" t="s">
        <v>464</v>
      </c>
      <c r="AA1" t="s">
        <v>201</v>
      </c>
      <c r="AB1" t="s">
        <v>202</v>
      </c>
      <c r="AC1" t="s">
        <v>465</v>
      </c>
      <c r="AD1" t="s">
        <v>466</v>
      </c>
      <c r="AE1" t="s">
        <v>467</v>
      </c>
      <c r="AF1" t="s">
        <v>468</v>
      </c>
      <c r="AG1" t="s">
        <v>469</v>
      </c>
      <c r="AH1" t="s">
        <v>470</v>
      </c>
      <c r="AI1" t="s">
        <v>209</v>
      </c>
      <c r="AJ1" t="s">
        <v>210</v>
      </c>
      <c r="AK1" t="s">
        <v>471</v>
      </c>
      <c r="AL1" t="s">
        <v>472</v>
      </c>
      <c r="AM1" t="s">
        <v>473</v>
      </c>
      <c r="AN1" t="s">
        <v>474</v>
      </c>
      <c r="AP1" t="s">
        <v>475</v>
      </c>
      <c r="AQ1" t="s">
        <v>476</v>
      </c>
      <c r="AR1" t="s">
        <v>477</v>
      </c>
      <c r="AS1" t="s">
        <v>454</v>
      </c>
      <c r="AV1" t="s">
        <v>347</v>
      </c>
      <c r="AW1" t="s">
        <v>348</v>
      </c>
      <c r="AX1" t="s">
        <v>350</v>
      </c>
      <c r="AY1" t="s">
        <v>453</v>
      </c>
      <c r="AZ1" t="s">
        <v>420</v>
      </c>
      <c r="BA1" t="s">
        <v>426</v>
      </c>
      <c r="BB1" t="s">
        <v>430</v>
      </c>
    </row>
    <row r="2" spans="1:96">
      <c r="A2" s="216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2">
        <f>[4]Bawana!A1</f>
        <v>43282</v>
      </c>
      <c r="B1" t="s">
        <v>151</v>
      </c>
      <c r="C1" t="s">
        <v>201</v>
      </c>
      <c r="D1" t="s">
        <v>202</v>
      </c>
      <c r="E1" t="s">
        <v>204</v>
      </c>
      <c r="F1" t="s">
        <v>203</v>
      </c>
      <c r="G1" t="s">
        <v>205</v>
      </c>
      <c r="H1" t="s">
        <v>206</v>
      </c>
      <c r="I1" t="s">
        <v>207</v>
      </c>
      <c r="J1" t="s">
        <v>208</v>
      </c>
      <c r="K1" t="s">
        <v>209</v>
      </c>
      <c r="L1" t="s">
        <v>210</v>
      </c>
      <c r="M1" t="s">
        <v>213</v>
      </c>
      <c r="N1" t="s">
        <v>214</v>
      </c>
      <c r="O1" t="s">
        <v>211</v>
      </c>
      <c r="P1" t="s">
        <v>212</v>
      </c>
      <c r="Q1" t="s">
        <v>150</v>
      </c>
    </row>
    <row r="2" spans="1:17">
      <c r="A2" t="s">
        <v>44</v>
      </c>
      <c r="C2" t="s">
        <v>495</v>
      </c>
      <c r="D2" t="s">
        <v>495</v>
      </c>
      <c r="E2" t="s">
        <v>495</v>
      </c>
      <c r="F2" t="s">
        <v>495</v>
      </c>
      <c r="G2" t="s">
        <v>495</v>
      </c>
      <c r="H2" t="s">
        <v>495</v>
      </c>
      <c r="I2" t="s">
        <v>495</v>
      </c>
      <c r="J2" t="s">
        <v>495</v>
      </c>
      <c r="K2" t="s">
        <v>495</v>
      </c>
      <c r="L2" t="s">
        <v>495</v>
      </c>
      <c r="M2" t="s">
        <v>495</v>
      </c>
      <c r="N2" t="s">
        <v>495</v>
      </c>
      <c r="O2" t="s">
        <v>495</v>
      </c>
      <c r="P2" t="s">
        <v>495</v>
      </c>
    </row>
    <row r="3" spans="1:17">
      <c r="A3" t="s">
        <v>45</v>
      </c>
      <c r="C3" s="24">
        <v>37</v>
      </c>
      <c r="D3" s="24">
        <v>0</v>
      </c>
      <c r="E3" s="24">
        <v>0</v>
      </c>
      <c r="F3" s="24">
        <v>0</v>
      </c>
      <c r="G3" s="197">
        <v>157</v>
      </c>
      <c r="H3" s="197">
        <v>0</v>
      </c>
      <c r="I3" s="197">
        <v>0</v>
      </c>
      <c r="J3" s="197">
        <v>0</v>
      </c>
      <c r="K3" s="197">
        <v>280.22000000000003</v>
      </c>
      <c r="L3" s="197">
        <v>0</v>
      </c>
      <c r="M3" s="197">
        <v>0</v>
      </c>
      <c r="N3" s="197">
        <v>0</v>
      </c>
      <c r="O3" s="197">
        <v>0</v>
      </c>
      <c r="P3" s="197">
        <v>0</v>
      </c>
    </row>
    <row r="4" spans="1:17">
      <c r="A4" t="s">
        <v>46</v>
      </c>
      <c r="C4" s="24">
        <v>37</v>
      </c>
      <c r="D4" s="24">
        <v>0</v>
      </c>
      <c r="E4" s="24">
        <v>0</v>
      </c>
      <c r="F4" s="24">
        <v>0</v>
      </c>
      <c r="G4" s="197">
        <v>157</v>
      </c>
      <c r="H4" s="197">
        <v>0</v>
      </c>
      <c r="I4" s="197">
        <v>0</v>
      </c>
      <c r="J4" s="197">
        <v>0</v>
      </c>
      <c r="K4" s="197">
        <v>280.22000000000003</v>
      </c>
      <c r="L4" s="197">
        <v>0</v>
      </c>
      <c r="M4" s="197">
        <v>0</v>
      </c>
      <c r="N4" s="197">
        <v>0</v>
      </c>
      <c r="O4" s="197">
        <v>0</v>
      </c>
      <c r="P4" s="197">
        <v>0</v>
      </c>
    </row>
    <row r="5" spans="1:17">
      <c r="A5" t="s">
        <v>47</v>
      </c>
      <c r="C5" s="24">
        <v>37</v>
      </c>
      <c r="D5" s="24">
        <v>0</v>
      </c>
      <c r="E5" s="24">
        <v>0</v>
      </c>
      <c r="F5" s="24">
        <v>0</v>
      </c>
      <c r="G5" s="197">
        <v>157</v>
      </c>
      <c r="H5" s="197">
        <v>0</v>
      </c>
      <c r="I5" s="197">
        <v>0</v>
      </c>
      <c r="J5" s="197">
        <v>0</v>
      </c>
      <c r="K5" s="197">
        <v>280.22000000000003</v>
      </c>
      <c r="L5" s="197">
        <v>0</v>
      </c>
      <c r="M5" s="197">
        <v>0</v>
      </c>
      <c r="N5" s="197">
        <v>0</v>
      </c>
      <c r="O5" s="197">
        <v>0</v>
      </c>
      <c r="P5" s="197">
        <v>0</v>
      </c>
    </row>
    <row r="6" spans="1:17">
      <c r="A6" t="s">
        <v>48</v>
      </c>
      <c r="C6" s="24">
        <v>37</v>
      </c>
      <c r="D6" s="24">
        <v>0</v>
      </c>
      <c r="E6" s="24">
        <v>0</v>
      </c>
      <c r="F6" s="24">
        <v>0</v>
      </c>
      <c r="G6" s="197">
        <v>157</v>
      </c>
      <c r="H6" s="197">
        <v>0</v>
      </c>
      <c r="I6" s="197">
        <v>0</v>
      </c>
      <c r="J6" s="197">
        <v>0</v>
      </c>
      <c r="K6" s="197">
        <v>280.22000000000003</v>
      </c>
      <c r="L6" s="197">
        <v>0</v>
      </c>
      <c r="M6" s="197">
        <v>0</v>
      </c>
      <c r="N6" s="197">
        <v>0</v>
      </c>
      <c r="O6" s="197">
        <v>0</v>
      </c>
      <c r="P6" s="197">
        <v>0</v>
      </c>
    </row>
    <row r="7" spans="1:17">
      <c r="A7" t="s">
        <v>49</v>
      </c>
      <c r="C7" s="24">
        <v>37</v>
      </c>
      <c r="D7" s="24">
        <v>0</v>
      </c>
      <c r="E7" s="24">
        <v>0</v>
      </c>
      <c r="F7" s="24">
        <v>0</v>
      </c>
      <c r="G7" s="197">
        <v>157</v>
      </c>
      <c r="H7" s="197">
        <v>0</v>
      </c>
      <c r="I7" s="197">
        <v>0</v>
      </c>
      <c r="J7" s="197">
        <v>0</v>
      </c>
      <c r="K7" s="197">
        <v>270</v>
      </c>
      <c r="L7" s="197">
        <v>0</v>
      </c>
      <c r="M7" s="197">
        <v>0</v>
      </c>
      <c r="N7" s="197">
        <v>0</v>
      </c>
      <c r="O7" s="197">
        <v>0</v>
      </c>
      <c r="P7" s="197">
        <v>0</v>
      </c>
    </row>
    <row r="8" spans="1:17">
      <c r="A8" t="s">
        <v>50</v>
      </c>
      <c r="C8" s="24">
        <v>37</v>
      </c>
      <c r="D8" s="24">
        <v>0</v>
      </c>
      <c r="E8" s="24">
        <v>0</v>
      </c>
      <c r="F8" s="24">
        <v>0</v>
      </c>
      <c r="G8" s="197">
        <v>158</v>
      </c>
      <c r="H8" s="197">
        <v>0</v>
      </c>
      <c r="I8" s="197">
        <v>0</v>
      </c>
      <c r="J8" s="197">
        <v>0</v>
      </c>
      <c r="K8" s="197">
        <v>270</v>
      </c>
      <c r="L8" s="197">
        <v>0</v>
      </c>
      <c r="M8" s="197">
        <v>0</v>
      </c>
      <c r="N8" s="197">
        <v>0</v>
      </c>
      <c r="O8" s="197">
        <v>0</v>
      </c>
      <c r="P8" s="197">
        <v>0</v>
      </c>
    </row>
    <row r="9" spans="1:17">
      <c r="A9" t="s">
        <v>51</v>
      </c>
      <c r="C9" s="24">
        <v>37</v>
      </c>
      <c r="D9" s="24">
        <v>0</v>
      </c>
      <c r="E9" s="24">
        <v>0</v>
      </c>
      <c r="F9" s="24">
        <v>0</v>
      </c>
      <c r="G9" s="197">
        <v>159</v>
      </c>
      <c r="H9" s="197">
        <v>0</v>
      </c>
      <c r="I9" s="197">
        <v>0</v>
      </c>
      <c r="J9" s="197">
        <v>0</v>
      </c>
      <c r="K9" s="197">
        <v>270</v>
      </c>
      <c r="L9" s="197">
        <v>0</v>
      </c>
      <c r="M9" s="197">
        <v>0</v>
      </c>
      <c r="N9" s="197">
        <v>0</v>
      </c>
      <c r="O9" s="197">
        <v>0</v>
      </c>
      <c r="P9" s="197">
        <v>0</v>
      </c>
    </row>
    <row r="10" spans="1:17">
      <c r="A10" t="s">
        <v>52</v>
      </c>
      <c r="C10" s="24">
        <v>37</v>
      </c>
      <c r="D10" s="24">
        <v>0</v>
      </c>
      <c r="E10" s="24">
        <v>0</v>
      </c>
      <c r="F10" s="24">
        <v>0</v>
      </c>
      <c r="G10" s="197">
        <v>159</v>
      </c>
      <c r="H10" s="197">
        <v>0</v>
      </c>
      <c r="I10" s="197">
        <v>0</v>
      </c>
      <c r="J10" s="197">
        <v>0</v>
      </c>
      <c r="K10" s="197">
        <v>270</v>
      </c>
      <c r="L10" s="197">
        <v>0</v>
      </c>
      <c r="M10" s="197">
        <v>0</v>
      </c>
      <c r="N10" s="197">
        <v>0</v>
      </c>
      <c r="O10" s="197">
        <v>0</v>
      </c>
      <c r="P10" s="197">
        <v>0</v>
      </c>
    </row>
    <row r="11" spans="1:17">
      <c r="A11" t="s">
        <v>53</v>
      </c>
      <c r="C11" s="24">
        <v>37</v>
      </c>
      <c r="D11" s="24">
        <v>0</v>
      </c>
      <c r="E11" s="24">
        <v>0</v>
      </c>
      <c r="F11" s="24">
        <v>0</v>
      </c>
      <c r="G11" s="197">
        <v>159</v>
      </c>
      <c r="H11" s="197">
        <v>0</v>
      </c>
      <c r="I11" s="197">
        <v>0</v>
      </c>
      <c r="J11" s="197">
        <v>0</v>
      </c>
      <c r="K11" s="197">
        <v>270</v>
      </c>
      <c r="L11" s="197">
        <v>0</v>
      </c>
      <c r="M11" s="197">
        <v>0</v>
      </c>
      <c r="N11" s="197">
        <v>0</v>
      </c>
      <c r="O11" s="197">
        <v>0</v>
      </c>
      <c r="P11" s="197">
        <v>0</v>
      </c>
    </row>
    <row r="12" spans="1:17">
      <c r="A12" t="s">
        <v>54</v>
      </c>
      <c r="C12" s="24">
        <v>37</v>
      </c>
      <c r="D12" s="24">
        <v>0</v>
      </c>
      <c r="E12" s="24">
        <v>0</v>
      </c>
      <c r="F12" s="24">
        <v>0</v>
      </c>
      <c r="G12" s="197">
        <v>159</v>
      </c>
      <c r="H12" s="197">
        <v>0</v>
      </c>
      <c r="I12" s="197">
        <v>0</v>
      </c>
      <c r="J12" s="197">
        <v>0</v>
      </c>
      <c r="K12" s="197">
        <v>270</v>
      </c>
      <c r="L12" s="197">
        <v>0</v>
      </c>
      <c r="M12" s="197">
        <v>0</v>
      </c>
      <c r="N12" s="197">
        <v>0</v>
      </c>
      <c r="O12" s="197">
        <v>0</v>
      </c>
      <c r="P12" s="197">
        <v>0</v>
      </c>
    </row>
    <row r="13" spans="1:17">
      <c r="A13" t="s">
        <v>55</v>
      </c>
      <c r="C13" s="24">
        <v>37</v>
      </c>
      <c r="D13" s="24">
        <v>0</v>
      </c>
      <c r="E13" s="24">
        <v>0</v>
      </c>
      <c r="F13" s="24">
        <v>0</v>
      </c>
      <c r="G13" s="197">
        <v>159</v>
      </c>
      <c r="H13" s="197">
        <v>0</v>
      </c>
      <c r="I13" s="197">
        <v>0</v>
      </c>
      <c r="J13" s="197">
        <v>0</v>
      </c>
      <c r="K13" s="197">
        <v>270</v>
      </c>
      <c r="L13" s="197">
        <v>0</v>
      </c>
      <c r="M13" s="197">
        <v>0</v>
      </c>
      <c r="N13" s="197">
        <v>0</v>
      </c>
      <c r="O13" s="197">
        <v>0</v>
      </c>
      <c r="P13" s="197">
        <v>0</v>
      </c>
    </row>
    <row r="14" spans="1:17">
      <c r="A14" t="s">
        <v>56</v>
      </c>
      <c r="C14" s="24">
        <v>37</v>
      </c>
      <c r="D14" s="24">
        <v>0</v>
      </c>
      <c r="E14" s="24">
        <v>0</v>
      </c>
      <c r="F14" s="24">
        <v>0</v>
      </c>
      <c r="G14" s="197">
        <v>159</v>
      </c>
      <c r="H14" s="197">
        <v>0</v>
      </c>
      <c r="I14" s="197">
        <v>0</v>
      </c>
      <c r="J14" s="197">
        <v>0</v>
      </c>
      <c r="K14" s="197">
        <v>270</v>
      </c>
      <c r="L14" s="197">
        <v>0</v>
      </c>
      <c r="M14" s="197">
        <v>0</v>
      </c>
      <c r="N14" s="197">
        <v>0</v>
      </c>
      <c r="O14" s="197">
        <v>0</v>
      </c>
      <c r="P14" s="197">
        <v>0</v>
      </c>
    </row>
    <row r="15" spans="1:17">
      <c r="A15" t="s">
        <v>57</v>
      </c>
      <c r="C15" s="24">
        <v>38</v>
      </c>
      <c r="D15" s="24">
        <v>0</v>
      </c>
      <c r="E15" s="24">
        <v>0</v>
      </c>
      <c r="F15" s="24">
        <v>0</v>
      </c>
      <c r="G15" s="197">
        <v>159</v>
      </c>
      <c r="H15" s="197">
        <v>0</v>
      </c>
      <c r="I15" s="197">
        <v>0</v>
      </c>
      <c r="J15" s="197">
        <v>0</v>
      </c>
      <c r="K15" s="197">
        <v>270</v>
      </c>
      <c r="L15" s="197">
        <v>0</v>
      </c>
      <c r="M15" s="197">
        <v>0</v>
      </c>
      <c r="N15" s="197">
        <v>0</v>
      </c>
      <c r="O15" s="197">
        <v>0</v>
      </c>
      <c r="P15" s="197">
        <v>0</v>
      </c>
    </row>
    <row r="16" spans="1:17">
      <c r="A16" t="s">
        <v>58</v>
      </c>
      <c r="C16" s="24">
        <v>38</v>
      </c>
      <c r="D16" s="24">
        <v>0</v>
      </c>
      <c r="E16" s="24">
        <v>0</v>
      </c>
      <c r="F16" s="24">
        <v>0</v>
      </c>
      <c r="G16" s="197">
        <v>159</v>
      </c>
      <c r="H16" s="197">
        <v>0</v>
      </c>
      <c r="I16" s="197">
        <v>0</v>
      </c>
      <c r="J16" s="197">
        <v>0</v>
      </c>
      <c r="K16" s="197">
        <v>270</v>
      </c>
      <c r="L16" s="197">
        <v>0</v>
      </c>
      <c r="M16" s="197">
        <v>0</v>
      </c>
      <c r="N16" s="197">
        <v>0</v>
      </c>
      <c r="O16" s="197">
        <v>0</v>
      </c>
      <c r="P16" s="197">
        <v>0</v>
      </c>
    </row>
    <row r="17" spans="1:16">
      <c r="A17" t="s">
        <v>59</v>
      </c>
      <c r="C17" s="24">
        <v>38</v>
      </c>
      <c r="D17" s="24">
        <v>0</v>
      </c>
      <c r="E17" s="24">
        <v>0</v>
      </c>
      <c r="F17" s="24">
        <v>0</v>
      </c>
      <c r="G17" s="197">
        <v>159</v>
      </c>
      <c r="H17" s="197">
        <v>0</v>
      </c>
      <c r="I17" s="197">
        <v>0</v>
      </c>
      <c r="J17" s="197">
        <v>0</v>
      </c>
      <c r="K17" s="197">
        <v>270</v>
      </c>
      <c r="L17" s="197">
        <v>0</v>
      </c>
      <c r="M17" s="197">
        <v>0</v>
      </c>
      <c r="N17" s="197">
        <v>0</v>
      </c>
      <c r="O17" s="197">
        <v>0</v>
      </c>
      <c r="P17" s="197">
        <v>0</v>
      </c>
    </row>
    <row r="18" spans="1:16">
      <c r="A18" t="s">
        <v>60</v>
      </c>
      <c r="C18" s="24">
        <v>38</v>
      </c>
      <c r="D18" s="24">
        <v>0</v>
      </c>
      <c r="E18" s="24">
        <v>0</v>
      </c>
      <c r="F18" s="24">
        <v>0</v>
      </c>
      <c r="G18" s="197">
        <v>159</v>
      </c>
      <c r="H18" s="197">
        <v>0</v>
      </c>
      <c r="I18" s="197">
        <v>0</v>
      </c>
      <c r="J18" s="197">
        <v>0</v>
      </c>
      <c r="K18" s="197">
        <v>270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</row>
    <row r="19" spans="1:16">
      <c r="A19" t="s">
        <v>61</v>
      </c>
      <c r="C19" s="24">
        <v>38</v>
      </c>
      <c r="D19" s="24">
        <v>0</v>
      </c>
      <c r="E19" s="24">
        <v>0</v>
      </c>
      <c r="F19" s="24">
        <v>0</v>
      </c>
      <c r="G19" s="197">
        <v>159</v>
      </c>
      <c r="H19" s="197">
        <v>0</v>
      </c>
      <c r="I19" s="197">
        <v>0</v>
      </c>
      <c r="J19" s="197">
        <v>0</v>
      </c>
      <c r="K19" s="197">
        <v>270</v>
      </c>
      <c r="L19" s="197">
        <v>0</v>
      </c>
      <c r="M19" s="197">
        <v>0</v>
      </c>
      <c r="N19" s="197">
        <v>0</v>
      </c>
      <c r="O19" s="197">
        <v>0</v>
      </c>
      <c r="P19" s="197">
        <v>0</v>
      </c>
    </row>
    <row r="20" spans="1:16">
      <c r="A20" t="s">
        <v>62</v>
      </c>
      <c r="C20" s="24">
        <v>38</v>
      </c>
      <c r="D20" s="24">
        <v>0</v>
      </c>
      <c r="E20" s="24">
        <v>0</v>
      </c>
      <c r="F20" s="24">
        <v>0</v>
      </c>
      <c r="G20" s="197">
        <v>156</v>
      </c>
      <c r="H20" s="197">
        <v>0</v>
      </c>
      <c r="I20" s="197">
        <v>0</v>
      </c>
      <c r="J20" s="197">
        <v>0</v>
      </c>
      <c r="K20" s="197">
        <v>270</v>
      </c>
      <c r="L20" s="197">
        <v>0</v>
      </c>
      <c r="M20" s="197">
        <v>0</v>
      </c>
      <c r="N20" s="197">
        <v>0</v>
      </c>
      <c r="O20" s="197">
        <v>0</v>
      </c>
      <c r="P20" s="197">
        <v>0</v>
      </c>
    </row>
    <row r="21" spans="1:16">
      <c r="A21" t="s">
        <v>63</v>
      </c>
      <c r="C21" s="24">
        <v>38</v>
      </c>
      <c r="D21" s="24">
        <v>0</v>
      </c>
      <c r="E21" s="24">
        <v>0</v>
      </c>
      <c r="F21" s="24">
        <v>0</v>
      </c>
      <c r="G21" s="197">
        <v>156</v>
      </c>
      <c r="H21" s="197">
        <v>0</v>
      </c>
      <c r="I21" s="197">
        <v>0</v>
      </c>
      <c r="J21" s="197">
        <v>0</v>
      </c>
      <c r="K21" s="197">
        <v>270</v>
      </c>
      <c r="L21" s="197">
        <v>0</v>
      </c>
      <c r="M21" s="197">
        <v>0</v>
      </c>
      <c r="N21" s="197">
        <v>0</v>
      </c>
      <c r="O21" s="197">
        <v>0</v>
      </c>
      <c r="P21" s="197">
        <v>0</v>
      </c>
    </row>
    <row r="22" spans="1:16">
      <c r="A22" t="s">
        <v>64</v>
      </c>
      <c r="C22" s="24">
        <v>38</v>
      </c>
      <c r="D22" s="24">
        <v>0</v>
      </c>
      <c r="E22" s="24">
        <v>0</v>
      </c>
      <c r="F22" s="24">
        <v>0</v>
      </c>
      <c r="G22" s="197">
        <v>156</v>
      </c>
      <c r="H22" s="197">
        <v>0</v>
      </c>
      <c r="I22" s="197">
        <v>0</v>
      </c>
      <c r="J22" s="197">
        <v>0</v>
      </c>
      <c r="K22" s="197">
        <v>270</v>
      </c>
      <c r="L22" s="197">
        <v>0</v>
      </c>
      <c r="M22" s="197">
        <v>0</v>
      </c>
      <c r="N22" s="197">
        <v>0</v>
      </c>
      <c r="O22" s="197">
        <v>0</v>
      </c>
      <c r="P22" s="197">
        <v>0</v>
      </c>
    </row>
    <row r="23" spans="1:16">
      <c r="A23" t="s">
        <v>65</v>
      </c>
      <c r="C23" s="24">
        <v>38</v>
      </c>
      <c r="D23" s="24">
        <v>0</v>
      </c>
      <c r="E23" s="24">
        <v>0</v>
      </c>
      <c r="F23" s="24">
        <v>0</v>
      </c>
      <c r="G23" s="197">
        <v>156</v>
      </c>
      <c r="H23" s="197">
        <v>0</v>
      </c>
      <c r="I23" s="197">
        <v>0</v>
      </c>
      <c r="J23" s="197">
        <v>0</v>
      </c>
      <c r="K23" s="197">
        <v>270</v>
      </c>
      <c r="L23" s="197">
        <v>0</v>
      </c>
      <c r="M23" s="197">
        <v>0</v>
      </c>
      <c r="N23" s="197">
        <v>0</v>
      </c>
      <c r="O23" s="197">
        <v>0</v>
      </c>
      <c r="P23" s="197">
        <v>0</v>
      </c>
    </row>
    <row r="24" spans="1:16">
      <c r="A24" t="s">
        <v>66</v>
      </c>
      <c r="C24" s="24">
        <v>38</v>
      </c>
      <c r="D24" s="24">
        <v>0</v>
      </c>
      <c r="E24" s="24">
        <v>0</v>
      </c>
      <c r="F24" s="24">
        <v>0</v>
      </c>
      <c r="G24" s="197">
        <v>156</v>
      </c>
      <c r="H24" s="197">
        <v>0</v>
      </c>
      <c r="I24" s="197">
        <v>0</v>
      </c>
      <c r="J24" s="197">
        <v>0</v>
      </c>
      <c r="K24" s="197">
        <v>270</v>
      </c>
      <c r="L24" s="197">
        <v>0</v>
      </c>
      <c r="M24" s="197">
        <v>0</v>
      </c>
      <c r="N24" s="197">
        <v>0</v>
      </c>
      <c r="O24" s="197">
        <v>0</v>
      </c>
      <c r="P24" s="197">
        <v>0</v>
      </c>
    </row>
    <row r="25" spans="1:16">
      <c r="A25" t="s">
        <v>67</v>
      </c>
      <c r="C25" s="24">
        <v>38</v>
      </c>
      <c r="D25" s="24">
        <v>0</v>
      </c>
      <c r="E25" s="24">
        <v>0</v>
      </c>
      <c r="F25" s="24">
        <v>0</v>
      </c>
      <c r="G25" s="197">
        <v>156</v>
      </c>
      <c r="H25" s="197">
        <v>0</v>
      </c>
      <c r="I25" s="197">
        <v>0</v>
      </c>
      <c r="J25" s="197">
        <v>0</v>
      </c>
      <c r="K25" s="197">
        <v>270</v>
      </c>
      <c r="L25" s="197">
        <v>0</v>
      </c>
      <c r="M25" s="197">
        <v>0</v>
      </c>
      <c r="N25" s="197">
        <v>0</v>
      </c>
      <c r="O25" s="197">
        <v>0</v>
      </c>
      <c r="P25" s="197">
        <v>0</v>
      </c>
    </row>
    <row r="26" spans="1:16">
      <c r="A26" t="s">
        <v>68</v>
      </c>
      <c r="C26" s="24">
        <v>38</v>
      </c>
      <c r="D26" s="24">
        <v>0</v>
      </c>
      <c r="E26" s="24">
        <v>0</v>
      </c>
      <c r="F26" s="24">
        <v>0</v>
      </c>
      <c r="G26" s="197">
        <v>156</v>
      </c>
      <c r="H26" s="197">
        <v>0</v>
      </c>
      <c r="I26" s="197">
        <v>0</v>
      </c>
      <c r="J26" s="197">
        <v>0</v>
      </c>
      <c r="K26" s="197">
        <v>270</v>
      </c>
      <c r="L26" s="197">
        <v>0</v>
      </c>
      <c r="M26" s="197">
        <v>0</v>
      </c>
      <c r="N26" s="197">
        <v>0</v>
      </c>
      <c r="O26" s="197">
        <v>0</v>
      </c>
      <c r="P26" s="197">
        <v>0</v>
      </c>
    </row>
    <row r="27" spans="1:16">
      <c r="A27" t="s">
        <v>69</v>
      </c>
      <c r="C27" s="24">
        <v>38</v>
      </c>
      <c r="D27" s="24">
        <v>0</v>
      </c>
      <c r="E27" s="24">
        <v>0</v>
      </c>
      <c r="F27" s="24">
        <v>0</v>
      </c>
      <c r="G27" s="197">
        <v>156</v>
      </c>
      <c r="H27" s="197">
        <v>0</v>
      </c>
      <c r="I27" s="197">
        <v>0</v>
      </c>
      <c r="J27" s="197">
        <v>0</v>
      </c>
      <c r="K27" s="197">
        <v>270</v>
      </c>
      <c r="L27" s="197">
        <v>0</v>
      </c>
      <c r="M27" s="197">
        <v>0</v>
      </c>
      <c r="N27" s="197">
        <v>0</v>
      </c>
      <c r="O27" s="197">
        <v>0</v>
      </c>
      <c r="P27" s="197">
        <v>0</v>
      </c>
    </row>
    <row r="28" spans="1:16">
      <c r="A28" t="s">
        <v>70</v>
      </c>
      <c r="C28" s="24">
        <v>38</v>
      </c>
      <c r="D28" s="24">
        <v>0</v>
      </c>
      <c r="E28" s="24">
        <v>0</v>
      </c>
      <c r="F28" s="24">
        <v>0</v>
      </c>
      <c r="G28" s="197">
        <v>159</v>
      </c>
      <c r="H28" s="197">
        <v>0</v>
      </c>
      <c r="I28" s="197">
        <v>0</v>
      </c>
      <c r="J28" s="197">
        <v>0</v>
      </c>
      <c r="K28" s="197">
        <v>270</v>
      </c>
      <c r="L28" s="197">
        <v>0</v>
      </c>
      <c r="M28" s="197">
        <v>0</v>
      </c>
      <c r="N28" s="197">
        <v>0</v>
      </c>
      <c r="O28" s="197">
        <v>0</v>
      </c>
      <c r="P28" s="197">
        <v>0</v>
      </c>
    </row>
    <row r="29" spans="1:16">
      <c r="A29" t="s">
        <v>71</v>
      </c>
      <c r="C29" s="24">
        <v>38</v>
      </c>
      <c r="D29" s="24">
        <v>0</v>
      </c>
      <c r="E29" s="24">
        <v>0</v>
      </c>
      <c r="F29" s="24">
        <v>0</v>
      </c>
      <c r="G29" s="197">
        <v>159</v>
      </c>
      <c r="H29" s="197">
        <v>0</v>
      </c>
      <c r="I29" s="197">
        <v>0</v>
      </c>
      <c r="J29" s="197">
        <v>0</v>
      </c>
      <c r="K29" s="197">
        <v>270</v>
      </c>
      <c r="L29" s="197">
        <v>0</v>
      </c>
      <c r="M29" s="197">
        <v>0</v>
      </c>
      <c r="N29" s="197">
        <v>0</v>
      </c>
      <c r="O29" s="197">
        <v>0</v>
      </c>
      <c r="P29" s="197">
        <v>0</v>
      </c>
    </row>
    <row r="30" spans="1:16">
      <c r="A30" t="s">
        <v>72</v>
      </c>
      <c r="C30" s="24">
        <v>38</v>
      </c>
      <c r="D30" s="24">
        <v>0</v>
      </c>
      <c r="E30" s="24">
        <v>0</v>
      </c>
      <c r="F30" s="24">
        <v>0</v>
      </c>
      <c r="G30" s="197">
        <v>159</v>
      </c>
      <c r="H30" s="197">
        <v>0</v>
      </c>
      <c r="I30" s="197">
        <v>0</v>
      </c>
      <c r="J30" s="197">
        <v>0</v>
      </c>
      <c r="K30" s="197">
        <v>270</v>
      </c>
      <c r="L30" s="197">
        <v>0</v>
      </c>
      <c r="M30" s="197">
        <v>0</v>
      </c>
      <c r="N30" s="197">
        <v>0</v>
      </c>
      <c r="O30" s="197">
        <v>0</v>
      </c>
      <c r="P30" s="197">
        <v>0</v>
      </c>
    </row>
    <row r="31" spans="1:16">
      <c r="A31" t="s">
        <v>73</v>
      </c>
      <c r="C31" s="24">
        <v>38</v>
      </c>
      <c r="D31" s="24">
        <v>0</v>
      </c>
      <c r="E31" s="24">
        <v>0</v>
      </c>
      <c r="F31" s="24">
        <v>0</v>
      </c>
      <c r="G31" s="197">
        <v>159</v>
      </c>
      <c r="H31" s="197">
        <v>0</v>
      </c>
      <c r="I31" s="197">
        <v>0</v>
      </c>
      <c r="J31" s="197">
        <v>0</v>
      </c>
      <c r="K31" s="197">
        <v>270</v>
      </c>
      <c r="L31" s="197">
        <v>0</v>
      </c>
      <c r="M31" s="197">
        <v>0</v>
      </c>
      <c r="N31" s="197">
        <v>0</v>
      </c>
      <c r="O31" s="197">
        <v>0</v>
      </c>
      <c r="P31" s="197">
        <v>0</v>
      </c>
    </row>
    <row r="32" spans="1:16">
      <c r="A32" t="s">
        <v>74</v>
      </c>
      <c r="C32" s="24">
        <v>38</v>
      </c>
      <c r="D32" s="24">
        <v>0</v>
      </c>
      <c r="E32" s="24">
        <v>0</v>
      </c>
      <c r="F32" s="24">
        <v>0</v>
      </c>
      <c r="G32" s="197">
        <v>159</v>
      </c>
      <c r="H32" s="197">
        <v>0</v>
      </c>
      <c r="I32" s="197">
        <v>0</v>
      </c>
      <c r="J32" s="197">
        <v>0</v>
      </c>
      <c r="K32" s="197">
        <v>270</v>
      </c>
      <c r="L32" s="197">
        <v>0</v>
      </c>
      <c r="M32" s="197">
        <v>0</v>
      </c>
      <c r="N32" s="197">
        <v>0</v>
      </c>
      <c r="O32" s="197">
        <v>0</v>
      </c>
      <c r="P32" s="197">
        <v>0</v>
      </c>
    </row>
    <row r="33" spans="1:16">
      <c r="A33" t="s">
        <v>75</v>
      </c>
      <c r="C33" s="24">
        <v>38</v>
      </c>
      <c r="D33" s="24">
        <v>0</v>
      </c>
      <c r="E33" s="24">
        <v>0</v>
      </c>
      <c r="F33" s="24">
        <v>0</v>
      </c>
      <c r="G33" s="197">
        <v>159</v>
      </c>
      <c r="H33" s="197">
        <v>0</v>
      </c>
      <c r="I33" s="197">
        <v>0</v>
      </c>
      <c r="J33" s="197">
        <v>0</v>
      </c>
      <c r="K33" s="197">
        <v>270</v>
      </c>
      <c r="L33" s="197">
        <v>0</v>
      </c>
      <c r="M33" s="197">
        <v>0</v>
      </c>
      <c r="N33" s="197">
        <v>0</v>
      </c>
      <c r="O33" s="197">
        <v>0</v>
      </c>
      <c r="P33" s="197">
        <v>0</v>
      </c>
    </row>
    <row r="34" spans="1:16">
      <c r="A34" t="s">
        <v>76</v>
      </c>
      <c r="C34" s="24">
        <v>38</v>
      </c>
      <c r="D34" s="24">
        <v>0</v>
      </c>
      <c r="E34" s="24">
        <v>0</v>
      </c>
      <c r="F34" s="24">
        <v>0</v>
      </c>
      <c r="G34" s="197">
        <v>159</v>
      </c>
      <c r="H34" s="197">
        <v>0</v>
      </c>
      <c r="I34" s="197">
        <v>0</v>
      </c>
      <c r="J34" s="197">
        <v>0</v>
      </c>
      <c r="K34" s="197">
        <v>270</v>
      </c>
      <c r="L34" s="197">
        <v>0</v>
      </c>
      <c r="M34" s="197">
        <v>0</v>
      </c>
      <c r="N34" s="197">
        <v>0</v>
      </c>
      <c r="O34" s="197">
        <v>0</v>
      </c>
      <c r="P34" s="197">
        <v>0</v>
      </c>
    </row>
    <row r="35" spans="1:16">
      <c r="A35" t="s">
        <v>77</v>
      </c>
      <c r="C35" s="24">
        <v>37</v>
      </c>
      <c r="D35" s="24">
        <v>0</v>
      </c>
      <c r="E35" s="24">
        <v>0</v>
      </c>
      <c r="F35" s="24">
        <v>0</v>
      </c>
      <c r="G35" s="197">
        <v>159</v>
      </c>
      <c r="H35" s="197">
        <v>0</v>
      </c>
      <c r="I35" s="197">
        <v>0</v>
      </c>
      <c r="J35" s="197">
        <v>0</v>
      </c>
      <c r="K35" s="197">
        <v>270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</row>
    <row r="36" spans="1:16">
      <c r="A36" t="s">
        <v>78</v>
      </c>
      <c r="C36" s="24">
        <v>37</v>
      </c>
      <c r="D36" s="24">
        <v>0</v>
      </c>
      <c r="E36" s="24">
        <v>0</v>
      </c>
      <c r="F36" s="24">
        <v>0</v>
      </c>
      <c r="G36" s="197">
        <v>159</v>
      </c>
      <c r="H36" s="197">
        <v>0</v>
      </c>
      <c r="I36" s="197">
        <v>0</v>
      </c>
      <c r="J36" s="197">
        <v>0</v>
      </c>
      <c r="K36" s="197">
        <v>270</v>
      </c>
      <c r="L36" s="197">
        <v>0</v>
      </c>
      <c r="M36" s="197">
        <v>0</v>
      </c>
      <c r="N36" s="197">
        <v>0</v>
      </c>
      <c r="O36" s="197">
        <v>0</v>
      </c>
      <c r="P36" s="197">
        <v>0</v>
      </c>
    </row>
    <row r="37" spans="1:16">
      <c r="A37" t="s">
        <v>79</v>
      </c>
      <c r="C37" s="24">
        <v>37</v>
      </c>
      <c r="D37" s="24">
        <v>0</v>
      </c>
      <c r="E37" s="24">
        <v>0</v>
      </c>
      <c r="F37" s="24">
        <v>0</v>
      </c>
      <c r="G37" s="197">
        <v>159</v>
      </c>
      <c r="H37" s="197">
        <v>0</v>
      </c>
      <c r="I37" s="197">
        <v>0</v>
      </c>
      <c r="J37" s="197">
        <v>0</v>
      </c>
      <c r="K37" s="197">
        <v>270</v>
      </c>
      <c r="L37" s="197">
        <v>0</v>
      </c>
      <c r="M37" s="197">
        <v>0</v>
      </c>
      <c r="N37" s="197">
        <v>0</v>
      </c>
      <c r="O37" s="197">
        <v>0</v>
      </c>
      <c r="P37" s="197">
        <v>0</v>
      </c>
    </row>
    <row r="38" spans="1:16">
      <c r="A38" t="s">
        <v>80</v>
      </c>
      <c r="C38" s="24">
        <v>37</v>
      </c>
      <c r="D38" s="24">
        <v>0</v>
      </c>
      <c r="E38" s="24">
        <v>0</v>
      </c>
      <c r="F38" s="24">
        <v>0</v>
      </c>
      <c r="G38" s="197">
        <v>159</v>
      </c>
      <c r="H38" s="197">
        <v>0</v>
      </c>
      <c r="I38" s="197">
        <v>0</v>
      </c>
      <c r="J38" s="197">
        <v>0</v>
      </c>
      <c r="K38" s="197">
        <v>270</v>
      </c>
      <c r="L38" s="197">
        <v>0</v>
      </c>
      <c r="M38" s="197">
        <v>0</v>
      </c>
      <c r="N38" s="197">
        <v>0</v>
      </c>
      <c r="O38" s="197">
        <v>0</v>
      </c>
      <c r="P38" s="197">
        <v>0</v>
      </c>
    </row>
    <row r="39" spans="1:16">
      <c r="A39" t="s">
        <v>81</v>
      </c>
      <c r="C39" s="24">
        <v>37</v>
      </c>
      <c r="D39" s="24">
        <v>0</v>
      </c>
      <c r="E39" s="24">
        <v>0</v>
      </c>
      <c r="F39" s="24">
        <v>0</v>
      </c>
      <c r="G39" s="197">
        <v>159</v>
      </c>
      <c r="H39" s="197">
        <v>0</v>
      </c>
      <c r="I39" s="197">
        <v>0</v>
      </c>
      <c r="J39" s="197">
        <v>0</v>
      </c>
      <c r="K39" s="197">
        <v>270</v>
      </c>
      <c r="L39" s="197">
        <v>0</v>
      </c>
      <c r="M39" s="197">
        <v>0</v>
      </c>
      <c r="N39" s="197">
        <v>0</v>
      </c>
      <c r="O39" s="197">
        <v>0</v>
      </c>
      <c r="P39" s="197">
        <v>0</v>
      </c>
    </row>
    <row r="40" spans="1:16">
      <c r="A40" t="s">
        <v>82</v>
      </c>
      <c r="C40" s="24">
        <v>36</v>
      </c>
      <c r="D40" s="24">
        <v>0</v>
      </c>
      <c r="E40" s="24">
        <v>0</v>
      </c>
      <c r="F40" s="24">
        <v>0</v>
      </c>
      <c r="G40" s="197">
        <v>159</v>
      </c>
      <c r="H40" s="197">
        <v>0</v>
      </c>
      <c r="I40" s="197">
        <v>0</v>
      </c>
      <c r="J40" s="197">
        <v>0</v>
      </c>
      <c r="K40" s="197">
        <v>270</v>
      </c>
      <c r="L40" s="197">
        <v>0</v>
      </c>
      <c r="M40" s="197">
        <v>0</v>
      </c>
      <c r="N40" s="197">
        <v>0</v>
      </c>
      <c r="O40" s="197">
        <v>0</v>
      </c>
      <c r="P40" s="197">
        <v>0</v>
      </c>
    </row>
    <row r="41" spans="1:16">
      <c r="A41" t="s">
        <v>83</v>
      </c>
      <c r="C41" s="24">
        <v>36</v>
      </c>
      <c r="D41" s="24">
        <v>0</v>
      </c>
      <c r="E41" s="24">
        <v>0</v>
      </c>
      <c r="F41" s="24">
        <v>0</v>
      </c>
      <c r="G41" s="197">
        <v>159</v>
      </c>
      <c r="H41" s="197">
        <v>0</v>
      </c>
      <c r="I41" s="197">
        <v>0</v>
      </c>
      <c r="J41" s="197">
        <v>0</v>
      </c>
      <c r="K41" s="197">
        <v>270</v>
      </c>
      <c r="L41" s="197">
        <v>0</v>
      </c>
      <c r="M41" s="197">
        <v>0</v>
      </c>
      <c r="N41" s="197">
        <v>0</v>
      </c>
      <c r="O41" s="197">
        <v>0</v>
      </c>
      <c r="P41" s="197">
        <v>0</v>
      </c>
    </row>
    <row r="42" spans="1:16">
      <c r="A42" t="s">
        <v>84</v>
      </c>
      <c r="C42" s="24">
        <v>36</v>
      </c>
      <c r="D42" s="24">
        <v>0</v>
      </c>
      <c r="E42" s="24">
        <v>0</v>
      </c>
      <c r="F42" s="24">
        <v>0</v>
      </c>
      <c r="G42" s="197">
        <v>159</v>
      </c>
      <c r="H42" s="197">
        <v>0</v>
      </c>
      <c r="I42" s="197">
        <v>0</v>
      </c>
      <c r="J42" s="197">
        <v>0</v>
      </c>
      <c r="K42" s="197">
        <v>270</v>
      </c>
      <c r="L42" s="197">
        <v>0</v>
      </c>
      <c r="M42" s="197">
        <v>0</v>
      </c>
      <c r="N42" s="197">
        <v>0</v>
      </c>
      <c r="O42" s="197">
        <v>0</v>
      </c>
      <c r="P42" s="197">
        <v>0</v>
      </c>
    </row>
    <row r="43" spans="1:16">
      <c r="A43" t="s">
        <v>85</v>
      </c>
      <c r="C43" s="24">
        <v>35</v>
      </c>
      <c r="D43" s="24">
        <v>0</v>
      </c>
      <c r="E43" s="24">
        <v>0</v>
      </c>
      <c r="F43" s="24">
        <v>0</v>
      </c>
      <c r="G43" s="197">
        <v>156</v>
      </c>
      <c r="H43" s="197">
        <v>0</v>
      </c>
      <c r="I43" s="197">
        <v>0</v>
      </c>
      <c r="J43" s="197">
        <v>0</v>
      </c>
      <c r="K43" s="197">
        <v>270</v>
      </c>
      <c r="L43" s="197">
        <v>0</v>
      </c>
      <c r="M43" s="197">
        <v>0</v>
      </c>
      <c r="N43" s="197">
        <v>0</v>
      </c>
      <c r="O43" s="197">
        <v>0</v>
      </c>
      <c r="P43" s="197">
        <v>0</v>
      </c>
    </row>
    <row r="44" spans="1:16">
      <c r="A44" t="s">
        <v>86</v>
      </c>
      <c r="C44" s="24">
        <v>35</v>
      </c>
      <c r="D44" s="24">
        <v>0</v>
      </c>
      <c r="E44" s="24">
        <v>0</v>
      </c>
      <c r="F44" s="24">
        <v>0</v>
      </c>
      <c r="G44" s="197">
        <v>156</v>
      </c>
      <c r="H44" s="197">
        <v>0</v>
      </c>
      <c r="I44" s="197">
        <v>0</v>
      </c>
      <c r="J44" s="197">
        <v>0</v>
      </c>
      <c r="K44" s="197">
        <v>270</v>
      </c>
      <c r="L44" s="197">
        <v>0</v>
      </c>
      <c r="M44" s="197">
        <v>0</v>
      </c>
      <c r="N44" s="197">
        <v>0</v>
      </c>
      <c r="O44" s="197">
        <v>0</v>
      </c>
      <c r="P44" s="197">
        <v>0</v>
      </c>
    </row>
    <row r="45" spans="1:16">
      <c r="A45" t="s">
        <v>87</v>
      </c>
      <c r="C45" s="24">
        <v>35</v>
      </c>
      <c r="D45" s="24">
        <v>0</v>
      </c>
      <c r="E45" s="24">
        <v>0</v>
      </c>
      <c r="F45" s="24">
        <v>0</v>
      </c>
      <c r="G45" s="197">
        <v>156</v>
      </c>
      <c r="H45" s="197">
        <v>0</v>
      </c>
      <c r="I45" s="197">
        <v>0</v>
      </c>
      <c r="J45" s="197">
        <v>0</v>
      </c>
      <c r="K45" s="197">
        <v>270</v>
      </c>
      <c r="L45" s="197">
        <v>0</v>
      </c>
      <c r="M45" s="197">
        <v>0</v>
      </c>
      <c r="N45" s="197">
        <v>0</v>
      </c>
      <c r="O45" s="197">
        <v>0</v>
      </c>
      <c r="P45" s="197">
        <v>0</v>
      </c>
    </row>
    <row r="46" spans="1:16">
      <c r="A46" t="s">
        <v>88</v>
      </c>
      <c r="C46" s="24">
        <v>35</v>
      </c>
      <c r="D46" s="24">
        <v>0</v>
      </c>
      <c r="E46" s="24">
        <v>0</v>
      </c>
      <c r="F46" s="24">
        <v>0</v>
      </c>
      <c r="G46" s="197">
        <v>156</v>
      </c>
      <c r="H46" s="197">
        <v>0</v>
      </c>
      <c r="I46" s="197">
        <v>0</v>
      </c>
      <c r="J46" s="197">
        <v>0</v>
      </c>
      <c r="K46" s="197">
        <v>270</v>
      </c>
      <c r="L46" s="197">
        <v>0</v>
      </c>
      <c r="M46" s="197">
        <v>0</v>
      </c>
      <c r="N46" s="197">
        <v>0</v>
      </c>
      <c r="O46" s="197">
        <v>0</v>
      </c>
      <c r="P46" s="197">
        <v>0</v>
      </c>
    </row>
    <row r="47" spans="1:16">
      <c r="A47" t="s">
        <v>89</v>
      </c>
      <c r="C47" s="24">
        <v>35</v>
      </c>
      <c r="D47" s="24">
        <v>0</v>
      </c>
      <c r="E47" s="24">
        <v>0</v>
      </c>
      <c r="F47" s="24">
        <v>0</v>
      </c>
      <c r="G47" s="197">
        <v>156</v>
      </c>
      <c r="H47" s="197">
        <v>0</v>
      </c>
      <c r="I47" s="197">
        <v>0</v>
      </c>
      <c r="J47" s="197">
        <v>0</v>
      </c>
      <c r="K47" s="197">
        <v>270</v>
      </c>
      <c r="L47" s="197">
        <v>0</v>
      </c>
      <c r="M47" s="197">
        <v>0</v>
      </c>
      <c r="N47" s="197">
        <v>0</v>
      </c>
      <c r="O47" s="197">
        <v>0</v>
      </c>
      <c r="P47" s="197">
        <v>0</v>
      </c>
    </row>
    <row r="48" spans="1:16">
      <c r="A48" t="s">
        <v>90</v>
      </c>
      <c r="C48" s="24">
        <v>35</v>
      </c>
      <c r="D48" s="24">
        <v>0</v>
      </c>
      <c r="E48" s="24">
        <v>0</v>
      </c>
      <c r="F48" s="24">
        <v>0</v>
      </c>
      <c r="G48" s="197">
        <v>156</v>
      </c>
      <c r="H48" s="197">
        <v>0</v>
      </c>
      <c r="I48" s="197">
        <v>0</v>
      </c>
      <c r="J48" s="197">
        <v>0</v>
      </c>
      <c r="K48" s="197">
        <v>270</v>
      </c>
      <c r="L48" s="197">
        <v>0</v>
      </c>
      <c r="M48" s="197">
        <v>0</v>
      </c>
      <c r="N48" s="197">
        <v>0</v>
      </c>
      <c r="O48" s="197">
        <v>0</v>
      </c>
      <c r="P48" s="197">
        <v>0</v>
      </c>
    </row>
    <row r="49" spans="1:16">
      <c r="A49" t="s">
        <v>91</v>
      </c>
      <c r="C49" s="24">
        <v>34</v>
      </c>
      <c r="D49" s="24">
        <v>0</v>
      </c>
      <c r="E49" s="24">
        <v>0</v>
      </c>
      <c r="F49" s="24">
        <v>0</v>
      </c>
      <c r="G49" s="197">
        <v>156</v>
      </c>
      <c r="H49" s="197">
        <v>0</v>
      </c>
      <c r="I49" s="197">
        <v>0</v>
      </c>
      <c r="J49" s="197">
        <v>0</v>
      </c>
      <c r="K49" s="197">
        <v>270</v>
      </c>
      <c r="L49" s="197">
        <v>0</v>
      </c>
      <c r="M49" s="197">
        <v>0</v>
      </c>
      <c r="N49" s="197">
        <v>0</v>
      </c>
      <c r="O49" s="197">
        <v>0</v>
      </c>
      <c r="P49" s="197">
        <v>0</v>
      </c>
    </row>
    <row r="50" spans="1:16">
      <c r="A50" t="s">
        <v>92</v>
      </c>
      <c r="C50" s="24">
        <v>34</v>
      </c>
      <c r="D50" s="24">
        <v>0</v>
      </c>
      <c r="E50" s="24">
        <v>0</v>
      </c>
      <c r="F50" s="24">
        <v>0</v>
      </c>
      <c r="G50" s="197">
        <v>156</v>
      </c>
      <c r="H50" s="197">
        <v>0</v>
      </c>
      <c r="I50" s="197">
        <v>0</v>
      </c>
      <c r="J50" s="197">
        <v>0</v>
      </c>
      <c r="K50" s="197">
        <v>270</v>
      </c>
      <c r="L50" s="197">
        <v>0</v>
      </c>
      <c r="M50" s="197">
        <v>0</v>
      </c>
      <c r="N50" s="197">
        <v>0</v>
      </c>
      <c r="O50" s="197">
        <v>0</v>
      </c>
      <c r="P50" s="197">
        <v>0</v>
      </c>
    </row>
    <row r="51" spans="1:16">
      <c r="A51" t="s">
        <v>93</v>
      </c>
      <c r="C51" s="24">
        <v>34</v>
      </c>
      <c r="D51" s="24">
        <v>0</v>
      </c>
      <c r="E51" s="24">
        <v>0</v>
      </c>
      <c r="F51" s="24">
        <v>0</v>
      </c>
      <c r="G51" s="197">
        <v>154</v>
      </c>
      <c r="H51" s="197">
        <v>0</v>
      </c>
      <c r="I51" s="197">
        <v>0</v>
      </c>
      <c r="J51" s="197">
        <v>0</v>
      </c>
      <c r="K51" s="197">
        <v>270</v>
      </c>
      <c r="L51" s="197">
        <v>0</v>
      </c>
      <c r="M51" s="197">
        <v>0</v>
      </c>
      <c r="N51" s="197">
        <v>0</v>
      </c>
      <c r="O51" s="197">
        <v>0</v>
      </c>
      <c r="P51" s="197">
        <v>0</v>
      </c>
    </row>
    <row r="52" spans="1:16">
      <c r="A52" t="s">
        <v>94</v>
      </c>
      <c r="C52" s="24">
        <v>34</v>
      </c>
      <c r="D52" s="24">
        <v>0</v>
      </c>
      <c r="E52" s="24">
        <v>0</v>
      </c>
      <c r="F52" s="24">
        <v>0</v>
      </c>
      <c r="G52" s="197">
        <v>151</v>
      </c>
      <c r="H52" s="197">
        <v>0</v>
      </c>
      <c r="I52" s="197">
        <v>0</v>
      </c>
      <c r="J52" s="197">
        <v>0</v>
      </c>
      <c r="K52" s="197">
        <v>270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</row>
    <row r="53" spans="1:16">
      <c r="A53" t="s">
        <v>95</v>
      </c>
      <c r="C53" s="24">
        <v>34</v>
      </c>
      <c r="D53" s="24">
        <v>0</v>
      </c>
      <c r="E53" s="24">
        <v>0</v>
      </c>
      <c r="F53" s="24">
        <v>0</v>
      </c>
      <c r="G53" s="197">
        <v>151</v>
      </c>
      <c r="H53" s="197">
        <v>0</v>
      </c>
      <c r="I53" s="197">
        <v>0</v>
      </c>
      <c r="J53" s="197">
        <v>0</v>
      </c>
      <c r="K53" s="197">
        <v>270</v>
      </c>
      <c r="L53" s="197">
        <v>0</v>
      </c>
      <c r="M53" s="197">
        <v>0</v>
      </c>
      <c r="N53" s="197">
        <v>0</v>
      </c>
      <c r="O53" s="197">
        <v>0</v>
      </c>
      <c r="P53" s="197">
        <v>0</v>
      </c>
    </row>
    <row r="54" spans="1:16">
      <c r="A54" t="s">
        <v>96</v>
      </c>
      <c r="C54" s="24">
        <v>34</v>
      </c>
      <c r="D54" s="24">
        <v>0</v>
      </c>
      <c r="E54" s="24">
        <v>0</v>
      </c>
      <c r="F54" s="24">
        <v>0</v>
      </c>
      <c r="G54" s="197">
        <v>151</v>
      </c>
      <c r="H54" s="197">
        <v>0</v>
      </c>
      <c r="I54" s="197">
        <v>0</v>
      </c>
      <c r="J54" s="197">
        <v>0</v>
      </c>
      <c r="K54" s="197">
        <v>270</v>
      </c>
      <c r="L54" s="197">
        <v>0</v>
      </c>
      <c r="M54" s="197">
        <v>0</v>
      </c>
      <c r="N54" s="197">
        <v>0</v>
      </c>
      <c r="O54" s="197">
        <v>0</v>
      </c>
      <c r="P54" s="197">
        <v>0</v>
      </c>
    </row>
    <row r="55" spans="1:16">
      <c r="A55" t="s">
        <v>97</v>
      </c>
      <c r="C55" s="24">
        <v>34</v>
      </c>
      <c r="D55" s="24">
        <v>0</v>
      </c>
      <c r="E55" s="24">
        <v>0</v>
      </c>
      <c r="F55" s="24">
        <v>0</v>
      </c>
      <c r="G55" s="197">
        <v>151</v>
      </c>
      <c r="H55" s="197">
        <v>0</v>
      </c>
      <c r="I55" s="197">
        <v>0</v>
      </c>
      <c r="J55" s="197">
        <v>0</v>
      </c>
      <c r="K55" s="197">
        <v>270</v>
      </c>
      <c r="L55" s="197">
        <v>0</v>
      </c>
      <c r="M55" s="197">
        <v>0</v>
      </c>
      <c r="N55" s="197">
        <v>0</v>
      </c>
      <c r="O55" s="197">
        <v>0</v>
      </c>
      <c r="P55" s="197">
        <v>0</v>
      </c>
    </row>
    <row r="56" spans="1:16">
      <c r="A56" t="s">
        <v>98</v>
      </c>
      <c r="C56" s="24">
        <v>34</v>
      </c>
      <c r="D56" s="24">
        <v>0</v>
      </c>
      <c r="E56" s="24">
        <v>0</v>
      </c>
      <c r="F56" s="24">
        <v>0</v>
      </c>
      <c r="G56" s="197">
        <v>151</v>
      </c>
      <c r="H56" s="197">
        <v>0</v>
      </c>
      <c r="I56" s="197">
        <v>0</v>
      </c>
      <c r="J56" s="197">
        <v>0</v>
      </c>
      <c r="K56" s="197">
        <v>270</v>
      </c>
      <c r="L56" s="197">
        <v>0</v>
      </c>
      <c r="M56" s="197">
        <v>0</v>
      </c>
      <c r="N56" s="197">
        <v>0</v>
      </c>
      <c r="O56" s="197">
        <v>0</v>
      </c>
      <c r="P56" s="197">
        <v>0</v>
      </c>
    </row>
    <row r="57" spans="1:16">
      <c r="A57" t="s">
        <v>99</v>
      </c>
      <c r="C57" s="24">
        <v>33</v>
      </c>
      <c r="D57" s="24">
        <v>0</v>
      </c>
      <c r="E57" s="24">
        <v>0</v>
      </c>
      <c r="F57" s="24">
        <v>0</v>
      </c>
      <c r="G57" s="197">
        <v>151</v>
      </c>
      <c r="H57" s="197">
        <v>0</v>
      </c>
      <c r="I57" s="197">
        <v>0</v>
      </c>
      <c r="J57" s="197">
        <v>0</v>
      </c>
      <c r="K57" s="197">
        <v>270</v>
      </c>
      <c r="L57" s="197">
        <v>0</v>
      </c>
      <c r="M57" s="197">
        <v>0</v>
      </c>
      <c r="N57" s="197">
        <v>0</v>
      </c>
      <c r="O57" s="197">
        <v>0</v>
      </c>
      <c r="P57" s="197">
        <v>0</v>
      </c>
    </row>
    <row r="58" spans="1:16">
      <c r="A58" t="s">
        <v>100</v>
      </c>
      <c r="C58" s="24">
        <v>33</v>
      </c>
      <c r="D58" s="24">
        <v>0</v>
      </c>
      <c r="E58" s="24">
        <v>0</v>
      </c>
      <c r="F58" s="24">
        <v>0</v>
      </c>
      <c r="G58" s="197">
        <v>151</v>
      </c>
      <c r="H58" s="197">
        <v>0</v>
      </c>
      <c r="I58" s="197">
        <v>0</v>
      </c>
      <c r="J58" s="197">
        <v>0</v>
      </c>
      <c r="K58" s="197">
        <v>270</v>
      </c>
      <c r="L58" s="197">
        <v>0</v>
      </c>
      <c r="M58" s="197">
        <v>0</v>
      </c>
      <c r="N58" s="197">
        <v>0</v>
      </c>
      <c r="O58" s="197">
        <v>0</v>
      </c>
      <c r="P58" s="197">
        <v>0</v>
      </c>
    </row>
    <row r="59" spans="1:16">
      <c r="A59" t="s">
        <v>101</v>
      </c>
      <c r="C59" s="24">
        <v>33</v>
      </c>
      <c r="D59" s="24">
        <v>0</v>
      </c>
      <c r="E59" s="24">
        <v>0</v>
      </c>
      <c r="F59" s="24">
        <v>0</v>
      </c>
      <c r="G59" s="197">
        <v>149</v>
      </c>
      <c r="H59" s="197">
        <v>0</v>
      </c>
      <c r="I59" s="197">
        <v>0</v>
      </c>
      <c r="J59" s="197">
        <v>0</v>
      </c>
      <c r="K59" s="197">
        <v>277.61</v>
      </c>
      <c r="L59" s="197">
        <v>0</v>
      </c>
      <c r="M59" s="197">
        <v>0</v>
      </c>
      <c r="N59" s="197">
        <v>0</v>
      </c>
      <c r="O59" s="197">
        <v>0</v>
      </c>
      <c r="P59" s="197">
        <v>0</v>
      </c>
    </row>
    <row r="60" spans="1:16">
      <c r="A60" t="s">
        <v>102</v>
      </c>
      <c r="C60" s="24">
        <v>33</v>
      </c>
      <c r="D60" s="24">
        <v>0</v>
      </c>
      <c r="E60" s="24">
        <v>0</v>
      </c>
      <c r="F60" s="24">
        <v>0</v>
      </c>
      <c r="G60" s="197">
        <v>149</v>
      </c>
      <c r="H60" s="197">
        <v>0</v>
      </c>
      <c r="I60" s="197">
        <v>0</v>
      </c>
      <c r="J60" s="197">
        <v>0</v>
      </c>
      <c r="K60" s="197">
        <v>277.61</v>
      </c>
      <c r="L60" s="197">
        <v>0</v>
      </c>
      <c r="M60" s="197">
        <v>0</v>
      </c>
      <c r="N60" s="197">
        <v>0</v>
      </c>
      <c r="O60" s="197">
        <v>0</v>
      </c>
      <c r="P60" s="197">
        <v>0</v>
      </c>
    </row>
    <row r="61" spans="1:16">
      <c r="A61" t="s">
        <v>103</v>
      </c>
      <c r="C61" s="24">
        <v>33</v>
      </c>
      <c r="D61" s="24">
        <v>0</v>
      </c>
      <c r="E61" s="24">
        <v>0</v>
      </c>
      <c r="F61" s="24">
        <v>0</v>
      </c>
      <c r="G61" s="197">
        <v>149</v>
      </c>
      <c r="H61" s="197">
        <v>0</v>
      </c>
      <c r="I61" s="197">
        <v>0</v>
      </c>
      <c r="J61" s="197">
        <v>0</v>
      </c>
      <c r="K61" s="197">
        <v>277.61</v>
      </c>
      <c r="L61" s="197">
        <v>0</v>
      </c>
      <c r="M61" s="197">
        <v>0</v>
      </c>
      <c r="N61" s="197">
        <v>0</v>
      </c>
      <c r="O61" s="197">
        <v>0</v>
      </c>
      <c r="P61" s="197">
        <v>0</v>
      </c>
    </row>
    <row r="62" spans="1:16">
      <c r="A62" t="s">
        <v>104</v>
      </c>
      <c r="C62" s="24">
        <v>33</v>
      </c>
      <c r="D62" s="24">
        <v>0</v>
      </c>
      <c r="E62" s="24">
        <v>0</v>
      </c>
      <c r="F62" s="24">
        <v>0</v>
      </c>
      <c r="G62" s="197">
        <v>149</v>
      </c>
      <c r="H62" s="197">
        <v>0</v>
      </c>
      <c r="I62" s="197">
        <v>0</v>
      </c>
      <c r="J62" s="197">
        <v>0</v>
      </c>
      <c r="K62" s="197">
        <v>277.61</v>
      </c>
      <c r="L62" s="197">
        <v>0</v>
      </c>
      <c r="M62" s="197">
        <v>0</v>
      </c>
      <c r="N62" s="197">
        <v>0</v>
      </c>
      <c r="O62" s="197">
        <v>0</v>
      </c>
      <c r="P62" s="197">
        <v>0</v>
      </c>
    </row>
    <row r="63" spans="1:16">
      <c r="A63" t="s">
        <v>105</v>
      </c>
      <c r="C63" s="24">
        <v>33</v>
      </c>
      <c r="D63" s="24">
        <v>0</v>
      </c>
      <c r="E63" s="24">
        <v>0</v>
      </c>
      <c r="F63" s="24">
        <v>0</v>
      </c>
      <c r="G63" s="197">
        <v>149</v>
      </c>
      <c r="H63" s="197">
        <v>0</v>
      </c>
      <c r="I63" s="197">
        <v>0</v>
      </c>
      <c r="J63" s="197">
        <v>0</v>
      </c>
      <c r="K63" s="197">
        <v>270</v>
      </c>
      <c r="L63" s="197">
        <v>0</v>
      </c>
      <c r="M63" s="197">
        <v>0</v>
      </c>
      <c r="N63" s="197">
        <v>0</v>
      </c>
      <c r="O63" s="197">
        <v>0</v>
      </c>
      <c r="P63" s="197">
        <v>0</v>
      </c>
    </row>
    <row r="64" spans="1:16">
      <c r="A64" t="s">
        <v>106</v>
      </c>
      <c r="C64" s="24">
        <v>33</v>
      </c>
      <c r="D64" s="24">
        <v>0</v>
      </c>
      <c r="E64" s="24">
        <v>0</v>
      </c>
      <c r="F64" s="24">
        <v>0</v>
      </c>
      <c r="G64" s="197">
        <v>149</v>
      </c>
      <c r="H64" s="197">
        <v>0</v>
      </c>
      <c r="I64" s="197">
        <v>0</v>
      </c>
      <c r="J64" s="197">
        <v>0</v>
      </c>
      <c r="K64" s="197">
        <v>270</v>
      </c>
      <c r="L64" s="197">
        <v>0</v>
      </c>
      <c r="M64" s="197">
        <v>0</v>
      </c>
      <c r="N64" s="197">
        <v>0</v>
      </c>
      <c r="O64" s="197">
        <v>0</v>
      </c>
      <c r="P64" s="197">
        <v>0</v>
      </c>
    </row>
    <row r="65" spans="1:16">
      <c r="A65" t="s">
        <v>107</v>
      </c>
      <c r="C65" s="24">
        <v>33</v>
      </c>
      <c r="D65" s="24">
        <v>0</v>
      </c>
      <c r="E65" s="24">
        <v>0</v>
      </c>
      <c r="F65" s="24">
        <v>0</v>
      </c>
      <c r="G65" s="197">
        <v>149</v>
      </c>
      <c r="H65" s="197">
        <v>0</v>
      </c>
      <c r="I65" s="197">
        <v>0</v>
      </c>
      <c r="J65" s="197">
        <v>0</v>
      </c>
      <c r="K65" s="197">
        <v>270</v>
      </c>
      <c r="L65" s="197">
        <v>0</v>
      </c>
      <c r="M65" s="197">
        <v>0</v>
      </c>
      <c r="N65" s="197">
        <v>0</v>
      </c>
      <c r="O65" s="197">
        <v>0</v>
      </c>
      <c r="P65" s="197">
        <v>0</v>
      </c>
    </row>
    <row r="66" spans="1:16">
      <c r="A66" t="s">
        <v>108</v>
      </c>
      <c r="C66" s="24">
        <v>33</v>
      </c>
      <c r="D66" s="24">
        <v>0</v>
      </c>
      <c r="E66" s="24">
        <v>0</v>
      </c>
      <c r="F66" s="24">
        <v>0</v>
      </c>
      <c r="G66" s="197">
        <v>149</v>
      </c>
      <c r="H66" s="197">
        <v>0</v>
      </c>
      <c r="I66" s="197">
        <v>0</v>
      </c>
      <c r="J66" s="197">
        <v>0</v>
      </c>
      <c r="K66" s="197">
        <v>270</v>
      </c>
      <c r="L66" s="197">
        <v>0</v>
      </c>
      <c r="M66" s="197">
        <v>0</v>
      </c>
      <c r="N66" s="197">
        <v>0</v>
      </c>
      <c r="O66" s="197">
        <v>0</v>
      </c>
      <c r="P66" s="197">
        <v>0</v>
      </c>
    </row>
    <row r="67" spans="1:16">
      <c r="A67" t="s">
        <v>109</v>
      </c>
      <c r="C67" s="24">
        <v>33</v>
      </c>
      <c r="D67" s="24">
        <v>0</v>
      </c>
      <c r="E67" s="24">
        <v>0</v>
      </c>
      <c r="F67" s="24">
        <v>0</v>
      </c>
      <c r="G67" s="197">
        <v>149</v>
      </c>
      <c r="H67" s="197">
        <v>0</v>
      </c>
      <c r="I67" s="197">
        <v>0</v>
      </c>
      <c r="J67" s="197">
        <v>0</v>
      </c>
      <c r="K67" s="197">
        <v>280.22000000000003</v>
      </c>
      <c r="L67" s="197">
        <v>0</v>
      </c>
      <c r="M67" s="197">
        <v>0</v>
      </c>
      <c r="N67" s="197">
        <v>0</v>
      </c>
      <c r="O67" s="197">
        <v>0</v>
      </c>
      <c r="P67" s="197">
        <v>0</v>
      </c>
    </row>
    <row r="68" spans="1:16">
      <c r="A68" t="s">
        <v>110</v>
      </c>
      <c r="C68" s="24">
        <v>33</v>
      </c>
      <c r="D68" s="24">
        <v>0</v>
      </c>
      <c r="E68" s="24">
        <v>0</v>
      </c>
      <c r="F68" s="24">
        <v>0</v>
      </c>
      <c r="G68" s="197">
        <v>149</v>
      </c>
      <c r="H68" s="197">
        <v>0</v>
      </c>
      <c r="I68" s="197">
        <v>0</v>
      </c>
      <c r="J68" s="197">
        <v>0</v>
      </c>
      <c r="K68" s="197">
        <v>280.22000000000003</v>
      </c>
      <c r="L68" s="197">
        <v>0</v>
      </c>
      <c r="M68" s="197">
        <v>0</v>
      </c>
      <c r="N68" s="197">
        <v>0</v>
      </c>
      <c r="O68" s="197">
        <v>0</v>
      </c>
      <c r="P68" s="197">
        <v>0</v>
      </c>
    </row>
    <row r="69" spans="1:16">
      <c r="A69" t="s">
        <v>111</v>
      </c>
      <c r="C69" s="24">
        <v>33</v>
      </c>
      <c r="D69" s="24">
        <v>0</v>
      </c>
      <c r="E69" s="24">
        <v>0</v>
      </c>
      <c r="F69" s="24">
        <v>0</v>
      </c>
      <c r="G69" s="197">
        <v>149</v>
      </c>
      <c r="H69" s="197">
        <v>0</v>
      </c>
      <c r="I69" s="197">
        <v>0</v>
      </c>
      <c r="J69" s="197">
        <v>0</v>
      </c>
      <c r="K69" s="197">
        <v>305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</row>
    <row r="70" spans="1:16">
      <c r="A70" t="s">
        <v>112</v>
      </c>
      <c r="C70" s="24">
        <v>33</v>
      </c>
      <c r="D70" s="24">
        <v>0</v>
      </c>
      <c r="E70" s="24">
        <v>0</v>
      </c>
      <c r="F70" s="24">
        <v>0</v>
      </c>
      <c r="G70" s="197">
        <v>149</v>
      </c>
      <c r="H70" s="197">
        <v>0</v>
      </c>
      <c r="I70" s="197">
        <v>0</v>
      </c>
      <c r="J70" s="197">
        <v>0</v>
      </c>
      <c r="K70" s="197">
        <v>305</v>
      </c>
      <c r="L70" s="197">
        <v>0</v>
      </c>
      <c r="M70" s="197">
        <v>0</v>
      </c>
      <c r="N70" s="197">
        <v>0</v>
      </c>
      <c r="O70" s="197">
        <v>0</v>
      </c>
      <c r="P70" s="197">
        <v>0</v>
      </c>
    </row>
    <row r="71" spans="1:16">
      <c r="A71" t="s">
        <v>113</v>
      </c>
      <c r="C71" s="24">
        <v>33</v>
      </c>
      <c r="D71" s="24">
        <v>0</v>
      </c>
      <c r="E71" s="24">
        <v>0</v>
      </c>
      <c r="F71" s="24">
        <v>0</v>
      </c>
      <c r="G71" s="197">
        <v>149</v>
      </c>
      <c r="H71" s="197">
        <v>0</v>
      </c>
      <c r="I71" s="197">
        <v>0</v>
      </c>
      <c r="J71" s="197">
        <v>0</v>
      </c>
      <c r="K71" s="197">
        <v>305</v>
      </c>
      <c r="L71" s="197">
        <v>0</v>
      </c>
      <c r="M71" s="197">
        <v>0</v>
      </c>
      <c r="N71" s="197">
        <v>0</v>
      </c>
      <c r="O71" s="197">
        <v>0</v>
      </c>
      <c r="P71" s="197">
        <v>0</v>
      </c>
    </row>
    <row r="72" spans="1:16">
      <c r="A72" t="s">
        <v>114</v>
      </c>
      <c r="C72" s="24">
        <v>33</v>
      </c>
      <c r="D72" s="24">
        <v>0</v>
      </c>
      <c r="E72" s="24">
        <v>0</v>
      </c>
      <c r="F72" s="24">
        <v>0</v>
      </c>
      <c r="G72" s="197">
        <v>149</v>
      </c>
      <c r="H72" s="197">
        <v>0</v>
      </c>
      <c r="I72" s="197">
        <v>0</v>
      </c>
      <c r="J72" s="197">
        <v>0</v>
      </c>
      <c r="K72" s="197">
        <v>305</v>
      </c>
      <c r="L72" s="197">
        <v>0</v>
      </c>
      <c r="M72" s="197">
        <v>0</v>
      </c>
      <c r="N72" s="197">
        <v>0</v>
      </c>
      <c r="O72" s="197">
        <v>0</v>
      </c>
      <c r="P72" s="197">
        <v>0</v>
      </c>
    </row>
    <row r="73" spans="1:16">
      <c r="A73" t="s">
        <v>115</v>
      </c>
      <c r="C73" s="24">
        <v>33</v>
      </c>
      <c r="D73" s="24">
        <v>0</v>
      </c>
      <c r="E73" s="24">
        <v>0</v>
      </c>
      <c r="F73" s="24">
        <v>0</v>
      </c>
      <c r="G73" s="197">
        <v>149</v>
      </c>
      <c r="H73" s="197">
        <v>0</v>
      </c>
      <c r="I73" s="197">
        <v>0</v>
      </c>
      <c r="J73" s="197">
        <v>0</v>
      </c>
      <c r="K73" s="197">
        <v>305</v>
      </c>
      <c r="L73" s="197">
        <v>0</v>
      </c>
      <c r="M73" s="197">
        <v>0</v>
      </c>
      <c r="N73" s="197">
        <v>0</v>
      </c>
      <c r="O73" s="197">
        <v>0</v>
      </c>
      <c r="P73" s="197">
        <v>0</v>
      </c>
    </row>
    <row r="74" spans="1:16">
      <c r="A74" t="s">
        <v>116</v>
      </c>
      <c r="C74" s="24">
        <v>33</v>
      </c>
      <c r="D74" s="24">
        <v>0</v>
      </c>
      <c r="E74" s="24">
        <v>0</v>
      </c>
      <c r="F74" s="24">
        <v>0</v>
      </c>
      <c r="G74" s="197">
        <v>149</v>
      </c>
      <c r="H74" s="197">
        <v>0</v>
      </c>
      <c r="I74" s="197">
        <v>0</v>
      </c>
      <c r="J74" s="197">
        <v>0</v>
      </c>
      <c r="K74" s="197">
        <v>305</v>
      </c>
      <c r="L74" s="197">
        <v>0</v>
      </c>
      <c r="M74" s="197">
        <v>0</v>
      </c>
      <c r="N74" s="197">
        <v>0</v>
      </c>
      <c r="O74" s="197">
        <v>0</v>
      </c>
      <c r="P74" s="197">
        <v>0</v>
      </c>
    </row>
    <row r="75" spans="1:16">
      <c r="A75" t="s">
        <v>117</v>
      </c>
      <c r="C75" s="24">
        <v>33</v>
      </c>
      <c r="D75" s="24">
        <v>0</v>
      </c>
      <c r="E75" s="24">
        <v>0</v>
      </c>
      <c r="F75" s="24">
        <v>0</v>
      </c>
      <c r="G75" s="197">
        <v>151</v>
      </c>
      <c r="H75" s="197">
        <v>0</v>
      </c>
      <c r="I75" s="197">
        <v>0</v>
      </c>
      <c r="J75" s="197">
        <v>0</v>
      </c>
      <c r="K75" s="197">
        <v>305</v>
      </c>
      <c r="L75" s="197">
        <v>0</v>
      </c>
      <c r="M75" s="197">
        <v>0</v>
      </c>
      <c r="N75" s="197">
        <v>0</v>
      </c>
      <c r="O75" s="197">
        <v>0</v>
      </c>
      <c r="P75" s="197">
        <v>0</v>
      </c>
    </row>
    <row r="76" spans="1:16">
      <c r="A76" t="s">
        <v>118</v>
      </c>
      <c r="C76" s="24">
        <v>33</v>
      </c>
      <c r="D76" s="24">
        <v>0</v>
      </c>
      <c r="E76" s="24">
        <v>0</v>
      </c>
      <c r="F76" s="24">
        <v>0</v>
      </c>
      <c r="G76" s="197">
        <v>151</v>
      </c>
      <c r="H76" s="197">
        <v>0</v>
      </c>
      <c r="I76" s="197">
        <v>0</v>
      </c>
      <c r="J76" s="197">
        <v>0</v>
      </c>
      <c r="K76" s="197">
        <v>305</v>
      </c>
      <c r="L76" s="197">
        <v>0</v>
      </c>
      <c r="M76" s="197">
        <v>0</v>
      </c>
      <c r="N76" s="197">
        <v>0</v>
      </c>
      <c r="O76" s="197">
        <v>0</v>
      </c>
      <c r="P76" s="197">
        <v>0</v>
      </c>
    </row>
    <row r="77" spans="1:16">
      <c r="A77" t="s">
        <v>119</v>
      </c>
      <c r="C77" s="24">
        <v>33</v>
      </c>
      <c r="D77" s="24">
        <v>0</v>
      </c>
      <c r="E77" s="24">
        <v>0</v>
      </c>
      <c r="F77" s="24">
        <v>0</v>
      </c>
      <c r="G77" s="197">
        <v>151</v>
      </c>
      <c r="H77" s="197">
        <v>0</v>
      </c>
      <c r="I77" s="197">
        <v>0</v>
      </c>
      <c r="J77" s="197">
        <v>0</v>
      </c>
      <c r="K77" s="197">
        <v>310</v>
      </c>
      <c r="L77" s="197">
        <v>0</v>
      </c>
      <c r="M77" s="197">
        <v>0</v>
      </c>
      <c r="N77" s="197">
        <v>0</v>
      </c>
      <c r="O77" s="197">
        <v>0</v>
      </c>
      <c r="P77" s="197">
        <v>0</v>
      </c>
    </row>
    <row r="78" spans="1:16">
      <c r="A78" t="s">
        <v>120</v>
      </c>
      <c r="C78" s="24">
        <v>33</v>
      </c>
      <c r="D78" s="24">
        <v>0</v>
      </c>
      <c r="E78" s="24">
        <v>0</v>
      </c>
      <c r="F78" s="24">
        <v>0</v>
      </c>
      <c r="G78" s="197">
        <v>151</v>
      </c>
      <c r="H78" s="197">
        <v>0</v>
      </c>
      <c r="I78" s="197">
        <v>0</v>
      </c>
      <c r="J78" s="197">
        <v>0</v>
      </c>
      <c r="K78" s="197">
        <v>310</v>
      </c>
      <c r="L78" s="197">
        <v>0</v>
      </c>
      <c r="M78" s="197">
        <v>0</v>
      </c>
      <c r="N78" s="197">
        <v>0</v>
      </c>
      <c r="O78" s="197">
        <v>0</v>
      </c>
      <c r="P78" s="197">
        <v>0</v>
      </c>
    </row>
    <row r="79" spans="1:16">
      <c r="A79" t="s">
        <v>121</v>
      </c>
      <c r="C79" s="24">
        <v>33</v>
      </c>
      <c r="D79" s="24">
        <v>0</v>
      </c>
      <c r="E79" s="24">
        <v>0</v>
      </c>
      <c r="F79" s="24">
        <v>0</v>
      </c>
      <c r="G79" s="197">
        <v>151</v>
      </c>
      <c r="H79" s="197">
        <v>0</v>
      </c>
      <c r="I79" s="197">
        <v>0</v>
      </c>
      <c r="J79" s="197">
        <v>0</v>
      </c>
      <c r="K79" s="197">
        <v>310</v>
      </c>
      <c r="L79" s="197">
        <v>0</v>
      </c>
      <c r="M79" s="197">
        <v>0</v>
      </c>
      <c r="N79" s="197">
        <v>0</v>
      </c>
      <c r="O79" s="197">
        <v>0</v>
      </c>
      <c r="P79" s="197">
        <v>0</v>
      </c>
    </row>
    <row r="80" spans="1:16">
      <c r="A80" t="s">
        <v>122</v>
      </c>
      <c r="C80" s="24">
        <v>34</v>
      </c>
      <c r="D80" s="24">
        <v>0</v>
      </c>
      <c r="E80" s="24">
        <v>0</v>
      </c>
      <c r="F80" s="24">
        <v>0</v>
      </c>
      <c r="G80" s="197">
        <v>152</v>
      </c>
      <c r="H80" s="197">
        <v>0</v>
      </c>
      <c r="I80" s="197">
        <v>0</v>
      </c>
      <c r="J80" s="197">
        <v>0</v>
      </c>
      <c r="K80" s="197">
        <v>310</v>
      </c>
      <c r="L80" s="197">
        <v>0</v>
      </c>
      <c r="M80" s="197">
        <v>0</v>
      </c>
      <c r="N80" s="197">
        <v>0</v>
      </c>
      <c r="O80" s="197">
        <v>0</v>
      </c>
      <c r="P80" s="197">
        <v>0</v>
      </c>
    </row>
    <row r="81" spans="1:16">
      <c r="A81" t="s">
        <v>123</v>
      </c>
      <c r="C81" s="24">
        <v>34</v>
      </c>
      <c r="D81" s="24">
        <v>0</v>
      </c>
      <c r="E81" s="24">
        <v>0</v>
      </c>
      <c r="F81" s="24">
        <v>0</v>
      </c>
      <c r="G81" s="197">
        <v>152</v>
      </c>
      <c r="H81" s="197">
        <v>0</v>
      </c>
      <c r="I81" s="197">
        <v>0</v>
      </c>
      <c r="J81" s="197">
        <v>0</v>
      </c>
      <c r="K81" s="197">
        <v>310</v>
      </c>
      <c r="L81" s="197">
        <v>0</v>
      </c>
      <c r="M81" s="197">
        <v>0</v>
      </c>
      <c r="N81" s="197">
        <v>0</v>
      </c>
      <c r="O81" s="197">
        <v>0</v>
      </c>
      <c r="P81" s="197">
        <v>0</v>
      </c>
    </row>
    <row r="82" spans="1:16">
      <c r="A82" t="s">
        <v>124</v>
      </c>
      <c r="C82" s="24">
        <v>34</v>
      </c>
      <c r="D82" s="24">
        <v>0</v>
      </c>
      <c r="E82" s="24">
        <v>0</v>
      </c>
      <c r="F82" s="24">
        <v>0</v>
      </c>
      <c r="G82" s="197">
        <v>152</v>
      </c>
      <c r="H82" s="197">
        <v>0</v>
      </c>
      <c r="I82" s="197">
        <v>0</v>
      </c>
      <c r="J82" s="197">
        <v>0</v>
      </c>
      <c r="K82" s="197">
        <v>310</v>
      </c>
      <c r="L82" s="197">
        <v>0</v>
      </c>
      <c r="M82" s="197">
        <v>0</v>
      </c>
      <c r="N82" s="197">
        <v>0</v>
      </c>
      <c r="O82" s="197">
        <v>0</v>
      </c>
      <c r="P82" s="197">
        <v>0</v>
      </c>
    </row>
    <row r="83" spans="1:16">
      <c r="A83" t="s">
        <v>125</v>
      </c>
      <c r="C83" s="24">
        <v>34</v>
      </c>
      <c r="D83" s="24">
        <v>0</v>
      </c>
      <c r="E83" s="24">
        <v>0</v>
      </c>
      <c r="F83" s="24">
        <v>0</v>
      </c>
      <c r="G83" s="197">
        <v>153</v>
      </c>
      <c r="H83" s="197">
        <v>0</v>
      </c>
      <c r="I83" s="197">
        <v>0</v>
      </c>
      <c r="J83" s="197">
        <v>0</v>
      </c>
      <c r="K83" s="197">
        <v>310</v>
      </c>
      <c r="L83" s="197">
        <v>0</v>
      </c>
      <c r="M83" s="197">
        <v>0</v>
      </c>
      <c r="N83" s="197">
        <v>0</v>
      </c>
      <c r="O83" s="197">
        <v>0</v>
      </c>
      <c r="P83" s="197">
        <v>0</v>
      </c>
    </row>
    <row r="84" spans="1:16">
      <c r="A84" t="s">
        <v>126</v>
      </c>
      <c r="C84" s="24">
        <v>34</v>
      </c>
      <c r="D84" s="24">
        <v>0</v>
      </c>
      <c r="E84" s="24">
        <v>0</v>
      </c>
      <c r="F84" s="24">
        <v>0</v>
      </c>
      <c r="G84" s="197">
        <v>153</v>
      </c>
      <c r="H84" s="197">
        <v>0</v>
      </c>
      <c r="I84" s="197">
        <v>0</v>
      </c>
      <c r="J84" s="197">
        <v>0</v>
      </c>
      <c r="K84" s="197">
        <v>310</v>
      </c>
      <c r="L84" s="197">
        <v>0</v>
      </c>
      <c r="M84" s="197">
        <v>0</v>
      </c>
      <c r="N84" s="197">
        <v>0</v>
      </c>
      <c r="O84" s="197">
        <v>0</v>
      </c>
      <c r="P84" s="197">
        <v>0</v>
      </c>
    </row>
    <row r="85" spans="1:16">
      <c r="A85" t="s">
        <v>127</v>
      </c>
      <c r="C85" s="24">
        <v>34</v>
      </c>
      <c r="D85" s="24">
        <v>0</v>
      </c>
      <c r="E85" s="24">
        <v>0</v>
      </c>
      <c r="F85" s="24">
        <v>0</v>
      </c>
      <c r="G85" s="197">
        <v>153</v>
      </c>
      <c r="H85" s="197">
        <v>0</v>
      </c>
      <c r="I85" s="197">
        <v>0</v>
      </c>
      <c r="J85" s="197">
        <v>0</v>
      </c>
      <c r="K85" s="197">
        <v>310</v>
      </c>
      <c r="L85" s="197">
        <v>0</v>
      </c>
      <c r="M85" s="197">
        <v>0</v>
      </c>
      <c r="N85" s="197">
        <v>0</v>
      </c>
      <c r="O85" s="197">
        <v>0</v>
      </c>
      <c r="P85" s="197">
        <v>0</v>
      </c>
    </row>
    <row r="86" spans="1:16">
      <c r="A86" t="s">
        <v>128</v>
      </c>
      <c r="C86" s="24">
        <v>34</v>
      </c>
      <c r="D86" s="24">
        <v>0</v>
      </c>
      <c r="E86" s="24">
        <v>0</v>
      </c>
      <c r="F86" s="24">
        <v>0</v>
      </c>
      <c r="G86" s="197">
        <v>153</v>
      </c>
      <c r="H86" s="197">
        <v>0</v>
      </c>
      <c r="I86" s="197">
        <v>0</v>
      </c>
      <c r="J86" s="197">
        <v>0</v>
      </c>
      <c r="K86" s="197">
        <v>310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</row>
    <row r="87" spans="1:16">
      <c r="A87" t="s">
        <v>129</v>
      </c>
      <c r="C87" s="24">
        <v>34</v>
      </c>
      <c r="D87" s="24">
        <v>0</v>
      </c>
      <c r="E87" s="24">
        <v>0</v>
      </c>
      <c r="F87" s="24">
        <v>0</v>
      </c>
      <c r="G87" s="197">
        <v>153</v>
      </c>
      <c r="H87" s="197">
        <v>0</v>
      </c>
      <c r="I87" s="197">
        <v>0</v>
      </c>
      <c r="J87" s="197">
        <v>0</v>
      </c>
      <c r="K87" s="197">
        <v>315</v>
      </c>
      <c r="L87" s="197">
        <v>0</v>
      </c>
      <c r="M87" s="197">
        <v>0</v>
      </c>
      <c r="N87" s="197">
        <v>0</v>
      </c>
      <c r="O87" s="197">
        <v>0</v>
      </c>
      <c r="P87" s="197">
        <v>0</v>
      </c>
    </row>
    <row r="88" spans="1:16">
      <c r="A88" t="s">
        <v>130</v>
      </c>
      <c r="C88" s="24">
        <v>34</v>
      </c>
      <c r="D88" s="24">
        <v>0</v>
      </c>
      <c r="E88" s="24">
        <v>0</v>
      </c>
      <c r="F88" s="24">
        <v>0</v>
      </c>
      <c r="G88" s="197">
        <v>153</v>
      </c>
      <c r="H88" s="197">
        <v>0</v>
      </c>
      <c r="I88" s="197">
        <v>0</v>
      </c>
      <c r="J88" s="197">
        <v>0</v>
      </c>
      <c r="K88" s="197">
        <v>315</v>
      </c>
      <c r="L88" s="197">
        <v>0</v>
      </c>
      <c r="M88" s="197">
        <v>0</v>
      </c>
      <c r="N88" s="197">
        <v>0</v>
      </c>
      <c r="O88" s="197">
        <v>0</v>
      </c>
      <c r="P88" s="197">
        <v>0</v>
      </c>
    </row>
    <row r="89" spans="1:16">
      <c r="A89" t="s">
        <v>131</v>
      </c>
      <c r="C89" s="24">
        <v>34</v>
      </c>
      <c r="D89" s="24">
        <v>0</v>
      </c>
      <c r="E89" s="24">
        <v>0</v>
      </c>
      <c r="F89" s="24">
        <v>0</v>
      </c>
      <c r="G89" s="197">
        <v>153</v>
      </c>
      <c r="H89" s="197">
        <v>0</v>
      </c>
      <c r="I89" s="197">
        <v>0</v>
      </c>
      <c r="J89" s="197">
        <v>0</v>
      </c>
      <c r="K89" s="197">
        <v>315</v>
      </c>
      <c r="L89" s="197">
        <v>0</v>
      </c>
      <c r="M89" s="197">
        <v>0</v>
      </c>
      <c r="N89" s="197">
        <v>0</v>
      </c>
      <c r="O89" s="197">
        <v>0</v>
      </c>
      <c r="P89" s="197">
        <v>0</v>
      </c>
    </row>
    <row r="90" spans="1:16">
      <c r="A90" t="s">
        <v>132</v>
      </c>
      <c r="C90" s="24">
        <v>34</v>
      </c>
      <c r="D90" s="24">
        <v>0</v>
      </c>
      <c r="E90" s="24">
        <v>0</v>
      </c>
      <c r="F90" s="24">
        <v>0</v>
      </c>
      <c r="G90" s="197">
        <v>153</v>
      </c>
      <c r="H90" s="197">
        <v>0</v>
      </c>
      <c r="I90" s="197">
        <v>0</v>
      </c>
      <c r="J90" s="197">
        <v>0</v>
      </c>
      <c r="K90" s="197">
        <v>315</v>
      </c>
      <c r="L90" s="197">
        <v>0</v>
      </c>
      <c r="M90" s="197">
        <v>0</v>
      </c>
      <c r="N90" s="197">
        <v>0</v>
      </c>
      <c r="O90" s="197">
        <v>0</v>
      </c>
      <c r="P90" s="197">
        <v>0</v>
      </c>
    </row>
    <row r="91" spans="1:16">
      <c r="A91" t="s">
        <v>133</v>
      </c>
      <c r="C91" s="24">
        <v>36</v>
      </c>
      <c r="D91" s="24">
        <v>0</v>
      </c>
      <c r="E91" s="24">
        <v>0</v>
      </c>
      <c r="F91" s="24">
        <v>0</v>
      </c>
      <c r="G91" s="197">
        <v>155</v>
      </c>
      <c r="H91" s="197">
        <v>0</v>
      </c>
      <c r="I91" s="197">
        <v>0</v>
      </c>
      <c r="J91" s="197">
        <v>0</v>
      </c>
      <c r="K91" s="197">
        <v>315</v>
      </c>
      <c r="L91" s="197">
        <v>0</v>
      </c>
      <c r="M91" s="197">
        <v>0</v>
      </c>
      <c r="N91" s="197">
        <v>0</v>
      </c>
      <c r="O91" s="197">
        <v>0</v>
      </c>
      <c r="P91" s="197">
        <v>0</v>
      </c>
    </row>
    <row r="92" spans="1:16">
      <c r="A92" t="s">
        <v>134</v>
      </c>
      <c r="C92" s="24">
        <v>36</v>
      </c>
      <c r="D92" s="24">
        <v>0</v>
      </c>
      <c r="E92" s="24">
        <v>0</v>
      </c>
      <c r="F92" s="24">
        <v>0</v>
      </c>
      <c r="G92" s="197">
        <v>155</v>
      </c>
      <c r="H92" s="197">
        <v>0</v>
      </c>
      <c r="I92" s="197">
        <v>0</v>
      </c>
      <c r="J92" s="197">
        <v>0</v>
      </c>
      <c r="K92" s="197">
        <v>315</v>
      </c>
      <c r="L92" s="197">
        <v>0</v>
      </c>
      <c r="M92" s="197">
        <v>0</v>
      </c>
      <c r="N92" s="197">
        <v>0</v>
      </c>
      <c r="O92" s="197">
        <v>0</v>
      </c>
      <c r="P92" s="197">
        <v>0</v>
      </c>
    </row>
    <row r="93" spans="1:16">
      <c r="A93" t="s">
        <v>135</v>
      </c>
      <c r="C93" s="24">
        <v>36</v>
      </c>
      <c r="D93" s="24">
        <v>0</v>
      </c>
      <c r="E93" s="24">
        <v>0</v>
      </c>
      <c r="F93" s="24">
        <v>0</v>
      </c>
      <c r="G93" s="197">
        <v>155</v>
      </c>
      <c r="H93" s="197">
        <v>0</v>
      </c>
      <c r="I93" s="197">
        <v>0</v>
      </c>
      <c r="J93" s="197">
        <v>0</v>
      </c>
      <c r="K93" s="197">
        <v>282.22000000000003</v>
      </c>
      <c r="L93" s="197">
        <v>0</v>
      </c>
      <c r="M93" s="197">
        <v>0</v>
      </c>
      <c r="N93" s="197">
        <v>0</v>
      </c>
      <c r="O93" s="197">
        <v>0</v>
      </c>
      <c r="P93" s="197">
        <v>0</v>
      </c>
    </row>
    <row r="94" spans="1:16">
      <c r="A94" t="s">
        <v>136</v>
      </c>
      <c r="C94" s="24">
        <v>37</v>
      </c>
      <c r="D94" s="24">
        <v>0</v>
      </c>
      <c r="E94" s="24">
        <v>0</v>
      </c>
      <c r="F94" s="24">
        <v>0</v>
      </c>
      <c r="G94" s="197">
        <v>155</v>
      </c>
      <c r="H94" s="197">
        <v>0</v>
      </c>
      <c r="I94" s="197">
        <v>0</v>
      </c>
      <c r="J94" s="197">
        <v>0</v>
      </c>
      <c r="K94" s="197">
        <v>282.22000000000003</v>
      </c>
      <c r="L94" s="197">
        <v>0</v>
      </c>
      <c r="M94" s="197">
        <v>0</v>
      </c>
      <c r="N94" s="197">
        <v>0</v>
      </c>
      <c r="O94" s="197">
        <v>0</v>
      </c>
      <c r="P94" s="197">
        <v>0</v>
      </c>
    </row>
    <row r="95" spans="1:16">
      <c r="A95" t="s">
        <v>137</v>
      </c>
      <c r="C95" s="24">
        <v>37</v>
      </c>
      <c r="D95" s="24">
        <v>0</v>
      </c>
      <c r="E95" s="24">
        <v>0</v>
      </c>
      <c r="F95" s="24">
        <v>0</v>
      </c>
      <c r="G95" s="197">
        <v>155</v>
      </c>
      <c r="H95" s="197">
        <v>0</v>
      </c>
      <c r="I95" s="197">
        <v>0</v>
      </c>
      <c r="J95" s="197">
        <v>0</v>
      </c>
      <c r="K95" s="197">
        <v>281.22000000000003</v>
      </c>
      <c r="L95" s="197">
        <v>0</v>
      </c>
      <c r="M95" s="197">
        <v>0</v>
      </c>
      <c r="N95" s="197">
        <v>0</v>
      </c>
      <c r="O95" s="197">
        <v>0</v>
      </c>
      <c r="P95" s="197">
        <v>0</v>
      </c>
    </row>
    <row r="96" spans="1:16">
      <c r="A96" t="s">
        <v>138</v>
      </c>
      <c r="C96" s="24">
        <v>37</v>
      </c>
      <c r="D96" s="24">
        <v>0</v>
      </c>
      <c r="E96" s="24">
        <v>0</v>
      </c>
      <c r="F96" s="24">
        <v>0</v>
      </c>
      <c r="G96" s="197">
        <v>155</v>
      </c>
      <c r="H96" s="197">
        <v>0</v>
      </c>
      <c r="I96" s="197">
        <v>0</v>
      </c>
      <c r="J96" s="197">
        <v>0</v>
      </c>
      <c r="K96" s="197">
        <v>281.22000000000003</v>
      </c>
      <c r="L96" s="197">
        <v>0</v>
      </c>
      <c r="M96" s="197">
        <v>0</v>
      </c>
      <c r="N96" s="197">
        <v>0</v>
      </c>
      <c r="O96" s="197">
        <v>0</v>
      </c>
      <c r="P96" s="197">
        <v>0</v>
      </c>
    </row>
    <row r="97" spans="1:17">
      <c r="A97" t="s">
        <v>139</v>
      </c>
      <c r="C97" s="24">
        <v>38</v>
      </c>
      <c r="D97" s="24">
        <v>0</v>
      </c>
      <c r="E97" s="24">
        <v>0</v>
      </c>
      <c r="F97" s="24">
        <v>0</v>
      </c>
      <c r="G97" s="197">
        <v>155</v>
      </c>
      <c r="H97" s="197">
        <v>0</v>
      </c>
      <c r="I97" s="197">
        <v>0</v>
      </c>
      <c r="J97" s="197">
        <v>0</v>
      </c>
      <c r="K97" s="197">
        <v>280.22000000000003</v>
      </c>
      <c r="L97" s="197">
        <v>0</v>
      </c>
      <c r="M97" s="197">
        <v>0</v>
      </c>
      <c r="N97" s="197">
        <v>0</v>
      </c>
      <c r="O97" s="197">
        <v>0</v>
      </c>
      <c r="P97" s="197">
        <v>0</v>
      </c>
    </row>
    <row r="98" spans="1:17">
      <c r="A98" t="s">
        <v>140</v>
      </c>
      <c r="C98" s="24">
        <v>38</v>
      </c>
      <c r="D98" s="24">
        <v>0</v>
      </c>
      <c r="E98" s="24">
        <v>0</v>
      </c>
      <c r="F98" s="24">
        <v>0</v>
      </c>
      <c r="G98" s="197">
        <v>155</v>
      </c>
      <c r="H98" s="197">
        <v>0</v>
      </c>
      <c r="I98" s="197">
        <v>0</v>
      </c>
      <c r="J98" s="197">
        <v>0</v>
      </c>
      <c r="K98" s="197">
        <v>280.22000000000003</v>
      </c>
      <c r="L98" s="197">
        <v>0</v>
      </c>
      <c r="M98" s="197">
        <v>0</v>
      </c>
      <c r="N98" s="197">
        <v>0</v>
      </c>
      <c r="O98" s="197">
        <v>0</v>
      </c>
      <c r="P98" s="197">
        <v>0</v>
      </c>
    </row>
    <row r="99" spans="1:17">
      <c r="A99" s="114" t="s">
        <v>324</v>
      </c>
      <c r="B99" s="114">
        <f t="shared" ref="B99:Q99" si="0">SUM(B3:B98)/4000</f>
        <v>0</v>
      </c>
      <c r="C99" s="114">
        <f t="shared" si="0"/>
        <v>0.85175000000000001</v>
      </c>
      <c r="D99" s="114">
        <f t="shared" si="0"/>
        <v>0</v>
      </c>
      <c r="E99" s="114">
        <f t="shared" si="0"/>
        <v>0</v>
      </c>
      <c r="F99" s="114">
        <f t="shared" si="0"/>
        <v>0</v>
      </c>
      <c r="G99" s="114">
        <f t="shared" si="0"/>
        <v>3.71075</v>
      </c>
      <c r="H99" s="114">
        <f t="shared" si="0"/>
        <v>0</v>
      </c>
      <c r="I99" s="114">
        <f t="shared" si="0"/>
        <v>0</v>
      </c>
      <c r="J99" s="114">
        <f t="shared" si="0"/>
        <v>0</v>
      </c>
      <c r="K99" s="114">
        <f t="shared" si="0"/>
        <v>6.7572700000000028</v>
      </c>
      <c r="L99" s="114">
        <f t="shared" si="0"/>
        <v>0</v>
      </c>
      <c r="M99" s="114">
        <f t="shared" si="0"/>
        <v>0</v>
      </c>
      <c r="N99" s="114">
        <f t="shared" si="0"/>
        <v>0</v>
      </c>
      <c r="O99" s="114">
        <f t="shared" si="0"/>
        <v>0</v>
      </c>
      <c r="P99" s="114">
        <f t="shared" si="0"/>
        <v>0</v>
      </c>
      <c r="Q99" s="114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454</v>
      </c>
      <c r="AU1" t="s">
        <v>453</v>
      </c>
      <c r="AV1" t="s">
        <v>420</v>
      </c>
      <c r="AW1" t="s">
        <v>426</v>
      </c>
      <c r="AX1" t="s">
        <v>430</v>
      </c>
    </row>
    <row r="2" spans="1:51">
      <c r="A2" s="216"/>
    </row>
    <row r="3" spans="1:51">
      <c r="A3" t="s">
        <v>45</v>
      </c>
      <c r="B3" s="197">
        <v>0</v>
      </c>
      <c r="C3" s="197">
        <v>0</v>
      </c>
      <c r="D3" s="197">
        <v>17.52</v>
      </c>
      <c r="E3" s="197">
        <v>0</v>
      </c>
      <c r="F3" s="197">
        <v>0</v>
      </c>
      <c r="G3" s="197">
        <v>28.62</v>
      </c>
      <c r="H3" s="197">
        <v>0</v>
      </c>
      <c r="I3" s="197">
        <v>0</v>
      </c>
      <c r="J3" s="197">
        <v>36.82</v>
      </c>
      <c r="K3" s="197">
        <v>17.18</v>
      </c>
      <c r="L3" s="197">
        <v>3.36</v>
      </c>
      <c r="M3" s="197">
        <v>15.54</v>
      </c>
      <c r="N3" s="197">
        <v>1.1299999999999999</v>
      </c>
      <c r="O3" s="197">
        <v>2.4700000000000002</v>
      </c>
      <c r="P3" s="197">
        <v>0.69</v>
      </c>
      <c r="Q3" s="197">
        <v>0.3</v>
      </c>
      <c r="R3" s="197">
        <v>0.63</v>
      </c>
      <c r="S3" s="197">
        <v>0.39</v>
      </c>
      <c r="T3" s="197">
        <v>0</v>
      </c>
      <c r="U3" s="197">
        <v>1.75</v>
      </c>
      <c r="V3" s="197">
        <v>0.17</v>
      </c>
      <c r="W3" s="197">
        <v>5.77</v>
      </c>
      <c r="X3" s="197">
        <v>1.45</v>
      </c>
      <c r="Y3" s="197">
        <v>0</v>
      </c>
      <c r="Z3" s="197">
        <v>2.74</v>
      </c>
      <c r="AA3" s="197">
        <v>1.0900000000000001</v>
      </c>
      <c r="AB3" s="197">
        <v>0</v>
      </c>
      <c r="AC3" s="197">
        <v>2.29</v>
      </c>
      <c r="AD3" s="197">
        <v>12.46</v>
      </c>
      <c r="AE3" s="197">
        <v>0</v>
      </c>
      <c r="AF3" s="197">
        <v>0</v>
      </c>
      <c r="AG3" s="197">
        <v>30.43</v>
      </c>
      <c r="AH3" s="197">
        <v>0</v>
      </c>
      <c r="AI3" s="197">
        <v>15.56</v>
      </c>
      <c r="AJ3" s="197">
        <v>0</v>
      </c>
      <c r="AK3" s="197">
        <v>0</v>
      </c>
      <c r="AL3" s="197">
        <v>0</v>
      </c>
      <c r="AM3" s="197">
        <v>0</v>
      </c>
      <c r="AN3" s="197">
        <v>0</v>
      </c>
      <c r="AO3" s="197">
        <v>381.32</v>
      </c>
      <c r="AP3" s="197">
        <v>0</v>
      </c>
      <c r="AQ3" s="197">
        <v>0</v>
      </c>
      <c r="AR3" s="197">
        <v>0</v>
      </c>
      <c r="AS3" s="197">
        <v>0</v>
      </c>
      <c r="AT3" s="197">
        <v>0</v>
      </c>
      <c r="AU3" s="197">
        <v>0</v>
      </c>
      <c r="AV3" s="197">
        <v>0</v>
      </c>
      <c r="AW3" s="197">
        <v>0</v>
      </c>
      <c r="AX3" s="197">
        <v>0</v>
      </c>
      <c r="AY3" s="197">
        <v>0</v>
      </c>
    </row>
    <row r="4" spans="1:51">
      <c r="A4" t="s">
        <v>46</v>
      </c>
      <c r="B4" s="197">
        <v>0</v>
      </c>
      <c r="C4" s="197">
        <v>0</v>
      </c>
      <c r="D4" s="197">
        <v>17.52</v>
      </c>
      <c r="E4" s="197">
        <v>0</v>
      </c>
      <c r="F4" s="197">
        <v>0</v>
      </c>
      <c r="G4" s="197">
        <v>28.62</v>
      </c>
      <c r="H4" s="197">
        <v>0</v>
      </c>
      <c r="I4" s="197">
        <v>0</v>
      </c>
      <c r="J4" s="197">
        <v>36.82</v>
      </c>
      <c r="K4" s="197">
        <v>17.18</v>
      </c>
      <c r="L4" s="197">
        <v>3.36</v>
      </c>
      <c r="M4" s="197">
        <v>15.54</v>
      </c>
      <c r="N4" s="197">
        <v>1.1299999999999999</v>
      </c>
      <c r="O4" s="197">
        <v>2.4700000000000002</v>
      </c>
      <c r="P4" s="197">
        <v>0.69</v>
      </c>
      <c r="Q4" s="197">
        <v>0.3</v>
      </c>
      <c r="R4" s="197">
        <v>0.63</v>
      </c>
      <c r="S4" s="197">
        <v>0.39</v>
      </c>
      <c r="T4" s="197">
        <v>0</v>
      </c>
      <c r="U4" s="197">
        <v>1.75</v>
      </c>
      <c r="V4" s="197">
        <v>0.17</v>
      </c>
      <c r="W4" s="197">
        <v>5.77</v>
      </c>
      <c r="X4" s="197">
        <v>1.45</v>
      </c>
      <c r="Y4" s="197">
        <v>0</v>
      </c>
      <c r="Z4" s="197">
        <v>2.74</v>
      </c>
      <c r="AA4" s="197">
        <v>1.0900000000000001</v>
      </c>
      <c r="AB4" s="197">
        <v>0</v>
      </c>
      <c r="AC4" s="197">
        <v>2.29</v>
      </c>
      <c r="AD4" s="197">
        <v>12.46</v>
      </c>
      <c r="AE4" s="197">
        <v>0</v>
      </c>
      <c r="AF4" s="197">
        <v>0</v>
      </c>
      <c r="AG4" s="197">
        <v>30.43</v>
      </c>
      <c r="AH4" s="197">
        <v>0</v>
      </c>
      <c r="AI4" s="197">
        <v>15.56</v>
      </c>
      <c r="AJ4" s="197">
        <v>0</v>
      </c>
      <c r="AK4" s="197">
        <v>0</v>
      </c>
      <c r="AL4" s="197">
        <v>0</v>
      </c>
      <c r="AM4" s="197">
        <v>0</v>
      </c>
      <c r="AN4" s="197">
        <v>0</v>
      </c>
      <c r="AO4" s="197">
        <v>381.32</v>
      </c>
      <c r="AP4" s="197">
        <v>0</v>
      </c>
      <c r="AQ4" s="197">
        <v>0</v>
      </c>
      <c r="AR4" s="197">
        <v>0</v>
      </c>
      <c r="AS4" s="197">
        <v>0</v>
      </c>
      <c r="AT4" s="197">
        <v>0</v>
      </c>
      <c r="AU4" s="197">
        <v>0</v>
      </c>
      <c r="AV4" s="197">
        <v>0</v>
      </c>
      <c r="AW4" s="197">
        <v>0</v>
      </c>
      <c r="AX4" s="197">
        <v>0</v>
      </c>
      <c r="AY4" s="197">
        <v>0</v>
      </c>
    </row>
    <row r="5" spans="1:51">
      <c r="A5" t="s">
        <v>47</v>
      </c>
      <c r="B5" s="197">
        <v>0</v>
      </c>
      <c r="C5" s="197">
        <v>0</v>
      </c>
      <c r="D5" s="197">
        <v>17.52</v>
      </c>
      <c r="E5" s="197">
        <v>0</v>
      </c>
      <c r="F5" s="197">
        <v>0</v>
      </c>
      <c r="G5" s="197">
        <v>28.62</v>
      </c>
      <c r="H5" s="197">
        <v>0</v>
      </c>
      <c r="I5" s="197">
        <v>0</v>
      </c>
      <c r="J5" s="197">
        <v>36.82</v>
      </c>
      <c r="K5" s="197">
        <v>17.18</v>
      </c>
      <c r="L5" s="197">
        <v>3.36</v>
      </c>
      <c r="M5" s="197">
        <v>15.54</v>
      </c>
      <c r="N5" s="197">
        <v>1.1299999999999999</v>
      </c>
      <c r="O5" s="197">
        <v>2.4700000000000002</v>
      </c>
      <c r="P5" s="197">
        <v>0.69</v>
      </c>
      <c r="Q5" s="197">
        <v>0.3</v>
      </c>
      <c r="R5" s="197">
        <v>0.63</v>
      </c>
      <c r="S5" s="197">
        <v>0.39</v>
      </c>
      <c r="T5" s="197">
        <v>0</v>
      </c>
      <c r="U5" s="197">
        <v>1.75</v>
      </c>
      <c r="V5" s="197">
        <v>0.17</v>
      </c>
      <c r="W5" s="197">
        <v>5.77</v>
      </c>
      <c r="X5" s="197">
        <v>1.45</v>
      </c>
      <c r="Y5" s="197">
        <v>0</v>
      </c>
      <c r="Z5" s="197">
        <v>2.74</v>
      </c>
      <c r="AA5" s="197">
        <v>1.0900000000000001</v>
      </c>
      <c r="AB5" s="197">
        <v>0</v>
      </c>
      <c r="AC5" s="197">
        <v>2.29</v>
      </c>
      <c r="AD5" s="197">
        <v>12.46</v>
      </c>
      <c r="AE5" s="197">
        <v>0</v>
      </c>
      <c r="AF5" s="197">
        <v>0</v>
      </c>
      <c r="AG5" s="197">
        <v>30.43</v>
      </c>
      <c r="AH5" s="197">
        <v>0</v>
      </c>
      <c r="AI5" s="197">
        <v>15.56</v>
      </c>
      <c r="AJ5" s="197">
        <v>0</v>
      </c>
      <c r="AK5" s="197">
        <v>0</v>
      </c>
      <c r="AL5" s="197">
        <v>0</v>
      </c>
      <c r="AM5" s="197">
        <v>0</v>
      </c>
      <c r="AN5" s="197">
        <v>0</v>
      </c>
      <c r="AO5" s="197">
        <v>381.32</v>
      </c>
      <c r="AP5" s="197">
        <v>0</v>
      </c>
      <c r="AQ5" s="197">
        <v>0</v>
      </c>
      <c r="AR5" s="197">
        <v>0</v>
      </c>
      <c r="AS5" s="197">
        <v>0</v>
      </c>
      <c r="AT5" s="197">
        <v>0</v>
      </c>
      <c r="AU5" s="197">
        <v>0</v>
      </c>
      <c r="AV5" s="197">
        <v>0</v>
      </c>
      <c r="AW5" s="197">
        <v>0</v>
      </c>
      <c r="AX5" s="197">
        <v>0</v>
      </c>
      <c r="AY5" s="197">
        <v>0</v>
      </c>
    </row>
    <row r="6" spans="1:51">
      <c r="A6" t="s">
        <v>48</v>
      </c>
      <c r="B6" s="197">
        <v>0</v>
      </c>
      <c r="C6" s="197">
        <v>0</v>
      </c>
      <c r="D6" s="197">
        <v>17.52</v>
      </c>
      <c r="E6" s="197">
        <v>0</v>
      </c>
      <c r="F6" s="197">
        <v>0</v>
      </c>
      <c r="G6" s="197">
        <v>28.62</v>
      </c>
      <c r="H6" s="197">
        <v>0</v>
      </c>
      <c r="I6" s="197">
        <v>0</v>
      </c>
      <c r="J6" s="197">
        <v>36.82</v>
      </c>
      <c r="K6" s="197">
        <v>17.18</v>
      </c>
      <c r="L6" s="197">
        <v>3.36</v>
      </c>
      <c r="M6" s="197">
        <v>15.54</v>
      </c>
      <c r="N6" s="197">
        <v>1.1299999999999999</v>
      </c>
      <c r="O6" s="197">
        <v>2.4700000000000002</v>
      </c>
      <c r="P6" s="197">
        <v>0.69</v>
      </c>
      <c r="Q6" s="197">
        <v>0.3</v>
      </c>
      <c r="R6" s="197">
        <v>0.63</v>
      </c>
      <c r="S6" s="197">
        <v>0.39</v>
      </c>
      <c r="T6" s="197">
        <v>0</v>
      </c>
      <c r="U6" s="197">
        <v>1.75</v>
      </c>
      <c r="V6" s="197">
        <v>0.17</v>
      </c>
      <c r="W6" s="197">
        <v>5.77</v>
      </c>
      <c r="X6" s="197">
        <v>1.45</v>
      </c>
      <c r="Y6" s="197">
        <v>0</v>
      </c>
      <c r="Z6" s="197">
        <v>2.74</v>
      </c>
      <c r="AA6" s="197">
        <v>1.0900000000000001</v>
      </c>
      <c r="AB6" s="197">
        <v>0</v>
      </c>
      <c r="AC6" s="197">
        <v>2.29</v>
      </c>
      <c r="AD6" s="197">
        <v>12.46</v>
      </c>
      <c r="AE6" s="197">
        <v>0</v>
      </c>
      <c r="AF6" s="197">
        <v>0</v>
      </c>
      <c r="AG6" s="197">
        <v>30.43</v>
      </c>
      <c r="AH6" s="197">
        <v>0</v>
      </c>
      <c r="AI6" s="197">
        <v>15.56</v>
      </c>
      <c r="AJ6" s="197">
        <v>0</v>
      </c>
      <c r="AK6" s="197">
        <v>0</v>
      </c>
      <c r="AL6" s="197">
        <v>0</v>
      </c>
      <c r="AM6" s="197">
        <v>0</v>
      </c>
      <c r="AN6" s="197">
        <v>0</v>
      </c>
      <c r="AO6" s="197">
        <v>381.32</v>
      </c>
      <c r="AP6" s="197">
        <v>0</v>
      </c>
      <c r="AQ6" s="197">
        <v>0</v>
      </c>
      <c r="AR6" s="197">
        <v>0</v>
      </c>
      <c r="AS6" s="197">
        <v>0</v>
      </c>
      <c r="AT6" s="197">
        <v>0</v>
      </c>
      <c r="AU6" s="197">
        <v>0</v>
      </c>
      <c r="AV6" s="197">
        <v>0</v>
      </c>
      <c r="AW6" s="197">
        <v>0</v>
      </c>
      <c r="AX6" s="197">
        <v>0</v>
      </c>
      <c r="AY6" s="197">
        <v>0</v>
      </c>
    </row>
    <row r="7" spans="1:51">
      <c r="A7" t="s">
        <v>49</v>
      </c>
      <c r="B7" s="197">
        <v>0</v>
      </c>
      <c r="C7" s="197">
        <v>0</v>
      </c>
      <c r="D7" s="197">
        <v>17.52</v>
      </c>
      <c r="E7" s="197">
        <v>0</v>
      </c>
      <c r="F7" s="197">
        <v>0</v>
      </c>
      <c r="G7" s="197">
        <v>28.62</v>
      </c>
      <c r="H7" s="197">
        <v>0</v>
      </c>
      <c r="I7" s="197">
        <v>0</v>
      </c>
      <c r="J7" s="197">
        <v>36.82</v>
      </c>
      <c r="K7" s="197">
        <v>17.18</v>
      </c>
      <c r="L7" s="197">
        <v>3.36</v>
      </c>
      <c r="M7" s="197">
        <v>15.54</v>
      </c>
      <c r="N7" s="197">
        <v>1.1299999999999999</v>
      </c>
      <c r="O7" s="197">
        <v>2.4700000000000002</v>
      </c>
      <c r="P7" s="197">
        <v>0.69</v>
      </c>
      <c r="Q7" s="197">
        <v>0.3</v>
      </c>
      <c r="R7" s="197">
        <v>0.63</v>
      </c>
      <c r="S7" s="197">
        <v>0.39</v>
      </c>
      <c r="T7" s="197">
        <v>0</v>
      </c>
      <c r="U7" s="197">
        <v>1.75</v>
      </c>
      <c r="V7" s="197">
        <v>0.17</v>
      </c>
      <c r="W7" s="197">
        <v>5.77</v>
      </c>
      <c r="X7" s="197">
        <v>1.45</v>
      </c>
      <c r="Y7" s="197">
        <v>0</v>
      </c>
      <c r="Z7" s="197">
        <v>2.74</v>
      </c>
      <c r="AA7" s="197">
        <v>1.0900000000000001</v>
      </c>
      <c r="AB7" s="197">
        <v>0</v>
      </c>
      <c r="AC7" s="197">
        <v>2.29</v>
      </c>
      <c r="AD7" s="197">
        <v>12.46</v>
      </c>
      <c r="AE7" s="197">
        <v>0</v>
      </c>
      <c r="AF7" s="197">
        <v>0</v>
      </c>
      <c r="AG7" s="197">
        <v>30.43</v>
      </c>
      <c r="AH7" s="197">
        <v>0</v>
      </c>
      <c r="AI7" s="197">
        <v>15.56</v>
      </c>
      <c r="AJ7" s="197">
        <v>0</v>
      </c>
      <c r="AK7" s="197">
        <v>0</v>
      </c>
      <c r="AL7" s="197">
        <v>0</v>
      </c>
      <c r="AM7" s="197">
        <v>0</v>
      </c>
      <c r="AN7" s="197">
        <v>0</v>
      </c>
      <c r="AO7" s="197">
        <v>381.32</v>
      </c>
      <c r="AP7" s="197">
        <v>0</v>
      </c>
      <c r="AQ7" s="197">
        <v>0</v>
      </c>
      <c r="AR7" s="197">
        <v>0</v>
      </c>
      <c r="AS7" s="197">
        <v>0</v>
      </c>
      <c r="AT7" s="197">
        <v>0</v>
      </c>
      <c r="AU7" s="197">
        <v>0</v>
      </c>
      <c r="AV7" s="197">
        <v>0</v>
      </c>
      <c r="AW7" s="197">
        <v>0</v>
      </c>
      <c r="AX7" s="197">
        <v>0</v>
      </c>
      <c r="AY7" s="197">
        <v>0</v>
      </c>
    </row>
    <row r="8" spans="1:51">
      <c r="A8" t="s">
        <v>50</v>
      </c>
      <c r="B8" s="197">
        <v>0</v>
      </c>
      <c r="C8" s="197">
        <v>0</v>
      </c>
      <c r="D8" s="197">
        <v>17.52</v>
      </c>
      <c r="E8" s="197">
        <v>0</v>
      </c>
      <c r="F8" s="197">
        <v>0</v>
      </c>
      <c r="G8" s="197">
        <v>28.62</v>
      </c>
      <c r="H8" s="197">
        <v>0</v>
      </c>
      <c r="I8" s="197">
        <v>0</v>
      </c>
      <c r="J8" s="197">
        <v>36.82</v>
      </c>
      <c r="K8" s="197">
        <v>17.18</v>
      </c>
      <c r="L8" s="197">
        <v>3.36</v>
      </c>
      <c r="M8" s="197">
        <v>15.54</v>
      </c>
      <c r="N8" s="197">
        <v>1.1299999999999999</v>
      </c>
      <c r="O8" s="197">
        <v>2.4700000000000002</v>
      </c>
      <c r="P8" s="197">
        <v>0.69</v>
      </c>
      <c r="Q8" s="197">
        <v>0.3</v>
      </c>
      <c r="R8" s="197">
        <v>0.63</v>
      </c>
      <c r="S8" s="197">
        <v>0.39</v>
      </c>
      <c r="T8" s="197">
        <v>0</v>
      </c>
      <c r="U8" s="197">
        <v>1.75</v>
      </c>
      <c r="V8" s="197">
        <v>0.17</v>
      </c>
      <c r="W8" s="197">
        <v>5.77</v>
      </c>
      <c r="X8" s="197">
        <v>1.45</v>
      </c>
      <c r="Y8" s="197">
        <v>0</v>
      </c>
      <c r="Z8" s="197">
        <v>2.74</v>
      </c>
      <c r="AA8" s="197">
        <v>1.0900000000000001</v>
      </c>
      <c r="AB8" s="197">
        <v>0</v>
      </c>
      <c r="AC8" s="197">
        <v>2.29</v>
      </c>
      <c r="AD8" s="197">
        <v>12.46</v>
      </c>
      <c r="AE8" s="197">
        <v>0</v>
      </c>
      <c r="AF8" s="197">
        <v>0</v>
      </c>
      <c r="AG8" s="197">
        <v>30.15</v>
      </c>
      <c r="AH8" s="197">
        <v>0</v>
      </c>
      <c r="AI8" s="197">
        <v>15.56</v>
      </c>
      <c r="AJ8" s="197">
        <v>0</v>
      </c>
      <c r="AK8" s="197">
        <v>0</v>
      </c>
      <c r="AL8" s="197">
        <v>0</v>
      </c>
      <c r="AM8" s="197">
        <v>0</v>
      </c>
      <c r="AN8" s="197">
        <v>0</v>
      </c>
      <c r="AO8" s="197">
        <v>381.32</v>
      </c>
      <c r="AP8" s="197">
        <v>0</v>
      </c>
      <c r="AQ8" s="197">
        <v>0</v>
      </c>
      <c r="AR8" s="197">
        <v>0</v>
      </c>
      <c r="AS8" s="197">
        <v>0</v>
      </c>
      <c r="AT8" s="197">
        <v>0</v>
      </c>
      <c r="AU8" s="197">
        <v>0</v>
      </c>
      <c r="AV8" s="197">
        <v>0</v>
      </c>
      <c r="AW8" s="197">
        <v>0</v>
      </c>
      <c r="AX8" s="197">
        <v>0</v>
      </c>
      <c r="AY8" s="197">
        <v>0</v>
      </c>
    </row>
    <row r="9" spans="1:51">
      <c r="A9" t="s">
        <v>51</v>
      </c>
      <c r="B9" s="197">
        <v>0</v>
      </c>
      <c r="C9" s="197">
        <v>0</v>
      </c>
      <c r="D9" s="197">
        <v>17.52</v>
      </c>
      <c r="E9" s="197">
        <v>0</v>
      </c>
      <c r="F9" s="197">
        <v>0</v>
      </c>
      <c r="G9" s="197">
        <v>28.62</v>
      </c>
      <c r="H9" s="197">
        <v>0</v>
      </c>
      <c r="I9" s="197">
        <v>0</v>
      </c>
      <c r="J9" s="197">
        <v>36.82</v>
      </c>
      <c r="K9" s="197">
        <v>17.18</v>
      </c>
      <c r="L9" s="197">
        <v>3.36</v>
      </c>
      <c r="M9" s="197">
        <v>2.15</v>
      </c>
      <c r="N9" s="197">
        <v>1.1299999999999999</v>
      </c>
      <c r="O9" s="197">
        <v>2.4700000000000002</v>
      </c>
      <c r="P9" s="197">
        <v>0.69</v>
      </c>
      <c r="Q9" s="197">
        <v>0.3</v>
      </c>
      <c r="R9" s="197">
        <v>0.63</v>
      </c>
      <c r="S9" s="197">
        <v>0.39</v>
      </c>
      <c r="T9" s="197">
        <v>0</v>
      </c>
      <c r="U9" s="197">
        <v>1.75</v>
      </c>
      <c r="V9" s="197">
        <v>0.17</v>
      </c>
      <c r="W9" s="197">
        <v>5.77</v>
      </c>
      <c r="X9" s="197">
        <v>1.45</v>
      </c>
      <c r="Y9" s="197">
        <v>0</v>
      </c>
      <c r="Z9" s="197">
        <v>2.65</v>
      </c>
      <c r="AA9" s="197">
        <v>1.0900000000000001</v>
      </c>
      <c r="AB9" s="197">
        <v>0</v>
      </c>
      <c r="AC9" s="197">
        <v>2.29</v>
      </c>
      <c r="AD9" s="197">
        <v>12.46</v>
      </c>
      <c r="AE9" s="197">
        <v>0</v>
      </c>
      <c r="AF9" s="197">
        <v>0</v>
      </c>
      <c r="AG9" s="197">
        <v>29.87</v>
      </c>
      <c r="AH9" s="197">
        <v>0</v>
      </c>
      <c r="AI9" s="197">
        <v>15.56</v>
      </c>
      <c r="AJ9" s="197">
        <v>0</v>
      </c>
      <c r="AK9" s="197">
        <v>0</v>
      </c>
      <c r="AL9" s="197">
        <v>0</v>
      </c>
      <c r="AM9" s="197">
        <v>0</v>
      </c>
      <c r="AN9" s="197">
        <v>0</v>
      </c>
      <c r="AO9" s="197">
        <v>381.32</v>
      </c>
      <c r="AP9" s="197">
        <v>0</v>
      </c>
      <c r="AQ9" s="197">
        <v>0</v>
      </c>
      <c r="AR9" s="197">
        <v>0</v>
      </c>
      <c r="AS9" s="197">
        <v>0</v>
      </c>
      <c r="AT9" s="197">
        <v>0</v>
      </c>
      <c r="AU9" s="197">
        <v>0</v>
      </c>
      <c r="AV9" s="197">
        <v>0</v>
      </c>
      <c r="AW9" s="197">
        <v>0</v>
      </c>
      <c r="AX9" s="197">
        <v>0</v>
      </c>
      <c r="AY9" s="197">
        <v>0</v>
      </c>
    </row>
    <row r="10" spans="1:51">
      <c r="A10" t="s">
        <v>52</v>
      </c>
      <c r="B10" s="197">
        <v>0</v>
      </c>
      <c r="C10" s="197">
        <v>0</v>
      </c>
      <c r="D10" s="197">
        <v>17.52</v>
      </c>
      <c r="E10" s="197">
        <v>0</v>
      </c>
      <c r="F10" s="197">
        <v>0</v>
      </c>
      <c r="G10" s="197">
        <v>28.62</v>
      </c>
      <c r="H10" s="197">
        <v>0</v>
      </c>
      <c r="I10" s="197">
        <v>0</v>
      </c>
      <c r="J10" s="197">
        <v>36.82</v>
      </c>
      <c r="K10" s="197">
        <v>17.18</v>
      </c>
      <c r="L10" s="197">
        <v>3.36</v>
      </c>
      <c r="M10" s="197">
        <v>2.15</v>
      </c>
      <c r="N10" s="197">
        <v>1.1299999999999999</v>
      </c>
      <c r="O10" s="197">
        <v>2.4700000000000002</v>
      </c>
      <c r="P10" s="197">
        <v>0.69</v>
      </c>
      <c r="Q10" s="197">
        <v>0.3</v>
      </c>
      <c r="R10" s="197">
        <v>0.63</v>
      </c>
      <c r="S10" s="197">
        <v>0.39</v>
      </c>
      <c r="T10" s="197">
        <v>0</v>
      </c>
      <c r="U10" s="197">
        <v>1.75</v>
      </c>
      <c r="V10" s="197">
        <v>0.17</v>
      </c>
      <c r="W10" s="197">
        <v>5.77</v>
      </c>
      <c r="X10" s="197">
        <v>1.45</v>
      </c>
      <c r="Y10" s="197">
        <v>0</v>
      </c>
      <c r="Z10" s="197">
        <v>2.65</v>
      </c>
      <c r="AA10" s="197">
        <v>1.0900000000000001</v>
      </c>
      <c r="AB10" s="197">
        <v>0</v>
      </c>
      <c r="AC10" s="197">
        <v>2.29</v>
      </c>
      <c r="AD10" s="197">
        <v>12.46</v>
      </c>
      <c r="AE10" s="197">
        <v>0</v>
      </c>
      <c r="AF10" s="197">
        <v>0</v>
      </c>
      <c r="AG10" s="197">
        <v>29.87</v>
      </c>
      <c r="AH10" s="197">
        <v>0</v>
      </c>
      <c r="AI10" s="197">
        <v>15.56</v>
      </c>
      <c r="AJ10" s="197">
        <v>0</v>
      </c>
      <c r="AK10" s="197">
        <v>0</v>
      </c>
      <c r="AL10" s="197">
        <v>0</v>
      </c>
      <c r="AM10" s="197">
        <v>0</v>
      </c>
      <c r="AN10" s="197">
        <v>0</v>
      </c>
      <c r="AO10" s="197">
        <v>381.32</v>
      </c>
      <c r="AP10" s="197">
        <v>0</v>
      </c>
      <c r="AQ10" s="197">
        <v>0</v>
      </c>
      <c r="AR10" s="197">
        <v>0</v>
      </c>
      <c r="AS10" s="197">
        <v>0</v>
      </c>
      <c r="AT10" s="197">
        <v>0</v>
      </c>
      <c r="AU10" s="197">
        <v>0</v>
      </c>
      <c r="AV10" s="197">
        <v>0</v>
      </c>
      <c r="AW10" s="197">
        <v>0</v>
      </c>
      <c r="AX10" s="197">
        <v>0</v>
      </c>
      <c r="AY10" s="197">
        <v>0</v>
      </c>
    </row>
    <row r="11" spans="1:51">
      <c r="A11" t="s">
        <v>53</v>
      </c>
      <c r="B11" s="197">
        <v>0</v>
      </c>
      <c r="C11" s="197">
        <v>0</v>
      </c>
      <c r="D11" s="197">
        <v>17.52</v>
      </c>
      <c r="E11" s="197">
        <v>0</v>
      </c>
      <c r="F11" s="197">
        <v>0</v>
      </c>
      <c r="G11" s="197">
        <v>28.62</v>
      </c>
      <c r="H11" s="197">
        <v>0</v>
      </c>
      <c r="I11" s="197">
        <v>0</v>
      </c>
      <c r="J11" s="197">
        <v>36.82</v>
      </c>
      <c r="K11" s="197">
        <v>17.18</v>
      </c>
      <c r="L11" s="197">
        <v>3.15</v>
      </c>
      <c r="M11" s="197">
        <v>2.15</v>
      </c>
      <c r="N11" s="197">
        <v>1.1299999999999999</v>
      </c>
      <c r="O11" s="197">
        <v>2.4700000000000002</v>
      </c>
      <c r="P11" s="197">
        <v>0.69</v>
      </c>
      <c r="Q11" s="197">
        <v>0.3</v>
      </c>
      <c r="R11" s="197">
        <v>0.63</v>
      </c>
      <c r="S11" s="197">
        <v>0.39</v>
      </c>
      <c r="T11" s="197">
        <v>0</v>
      </c>
      <c r="U11" s="197">
        <v>1.75</v>
      </c>
      <c r="V11" s="197">
        <v>0.17</v>
      </c>
      <c r="W11" s="197">
        <v>5.77</v>
      </c>
      <c r="X11" s="197">
        <v>1.45</v>
      </c>
      <c r="Y11" s="197">
        <v>0</v>
      </c>
      <c r="Z11" s="197">
        <v>2.65</v>
      </c>
      <c r="AA11" s="197">
        <v>1.0900000000000001</v>
      </c>
      <c r="AB11" s="197">
        <v>0</v>
      </c>
      <c r="AC11" s="197">
        <v>2.29</v>
      </c>
      <c r="AD11" s="197">
        <v>12.46</v>
      </c>
      <c r="AE11" s="197">
        <v>0</v>
      </c>
      <c r="AF11" s="197">
        <v>0</v>
      </c>
      <c r="AG11" s="197">
        <v>29.87</v>
      </c>
      <c r="AH11" s="197">
        <v>0</v>
      </c>
      <c r="AI11" s="197">
        <v>15.56</v>
      </c>
      <c r="AJ11" s="197">
        <v>0</v>
      </c>
      <c r="AK11" s="197">
        <v>0</v>
      </c>
      <c r="AL11" s="197">
        <v>0</v>
      </c>
      <c r="AM11" s="197">
        <v>0</v>
      </c>
      <c r="AN11" s="197">
        <v>0</v>
      </c>
      <c r="AO11" s="197">
        <v>381.32</v>
      </c>
      <c r="AP11" s="197">
        <v>0</v>
      </c>
      <c r="AQ11" s="197">
        <v>0</v>
      </c>
      <c r="AR11" s="197">
        <v>0</v>
      </c>
      <c r="AS11" s="197">
        <v>0</v>
      </c>
      <c r="AT11" s="197">
        <v>0</v>
      </c>
      <c r="AU11" s="197">
        <v>0</v>
      </c>
      <c r="AV11" s="197">
        <v>0</v>
      </c>
      <c r="AW11" s="197">
        <v>0</v>
      </c>
      <c r="AX11" s="197">
        <v>0</v>
      </c>
      <c r="AY11" s="197">
        <v>0</v>
      </c>
    </row>
    <row r="12" spans="1:51">
      <c r="A12" t="s">
        <v>54</v>
      </c>
      <c r="B12" s="197">
        <v>0</v>
      </c>
      <c r="C12" s="197">
        <v>0</v>
      </c>
      <c r="D12" s="197">
        <v>17.52</v>
      </c>
      <c r="E12" s="197">
        <v>0</v>
      </c>
      <c r="F12" s="197">
        <v>0</v>
      </c>
      <c r="G12" s="197">
        <v>28.62</v>
      </c>
      <c r="H12" s="197">
        <v>0</v>
      </c>
      <c r="I12" s="197">
        <v>0</v>
      </c>
      <c r="J12" s="197">
        <v>36.82</v>
      </c>
      <c r="K12" s="197">
        <v>17.18</v>
      </c>
      <c r="L12" s="197">
        <v>3.15</v>
      </c>
      <c r="M12" s="197">
        <v>2.15</v>
      </c>
      <c r="N12" s="197">
        <v>1.1299999999999999</v>
      </c>
      <c r="O12" s="197">
        <v>2.4700000000000002</v>
      </c>
      <c r="P12" s="197">
        <v>0.69</v>
      </c>
      <c r="Q12" s="197">
        <v>0.3</v>
      </c>
      <c r="R12" s="197">
        <v>0.63</v>
      </c>
      <c r="S12" s="197">
        <v>0.39</v>
      </c>
      <c r="T12" s="197">
        <v>0</v>
      </c>
      <c r="U12" s="197">
        <v>1.75</v>
      </c>
      <c r="V12" s="197">
        <v>0.17</v>
      </c>
      <c r="W12" s="197">
        <v>5.77</v>
      </c>
      <c r="X12" s="197">
        <v>1.45</v>
      </c>
      <c r="Y12" s="197">
        <v>0</v>
      </c>
      <c r="Z12" s="197">
        <v>2.65</v>
      </c>
      <c r="AA12" s="197">
        <v>1.0900000000000001</v>
      </c>
      <c r="AB12" s="197">
        <v>0</v>
      </c>
      <c r="AC12" s="197">
        <v>2.29</v>
      </c>
      <c r="AD12" s="197">
        <v>12.46</v>
      </c>
      <c r="AE12" s="197">
        <v>0</v>
      </c>
      <c r="AF12" s="197">
        <v>0</v>
      </c>
      <c r="AG12" s="197">
        <v>29.87</v>
      </c>
      <c r="AH12" s="197">
        <v>0</v>
      </c>
      <c r="AI12" s="197">
        <v>15.56</v>
      </c>
      <c r="AJ12" s="197">
        <v>0</v>
      </c>
      <c r="AK12" s="197">
        <v>0</v>
      </c>
      <c r="AL12" s="197">
        <v>0</v>
      </c>
      <c r="AM12" s="197">
        <v>0</v>
      </c>
      <c r="AN12" s="197">
        <v>0</v>
      </c>
      <c r="AO12" s="197">
        <v>381.32</v>
      </c>
      <c r="AP12" s="197">
        <v>0</v>
      </c>
      <c r="AQ12" s="197">
        <v>0</v>
      </c>
      <c r="AR12" s="197">
        <v>0</v>
      </c>
      <c r="AS12" s="197">
        <v>0</v>
      </c>
      <c r="AT12" s="197">
        <v>0</v>
      </c>
      <c r="AU12" s="197">
        <v>0</v>
      </c>
      <c r="AV12" s="197">
        <v>0</v>
      </c>
      <c r="AW12" s="197">
        <v>0</v>
      </c>
      <c r="AX12" s="197">
        <v>0</v>
      </c>
      <c r="AY12" s="197">
        <v>0</v>
      </c>
    </row>
    <row r="13" spans="1:51">
      <c r="A13" t="s">
        <v>55</v>
      </c>
      <c r="B13" s="197">
        <v>0</v>
      </c>
      <c r="C13" s="197">
        <v>0</v>
      </c>
      <c r="D13" s="197">
        <v>17.52</v>
      </c>
      <c r="E13" s="197">
        <v>0</v>
      </c>
      <c r="F13" s="197">
        <v>0</v>
      </c>
      <c r="G13" s="197">
        <v>28.62</v>
      </c>
      <c r="H13" s="197">
        <v>0</v>
      </c>
      <c r="I13" s="197">
        <v>0</v>
      </c>
      <c r="J13" s="197">
        <v>36.82</v>
      </c>
      <c r="K13" s="197">
        <v>17.18</v>
      </c>
      <c r="L13" s="197">
        <v>3.36</v>
      </c>
      <c r="M13" s="197">
        <v>2.15</v>
      </c>
      <c r="N13" s="197">
        <v>1.1299999999999999</v>
      </c>
      <c r="O13" s="197">
        <v>2.4700000000000002</v>
      </c>
      <c r="P13" s="197">
        <v>0.69</v>
      </c>
      <c r="Q13" s="197">
        <v>0.3</v>
      </c>
      <c r="R13" s="197">
        <v>0.63</v>
      </c>
      <c r="S13" s="197">
        <v>0.56999999999999995</v>
      </c>
      <c r="T13" s="197">
        <v>0</v>
      </c>
      <c r="U13" s="197">
        <v>1.75</v>
      </c>
      <c r="V13" s="197">
        <v>0.17</v>
      </c>
      <c r="W13" s="197">
        <v>5.77</v>
      </c>
      <c r="X13" s="197">
        <v>1.45</v>
      </c>
      <c r="Y13" s="197">
        <v>0</v>
      </c>
      <c r="Z13" s="197">
        <v>2.65</v>
      </c>
      <c r="AA13" s="197">
        <v>1.0900000000000001</v>
      </c>
      <c r="AB13" s="197">
        <v>0</v>
      </c>
      <c r="AC13" s="197">
        <v>2.29</v>
      </c>
      <c r="AD13" s="197">
        <v>12.46</v>
      </c>
      <c r="AE13" s="197">
        <v>0</v>
      </c>
      <c r="AF13" s="197">
        <v>0</v>
      </c>
      <c r="AG13" s="197">
        <v>29.87</v>
      </c>
      <c r="AH13" s="197">
        <v>0</v>
      </c>
      <c r="AI13" s="197">
        <v>15.56</v>
      </c>
      <c r="AJ13" s="197">
        <v>0</v>
      </c>
      <c r="AK13" s="197">
        <v>0</v>
      </c>
      <c r="AL13" s="197">
        <v>0</v>
      </c>
      <c r="AM13" s="197">
        <v>0</v>
      </c>
      <c r="AN13" s="197">
        <v>0</v>
      </c>
      <c r="AO13" s="197">
        <v>381.32</v>
      </c>
      <c r="AP13" s="197">
        <v>0</v>
      </c>
      <c r="AQ13" s="197">
        <v>0</v>
      </c>
      <c r="AR13" s="197">
        <v>0</v>
      </c>
      <c r="AS13" s="197">
        <v>0</v>
      </c>
      <c r="AT13" s="197">
        <v>0</v>
      </c>
      <c r="AU13" s="197">
        <v>0</v>
      </c>
      <c r="AV13" s="197">
        <v>0</v>
      </c>
      <c r="AW13" s="197">
        <v>0</v>
      </c>
      <c r="AX13" s="197">
        <v>0</v>
      </c>
      <c r="AY13" s="197">
        <v>0</v>
      </c>
    </row>
    <row r="14" spans="1:51">
      <c r="A14" t="s">
        <v>56</v>
      </c>
      <c r="B14" s="197">
        <v>0</v>
      </c>
      <c r="C14" s="197">
        <v>0</v>
      </c>
      <c r="D14" s="197">
        <v>17.52</v>
      </c>
      <c r="E14" s="197">
        <v>0</v>
      </c>
      <c r="F14" s="197">
        <v>0</v>
      </c>
      <c r="G14" s="197">
        <v>28.62</v>
      </c>
      <c r="H14" s="197">
        <v>0</v>
      </c>
      <c r="I14" s="197">
        <v>0</v>
      </c>
      <c r="J14" s="197">
        <v>36.82</v>
      </c>
      <c r="K14" s="197">
        <v>17.18</v>
      </c>
      <c r="L14" s="197">
        <v>3.36</v>
      </c>
      <c r="M14" s="197">
        <v>2.15</v>
      </c>
      <c r="N14" s="197">
        <v>1.1299999999999999</v>
      </c>
      <c r="O14" s="197">
        <v>2.4700000000000002</v>
      </c>
      <c r="P14" s="197">
        <v>0.69</v>
      </c>
      <c r="Q14" s="197">
        <v>0.3</v>
      </c>
      <c r="R14" s="197">
        <v>0.63</v>
      </c>
      <c r="S14" s="197">
        <v>0.39</v>
      </c>
      <c r="T14" s="197">
        <v>0</v>
      </c>
      <c r="U14" s="197">
        <v>1.75</v>
      </c>
      <c r="V14" s="197">
        <v>0.17</v>
      </c>
      <c r="W14" s="197">
        <v>5.77</v>
      </c>
      <c r="X14" s="197">
        <v>1.45</v>
      </c>
      <c r="Y14" s="197">
        <v>0</v>
      </c>
      <c r="Z14" s="197">
        <v>2.65</v>
      </c>
      <c r="AA14" s="197">
        <v>1.0900000000000001</v>
      </c>
      <c r="AB14" s="197">
        <v>0</v>
      </c>
      <c r="AC14" s="197">
        <v>2.29</v>
      </c>
      <c r="AD14" s="197">
        <v>12.46</v>
      </c>
      <c r="AE14" s="197">
        <v>0</v>
      </c>
      <c r="AF14" s="197">
        <v>0</v>
      </c>
      <c r="AG14" s="197">
        <v>29.87</v>
      </c>
      <c r="AH14" s="197">
        <v>0</v>
      </c>
      <c r="AI14" s="197">
        <v>15.56</v>
      </c>
      <c r="AJ14" s="197">
        <v>0</v>
      </c>
      <c r="AK14" s="197">
        <v>0</v>
      </c>
      <c r="AL14" s="197">
        <v>0</v>
      </c>
      <c r="AM14" s="197">
        <v>0</v>
      </c>
      <c r="AN14" s="197">
        <v>0</v>
      </c>
      <c r="AO14" s="197">
        <v>381.32</v>
      </c>
      <c r="AP14" s="197">
        <v>0</v>
      </c>
      <c r="AQ14" s="197">
        <v>0</v>
      </c>
      <c r="AR14" s="197">
        <v>0</v>
      </c>
      <c r="AS14" s="197">
        <v>0</v>
      </c>
      <c r="AT14" s="197">
        <v>0</v>
      </c>
      <c r="AU14" s="197">
        <v>0</v>
      </c>
      <c r="AV14" s="197">
        <v>0</v>
      </c>
      <c r="AW14" s="197">
        <v>0</v>
      </c>
      <c r="AX14" s="197">
        <v>0</v>
      </c>
      <c r="AY14" s="197">
        <v>0</v>
      </c>
    </row>
    <row r="15" spans="1:51">
      <c r="A15" t="s">
        <v>57</v>
      </c>
      <c r="B15" s="197">
        <v>0</v>
      </c>
      <c r="C15" s="197">
        <v>0</v>
      </c>
      <c r="D15" s="197">
        <v>17.52</v>
      </c>
      <c r="E15" s="197">
        <v>0</v>
      </c>
      <c r="F15" s="197">
        <v>0</v>
      </c>
      <c r="G15" s="197">
        <v>28.62</v>
      </c>
      <c r="H15" s="197">
        <v>0</v>
      </c>
      <c r="I15" s="197">
        <v>0</v>
      </c>
      <c r="J15" s="197">
        <v>36.82</v>
      </c>
      <c r="K15" s="197">
        <v>17.18</v>
      </c>
      <c r="L15" s="197">
        <v>0.33</v>
      </c>
      <c r="M15" s="197">
        <v>2.15</v>
      </c>
      <c r="N15" s="197">
        <v>1.1299999999999999</v>
      </c>
      <c r="O15" s="197">
        <v>2.4700000000000002</v>
      </c>
      <c r="P15" s="197">
        <v>0.69</v>
      </c>
      <c r="Q15" s="197">
        <v>0.3</v>
      </c>
      <c r="R15" s="197">
        <v>0.63</v>
      </c>
      <c r="S15" s="197">
        <v>0.39</v>
      </c>
      <c r="T15" s="197">
        <v>0</v>
      </c>
      <c r="U15" s="197">
        <v>1.75</v>
      </c>
      <c r="V15" s="197">
        <v>0.17</v>
      </c>
      <c r="W15" s="197">
        <v>5.77</v>
      </c>
      <c r="X15" s="197">
        <v>1.45</v>
      </c>
      <c r="Y15" s="197">
        <v>0</v>
      </c>
      <c r="Z15" s="197">
        <v>2.65</v>
      </c>
      <c r="AA15" s="197">
        <v>1.0900000000000001</v>
      </c>
      <c r="AB15" s="197">
        <v>0</v>
      </c>
      <c r="AC15" s="197">
        <v>1.77</v>
      </c>
      <c r="AD15" s="197">
        <v>12.46</v>
      </c>
      <c r="AE15" s="197">
        <v>0</v>
      </c>
      <c r="AF15" s="197">
        <v>0</v>
      </c>
      <c r="AG15" s="197">
        <v>29.87</v>
      </c>
      <c r="AH15" s="197">
        <v>0</v>
      </c>
      <c r="AI15" s="197">
        <v>15.56</v>
      </c>
      <c r="AJ15" s="197">
        <v>0</v>
      </c>
      <c r="AK15" s="197">
        <v>0</v>
      </c>
      <c r="AL15" s="197">
        <v>0</v>
      </c>
      <c r="AM15" s="197">
        <v>0</v>
      </c>
      <c r="AN15" s="197">
        <v>0</v>
      </c>
      <c r="AO15" s="197">
        <v>381.32</v>
      </c>
      <c r="AP15" s="197">
        <v>0</v>
      </c>
      <c r="AQ15" s="197">
        <v>0</v>
      </c>
      <c r="AR15" s="197">
        <v>0</v>
      </c>
      <c r="AS15" s="197">
        <v>0</v>
      </c>
      <c r="AT15" s="197">
        <v>0</v>
      </c>
      <c r="AU15" s="197">
        <v>0</v>
      </c>
      <c r="AV15" s="197">
        <v>0</v>
      </c>
      <c r="AW15" s="197">
        <v>0</v>
      </c>
      <c r="AX15" s="197">
        <v>0</v>
      </c>
      <c r="AY15" s="197">
        <v>0</v>
      </c>
    </row>
    <row r="16" spans="1:51">
      <c r="A16" t="s">
        <v>58</v>
      </c>
      <c r="B16" s="197">
        <v>0</v>
      </c>
      <c r="C16" s="197">
        <v>0</v>
      </c>
      <c r="D16" s="197">
        <v>17.52</v>
      </c>
      <c r="E16" s="197">
        <v>0</v>
      </c>
      <c r="F16" s="197">
        <v>0</v>
      </c>
      <c r="G16" s="197">
        <v>28.62</v>
      </c>
      <c r="H16" s="197">
        <v>0</v>
      </c>
      <c r="I16" s="197">
        <v>0</v>
      </c>
      <c r="J16" s="197">
        <v>36.82</v>
      </c>
      <c r="K16" s="197">
        <v>17.18</v>
      </c>
      <c r="L16" s="197">
        <v>0.33</v>
      </c>
      <c r="M16" s="197">
        <v>2.15</v>
      </c>
      <c r="N16" s="197">
        <v>1.1299999999999999</v>
      </c>
      <c r="O16" s="197">
        <v>2.4700000000000002</v>
      </c>
      <c r="P16" s="197">
        <v>0.69</v>
      </c>
      <c r="Q16" s="197">
        <v>0.3</v>
      </c>
      <c r="R16" s="197">
        <v>0.63</v>
      </c>
      <c r="S16" s="197">
        <v>0.39</v>
      </c>
      <c r="T16" s="197">
        <v>0</v>
      </c>
      <c r="U16" s="197">
        <v>1.75</v>
      </c>
      <c r="V16" s="197">
        <v>0.17</v>
      </c>
      <c r="W16" s="197">
        <v>5.77</v>
      </c>
      <c r="X16" s="197">
        <v>1.45</v>
      </c>
      <c r="Y16" s="197">
        <v>0</v>
      </c>
      <c r="Z16" s="197">
        <v>2.65</v>
      </c>
      <c r="AA16" s="197">
        <v>1.0900000000000001</v>
      </c>
      <c r="AB16" s="197">
        <v>0</v>
      </c>
      <c r="AC16" s="197">
        <v>1.77</v>
      </c>
      <c r="AD16" s="197">
        <v>12.46</v>
      </c>
      <c r="AE16" s="197">
        <v>0</v>
      </c>
      <c r="AF16" s="197">
        <v>0</v>
      </c>
      <c r="AG16" s="197">
        <v>29.87</v>
      </c>
      <c r="AH16" s="197">
        <v>0</v>
      </c>
      <c r="AI16" s="197">
        <v>15.56</v>
      </c>
      <c r="AJ16" s="197">
        <v>0</v>
      </c>
      <c r="AK16" s="197">
        <v>0</v>
      </c>
      <c r="AL16" s="197">
        <v>0</v>
      </c>
      <c r="AM16" s="197">
        <v>0</v>
      </c>
      <c r="AN16" s="197">
        <v>0</v>
      </c>
      <c r="AO16" s="197">
        <v>381.32</v>
      </c>
      <c r="AP16" s="197">
        <v>0</v>
      </c>
      <c r="AQ16" s="197">
        <v>0</v>
      </c>
      <c r="AR16" s="197">
        <v>0</v>
      </c>
      <c r="AS16" s="197">
        <v>0</v>
      </c>
      <c r="AT16" s="197">
        <v>0</v>
      </c>
      <c r="AU16" s="197">
        <v>0</v>
      </c>
      <c r="AV16" s="197">
        <v>0</v>
      </c>
      <c r="AW16" s="197">
        <v>0</v>
      </c>
      <c r="AX16" s="197">
        <v>0</v>
      </c>
      <c r="AY16" s="197">
        <v>0</v>
      </c>
    </row>
    <row r="17" spans="1:51">
      <c r="A17" t="s">
        <v>59</v>
      </c>
      <c r="B17" s="197">
        <v>0</v>
      </c>
      <c r="C17" s="197">
        <v>0</v>
      </c>
      <c r="D17" s="197">
        <v>17.52</v>
      </c>
      <c r="E17" s="197">
        <v>0</v>
      </c>
      <c r="F17" s="197">
        <v>0</v>
      </c>
      <c r="G17" s="197">
        <v>28.62</v>
      </c>
      <c r="H17" s="197">
        <v>0</v>
      </c>
      <c r="I17" s="197">
        <v>0</v>
      </c>
      <c r="J17" s="197">
        <v>36.82</v>
      </c>
      <c r="K17" s="197">
        <v>17.18</v>
      </c>
      <c r="L17" s="197">
        <v>0</v>
      </c>
      <c r="M17" s="197">
        <v>2.15</v>
      </c>
      <c r="N17" s="197">
        <v>1.1299999999999999</v>
      </c>
      <c r="O17" s="197">
        <v>2.4700000000000002</v>
      </c>
      <c r="P17" s="197">
        <v>0.69</v>
      </c>
      <c r="Q17" s="197">
        <v>0.3</v>
      </c>
      <c r="R17" s="197">
        <v>0.63</v>
      </c>
      <c r="S17" s="197">
        <v>0.39</v>
      </c>
      <c r="T17" s="197">
        <v>0</v>
      </c>
      <c r="U17" s="197">
        <v>1.75</v>
      </c>
      <c r="V17" s="197">
        <v>0.17</v>
      </c>
      <c r="W17" s="197">
        <v>5.77</v>
      </c>
      <c r="X17" s="197">
        <v>1.45</v>
      </c>
      <c r="Y17" s="197">
        <v>0</v>
      </c>
      <c r="Z17" s="197">
        <v>2.65</v>
      </c>
      <c r="AA17" s="197">
        <v>1.0900000000000001</v>
      </c>
      <c r="AB17" s="197">
        <v>0</v>
      </c>
      <c r="AC17" s="197">
        <v>1.77</v>
      </c>
      <c r="AD17" s="197">
        <v>12.46</v>
      </c>
      <c r="AE17" s="197">
        <v>0</v>
      </c>
      <c r="AF17" s="197">
        <v>0</v>
      </c>
      <c r="AG17" s="197">
        <v>29.87</v>
      </c>
      <c r="AH17" s="197">
        <v>0</v>
      </c>
      <c r="AI17" s="197">
        <v>15.56</v>
      </c>
      <c r="AJ17" s="197">
        <v>0</v>
      </c>
      <c r="AK17" s="197">
        <v>0</v>
      </c>
      <c r="AL17" s="197">
        <v>0</v>
      </c>
      <c r="AM17" s="197">
        <v>0</v>
      </c>
      <c r="AN17" s="197">
        <v>0</v>
      </c>
      <c r="AO17" s="197">
        <v>381.32</v>
      </c>
      <c r="AP17" s="197">
        <v>0</v>
      </c>
      <c r="AQ17" s="197">
        <v>0</v>
      </c>
      <c r="AR17" s="197">
        <v>0</v>
      </c>
      <c r="AS17" s="197">
        <v>0</v>
      </c>
      <c r="AT17" s="197">
        <v>0</v>
      </c>
      <c r="AU17" s="197">
        <v>0</v>
      </c>
      <c r="AV17" s="197">
        <v>0</v>
      </c>
      <c r="AW17" s="197">
        <v>0</v>
      </c>
      <c r="AX17" s="197">
        <v>0</v>
      </c>
      <c r="AY17" s="197">
        <v>0</v>
      </c>
    </row>
    <row r="18" spans="1:51">
      <c r="A18" t="s">
        <v>60</v>
      </c>
      <c r="B18" s="197">
        <v>0</v>
      </c>
      <c r="C18" s="197">
        <v>0</v>
      </c>
      <c r="D18" s="197">
        <v>17.52</v>
      </c>
      <c r="E18" s="197">
        <v>0</v>
      </c>
      <c r="F18" s="197">
        <v>0</v>
      </c>
      <c r="G18" s="197">
        <v>28.62</v>
      </c>
      <c r="H18" s="197">
        <v>0</v>
      </c>
      <c r="I18" s="197">
        <v>0</v>
      </c>
      <c r="J18" s="197">
        <v>36.82</v>
      </c>
      <c r="K18" s="197">
        <v>17.18</v>
      </c>
      <c r="L18" s="197">
        <v>0.33</v>
      </c>
      <c r="M18" s="197">
        <v>2.15</v>
      </c>
      <c r="N18" s="197">
        <v>1.1299999999999999</v>
      </c>
      <c r="O18" s="197">
        <v>2.4700000000000002</v>
      </c>
      <c r="P18" s="197">
        <v>0.69</v>
      </c>
      <c r="Q18" s="197">
        <v>0.3</v>
      </c>
      <c r="R18" s="197">
        <v>0.63</v>
      </c>
      <c r="S18" s="197">
        <v>0.39</v>
      </c>
      <c r="T18" s="197">
        <v>0</v>
      </c>
      <c r="U18" s="197">
        <v>1.75</v>
      </c>
      <c r="V18" s="197">
        <v>0.17</v>
      </c>
      <c r="W18" s="197">
        <v>5.77</v>
      </c>
      <c r="X18" s="197">
        <v>1.45</v>
      </c>
      <c r="Y18" s="197">
        <v>0</v>
      </c>
      <c r="Z18" s="197">
        <v>2.65</v>
      </c>
      <c r="AA18" s="197">
        <v>1.0900000000000001</v>
      </c>
      <c r="AB18" s="197">
        <v>0</v>
      </c>
      <c r="AC18" s="197">
        <v>1.77</v>
      </c>
      <c r="AD18" s="197">
        <v>12.46</v>
      </c>
      <c r="AE18" s="197">
        <v>0</v>
      </c>
      <c r="AF18" s="197">
        <v>0</v>
      </c>
      <c r="AG18" s="197">
        <v>29.87</v>
      </c>
      <c r="AH18" s="197">
        <v>0</v>
      </c>
      <c r="AI18" s="197">
        <v>15.56</v>
      </c>
      <c r="AJ18" s="197">
        <v>0</v>
      </c>
      <c r="AK18" s="197">
        <v>0</v>
      </c>
      <c r="AL18" s="197">
        <v>0</v>
      </c>
      <c r="AM18" s="197">
        <v>0</v>
      </c>
      <c r="AN18" s="197">
        <v>0</v>
      </c>
      <c r="AO18" s="197">
        <v>381.32</v>
      </c>
      <c r="AP18" s="197">
        <v>0</v>
      </c>
      <c r="AQ18" s="197">
        <v>0</v>
      </c>
      <c r="AR18" s="197">
        <v>0</v>
      </c>
      <c r="AS18" s="197">
        <v>0</v>
      </c>
      <c r="AT18" s="197">
        <v>0</v>
      </c>
      <c r="AU18" s="197">
        <v>0</v>
      </c>
      <c r="AV18" s="197">
        <v>0</v>
      </c>
      <c r="AW18" s="197">
        <v>0</v>
      </c>
      <c r="AX18" s="197">
        <v>0</v>
      </c>
      <c r="AY18" s="197">
        <v>0</v>
      </c>
    </row>
    <row r="19" spans="1:51">
      <c r="A19" t="s">
        <v>61</v>
      </c>
      <c r="B19" s="197">
        <v>0</v>
      </c>
      <c r="C19" s="197">
        <v>0</v>
      </c>
      <c r="D19" s="197">
        <v>17.52</v>
      </c>
      <c r="E19" s="197">
        <v>0</v>
      </c>
      <c r="F19" s="197">
        <v>0</v>
      </c>
      <c r="G19" s="197">
        <v>28.62</v>
      </c>
      <c r="H19" s="197">
        <v>0</v>
      </c>
      <c r="I19" s="197">
        <v>0</v>
      </c>
      <c r="J19" s="197">
        <v>36.82</v>
      </c>
      <c r="K19" s="197">
        <v>17.18</v>
      </c>
      <c r="L19" s="197">
        <v>0.33</v>
      </c>
      <c r="M19" s="197">
        <v>2.15</v>
      </c>
      <c r="N19" s="197">
        <v>1.1299999999999999</v>
      </c>
      <c r="O19" s="197">
        <v>2.4700000000000002</v>
      </c>
      <c r="P19" s="197">
        <v>0.69</v>
      </c>
      <c r="Q19" s="197">
        <v>0.3</v>
      </c>
      <c r="R19" s="197">
        <v>0.63</v>
      </c>
      <c r="S19" s="197">
        <v>0.39</v>
      </c>
      <c r="T19" s="197">
        <v>0</v>
      </c>
      <c r="U19" s="197">
        <v>1.75</v>
      </c>
      <c r="V19" s="197">
        <v>0.17</v>
      </c>
      <c r="W19" s="197">
        <v>5.77</v>
      </c>
      <c r="X19" s="197">
        <v>1.45</v>
      </c>
      <c r="Y19" s="197">
        <v>0</v>
      </c>
      <c r="Z19" s="197">
        <v>2.65</v>
      </c>
      <c r="AA19" s="197">
        <v>1.0900000000000001</v>
      </c>
      <c r="AB19" s="197">
        <v>0</v>
      </c>
      <c r="AC19" s="197">
        <v>1.77</v>
      </c>
      <c r="AD19" s="197">
        <v>12.46</v>
      </c>
      <c r="AE19" s="197">
        <v>0</v>
      </c>
      <c r="AF19" s="197">
        <v>0</v>
      </c>
      <c r="AG19" s="197">
        <v>29.87</v>
      </c>
      <c r="AH19" s="197">
        <v>0</v>
      </c>
      <c r="AI19" s="197">
        <v>15.56</v>
      </c>
      <c r="AJ19" s="197">
        <v>0</v>
      </c>
      <c r="AK19" s="197">
        <v>0</v>
      </c>
      <c r="AL19" s="197">
        <v>0</v>
      </c>
      <c r="AM19" s="197">
        <v>0</v>
      </c>
      <c r="AN19" s="197">
        <v>0</v>
      </c>
      <c r="AO19" s="197">
        <v>381.32</v>
      </c>
      <c r="AP19" s="197">
        <v>0</v>
      </c>
      <c r="AQ19" s="197">
        <v>0</v>
      </c>
      <c r="AR19" s="197">
        <v>0</v>
      </c>
      <c r="AS19" s="197">
        <v>0</v>
      </c>
      <c r="AT19" s="197">
        <v>0</v>
      </c>
      <c r="AU19" s="197">
        <v>0</v>
      </c>
      <c r="AV19" s="197">
        <v>0</v>
      </c>
      <c r="AW19" s="197">
        <v>0</v>
      </c>
      <c r="AX19" s="197">
        <v>0</v>
      </c>
      <c r="AY19" s="197">
        <v>0</v>
      </c>
    </row>
    <row r="20" spans="1:51">
      <c r="A20" t="s">
        <v>62</v>
      </c>
      <c r="B20" s="197">
        <v>0</v>
      </c>
      <c r="C20" s="197">
        <v>0</v>
      </c>
      <c r="D20" s="197">
        <v>17.52</v>
      </c>
      <c r="E20" s="197">
        <v>0</v>
      </c>
      <c r="F20" s="197">
        <v>0</v>
      </c>
      <c r="G20" s="197">
        <v>28.62</v>
      </c>
      <c r="H20" s="197">
        <v>0</v>
      </c>
      <c r="I20" s="197">
        <v>0</v>
      </c>
      <c r="J20" s="197">
        <v>36.82</v>
      </c>
      <c r="K20" s="197">
        <v>17.18</v>
      </c>
      <c r="L20" s="197">
        <v>0.33</v>
      </c>
      <c r="M20" s="197">
        <v>2.15</v>
      </c>
      <c r="N20" s="197">
        <v>1.1299999999999999</v>
      </c>
      <c r="O20" s="197">
        <v>2.4700000000000002</v>
      </c>
      <c r="P20" s="197">
        <v>0.69</v>
      </c>
      <c r="Q20" s="197">
        <v>0.3</v>
      </c>
      <c r="R20" s="197">
        <v>0.63</v>
      </c>
      <c r="S20" s="197">
        <v>0.39</v>
      </c>
      <c r="T20" s="197">
        <v>0</v>
      </c>
      <c r="U20" s="197">
        <v>1.75</v>
      </c>
      <c r="V20" s="197">
        <v>0.17</v>
      </c>
      <c r="W20" s="197">
        <v>5.77</v>
      </c>
      <c r="X20" s="197">
        <v>1.45</v>
      </c>
      <c r="Y20" s="197">
        <v>0</v>
      </c>
      <c r="Z20" s="197">
        <v>2.65</v>
      </c>
      <c r="AA20" s="197">
        <v>1.0900000000000001</v>
      </c>
      <c r="AB20" s="197">
        <v>0</v>
      </c>
      <c r="AC20" s="197">
        <v>1.77</v>
      </c>
      <c r="AD20" s="197">
        <v>12.46</v>
      </c>
      <c r="AE20" s="197">
        <v>0</v>
      </c>
      <c r="AF20" s="197">
        <v>0</v>
      </c>
      <c r="AG20" s="197">
        <v>30.72</v>
      </c>
      <c r="AH20" s="197">
        <v>0</v>
      </c>
      <c r="AI20" s="197">
        <v>15.56</v>
      </c>
      <c r="AJ20" s="197">
        <v>0</v>
      </c>
      <c r="AK20" s="197">
        <v>0</v>
      </c>
      <c r="AL20" s="197">
        <v>0</v>
      </c>
      <c r="AM20" s="197">
        <v>0</v>
      </c>
      <c r="AN20" s="197">
        <v>0</v>
      </c>
      <c r="AO20" s="197">
        <v>381.32</v>
      </c>
      <c r="AP20" s="197">
        <v>0</v>
      </c>
      <c r="AQ20" s="197">
        <v>0</v>
      </c>
      <c r="AR20" s="197">
        <v>0</v>
      </c>
      <c r="AS20" s="197">
        <v>0</v>
      </c>
      <c r="AT20" s="197">
        <v>0</v>
      </c>
      <c r="AU20" s="197">
        <v>0</v>
      </c>
      <c r="AV20" s="197">
        <v>0</v>
      </c>
      <c r="AW20" s="197">
        <v>0</v>
      </c>
      <c r="AX20" s="197">
        <v>0</v>
      </c>
      <c r="AY20" s="197">
        <v>0</v>
      </c>
    </row>
    <row r="21" spans="1:51">
      <c r="A21" t="s">
        <v>63</v>
      </c>
      <c r="B21" s="197">
        <v>0</v>
      </c>
      <c r="C21" s="197">
        <v>0</v>
      </c>
      <c r="D21" s="197">
        <v>17.52</v>
      </c>
      <c r="E21" s="197">
        <v>0</v>
      </c>
      <c r="F21" s="197">
        <v>0</v>
      </c>
      <c r="G21" s="197">
        <v>28.62</v>
      </c>
      <c r="H21" s="197">
        <v>0</v>
      </c>
      <c r="I21" s="197">
        <v>0</v>
      </c>
      <c r="J21" s="197">
        <v>36.82</v>
      </c>
      <c r="K21" s="197">
        <v>17.18</v>
      </c>
      <c r="L21" s="197">
        <v>0.33</v>
      </c>
      <c r="M21" s="197">
        <v>2.15</v>
      </c>
      <c r="N21" s="197">
        <v>1.1299999999999999</v>
      </c>
      <c r="O21" s="197">
        <v>2.4700000000000002</v>
      </c>
      <c r="P21" s="197">
        <v>0.69</v>
      </c>
      <c r="Q21" s="197">
        <v>0.3</v>
      </c>
      <c r="R21" s="197">
        <v>0.63</v>
      </c>
      <c r="S21" s="197">
        <v>0.39</v>
      </c>
      <c r="T21" s="197">
        <v>0</v>
      </c>
      <c r="U21" s="197">
        <v>1.75</v>
      </c>
      <c r="V21" s="197">
        <v>0.17</v>
      </c>
      <c r="W21" s="197">
        <v>4.71</v>
      </c>
      <c r="X21" s="197">
        <v>1.45</v>
      </c>
      <c r="Y21" s="197">
        <v>0</v>
      </c>
      <c r="Z21" s="197">
        <v>2.65</v>
      </c>
      <c r="AA21" s="197">
        <v>1.0900000000000001</v>
      </c>
      <c r="AB21" s="197">
        <v>0</v>
      </c>
      <c r="AC21" s="197">
        <v>1.77</v>
      </c>
      <c r="AD21" s="197">
        <v>12.46</v>
      </c>
      <c r="AE21" s="197">
        <v>0</v>
      </c>
      <c r="AF21" s="197">
        <v>0</v>
      </c>
      <c r="AG21" s="197">
        <v>30.72</v>
      </c>
      <c r="AH21" s="197">
        <v>0</v>
      </c>
      <c r="AI21" s="197">
        <v>15.56</v>
      </c>
      <c r="AJ21" s="197">
        <v>0</v>
      </c>
      <c r="AK21" s="197">
        <v>0</v>
      </c>
      <c r="AL21" s="197">
        <v>0</v>
      </c>
      <c r="AM21" s="197">
        <v>0</v>
      </c>
      <c r="AN21" s="197">
        <v>0</v>
      </c>
      <c r="AO21" s="197">
        <v>381.32</v>
      </c>
      <c r="AP21" s="197">
        <v>0</v>
      </c>
      <c r="AQ21" s="197">
        <v>0</v>
      </c>
      <c r="AR21" s="197">
        <v>0</v>
      </c>
      <c r="AS21" s="197">
        <v>0</v>
      </c>
      <c r="AT21" s="197">
        <v>0</v>
      </c>
      <c r="AU21" s="197">
        <v>0</v>
      </c>
      <c r="AV21" s="197">
        <v>0</v>
      </c>
      <c r="AW21" s="197">
        <v>0</v>
      </c>
      <c r="AX21" s="197">
        <v>0</v>
      </c>
      <c r="AY21" s="197">
        <v>0</v>
      </c>
    </row>
    <row r="22" spans="1:51">
      <c r="A22" t="s">
        <v>64</v>
      </c>
      <c r="B22" s="197">
        <v>0</v>
      </c>
      <c r="C22" s="197">
        <v>0</v>
      </c>
      <c r="D22" s="197">
        <v>17.52</v>
      </c>
      <c r="E22" s="197">
        <v>0</v>
      </c>
      <c r="F22" s="197">
        <v>0</v>
      </c>
      <c r="G22" s="197">
        <v>28.62</v>
      </c>
      <c r="H22" s="197">
        <v>0</v>
      </c>
      <c r="I22" s="197">
        <v>0</v>
      </c>
      <c r="J22" s="197">
        <v>36.82</v>
      </c>
      <c r="K22" s="197">
        <v>17.18</v>
      </c>
      <c r="L22" s="197">
        <v>0.33</v>
      </c>
      <c r="M22" s="197">
        <v>2.15</v>
      </c>
      <c r="N22" s="197">
        <v>1.1299999999999999</v>
      </c>
      <c r="O22" s="197">
        <v>2.4700000000000002</v>
      </c>
      <c r="P22" s="197">
        <v>0.69</v>
      </c>
      <c r="Q22" s="197">
        <v>0.3</v>
      </c>
      <c r="R22" s="197">
        <v>0.63</v>
      </c>
      <c r="S22" s="197">
        <v>0.39</v>
      </c>
      <c r="T22" s="197">
        <v>0</v>
      </c>
      <c r="U22" s="197">
        <v>1.75</v>
      </c>
      <c r="V22" s="197">
        <v>0.17</v>
      </c>
      <c r="W22" s="197">
        <v>4.71</v>
      </c>
      <c r="X22" s="197">
        <v>1.45</v>
      </c>
      <c r="Y22" s="197">
        <v>0</v>
      </c>
      <c r="Z22" s="197">
        <v>2.65</v>
      </c>
      <c r="AA22" s="197">
        <v>1.0900000000000001</v>
      </c>
      <c r="AB22" s="197">
        <v>0</v>
      </c>
      <c r="AC22" s="197">
        <v>1.77</v>
      </c>
      <c r="AD22" s="197">
        <v>12.46</v>
      </c>
      <c r="AE22" s="197">
        <v>0</v>
      </c>
      <c r="AF22" s="197">
        <v>0</v>
      </c>
      <c r="AG22" s="197">
        <v>30.72</v>
      </c>
      <c r="AH22" s="197">
        <v>0</v>
      </c>
      <c r="AI22" s="197">
        <v>15.56</v>
      </c>
      <c r="AJ22" s="197">
        <v>0</v>
      </c>
      <c r="AK22" s="197">
        <v>0</v>
      </c>
      <c r="AL22" s="197">
        <v>0</v>
      </c>
      <c r="AM22" s="197">
        <v>0</v>
      </c>
      <c r="AN22" s="197">
        <v>0</v>
      </c>
      <c r="AO22" s="197">
        <v>381.32</v>
      </c>
      <c r="AP22" s="197">
        <v>0</v>
      </c>
      <c r="AQ22" s="197">
        <v>0</v>
      </c>
      <c r="AR22" s="197">
        <v>0</v>
      </c>
      <c r="AS22" s="197">
        <v>0</v>
      </c>
      <c r="AT22" s="197">
        <v>0</v>
      </c>
      <c r="AU22" s="197">
        <v>0</v>
      </c>
      <c r="AV22" s="197">
        <v>0</v>
      </c>
      <c r="AW22" s="197">
        <v>0</v>
      </c>
      <c r="AX22" s="197">
        <v>0</v>
      </c>
      <c r="AY22" s="197">
        <v>0</v>
      </c>
    </row>
    <row r="23" spans="1:51">
      <c r="A23" t="s">
        <v>65</v>
      </c>
      <c r="B23" s="197">
        <v>0</v>
      </c>
      <c r="C23" s="197">
        <v>0</v>
      </c>
      <c r="D23" s="197">
        <v>17.52</v>
      </c>
      <c r="E23" s="197">
        <v>0</v>
      </c>
      <c r="F23" s="197">
        <v>0</v>
      </c>
      <c r="G23" s="197">
        <v>28.62</v>
      </c>
      <c r="H23" s="197">
        <v>0</v>
      </c>
      <c r="I23" s="197">
        <v>0</v>
      </c>
      <c r="J23" s="197">
        <v>36.82</v>
      </c>
      <c r="K23" s="197">
        <v>17.18</v>
      </c>
      <c r="L23" s="197">
        <v>1.45</v>
      </c>
      <c r="M23" s="197">
        <v>2.15</v>
      </c>
      <c r="N23" s="197">
        <v>1.1299999999999999</v>
      </c>
      <c r="O23" s="197">
        <v>2.4700000000000002</v>
      </c>
      <c r="P23" s="197">
        <v>0.69</v>
      </c>
      <c r="Q23" s="197">
        <v>0.3</v>
      </c>
      <c r="R23" s="197">
        <v>0.63</v>
      </c>
      <c r="S23" s="197">
        <v>0.39</v>
      </c>
      <c r="T23" s="197">
        <v>0</v>
      </c>
      <c r="U23" s="197">
        <v>1.75</v>
      </c>
      <c r="V23" s="197">
        <v>0.17</v>
      </c>
      <c r="W23" s="197">
        <v>4.71</v>
      </c>
      <c r="X23" s="197">
        <v>1.45</v>
      </c>
      <c r="Y23" s="197">
        <v>0</v>
      </c>
      <c r="Z23" s="197">
        <v>2.65</v>
      </c>
      <c r="AA23" s="197">
        <v>1.0900000000000001</v>
      </c>
      <c r="AB23" s="197">
        <v>0</v>
      </c>
      <c r="AC23" s="197">
        <v>1.77</v>
      </c>
      <c r="AD23" s="197">
        <v>12.46</v>
      </c>
      <c r="AE23" s="197">
        <v>0</v>
      </c>
      <c r="AF23" s="197">
        <v>0</v>
      </c>
      <c r="AG23" s="197">
        <v>30.72</v>
      </c>
      <c r="AH23" s="197">
        <v>0</v>
      </c>
      <c r="AI23" s="197">
        <v>15.56</v>
      </c>
      <c r="AJ23" s="197">
        <v>0</v>
      </c>
      <c r="AK23" s="197">
        <v>0</v>
      </c>
      <c r="AL23" s="197">
        <v>0</v>
      </c>
      <c r="AM23" s="197">
        <v>0</v>
      </c>
      <c r="AN23" s="197">
        <v>0</v>
      </c>
      <c r="AO23" s="197">
        <v>381.32</v>
      </c>
      <c r="AP23" s="197">
        <v>0</v>
      </c>
      <c r="AQ23" s="197">
        <v>0</v>
      </c>
      <c r="AR23" s="197">
        <v>0</v>
      </c>
      <c r="AS23" s="197">
        <v>0</v>
      </c>
      <c r="AT23" s="197">
        <v>0</v>
      </c>
      <c r="AU23" s="197">
        <v>0</v>
      </c>
      <c r="AV23" s="197">
        <v>0</v>
      </c>
      <c r="AW23" s="197">
        <v>0</v>
      </c>
      <c r="AX23" s="197">
        <v>0</v>
      </c>
      <c r="AY23" s="197">
        <v>0</v>
      </c>
    </row>
    <row r="24" spans="1:51">
      <c r="A24" t="s">
        <v>66</v>
      </c>
      <c r="B24" s="197">
        <v>0</v>
      </c>
      <c r="C24" s="197">
        <v>0</v>
      </c>
      <c r="D24" s="197">
        <v>17.52</v>
      </c>
      <c r="E24" s="197">
        <v>0</v>
      </c>
      <c r="F24" s="197">
        <v>0</v>
      </c>
      <c r="G24" s="197">
        <v>28.62</v>
      </c>
      <c r="H24" s="197">
        <v>0</v>
      </c>
      <c r="I24" s="197">
        <v>0</v>
      </c>
      <c r="J24" s="197">
        <v>36.82</v>
      </c>
      <c r="K24" s="197">
        <v>17.18</v>
      </c>
      <c r="L24" s="197">
        <v>0.33</v>
      </c>
      <c r="M24" s="197">
        <v>2.15</v>
      </c>
      <c r="N24" s="197">
        <v>1.1299999999999999</v>
      </c>
      <c r="O24" s="197">
        <v>2.4700000000000002</v>
      </c>
      <c r="P24" s="197">
        <v>0.69</v>
      </c>
      <c r="Q24" s="197">
        <v>0.3</v>
      </c>
      <c r="R24" s="197">
        <v>0.63</v>
      </c>
      <c r="S24" s="197">
        <v>0.39</v>
      </c>
      <c r="T24" s="197">
        <v>0</v>
      </c>
      <c r="U24" s="197">
        <v>1.75</v>
      </c>
      <c r="V24" s="197">
        <v>0.17</v>
      </c>
      <c r="W24" s="197">
        <v>4.71</v>
      </c>
      <c r="X24" s="197">
        <v>1.45</v>
      </c>
      <c r="Y24" s="197">
        <v>0</v>
      </c>
      <c r="Z24" s="197">
        <v>2.65</v>
      </c>
      <c r="AA24" s="197">
        <v>1.0900000000000001</v>
      </c>
      <c r="AB24" s="197">
        <v>0</v>
      </c>
      <c r="AC24" s="197">
        <v>1.77</v>
      </c>
      <c r="AD24" s="197">
        <v>12.46</v>
      </c>
      <c r="AE24" s="197">
        <v>0</v>
      </c>
      <c r="AF24" s="197">
        <v>0</v>
      </c>
      <c r="AG24" s="197">
        <v>30.72</v>
      </c>
      <c r="AH24" s="197">
        <v>0</v>
      </c>
      <c r="AI24" s="197">
        <v>15.56</v>
      </c>
      <c r="AJ24" s="197">
        <v>0</v>
      </c>
      <c r="AK24" s="197">
        <v>0</v>
      </c>
      <c r="AL24" s="197">
        <v>0</v>
      </c>
      <c r="AM24" s="197">
        <v>0</v>
      </c>
      <c r="AN24" s="197">
        <v>0</v>
      </c>
      <c r="AO24" s="197">
        <v>381.32</v>
      </c>
      <c r="AP24" s="197">
        <v>0</v>
      </c>
      <c r="AQ24" s="197">
        <v>0</v>
      </c>
      <c r="AR24" s="197">
        <v>0</v>
      </c>
      <c r="AS24" s="197">
        <v>0</v>
      </c>
      <c r="AT24" s="197">
        <v>0</v>
      </c>
      <c r="AU24" s="197">
        <v>0</v>
      </c>
      <c r="AV24" s="197">
        <v>0</v>
      </c>
      <c r="AW24" s="197">
        <v>0</v>
      </c>
      <c r="AX24" s="197">
        <v>0</v>
      </c>
      <c r="AY24" s="197">
        <v>0</v>
      </c>
    </row>
    <row r="25" spans="1:51">
      <c r="A25" t="s">
        <v>67</v>
      </c>
      <c r="B25" s="197">
        <v>0</v>
      </c>
      <c r="C25" s="197">
        <v>0</v>
      </c>
      <c r="D25" s="197">
        <v>17.52</v>
      </c>
      <c r="E25" s="197">
        <v>0</v>
      </c>
      <c r="F25" s="197">
        <v>0</v>
      </c>
      <c r="G25" s="197">
        <v>28.62</v>
      </c>
      <c r="H25" s="197">
        <v>0</v>
      </c>
      <c r="I25" s="197">
        <v>0</v>
      </c>
      <c r="J25" s="197">
        <v>36.82</v>
      </c>
      <c r="K25" s="197">
        <v>17.18</v>
      </c>
      <c r="L25" s="197">
        <v>0.33</v>
      </c>
      <c r="M25" s="197">
        <v>2.15</v>
      </c>
      <c r="N25" s="197">
        <v>1.1299999999999999</v>
      </c>
      <c r="O25" s="197">
        <v>2.4700000000000002</v>
      </c>
      <c r="P25" s="197">
        <v>0.69</v>
      </c>
      <c r="Q25" s="197">
        <v>0.3</v>
      </c>
      <c r="R25" s="197">
        <v>0.63</v>
      </c>
      <c r="S25" s="197">
        <v>0.39</v>
      </c>
      <c r="T25" s="197">
        <v>0</v>
      </c>
      <c r="U25" s="197">
        <v>1.75</v>
      </c>
      <c r="V25" s="197">
        <v>0.17</v>
      </c>
      <c r="W25" s="197">
        <v>4.71</v>
      </c>
      <c r="X25" s="197">
        <v>1.45</v>
      </c>
      <c r="Y25" s="197">
        <v>0</v>
      </c>
      <c r="Z25" s="197">
        <v>2.65</v>
      </c>
      <c r="AA25" s="197">
        <v>1.0900000000000001</v>
      </c>
      <c r="AB25" s="197">
        <v>0</v>
      </c>
      <c r="AC25" s="197">
        <v>1.77</v>
      </c>
      <c r="AD25" s="197">
        <v>12.46</v>
      </c>
      <c r="AE25" s="197">
        <v>0</v>
      </c>
      <c r="AF25" s="197">
        <v>0</v>
      </c>
      <c r="AG25" s="197">
        <v>30.72</v>
      </c>
      <c r="AH25" s="197">
        <v>0</v>
      </c>
      <c r="AI25" s="197">
        <v>15.56</v>
      </c>
      <c r="AJ25" s="197">
        <v>0</v>
      </c>
      <c r="AK25" s="197">
        <v>0</v>
      </c>
      <c r="AL25" s="197">
        <v>0</v>
      </c>
      <c r="AM25" s="197">
        <v>0</v>
      </c>
      <c r="AN25" s="197">
        <v>0</v>
      </c>
      <c r="AO25" s="197">
        <v>381.32</v>
      </c>
      <c r="AP25" s="197">
        <v>0</v>
      </c>
      <c r="AQ25" s="197">
        <v>0</v>
      </c>
      <c r="AR25" s="197">
        <v>0</v>
      </c>
      <c r="AS25" s="197">
        <v>0</v>
      </c>
      <c r="AT25" s="197">
        <v>0</v>
      </c>
      <c r="AU25" s="197">
        <v>0</v>
      </c>
      <c r="AV25" s="197">
        <v>0</v>
      </c>
      <c r="AW25" s="197">
        <v>0</v>
      </c>
      <c r="AX25" s="197">
        <v>0</v>
      </c>
      <c r="AY25" s="197">
        <v>0</v>
      </c>
    </row>
    <row r="26" spans="1:51">
      <c r="A26" t="s">
        <v>68</v>
      </c>
      <c r="B26" s="197">
        <v>0</v>
      </c>
      <c r="C26" s="197">
        <v>0</v>
      </c>
      <c r="D26" s="197">
        <v>17.52</v>
      </c>
      <c r="E26" s="197">
        <v>0</v>
      </c>
      <c r="F26" s="197">
        <v>0</v>
      </c>
      <c r="G26" s="197">
        <v>28.62</v>
      </c>
      <c r="H26" s="197">
        <v>0</v>
      </c>
      <c r="I26" s="197">
        <v>0</v>
      </c>
      <c r="J26" s="197">
        <v>36.82</v>
      </c>
      <c r="K26" s="197">
        <v>17.18</v>
      </c>
      <c r="L26" s="197">
        <v>0.33</v>
      </c>
      <c r="M26" s="197">
        <v>2.15</v>
      </c>
      <c r="N26" s="197">
        <v>1.1299999999999999</v>
      </c>
      <c r="O26" s="197">
        <v>2.4700000000000002</v>
      </c>
      <c r="P26" s="197">
        <v>0.69</v>
      </c>
      <c r="Q26" s="197">
        <v>0.3</v>
      </c>
      <c r="R26" s="197">
        <v>0.63</v>
      </c>
      <c r="S26" s="197">
        <v>0.39</v>
      </c>
      <c r="T26" s="197">
        <v>0</v>
      </c>
      <c r="U26" s="197">
        <v>1.75</v>
      </c>
      <c r="V26" s="197">
        <v>0.17</v>
      </c>
      <c r="W26" s="197">
        <v>4.71</v>
      </c>
      <c r="X26" s="197">
        <v>1.45</v>
      </c>
      <c r="Y26" s="197">
        <v>0</v>
      </c>
      <c r="Z26" s="197">
        <v>2.65</v>
      </c>
      <c r="AA26" s="197">
        <v>1.0900000000000001</v>
      </c>
      <c r="AB26" s="197">
        <v>0</v>
      </c>
      <c r="AC26" s="197">
        <v>1.77</v>
      </c>
      <c r="AD26" s="197">
        <v>12.46</v>
      </c>
      <c r="AE26" s="197">
        <v>0</v>
      </c>
      <c r="AF26" s="197">
        <v>0</v>
      </c>
      <c r="AG26" s="197">
        <v>30.72</v>
      </c>
      <c r="AH26" s="197">
        <v>0</v>
      </c>
      <c r="AI26" s="197">
        <v>15.56</v>
      </c>
      <c r="AJ26" s="197">
        <v>0</v>
      </c>
      <c r="AK26" s="197">
        <v>0</v>
      </c>
      <c r="AL26" s="197">
        <v>0</v>
      </c>
      <c r="AM26" s="197">
        <v>0</v>
      </c>
      <c r="AN26" s="197">
        <v>0</v>
      </c>
      <c r="AO26" s="197">
        <v>381.32</v>
      </c>
      <c r="AP26" s="197">
        <v>0</v>
      </c>
      <c r="AQ26" s="197">
        <v>0</v>
      </c>
      <c r="AR26" s="197">
        <v>0</v>
      </c>
      <c r="AS26" s="197">
        <v>0</v>
      </c>
      <c r="AT26" s="197">
        <v>0</v>
      </c>
      <c r="AU26" s="197">
        <v>0</v>
      </c>
      <c r="AV26" s="197">
        <v>0</v>
      </c>
      <c r="AW26" s="197">
        <v>0</v>
      </c>
      <c r="AX26" s="197">
        <v>0</v>
      </c>
      <c r="AY26" s="197">
        <v>0</v>
      </c>
    </row>
    <row r="27" spans="1:51">
      <c r="A27" t="s">
        <v>69</v>
      </c>
      <c r="B27" s="197">
        <v>0</v>
      </c>
      <c r="C27" s="197">
        <v>0</v>
      </c>
      <c r="D27" s="197">
        <v>17.52</v>
      </c>
      <c r="E27" s="197">
        <v>0</v>
      </c>
      <c r="F27" s="197">
        <v>0</v>
      </c>
      <c r="G27" s="197">
        <v>28.38</v>
      </c>
      <c r="H27" s="197">
        <v>0</v>
      </c>
      <c r="I27" s="197">
        <v>0</v>
      </c>
      <c r="J27" s="197">
        <v>36.590000000000003</v>
      </c>
      <c r="K27" s="197">
        <v>17.18</v>
      </c>
      <c r="L27" s="197">
        <v>0.33</v>
      </c>
      <c r="M27" s="197">
        <v>0.53</v>
      </c>
      <c r="N27" s="197">
        <v>1.1299999999999999</v>
      </c>
      <c r="O27" s="197">
        <v>2.4700000000000002</v>
      </c>
      <c r="P27" s="197">
        <v>0.69</v>
      </c>
      <c r="Q27" s="197">
        <v>0.3</v>
      </c>
      <c r="R27" s="197">
        <v>0.63</v>
      </c>
      <c r="S27" s="197">
        <v>0.39</v>
      </c>
      <c r="T27" s="197">
        <v>0</v>
      </c>
      <c r="U27" s="197">
        <v>1.75</v>
      </c>
      <c r="V27" s="197">
        <v>0.17</v>
      </c>
      <c r="W27" s="197">
        <v>4.71</v>
      </c>
      <c r="X27" s="197">
        <v>1.45</v>
      </c>
      <c r="Y27" s="197">
        <v>0</v>
      </c>
      <c r="Z27" s="197">
        <v>2.65</v>
      </c>
      <c r="AA27" s="197">
        <v>1.0900000000000001</v>
      </c>
      <c r="AB27" s="197">
        <v>0</v>
      </c>
      <c r="AC27" s="197">
        <v>1.77</v>
      </c>
      <c r="AD27" s="197">
        <v>12.46</v>
      </c>
      <c r="AE27" s="197">
        <v>0</v>
      </c>
      <c r="AF27" s="197">
        <v>0</v>
      </c>
      <c r="AG27" s="197">
        <v>30.72</v>
      </c>
      <c r="AH27" s="197">
        <v>0</v>
      </c>
      <c r="AI27" s="197">
        <v>15.56</v>
      </c>
      <c r="AJ27" s="197">
        <v>0</v>
      </c>
      <c r="AK27" s="197">
        <v>0</v>
      </c>
      <c r="AL27" s="197">
        <v>0</v>
      </c>
      <c r="AM27" s="197">
        <v>0</v>
      </c>
      <c r="AN27" s="197">
        <v>0</v>
      </c>
      <c r="AO27" s="197">
        <v>381.32</v>
      </c>
      <c r="AP27" s="197">
        <v>0</v>
      </c>
      <c r="AQ27" s="197">
        <v>0</v>
      </c>
      <c r="AR27" s="197">
        <v>0</v>
      </c>
      <c r="AS27" s="197">
        <v>0</v>
      </c>
      <c r="AT27" s="197">
        <v>0</v>
      </c>
      <c r="AU27" s="197">
        <v>0</v>
      </c>
      <c r="AV27" s="197">
        <v>0</v>
      </c>
      <c r="AW27" s="197">
        <v>0</v>
      </c>
      <c r="AX27" s="197">
        <v>0</v>
      </c>
      <c r="AY27" s="197">
        <v>0</v>
      </c>
    </row>
    <row r="28" spans="1:51">
      <c r="A28" t="s">
        <v>70</v>
      </c>
      <c r="B28" s="197">
        <v>0</v>
      </c>
      <c r="C28" s="197">
        <v>0</v>
      </c>
      <c r="D28" s="197">
        <v>17.52</v>
      </c>
      <c r="E28" s="197">
        <v>0</v>
      </c>
      <c r="F28" s="197">
        <v>0</v>
      </c>
      <c r="G28" s="197">
        <v>28.38</v>
      </c>
      <c r="H28" s="197">
        <v>0</v>
      </c>
      <c r="I28" s="197">
        <v>0</v>
      </c>
      <c r="J28" s="197">
        <v>36.590000000000003</v>
      </c>
      <c r="K28" s="197">
        <v>17.18</v>
      </c>
      <c r="L28" s="197">
        <v>0.33</v>
      </c>
      <c r="M28" s="197">
        <v>1.68</v>
      </c>
      <c r="N28" s="197">
        <v>1.1299999999999999</v>
      </c>
      <c r="O28" s="197">
        <v>2.4700000000000002</v>
      </c>
      <c r="P28" s="197">
        <v>0.69</v>
      </c>
      <c r="Q28" s="197">
        <v>0.3</v>
      </c>
      <c r="R28" s="197">
        <v>0.63</v>
      </c>
      <c r="S28" s="197">
        <v>0.39</v>
      </c>
      <c r="T28" s="197">
        <v>0</v>
      </c>
      <c r="U28" s="197">
        <v>1.75</v>
      </c>
      <c r="V28" s="197">
        <v>0.17</v>
      </c>
      <c r="W28" s="197">
        <v>4.71</v>
      </c>
      <c r="X28" s="197">
        <v>1.45</v>
      </c>
      <c r="Y28" s="197">
        <v>0</v>
      </c>
      <c r="Z28" s="197">
        <v>2.65</v>
      </c>
      <c r="AA28" s="197">
        <v>1.0900000000000001</v>
      </c>
      <c r="AB28" s="197">
        <v>0</v>
      </c>
      <c r="AC28" s="197">
        <v>1.77</v>
      </c>
      <c r="AD28" s="197">
        <v>12.46</v>
      </c>
      <c r="AE28" s="197">
        <v>0</v>
      </c>
      <c r="AF28" s="197">
        <v>0</v>
      </c>
      <c r="AG28" s="197">
        <v>29.87</v>
      </c>
      <c r="AH28" s="197">
        <v>0</v>
      </c>
      <c r="AI28" s="197">
        <v>15.56</v>
      </c>
      <c r="AJ28" s="197">
        <v>0</v>
      </c>
      <c r="AK28" s="197">
        <v>0</v>
      </c>
      <c r="AL28" s="197">
        <v>0</v>
      </c>
      <c r="AM28" s="197">
        <v>0</v>
      </c>
      <c r="AN28" s="197">
        <v>0</v>
      </c>
      <c r="AO28" s="197">
        <v>381.32</v>
      </c>
      <c r="AP28" s="197">
        <v>0</v>
      </c>
      <c r="AQ28" s="197">
        <v>0</v>
      </c>
      <c r="AR28" s="197">
        <v>0</v>
      </c>
      <c r="AS28" s="197">
        <v>0</v>
      </c>
      <c r="AT28" s="197">
        <v>0</v>
      </c>
      <c r="AU28" s="197">
        <v>0</v>
      </c>
      <c r="AV28" s="197">
        <v>0</v>
      </c>
      <c r="AW28" s="197">
        <v>0</v>
      </c>
      <c r="AX28" s="197">
        <v>0</v>
      </c>
      <c r="AY28" s="197">
        <v>0</v>
      </c>
    </row>
    <row r="29" spans="1:51">
      <c r="A29" t="s">
        <v>71</v>
      </c>
      <c r="B29" s="197">
        <v>0</v>
      </c>
      <c r="C29" s="197">
        <v>0</v>
      </c>
      <c r="D29" s="197">
        <v>17.52</v>
      </c>
      <c r="E29" s="197">
        <v>0</v>
      </c>
      <c r="F29" s="197">
        <v>0</v>
      </c>
      <c r="G29" s="197">
        <v>28.38</v>
      </c>
      <c r="H29" s="197">
        <v>0</v>
      </c>
      <c r="I29" s="197">
        <v>0</v>
      </c>
      <c r="J29" s="197">
        <v>36.590000000000003</v>
      </c>
      <c r="K29" s="197">
        <v>17.18</v>
      </c>
      <c r="L29" s="197">
        <v>0.33</v>
      </c>
      <c r="M29" s="197">
        <v>1.68</v>
      </c>
      <c r="N29" s="197">
        <v>1.1299999999999999</v>
      </c>
      <c r="O29" s="197">
        <v>2.4700000000000002</v>
      </c>
      <c r="P29" s="197">
        <v>0.69</v>
      </c>
      <c r="Q29" s="197">
        <v>4.66</v>
      </c>
      <c r="R29" s="197">
        <v>0.63</v>
      </c>
      <c r="S29" s="197">
        <v>0.39</v>
      </c>
      <c r="T29" s="197">
        <v>0</v>
      </c>
      <c r="U29" s="197">
        <v>1.75</v>
      </c>
      <c r="V29" s="197">
        <v>0.17</v>
      </c>
      <c r="W29" s="197">
        <v>4.71</v>
      </c>
      <c r="X29" s="197">
        <v>1.45</v>
      </c>
      <c r="Y29" s="197">
        <v>0</v>
      </c>
      <c r="Z29" s="197">
        <v>2.65</v>
      </c>
      <c r="AA29" s="197">
        <v>1.0900000000000001</v>
      </c>
      <c r="AB29" s="197">
        <v>0</v>
      </c>
      <c r="AC29" s="197">
        <v>1.77</v>
      </c>
      <c r="AD29" s="197">
        <v>12.46</v>
      </c>
      <c r="AE29" s="197">
        <v>0</v>
      </c>
      <c r="AF29" s="197">
        <v>0</v>
      </c>
      <c r="AG29" s="197">
        <v>29.87</v>
      </c>
      <c r="AH29" s="197">
        <v>0</v>
      </c>
      <c r="AI29" s="197">
        <v>15.56</v>
      </c>
      <c r="AJ29" s="197">
        <v>0</v>
      </c>
      <c r="AK29" s="197">
        <v>0</v>
      </c>
      <c r="AL29" s="197">
        <v>0</v>
      </c>
      <c r="AM29" s="197">
        <v>0</v>
      </c>
      <c r="AN29" s="197">
        <v>0</v>
      </c>
      <c r="AO29" s="197">
        <v>381.32</v>
      </c>
      <c r="AP29" s="197">
        <v>0</v>
      </c>
      <c r="AQ29" s="197">
        <v>0</v>
      </c>
      <c r="AR29" s="197">
        <v>0</v>
      </c>
      <c r="AS29" s="197">
        <v>0</v>
      </c>
      <c r="AT29" s="197">
        <v>0</v>
      </c>
      <c r="AU29" s="197">
        <v>0</v>
      </c>
      <c r="AV29" s="197">
        <v>0</v>
      </c>
      <c r="AW29" s="197">
        <v>0</v>
      </c>
      <c r="AX29" s="197">
        <v>0</v>
      </c>
      <c r="AY29" s="197">
        <v>0</v>
      </c>
    </row>
    <row r="30" spans="1:51">
      <c r="A30" t="s">
        <v>72</v>
      </c>
      <c r="B30" s="197">
        <v>0</v>
      </c>
      <c r="C30" s="197">
        <v>0</v>
      </c>
      <c r="D30" s="197">
        <v>17.52</v>
      </c>
      <c r="E30" s="197">
        <v>0</v>
      </c>
      <c r="F30" s="197">
        <v>0</v>
      </c>
      <c r="G30" s="197">
        <v>28.38</v>
      </c>
      <c r="H30" s="197">
        <v>0</v>
      </c>
      <c r="I30" s="197">
        <v>0</v>
      </c>
      <c r="J30" s="197">
        <v>36.590000000000003</v>
      </c>
      <c r="K30" s="197">
        <v>17.18</v>
      </c>
      <c r="L30" s="197">
        <v>0.33</v>
      </c>
      <c r="M30" s="197">
        <v>1.68</v>
      </c>
      <c r="N30" s="197">
        <v>1.1299999999999999</v>
      </c>
      <c r="O30" s="197">
        <v>2.4700000000000002</v>
      </c>
      <c r="P30" s="197">
        <v>0.69</v>
      </c>
      <c r="Q30" s="197">
        <v>4.66</v>
      </c>
      <c r="R30" s="197">
        <v>0.63</v>
      </c>
      <c r="S30" s="197">
        <v>0.39</v>
      </c>
      <c r="T30" s="197">
        <v>0</v>
      </c>
      <c r="U30" s="197">
        <v>1.75</v>
      </c>
      <c r="V30" s="197">
        <v>0.17</v>
      </c>
      <c r="W30" s="197">
        <v>4.71</v>
      </c>
      <c r="X30" s="197">
        <v>1.45</v>
      </c>
      <c r="Y30" s="197">
        <v>0</v>
      </c>
      <c r="Z30" s="197">
        <v>2.65</v>
      </c>
      <c r="AA30" s="197">
        <v>1.0900000000000001</v>
      </c>
      <c r="AB30" s="197">
        <v>0</v>
      </c>
      <c r="AC30" s="197">
        <v>1.77</v>
      </c>
      <c r="AD30" s="197">
        <v>12.46</v>
      </c>
      <c r="AE30" s="197">
        <v>0</v>
      </c>
      <c r="AF30" s="197">
        <v>0</v>
      </c>
      <c r="AG30" s="197">
        <v>29.87</v>
      </c>
      <c r="AH30" s="197">
        <v>0</v>
      </c>
      <c r="AI30" s="197">
        <v>15.56</v>
      </c>
      <c r="AJ30" s="197">
        <v>0</v>
      </c>
      <c r="AK30" s="197">
        <v>0</v>
      </c>
      <c r="AL30" s="197">
        <v>0</v>
      </c>
      <c r="AM30" s="197">
        <v>0</v>
      </c>
      <c r="AN30" s="197">
        <v>0</v>
      </c>
      <c r="AO30" s="197">
        <v>381.32</v>
      </c>
      <c r="AP30" s="197">
        <v>0</v>
      </c>
      <c r="AQ30" s="197">
        <v>0</v>
      </c>
      <c r="AR30" s="197">
        <v>0</v>
      </c>
      <c r="AS30" s="197">
        <v>0</v>
      </c>
      <c r="AT30" s="197">
        <v>0</v>
      </c>
      <c r="AU30" s="197">
        <v>0</v>
      </c>
      <c r="AV30" s="197">
        <v>0</v>
      </c>
      <c r="AW30" s="197">
        <v>0</v>
      </c>
      <c r="AX30" s="197">
        <v>0</v>
      </c>
      <c r="AY30" s="197">
        <v>0</v>
      </c>
    </row>
    <row r="31" spans="1:51">
      <c r="A31" t="s">
        <v>73</v>
      </c>
      <c r="B31" s="197">
        <v>0</v>
      </c>
      <c r="C31" s="197">
        <v>0</v>
      </c>
      <c r="D31" s="197">
        <v>17.059999999999999</v>
      </c>
      <c r="E31" s="197">
        <v>0</v>
      </c>
      <c r="F31" s="197">
        <v>0</v>
      </c>
      <c r="G31" s="197">
        <v>28.38</v>
      </c>
      <c r="H31" s="197">
        <v>0</v>
      </c>
      <c r="I31" s="197">
        <v>0</v>
      </c>
      <c r="J31" s="197">
        <v>36.590000000000003</v>
      </c>
      <c r="K31" s="197">
        <v>17.18</v>
      </c>
      <c r="L31" s="197">
        <v>0.33</v>
      </c>
      <c r="M31" s="197">
        <v>1.68</v>
      </c>
      <c r="N31" s="197">
        <v>1.1299999999999999</v>
      </c>
      <c r="O31" s="197">
        <v>2.4700000000000002</v>
      </c>
      <c r="P31" s="197">
        <v>0.69</v>
      </c>
      <c r="Q31" s="197">
        <v>4.66</v>
      </c>
      <c r="R31" s="197">
        <v>0.63</v>
      </c>
      <c r="S31" s="197">
        <v>0.39</v>
      </c>
      <c r="T31" s="197">
        <v>0</v>
      </c>
      <c r="U31" s="197">
        <v>1.75</v>
      </c>
      <c r="V31" s="197">
        <v>0.17</v>
      </c>
      <c r="W31" s="197">
        <v>4.71</v>
      </c>
      <c r="X31" s="197">
        <v>1.45</v>
      </c>
      <c r="Y31" s="197">
        <v>0</v>
      </c>
      <c r="Z31" s="197">
        <v>2.65</v>
      </c>
      <c r="AA31" s="197">
        <v>1.0900000000000001</v>
      </c>
      <c r="AB31" s="197">
        <v>0</v>
      </c>
      <c r="AC31" s="197">
        <v>1.77</v>
      </c>
      <c r="AD31" s="197">
        <v>12.46</v>
      </c>
      <c r="AE31" s="197">
        <v>0</v>
      </c>
      <c r="AF31" s="197">
        <v>0</v>
      </c>
      <c r="AG31" s="197">
        <v>29.87</v>
      </c>
      <c r="AH31" s="197">
        <v>0</v>
      </c>
      <c r="AI31" s="197">
        <v>15.56</v>
      </c>
      <c r="AJ31" s="197">
        <v>0</v>
      </c>
      <c r="AK31" s="197">
        <v>0</v>
      </c>
      <c r="AL31" s="197">
        <v>0</v>
      </c>
      <c r="AM31" s="197">
        <v>0</v>
      </c>
      <c r="AN31" s="197">
        <v>0</v>
      </c>
      <c r="AO31" s="197">
        <v>381.32</v>
      </c>
      <c r="AP31" s="197">
        <v>0</v>
      </c>
      <c r="AQ31" s="197">
        <v>0</v>
      </c>
      <c r="AR31" s="197">
        <v>0</v>
      </c>
      <c r="AS31" s="197">
        <v>0</v>
      </c>
      <c r="AT31" s="197">
        <v>0</v>
      </c>
      <c r="AU31" s="197">
        <v>0</v>
      </c>
      <c r="AV31" s="197">
        <v>0</v>
      </c>
      <c r="AW31" s="197">
        <v>0</v>
      </c>
      <c r="AX31" s="197">
        <v>0</v>
      </c>
      <c r="AY31" s="197">
        <v>0</v>
      </c>
    </row>
    <row r="32" spans="1:51">
      <c r="A32" t="s">
        <v>74</v>
      </c>
      <c r="B32" s="197">
        <v>0</v>
      </c>
      <c r="C32" s="197">
        <v>0</v>
      </c>
      <c r="D32" s="197">
        <v>17.059999999999999</v>
      </c>
      <c r="E32" s="197">
        <v>0</v>
      </c>
      <c r="F32" s="197">
        <v>0</v>
      </c>
      <c r="G32" s="197">
        <v>28.38</v>
      </c>
      <c r="H32" s="197">
        <v>0</v>
      </c>
      <c r="I32" s="197">
        <v>0</v>
      </c>
      <c r="J32" s="197">
        <v>36.590000000000003</v>
      </c>
      <c r="K32" s="197">
        <v>17.18</v>
      </c>
      <c r="L32" s="197">
        <v>0.33</v>
      </c>
      <c r="M32" s="197">
        <v>1.68</v>
      </c>
      <c r="N32" s="197">
        <v>1.1299999999999999</v>
      </c>
      <c r="O32" s="197">
        <v>2.4700000000000002</v>
      </c>
      <c r="P32" s="197">
        <v>0.69</v>
      </c>
      <c r="Q32" s="197">
        <v>4.66</v>
      </c>
      <c r="R32" s="197">
        <v>0.63</v>
      </c>
      <c r="S32" s="197">
        <v>0.39</v>
      </c>
      <c r="T32" s="197">
        <v>0</v>
      </c>
      <c r="U32" s="197">
        <v>1.75</v>
      </c>
      <c r="V32" s="197">
        <v>0.17</v>
      </c>
      <c r="W32" s="197">
        <v>4.71</v>
      </c>
      <c r="X32" s="197">
        <v>1.45</v>
      </c>
      <c r="Y32" s="197">
        <v>0</v>
      </c>
      <c r="Z32" s="197">
        <v>2.65</v>
      </c>
      <c r="AA32" s="197">
        <v>1.0900000000000001</v>
      </c>
      <c r="AB32" s="197">
        <v>0</v>
      </c>
      <c r="AC32" s="197">
        <v>2.29</v>
      </c>
      <c r="AD32" s="197">
        <v>12.46</v>
      </c>
      <c r="AE32" s="197">
        <v>0</v>
      </c>
      <c r="AF32" s="197">
        <v>0</v>
      </c>
      <c r="AG32" s="197">
        <v>29.87</v>
      </c>
      <c r="AH32" s="197">
        <v>0</v>
      </c>
      <c r="AI32" s="197">
        <v>15.56</v>
      </c>
      <c r="AJ32" s="197">
        <v>0</v>
      </c>
      <c r="AK32" s="197">
        <v>0</v>
      </c>
      <c r="AL32" s="197">
        <v>0</v>
      </c>
      <c r="AM32" s="197">
        <v>0</v>
      </c>
      <c r="AN32" s="197">
        <v>0</v>
      </c>
      <c r="AO32" s="197">
        <v>381.32</v>
      </c>
      <c r="AP32" s="197">
        <v>0</v>
      </c>
      <c r="AQ32" s="197">
        <v>0</v>
      </c>
      <c r="AR32" s="197">
        <v>0</v>
      </c>
      <c r="AS32" s="197">
        <v>0</v>
      </c>
      <c r="AT32" s="197">
        <v>0</v>
      </c>
      <c r="AU32" s="197">
        <v>0</v>
      </c>
      <c r="AV32" s="197">
        <v>0</v>
      </c>
      <c r="AW32" s="197">
        <v>0</v>
      </c>
      <c r="AX32" s="197">
        <v>0</v>
      </c>
      <c r="AY32" s="197">
        <v>0</v>
      </c>
    </row>
    <row r="33" spans="1:51">
      <c r="A33" t="s">
        <v>75</v>
      </c>
      <c r="B33" s="197">
        <v>0</v>
      </c>
      <c r="C33" s="197">
        <v>0</v>
      </c>
      <c r="D33" s="197">
        <v>17.059999999999999</v>
      </c>
      <c r="E33" s="197">
        <v>0</v>
      </c>
      <c r="F33" s="197">
        <v>0</v>
      </c>
      <c r="G33" s="197">
        <v>28.38</v>
      </c>
      <c r="H33" s="197">
        <v>0</v>
      </c>
      <c r="I33" s="197">
        <v>0</v>
      </c>
      <c r="J33" s="197">
        <v>36.590000000000003</v>
      </c>
      <c r="K33" s="197">
        <v>17.18</v>
      </c>
      <c r="L33" s="197">
        <v>0.33</v>
      </c>
      <c r="M33" s="197">
        <v>1.68</v>
      </c>
      <c r="N33" s="197">
        <v>1.1299999999999999</v>
      </c>
      <c r="O33" s="197">
        <v>2.4700000000000002</v>
      </c>
      <c r="P33" s="197">
        <v>0.69</v>
      </c>
      <c r="Q33" s="197">
        <v>0.3</v>
      </c>
      <c r="R33" s="197">
        <v>0.63</v>
      </c>
      <c r="S33" s="197">
        <v>0.39</v>
      </c>
      <c r="T33" s="197">
        <v>0</v>
      </c>
      <c r="U33" s="197">
        <v>1.75</v>
      </c>
      <c r="V33" s="197">
        <v>0.17</v>
      </c>
      <c r="W33" s="197">
        <v>3.17</v>
      </c>
      <c r="X33" s="197">
        <v>1.45</v>
      </c>
      <c r="Y33" s="197">
        <v>0</v>
      </c>
      <c r="Z33" s="197">
        <v>2.65</v>
      </c>
      <c r="AA33" s="197">
        <v>1.0900000000000001</v>
      </c>
      <c r="AB33" s="197">
        <v>0</v>
      </c>
      <c r="AC33" s="197">
        <v>2.29</v>
      </c>
      <c r="AD33" s="197">
        <v>12.46</v>
      </c>
      <c r="AE33" s="197">
        <v>0</v>
      </c>
      <c r="AF33" s="197">
        <v>0</v>
      </c>
      <c r="AG33" s="197">
        <v>29.87</v>
      </c>
      <c r="AH33" s="197">
        <v>0</v>
      </c>
      <c r="AI33" s="197">
        <v>15.56</v>
      </c>
      <c r="AJ33" s="197">
        <v>0</v>
      </c>
      <c r="AK33" s="197">
        <v>0</v>
      </c>
      <c r="AL33" s="197">
        <v>0</v>
      </c>
      <c r="AM33" s="197">
        <v>0</v>
      </c>
      <c r="AN33" s="197">
        <v>0</v>
      </c>
      <c r="AO33" s="197">
        <v>381.32</v>
      </c>
      <c r="AP33" s="197">
        <v>0</v>
      </c>
      <c r="AQ33" s="197">
        <v>0</v>
      </c>
      <c r="AR33" s="197">
        <v>0</v>
      </c>
      <c r="AS33" s="197">
        <v>0</v>
      </c>
      <c r="AT33" s="197">
        <v>0</v>
      </c>
      <c r="AU33" s="197">
        <v>0</v>
      </c>
      <c r="AV33" s="197">
        <v>0</v>
      </c>
      <c r="AW33" s="197">
        <v>0</v>
      </c>
      <c r="AX33" s="197">
        <v>0</v>
      </c>
      <c r="AY33" s="197">
        <v>0</v>
      </c>
    </row>
    <row r="34" spans="1:51">
      <c r="A34" t="s">
        <v>76</v>
      </c>
      <c r="B34" s="197">
        <v>0</v>
      </c>
      <c r="C34" s="197">
        <v>0</v>
      </c>
      <c r="D34" s="197">
        <v>17.059999999999999</v>
      </c>
      <c r="E34" s="197">
        <v>0</v>
      </c>
      <c r="F34" s="197">
        <v>0</v>
      </c>
      <c r="G34" s="197">
        <v>28.38</v>
      </c>
      <c r="H34" s="197">
        <v>0</v>
      </c>
      <c r="I34" s="197">
        <v>0</v>
      </c>
      <c r="J34" s="197">
        <v>36.590000000000003</v>
      </c>
      <c r="K34" s="197">
        <v>17.18</v>
      </c>
      <c r="L34" s="197">
        <v>0.33</v>
      </c>
      <c r="M34" s="197">
        <v>1.68</v>
      </c>
      <c r="N34" s="197">
        <v>1.1299999999999999</v>
      </c>
      <c r="O34" s="197">
        <v>2.4700000000000002</v>
      </c>
      <c r="P34" s="197">
        <v>0.69</v>
      </c>
      <c r="Q34" s="197">
        <v>0.3</v>
      </c>
      <c r="R34" s="197">
        <v>0.63</v>
      </c>
      <c r="S34" s="197">
        <v>0.39</v>
      </c>
      <c r="T34" s="197">
        <v>0</v>
      </c>
      <c r="U34" s="197">
        <v>1.75</v>
      </c>
      <c r="V34" s="197">
        <v>0.17</v>
      </c>
      <c r="W34" s="197">
        <v>2.39</v>
      </c>
      <c r="X34" s="197">
        <v>1.45</v>
      </c>
      <c r="Y34" s="197">
        <v>0</v>
      </c>
      <c r="Z34" s="197">
        <v>2.65</v>
      </c>
      <c r="AA34" s="197">
        <v>1.0900000000000001</v>
      </c>
      <c r="AB34" s="197">
        <v>0</v>
      </c>
      <c r="AC34" s="197">
        <v>2.29</v>
      </c>
      <c r="AD34" s="197">
        <v>12.46</v>
      </c>
      <c r="AE34" s="197">
        <v>0</v>
      </c>
      <c r="AF34" s="197">
        <v>0</v>
      </c>
      <c r="AG34" s="197">
        <v>29.87</v>
      </c>
      <c r="AH34" s="197">
        <v>0</v>
      </c>
      <c r="AI34" s="197">
        <v>15.56</v>
      </c>
      <c r="AJ34" s="197">
        <v>0</v>
      </c>
      <c r="AK34" s="197">
        <v>0</v>
      </c>
      <c r="AL34" s="197">
        <v>0</v>
      </c>
      <c r="AM34" s="197">
        <v>0</v>
      </c>
      <c r="AN34" s="197">
        <v>0</v>
      </c>
      <c r="AO34" s="197">
        <v>381.32</v>
      </c>
      <c r="AP34" s="197">
        <v>0</v>
      </c>
      <c r="AQ34" s="197">
        <v>0</v>
      </c>
      <c r="AR34" s="197">
        <v>0</v>
      </c>
      <c r="AS34" s="197">
        <v>0</v>
      </c>
      <c r="AT34" s="197">
        <v>0</v>
      </c>
      <c r="AU34" s="197">
        <v>0</v>
      </c>
      <c r="AV34" s="197">
        <v>0</v>
      </c>
      <c r="AW34" s="197">
        <v>0</v>
      </c>
      <c r="AX34" s="197">
        <v>0</v>
      </c>
      <c r="AY34" s="197">
        <v>0</v>
      </c>
    </row>
    <row r="35" spans="1:51">
      <c r="A35" t="s">
        <v>77</v>
      </c>
      <c r="B35" s="197">
        <v>0</v>
      </c>
      <c r="C35" s="197">
        <v>0</v>
      </c>
      <c r="D35" s="197">
        <v>17.059999999999999</v>
      </c>
      <c r="E35" s="197">
        <v>0</v>
      </c>
      <c r="F35" s="197">
        <v>0</v>
      </c>
      <c r="G35" s="197">
        <v>28.38</v>
      </c>
      <c r="H35" s="197">
        <v>0</v>
      </c>
      <c r="I35" s="197">
        <v>0</v>
      </c>
      <c r="J35" s="197">
        <v>36.590000000000003</v>
      </c>
      <c r="K35" s="197">
        <v>17.170000000000002</v>
      </c>
      <c r="L35" s="197">
        <v>6.53</v>
      </c>
      <c r="M35" s="197">
        <v>1.68</v>
      </c>
      <c r="N35" s="197">
        <v>1.1299999999999999</v>
      </c>
      <c r="O35" s="197">
        <v>2.4700000000000002</v>
      </c>
      <c r="P35" s="197">
        <v>0.69</v>
      </c>
      <c r="Q35" s="197">
        <v>3.95</v>
      </c>
      <c r="R35" s="197">
        <v>0.62</v>
      </c>
      <c r="S35" s="197">
        <v>6.76</v>
      </c>
      <c r="T35" s="197">
        <v>0</v>
      </c>
      <c r="U35" s="197">
        <v>1.75</v>
      </c>
      <c r="V35" s="197">
        <v>0.17</v>
      </c>
      <c r="W35" s="197">
        <v>2.39</v>
      </c>
      <c r="X35" s="197">
        <v>1.45</v>
      </c>
      <c r="Y35" s="197">
        <v>0</v>
      </c>
      <c r="Z35" s="197">
        <v>2.65</v>
      </c>
      <c r="AA35" s="197">
        <v>1.0900000000000001</v>
      </c>
      <c r="AB35" s="197">
        <v>0</v>
      </c>
      <c r="AC35" s="197">
        <v>2.29</v>
      </c>
      <c r="AD35" s="197">
        <v>12.46</v>
      </c>
      <c r="AE35" s="197">
        <v>0</v>
      </c>
      <c r="AF35" s="197">
        <v>0</v>
      </c>
      <c r="AG35" s="197">
        <v>29.87</v>
      </c>
      <c r="AH35" s="197">
        <v>0</v>
      </c>
      <c r="AI35" s="197">
        <v>15.56</v>
      </c>
      <c r="AJ35" s="197">
        <v>0</v>
      </c>
      <c r="AK35" s="197">
        <v>20.9</v>
      </c>
      <c r="AL35" s="197">
        <v>0</v>
      </c>
      <c r="AM35" s="197">
        <v>0</v>
      </c>
      <c r="AN35" s="197">
        <v>0</v>
      </c>
      <c r="AO35" s="197">
        <v>381.32</v>
      </c>
      <c r="AP35" s="197">
        <v>0</v>
      </c>
      <c r="AQ35" s="197">
        <v>0</v>
      </c>
      <c r="AR35" s="197">
        <v>0</v>
      </c>
      <c r="AS35" s="197">
        <v>0</v>
      </c>
      <c r="AT35" s="197">
        <v>0</v>
      </c>
      <c r="AU35" s="197">
        <v>0</v>
      </c>
      <c r="AV35" s="197">
        <v>0</v>
      </c>
      <c r="AW35" s="197">
        <v>0</v>
      </c>
      <c r="AX35" s="197">
        <v>0</v>
      </c>
      <c r="AY35" s="197">
        <v>0</v>
      </c>
    </row>
    <row r="36" spans="1:51">
      <c r="A36" t="s">
        <v>78</v>
      </c>
      <c r="B36" s="197">
        <v>0</v>
      </c>
      <c r="C36" s="197">
        <v>0</v>
      </c>
      <c r="D36" s="197">
        <v>17.059999999999999</v>
      </c>
      <c r="E36" s="197">
        <v>0</v>
      </c>
      <c r="F36" s="197">
        <v>0</v>
      </c>
      <c r="G36" s="197">
        <v>28.38</v>
      </c>
      <c r="H36" s="197">
        <v>0</v>
      </c>
      <c r="I36" s="197">
        <v>0</v>
      </c>
      <c r="J36" s="197">
        <v>36.590000000000003</v>
      </c>
      <c r="K36" s="197">
        <v>65.12</v>
      </c>
      <c r="L36" s="197">
        <v>6.53</v>
      </c>
      <c r="M36" s="197">
        <v>1.68</v>
      </c>
      <c r="N36" s="197">
        <v>1.1299999999999999</v>
      </c>
      <c r="O36" s="197">
        <v>2.4700000000000002</v>
      </c>
      <c r="P36" s="197">
        <v>0.69</v>
      </c>
      <c r="Q36" s="197">
        <v>3.95</v>
      </c>
      <c r="R36" s="197">
        <v>0.62</v>
      </c>
      <c r="S36" s="197">
        <v>6.76</v>
      </c>
      <c r="T36" s="197">
        <v>0</v>
      </c>
      <c r="U36" s="197">
        <v>1.75</v>
      </c>
      <c r="V36" s="197">
        <v>0.17</v>
      </c>
      <c r="W36" s="197">
        <v>1.87</v>
      </c>
      <c r="X36" s="197">
        <v>1.45</v>
      </c>
      <c r="Y36" s="197">
        <v>0</v>
      </c>
      <c r="Z36" s="197">
        <v>2.65</v>
      </c>
      <c r="AA36" s="197">
        <v>1.0900000000000001</v>
      </c>
      <c r="AB36" s="197">
        <v>0</v>
      </c>
      <c r="AC36" s="197">
        <v>2.29</v>
      </c>
      <c r="AD36" s="197">
        <v>12.46</v>
      </c>
      <c r="AE36" s="197">
        <v>0</v>
      </c>
      <c r="AF36" s="197">
        <v>0</v>
      </c>
      <c r="AG36" s="197">
        <v>29.87</v>
      </c>
      <c r="AH36" s="197">
        <v>0</v>
      </c>
      <c r="AI36" s="197">
        <v>15.56</v>
      </c>
      <c r="AJ36" s="197">
        <v>0</v>
      </c>
      <c r="AK36" s="197">
        <v>17.36</v>
      </c>
      <c r="AL36" s="197">
        <v>0</v>
      </c>
      <c r="AM36" s="197">
        <v>0</v>
      </c>
      <c r="AN36" s="197">
        <v>0</v>
      </c>
      <c r="AO36" s="197">
        <v>381.32</v>
      </c>
      <c r="AP36" s="197">
        <v>0</v>
      </c>
      <c r="AQ36" s="197">
        <v>0</v>
      </c>
      <c r="AR36" s="197">
        <v>0</v>
      </c>
      <c r="AS36" s="197">
        <v>0</v>
      </c>
      <c r="AT36" s="197">
        <v>0</v>
      </c>
      <c r="AU36" s="197">
        <v>0</v>
      </c>
      <c r="AV36" s="197">
        <v>0</v>
      </c>
      <c r="AW36" s="197">
        <v>0</v>
      </c>
      <c r="AX36" s="197">
        <v>0</v>
      </c>
      <c r="AY36" s="197">
        <v>0</v>
      </c>
    </row>
    <row r="37" spans="1:51">
      <c r="A37" t="s">
        <v>79</v>
      </c>
      <c r="B37" s="197">
        <v>0</v>
      </c>
      <c r="C37" s="197">
        <v>0</v>
      </c>
      <c r="D37" s="197">
        <v>17.059999999999999</v>
      </c>
      <c r="E37" s="197">
        <v>0</v>
      </c>
      <c r="F37" s="197">
        <v>0</v>
      </c>
      <c r="G37" s="197">
        <v>28.38</v>
      </c>
      <c r="H37" s="197">
        <v>0</v>
      </c>
      <c r="I37" s="197">
        <v>0</v>
      </c>
      <c r="J37" s="197">
        <v>36.590000000000003</v>
      </c>
      <c r="K37" s="197">
        <v>113.44</v>
      </c>
      <c r="L37" s="197">
        <v>6.53</v>
      </c>
      <c r="M37" s="197">
        <v>1.68</v>
      </c>
      <c r="N37" s="197">
        <v>1.1299999999999999</v>
      </c>
      <c r="O37" s="197">
        <v>2.4700000000000002</v>
      </c>
      <c r="P37" s="197">
        <v>0.69</v>
      </c>
      <c r="Q37" s="197">
        <v>3.95</v>
      </c>
      <c r="R37" s="197">
        <v>0.62</v>
      </c>
      <c r="S37" s="197">
        <v>6.76</v>
      </c>
      <c r="T37" s="197">
        <v>0</v>
      </c>
      <c r="U37" s="197">
        <v>1.75</v>
      </c>
      <c r="V37" s="197">
        <v>0.17</v>
      </c>
      <c r="W37" s="197">
        <v>1.87</v>
      </c>
      <c r="X37" s="197">
        <v>1.45</v>
      </c>
      <c r="Y37" s="197">
        <v>0</v>
      </c>
      <c r="Z37" s="197">
        <v>2.65</v>
      </c>
      <c r="AA37" s="197">
        <v>1.0900000000000001</v>
      </c>
      <c r="AB37" s="197">
        <v>0</v>
      </c>
      <c r="AC37" s="197">
        <v>2.29</v>
      </c>
      <c r="AD37" s="197">
        <v>12.46</v>
      </c>
      <c r="AE37" s="197">
        <v>0</v>
      </c>
      <c r="AF37" s="197">
        <v>0</v>
      </c>
      <c r="AG37" s="197">
        <v>29.87</v>
      </c>
      <c r="AH37" s="197">
        <v>0</v>
      </c>
      <c r="AI37" s="197">
        <v>15.56</v>
      </c>
      <c r="AJ37" s="197">
        <v>0</v>
      </c>
      <c r="AK37" s="197">
        <v>17.36</v>
      </c>
      <c r="AL37" s="197">
        <v>0</v>
      </c>
      <c r="AM37" s="197">
        <v>0</v>
      </c>
      <c r="AN37" s="197">
        <v>0</v>
      </c>
      <c r="AO37" s="197">
        <v>381.32</v>
      </c>
      <c r="AP37" s="197">
        <v>0</v>
      </c>
      <c r="AQ37" s="197">
        <v>0</v>
      </c>
      <c r="AR37" s="197">
        <v>0</v>
      </c>
      <c r="AS37" s="197">
        <v>0</v>
      </c>
      <c r="AT37" s="197">
        <v>0</v>
      </c>
      <c r="AU37" s="197">
        <v>0</v>
      </c>
      <c r="AV37" s="197">
        <v>0</v>
      </c>
      <c r="AW37" s="197">
        <v>0</v>
      </c>
      <c r="AX37" s="197">
        <v>0</v>
      </c>
      <c r="AY37" s="197">
        <v>0</v>
      </c>
    </row>
    <row r="38" spans="1:51">
      <c r="A38" t="s">
        <v>80</v>
      </c>
      <c r="B38" s="197">
        <v>0</v>
      </c>
      <c r="C38" s="197">
        <v>0</v>
      </c>
      <c r="D38" s="197">
        <v>17.059999999999999</v>
      </c>
      <c r="E38" s="197">
        <v>0</v>
      </c>
      <c r="F38" s="197">
        <v>0</v>
      </c>
      <c r="G38" s="197">
        <v>28.38</v>
      </c>
      <c r="H38" s="197">
        <v>0</v>
      </c>
      <c r="I38" s="197">
        <v>0</v>
      </c>
      <c r="J38" s="197">
        <v>36.590000000000003</v>
      </c>
      <c r="K38" s="197">
        <v>152.09</v>
      </c>
      <c r="L38" s="197">
        <v>6.53</v>
      </c>
      <c r="M38" s="197">
        <v>1.68</v>
      </c>
      <c r="N38" s="197">
        <v>1.1299999999999999</v>
      </c>
      <c r="O38" s="197">
        <v>2.4700000000000002</v>
      </c>
      <c r="P38" s="197">
        <v>0.69</v>
      </c>
      <c r="Q38" s="197">
        <v>3.95</v>
      </c>
      <c r="R38" s="197">
        <v>0.62</v>
      </c>
      <c r="S38" s="197">
        <v>6.76</v>
      </c>
      <c r="T38" s="197">
        <v>0</v>
      </c>
      <c r="U38" s="197">
        <v>1.75</v>
      </c>
      <c r="V38" s="197">
        <v>0.17</v>
      </c>
      <c r="W38" s="197">
        <v>1.36</v>
      </c>
      <c r="X38" s="197">
        <v>1.45</v>
      </c>
      <c r="Y38" s="197">
        <v>0</v>
      </c>
      <c r="Z38" s="197">
        <v>2.65</v>
      </c>
      <c r="AA38" s="197">
        <v>1.0900000000000001</v>
      </c>
      <c r="AB38" s="197">
        <v>0</v>
      </c>
      <c r="AC38" s="197">
        <v>2.29</v>
      </c>
      <c r="AD38" s="197">
        <v>12.46</v>
      </c>
      <c r="AE38" s="197">
        <v>0</v>
      </c>
      <c r="AF38" s="197">
        <v>0</v>
      </c>
      <c r="AG38" s="197">
        <v>29.87</v>
      </c>
      <c r="AH38" s="197">
        <v>0</v>
      </c>
      <c r="AI38" s="197">
        <v>15.56</v>
      </c>
      <c r="AJ38" s="197">
        <v>0</v>
      </c>
      <c r="AK38" s="197">
        <v>17.36</v>
      </c>
      <c r="AL38" s="197">
        <v>0</v>
      </c>
      <c r="AM38" s="197">
        <v>0</v>
      </c>
      <c r="AN38" s="197">
        <v>0</v>
      </c>
      <c r="AO38" s="197">
        <v>381.32</v>
      </c>
      <c r="AP38" s="197">
        <v>0</v>
      </c>
      <c r="AQ38" s="197">
        <v>0</v>
      </c>
      <c r="AR38" s="197">
        <v>0</v>
      </c>
      <c r="AS38" s="197">
        <v>0</v>
      </c>
      <c r="AT38" s="197">
        <v>0</v>
      </c>
      <c r="AU38" s="197">
        <v>0</v>
      </c>
      <c r="AV38" s="197">
        <v>0</v>
      </c>
      <c r="AW38" s="197">
        <v>0</v>
      </c>
      <c r="AX38" s="197">
        <v>0</v>
      </c>
      <c r="AY38" s="197">
        <v>0</v>
      </c>
    </row>
    <row r="39" spans="1:51">
      <c r="A39" t="s">
        <v>81</v>
      </c>
      <c r="B39" s="197">
        <v>0</v>
      </c>
      <c r="C39" s="197">
        <v>0</v>
      </c>
      <c r="D39" s="197">
        <v>16.600000000000001</v>
      </c>
      <c r="E39" s="197">
        <v>0</v>
      </c>
      <c r="F39" s="197">
        <v>0</v>
      </c>
      <c r="G39" s="197">
        <v>28.38</v>
      </c>
      <c r="H39" s="197">
        <v>0</v>
      </c>
      <c r="I39" s="197">
        <v>0</v>
      </c>
      <c r="J39" s="197">
        <v>36.340000000000003</v>
      </c>
      <c r="K39" s="197">
        <v>171.41</v>
      </c>
      <c r="L39" s="197">
        <v>6.53</v>
      </c>
      <c r="M39" s="197">
        <v>1.68</v>
      </c>
      <c r="N39" s="197">
        <v>1.1299999999999999</v>
      </c>
      <c r="O39" s="197">
        <v>2.4700000000000002</v>
      </c>
      <c r="P39" s="197">
        <v>0.69</v>
      </c>
      <c r="Q39" s="197">
        <v>3.95</v>
      </c>
      <c r="R39" s="197">
        <v>0.62</v>
      </c>
      <c r="S39" s="197">
        <v>6.76</v>
      </c>
      <c r="T39" s="197">
        <v>0</v>
      </c>
      <c r="U39" s="197">
        <v>1.75</v>
      </c>
      <c r="V39" s="197">
        <v>0.17</v>
      </c>
      <c r="W39" s="197">
        <v>1.36</v>
      </c>
      <c r="X39" s="197">
        <v>1.45</v>
      </c>
      <c r="Y39" s="197">
        <v>0</v>
      </c>
      <c r="Z39" s="197">
        <v>2.65</v>
      </c>
      <c r="AA39" s="197">
        <v>1.0900000000000001</v>
      </c>
      <c r="AB39" s="197">
        <v>0</v>
      </c>
      <c r="AC39" s="197">
        <v>2.29</v>
      </c>
      <c r="AD39" s="197">
        <v>12.46</v>
      </c>
      <c r="AE39" s="197">
        <v>0</v>
      </c>
      <c r="AF39" s="197">
        <v>0</v>
      </c>
      <c r="AG39" s="197">
        <v>29.87</v>
      </c>
      <c r="AH39" s="197">
        <v>0</v>
      </c>
      <c r="AI39" s="197">
        <v>15.56</v>
      </c>
      <c r="AJ39" s="197">
        <v>0</v>
      </c>
      <c r="AK39" s="197">
        <v>17.36</v>
      </c>
      <c r="AL39" s="197">
        <v>0</v>
      </c>
      <c r="AM39" s="197">
        <v>0</v>
      </c>
      <c r="AN39" s="197">
        <v>0</v>
      </c>
      <c r="AO39" s="197">
        <v>381.32</v>
      </c>
      <c r="AP39" s="197">
        <v>0</v>
      </c>
      <c r="AQ39" s="197">
        <v>0</v>
      </c>
      <c r="AR39" s="197">
        <v>0</v>
      </c>
      <c r="AS39" s="197">
        <v>0</v>
      </c>
      <c r="AT39" s="197">
        <v>0</v>
      </c>
      <c r="AU39" s="197">
        <v>0</v>
      </c>
      <c r="AV39" s="197">
        <v>0</v>
      </c>
      <c r="AW39" s="197">
        <v>0</v>
      </c>
      <c r="AX39" s="197">
        <v>0</v>
      </c>
      <c r="AY39" s="197">
        <v>0</v>
      </c>
    </row>
    <row r="40" spans="1:51">
      <c r="A40" t="s">
        <v>82</v>
      </c>
      <c r="B40" s="197">
        <v>0</v>
      </c>
      <c r="C40" s="197">
        <v>0</v>
      </c>
      <c r="D40" s="197">
        <v>16.600000000000001</v>
      </c>
      <c r="E40" s="197">
        <v>0</v>
      </c>
      <c r="F40" s="197">
        <v>0</v>
      </c>
      <c r="G40" s="197">
        <v>28.38</v>
      </c>
      <c r="H40" s="197">
        <v>0</v>
      </c>
      <c r="I40" s="197">
        <v>0</v>
      </c>
      <c r="J40" s="197">
        <v>36.340000000000003</v>
      </c>
      <c r="K40" s="197">
        <v>176.03</v>
      </c>
      <c r="L40" s="197">
        <v>5.76</v>
      </c>
      <c r="M40" s="197">
        <v>1.68</v>
      </c>
      <c r="N40" s="197">
        <v>1.1299999999999999</v>
      </c>
      <c r="O40" s="197">
        <v>2.4700000000000002</v>
      </c>
      <c r="P40" s="197">
        <v>0.69</v>
      </c>
      <c r="Q40" s="197">
        <v>3.95</v>
      </c>
      <c r="R40" s="197">
        <v>0.63</v>
      </c>
      <c r="S40" s="197">
        <v>6.76</v>
      </c>
      <c r="T40" s="197">
        <v>0</v>
      </c>
      <c r="U40" s="197">
        <v>1.75</v>
      </c>
      <c r="V40" s="197">
        <v>0.17</v>
      </c>
      <c r="W40" s="197">
        <v>1.36</v>
      </c>
      <c r="X40" s="197">
        <v>1.45</v>
      </c>
      <c r="Y40" s="197">
        <v>0</v>
      </c>
      <c r="Z40" s="197">
        <v>2.65</v>
      </c>
      <c r="AA40" s="197">
        <v>1.0900000000000001</v>
      </c>
      <c r="AB40" s="197">
        <v>0</v>
      </c>
      <c r="AC40" s="197">
        <v>2.99</v>
      </c>
      <c r="AD40" s="197">
        <v>12.46</v>
      </c>
      <c r="AE40" s="197">
        <v>0</v>
      </c>
      <c r="AF40" s="197">
        <v>0</v>
      </c>
      <c r="AG40" s="197">
        <v>29.87</v>
      </c>
      <c r="AH40" s="197">
        <v>0</v>
      </c>
      <c r="AI40" s="197">
        <v>15.56</v>
      </c>
      <c r="AJ40" s="197">
        <v>0</v>
      </c>
      <c r="AK40" s="197">
        <v>17.36</v>
      </c>
      <c r="AL40" s="197">
        <v>0</v>
      </c>
      <c r="AM40" s="197">
        <v>0</v>
      </c>
      <c r="AN40" s="197">
        <v>0</v>
      </c>
      <c r="AO40" s="197">
        <v>381.32</v>
      </c>
      <c r="AP40" s="197">
        <v>0</v>
      </c>
      <c r="AQ40" s="197">
        <v>0</v>
      </c>
      <c r="AR40" s="197">
        <v>0</v>
      </c>
      <c r="AS40" s="197">
        <v>0</v>
      </c>
      <c r="AT40" s="197">
        <v>0</v>
      </c>
      <c r="AU40" s="197">
        <v>0</v>
      </c>
      <c r="AV40" s="197">
        <v>0</v>
      </c>
      <c r="AW40" s="197">
        <v>0</v>
      </c>
      <c r="AX40" s="197">
        <v>0</v>
      </c>
      <c r="AY40" s="197">
        <v>0</v>
      </c>
    </row>
    <row r="41" spans="1:51">
      <c r="A41" t="s">
        <v>83</v>
      </c>
      <c r="B41" s="197">
        <v>0</v>
      </c>
      <c r="C41" s="197">
        <v>0</v>
      </c>
      <c r="D41" s="197">
        <v>16.600000000000001</v>
      </c>
      <c r="E41" s="197">
        <v>0</v>
      </c>
      <c r="F41" s="197">
        <v>0</v>
      </c>
      <c r="G41" s="197">
        <v>28.38</v>
      </c>
      <c r="H41" s="197">
        <v>0</v>
      </c>
      <c r="I41" s="197">
        <v>0</v>
      </c>
      <c r="J41" s="197">
        <v>36.340000000000003</v>
      </c>
      <c r="K41" s="197">
        <v>132.76</v>
      </c>
      <c r="L41" s="197">
        <v>4.6500000000000004</v>
      </c>
      <c r="M41" s="197">
        <v>1.68</v>
      </c>
      <c r="N41" s="197">
        <v>1.1299999999999999</v>
      </c>
      <c r="O41" s="197">
        <v>2.4700000000000002</v>
      </c>
      <c r="P41" s="197">
        <v>0.69</v>
      </c>
      <c r="Q41" s="197">
        <v>3.95</v>
      </c>
      <c r="R41" s="197">
        <v>0.63</v>
      </c>
      <c r="S41" s="197">
        <v>7.31</v>
      </c>
      <c r="T41" s="197">
        <v>0</v>
      </c>
      <c r="U41" s="197">
        <v>1.75</v>
      </c>
      <c r="V41" s="197">
        <v>0.17</v>
      </c>
      <c r="W41" s="197">
        <v>1.36</v>
      </c>
      <c r="X41" s="197">
        <v>1.45</v>
      </c>
      <c r="Y41" s="197">
        <v>0</v>
      </c>
      <c r="Z41" s="197">
        <v>2.65</v>
      </c>
      <c r="AA41" s="197">
        <v>1.0900000000000001</v>
      </c>
      <c r="AB41" s="197">
        <v>0</v>
      </c>
      <c r="AC41" s="197">
        <v>2.99</v>
      </c>
      <c r="AD41" s="197">
        <v>12.46</v>
      </c>
      <c r="AE41" s="197">
        <v>0</v>
      </c>
      <c r="AF41" s="197">
        <v>0</v>
      </c>
      <c r="AG41" s="197">
        <v>29.87</v>
      </c>
      <c r="AH41" s="197">
        <v>0</v>
      </c>
      <c r="AI41" s="197">
        <v>15.56</v>
      </c>
      <c r="AJ41" s="197">
        <v>0</v>
      </c>
      <c r="AK41" s="197">
        <v>17.36</v>
      </c>
      <c r="AL41" s="197">
        <v>0</v>
      </c>
      <c r="AM41" s="197">
        <v>0</v>
      </c>
      <c r="AN41" s="197">
        <v>0</v>
      </c>
      <c r="AO41" s="197">
        <v>381.32</v>
      </c>
      <c r="AP41" s="197">
        <v>0</v>
      </c>
      <c r="AQ41" s="197">
        <v>0</v>
      </c>
      <c r="AR41" s="197">
        <v>0</v>
      </c>
      <c r="AS41" s="197">
        <v>0</v>
      </c>
      <c r="AT41" s="197">
        <v>0</v>
      </c>
      <c r="AU41" s="197">
        <v>0</v>
      </c>
      <c r="AV41" s="197">
        <v>0</v>
      </c>
      <c r="AW41" s="197">
        <v>0</v>
      </c>
      <c r="AX41" s="197">
        <v>0</v>
      </c>
      <c r="AY41" s="197">
        <v>0</v>
      </c>
    </row>
    <row r="42" spans="1:51">
      <c r="A42" t="s">
        <v>84</v>
      </c>
      <c r="B42" s="197">
        <v>0</v>
      </c>
      <c r="C42" s="197">
        <v>0</v>
      </c>
      <c r="D42" s="197">
        <v>16.600000000000001</v>
      </c>
      <c r="E42" s="197">
        <v>0</v>
      </c>
      <c r="F42" s="197">
        <v>0</v>
      </c>
      <c r="G42" s="197">
        <v>28.38</v>
      </c>
      <c r="H42" s="197">
        <v>0</v>
      </c>
      <c r="I42" s="197">
        <v>0</v>
      </c>
      <c r="J42" s="197">
        <v>36.340000000000003</v>
      </c>
      <c r="K42" s="197">
        <v>103.78</v>
      </c>
      <c r="L42" s="197">
        <v>3.53</v>
      </c>
      <c r="M42" s="197">
        <v>1.68</v>
      </c>
      <c r="N42" s="197">
        <v>1.1299999999999999</v>
      </c>
      <c r="O42" s="197">
        <v>2.4700000000000002</v>
      </c>
      <c r="P42" s="197">
        <v>0.69</v>
      </c>
      <c r="Q42" s="197">
        <v>3.95</v>
      </c>
      <c r="R42" s="197">
        <v>0.63</v>
      </c>
      <c r="S42" s="197">
        <v>6.76</v>
      </c>
      <c r="T42" s="197">
        <v>0</v>
      </c>
      <c r="U42" s="197">
        <v>1.75</v>
      </c>
      <c r="V42" s="197">
        <v>0.17</v>
      </c>
      <c r="W42" s="197">
        <v>0.84</v>
      </c>
      <c r="X42" s="197">
        <v>1.45</v>
      </c>
      <c r="Y42" s="197">
        <v>0</v>
      </c>
      <c r="Z42" s="197">
        <v>2.65</v>
      </c>
      <c r="AA42" s="197">
        <v>1.0900000000000001</v>
      </c>
      <c r="AB42" s="197">
        <v>0</v>
      </c>
      <c r="AC42" s="197">
        <v>2.99</v>
      </c>
      <c r="AD42" s="197">
        <v>12.46</v>
      </c>
      <c r="AE42" s="197">
        <v>0</v>
      </c>
      <c r="AF42" s="197">
        <v>0</v>
      </c>
      <c r="AG42" s="197">
        <v>29.87</v>
      </c>
      <c r="AH42" s="197">
        <v>0</v>
      </c>
      <c r="AI42" s="197">
        <v>15.56</v>
      </c>
      <c r="AJ42" s="197">
        <v>0</v>
      </c>
      <c r="AK42" s="197">
        <v>17.36</v>
      </c>
      <c r="AL42" s="197">
        <v>0</v>
      </c>
      <c r="AM42" s="197">
        <v>0</v>
      </c>
      <c r="AN42" s="197">
        <v>0</v>
      </c>
      <c r="AO42" s="197">
        <v>381.32</v>
      </c>
      <c r="AP42" s="197">
        <v>0</v>
      </c>
      <c r="AQ42" s="197">
        <v>0</v>
      </c>
      <c r="AR42" s="197">
        <v>0</v>
      </c>
      <c r="AS42" s="197">
        <v>0</v>
      </c>
      <c r="AT42" s="197">
        <v>0</v>
      </c>
      <c r="AU42" s="197">
        <v>0</v>
      </c>
      <c r="AV42" s="197">
        <v>0</v>
      </c>
      <c r="AW42" s="197">
        <v>0</v>
      </c>
      <c r="AX42" s="197">
        <v>0</v>
      </c>
      <c r="AY42" s="197">
        <v>0</v>
      </c>
    </row>
    <row r="43" spans="1:51">
      <c r="A43" t="s">
        <v>85</v>
      </c>
      <c r="B43" s="197">
        <v>0</v>
      </c>
      <c r="C43" s="197">
        <v>0</v>
      </c>
      <c r="D43" s="197">
        <v>16.600000000000001</v>
      </c>
      <c r="E43" s="197">
        <v>0</v>
      </c>
      <c r="F43" s="197">
        <v>0</v>
      </c>
      <c r="G43" s="197">
        <v>28.38</v>
      </c>
      <c r="H43" s="197">
        <v>0</v>
      </c>
      <c r="I43" s="197">
        <v>0</v>
      </c>
      <c r="J43" s="197">
        <v>36.340000000000003</v>
      </c>
      <c r="K43" s="197">
        <v>84.45</v>
      </c>
      <c r="L43" s="197">
        <v>3.53</v>
      </c>
      <c r="M43" s="197">
        <v>1.68</v>
      </c>
      <c r="N43" s="197">
        <v>1.1299999999999999</v>
      </c>
      <c r="O43" s="197">
        <v>2.4700000000000002</v>
      </c>
      <c r="P43" s="197">
        <v>0.69</v>
      </c>
      <c r="Q43" s="197">
        <v>3.95</v>
      </c>
      <c r="R43" s="197">
        <v>0.63</v>
      </c>
      <c r="S43" s="197">
        <v>6.76</v>
      </c>
      <c r="T43" s="197">
        <v>0</v>
      </c>
      <c r="U43" s="197">
        <v>1.75</v>
      </c>
      <c r="V43" s="197">
        <v>0.17</v>
      </c>
      <c r="W43" s="197">
        <v>0.84</v>
      </c>
      <c r="X43" s="197">
        <v>1.45</v>
      </c>
      <c r="Y43" s="197">
        <v>0</v>
      </c>
      <c r="Z43" s="197">
        <v>2.65</v>
      </c>
      <c r="AA43" s="197">
        <v>1.0900000000000001</v>
      </c>
      <c r="AB43" s="197">
        <v>0</v>
      </c>
      <c r="AC43" s="197">
        <v>3.99</v>
      </c>
      <c r="AD43" s="197">
        <v>12.46</v>
      </c>
      <c r="AE43" s="197">
        <v>0</v>
      </c>
      <c r="AF43" s="197">
        <v>0</v>
      </c>
      <c r="AG43" s="197">
        <v>30.72</v>
      </c>
      <c r="AH43" s="197">
        <v>0</v>
      </c>
      <c r="AI43" s="197">
        <v>15.56</v>
      </c>
      <c r="AJ43" s="197">
        <v>0</v>
      </c>
      <c r="AK43" s="197">
        <v>17.36</v>
      </c>
      <c r="AL43" s="197">
        <v>0</v>
      </c>
      <c r="AM43" s="197">
        <v>0</v>
      </c>
      <c r="AN43" s="197">
        <v>0</v>
      </c>
      <c r="AO43" s="197">
        <v>373.54</v>
      </c>
      <c r="AP43" s="197">
        <v>0</v>
      </c>
      <c r="AQ43" s="197">
        <v>0</v>
      </c>
      <c r="AR43" s="197">
        <v>0</v>
      </c>
      <c r="AS43" s="197">
        <v>0</v>
      </c>
      <c r="AT43" s="197">
        <v>0</v>
      </c>
      <c r="AU43" s="197">
        <v>0</v>
      </c>
      <c r="AV43" s="197">
        <v>0</v>
      </c>
      <c r="AW43" s="197">
        <v>0</v>
      </c>
      <c r="AX43" s="197">
        <v>0</v>
      </c>
      <c r="AY43" s="197">
        <v>0</v>
      </c>
    </row>
    <row r="44" spans="1:51">
      <c r="A44" t="s">
        <v>86</v>
      </c>
      <c r="B44" s="197">
        <v>0</v>
      </c>
      <c r="C44" s="197">
        <v>0</v>
      </c>
      <c r="D44" s="197">
        <v>16.600000000000001</v>
      </c>
      <c r="E44" s="197">
        <v>0</v>
      </c>
      <c r="F44" s="197">
        <v>0</v>
      </c>
      <c r="G44" s="197">
        <v>28.38</v>
      </c>
      <c r="H44" s="197">
        <v>0</v>
      </c>
      <c r="I44" s="197">
        <v>0</v>
      </c>
      <c r="J44" s="197">
        <v>36.340000000000003</v>
      </c>
      <c r="K44" s="197">
        <v>94.11</v>
      </c>
      <c r="L44" s="197">
        <v>3.25</v>
      </c>
      <c r="M44" s="197">
        <v>1.68</v>
      </c>
      <c r="N44" s="197">
        <v>1.1299999999999999</v>
      </c>
      <c r="O44" s="197">
        <v>2.4700000000000002</v>
      </c>
      <c r="P44" s="197">
        <v>0.69</v>
      </c>
      <c r="Q44" s="197">
        <v>3.95</v>
      </c>
      <c r="R44" s="197">
        <v>0.63</v>
      </c>
      <c r="S44" s="197">
        <v>6.76</v>
      </c>
      <c r="T44" s="197">
        <v>0</v>
      </c>
      <c r="U44" s="197">
        <v>1.75</v>
      </c>
      <c r="V44" s="197">
        <v>0.17</v>
      </c>
      <c r="W44" s="197">
        <v>0.57999999999999996</v>
      </c>
      <c r="X44" s="197">
        <v>1.45</v>
      </c>
      <c r="Y44" s="197">
        <v>0</v>
      </c>
      <c r="Z44" s="197">
        <v>2.65</v>
      </c>
      <c r="AA44" s="197">
        <v>1.0900000000000001</v>
      </c>
      <c r="AB44" s="197">
        <v>0</v>
      </c>
      <c r="AC44" s="197">
        <v>3.99</v>
      </c>
      <c r="AD44" s="197">
        <v>12.46</v>
      </c>
      <c r="AE44" s="197">
        <v>0</v>
      </c>
      <c r="AF44" s="197">
        <v>0</v>
      </c>
      <c r="AG44" s="197">
        <v>30.72</v>
      </c>
      <c r="AH44" s="197">
        <v>0</v>
      </c>
      <c r="AI44" s="197">
        <v>15.56</v>
      </c>
      <c r="AJ44" s="197">
        <v>0</v>
      </c>
      <c r="AK44" s="197">
        <v>17.36</v>
      </c>
      <c r="AL44" s="197">
        <v>0</v>
      </c>
      <c r="AM44" s="197">
        <v>0</v>
      </c>
      <c r="AN44" s="197">
        <v>0</v>
      </c>
      <c r="AO44" s="197">
        <v>373.54</v>
      </c>
      <c r="AP44" s="197">
        <v>0</v>
      </c>
      <c r="AQ44" s="197">
        <v>0</v>
      </c>
      <c r="AR44" s="197">
        <v>0</v>
      </c>
      <c r="AS44" s="197">
        <v>0</v>
      </c>
      <c r="AT44" s="197">
        <v>0</v>
      </c>
      <c r="AU44" s="197">
        <v>0</v>
      </c>
      <c r="AV44" s="197">
        <v>0</v>
      </c>
      <c r="AW44" s="197">
        <v>0</v>
      </c>
      <c r="AX44" s="197">
        <v>0</v>
      </c>
      <c r="AY44" s="197">
        <v>0</v>
      </c>
    </row>
    <row r="45" spans="1:51">
      <c r="A45" t="s">
        <v>87</v>
      </c>
      <c r="B45" s="197">
        <v>0</v>
      </c>
      <c r="C45" s="197">
        <v>0</v>
      </c>
      <c r="D45" s="197">
        <v>16.600000000000001</v>
      </c>
      <c r="E45" s="197">
        <v>0</v>
      </c>
      <c r="F45" s="197">
        <v>0</v>
      </c>
      <c r="G45" s="197">
        <v>28.38</v>
      </c>
      <c r="H45" s="197">
        <v>0</v>
      </c>
      <c r="I45" s="197">
        <v>0</v>
      </c>
      <c r="J45" s="197">
        <v>36.340000000000003</v>
      </c>
      <c r="K45" s="197">
        <v>84.45</v>
      </c>
      <c r="L45" s="197">
        <v>3.36</v>
      </c>
      <c r="M45" s="197">
        <v>1.68</v>
      </c>
      <c r="N45" s="197">
        <v>1.1299999999999999</v>
      </c>
      <c r="O45" s="197">
        <v>2.4700000000000002</v>
      </c>
      <c r="P45" s="197">
        <v>0.69</v>
      </c>
      <c r="Q45" s="197">
        <v>3.95</v>
      </c>
      <c r="R45" s="197">
        <v>0.63</v>
      </c>
      <c r="S45" s="197">
        <v>6.76</v>
      </c>
      <c r="T45" s="197">
        <v>0</v>
      </c>
      <c r="U45" s="197">
        <v>1.75</v>
      </c>
      <c r="V45" s="197">
        <v>0.17</v>
      </c>
      <c r="W45" s="197">
        <v>0.57999999999999996</v>
      </c>
      <c r="X45" s="197">
        <v>1.45</v>
      </c>
      <c r="Y45" s="197">
        <v>0</v>
      </c>
      <c r="Z45" s="197">
        <v>2.65</v>
      </c>
      <c r="AA45" s="197">
        <v>1.0900000000000001</v>
      </c>
      <c r="AB45" s="197">
        <v>0</v>
      </c>
      <c r="AC45" s="197">
        <v>3.99</v>
      </c>
      <c r="AD45" s="197">
        <v>12.46</v>
      </c>
      <c r="AE45" s="197">
        <v>0</v>
      </c>
      <c r="AF45" s="197">
        <v>0</v>
      </c>
      <c r="AG45" s="197">
        <v>30.72</v>
      </c>
      <c r="AH45" s="197">
        <v>0</v>
      </c>
      <c r="AI45" s="197">
        <v>15.56</v>
      </c>
      <c r="AJ45" s="197">
        <v>0</v>
      </c>
      <c r="AK45" s="197">
        <v>17.36</v>
      </c>
      <c r="AL45" s="197">
        <v>0</v>
      </c>
      <c r="AM45" s="197">
        <v>0</v>
      </c>
      <c r="AN45" s="197">
        <v>0</v>
      </c>
      <c r="AO45" s="197">
        <v>373.54</v>
      </c>
      <c r="AP45" s="197">
        <v>0</v>
      </c>
      <c r="AQ45" s="197">
        <v>0</v>
      </c>
      <c r="AR45" s="197">
        <v>0</v>
      </c>
      <c r="AS45" s="197">
        <v>0</v>
      </c>
      <c r="AT45" s="197">
        <v>0</v>
      </c>
      <c r="AU45" s="197">
        <v>0</v>
      </c>
      <c r="AV45" s="197">
        <v>0</v>
      </c>
      <c r="AW45" s="197">
        <v>0</v>
      </c>
      <c r="AX45" s="197">
        <v>0</v>
      </c>
      <c r="AY45" s="197">
        <v>0</v>
      </c>
    </row>
    <row r="46" spans="1:51">
      <c r="A46" t="s">
        <v>88</v>
      </c>
      <c r="B46" s="197">
        <v>0</v>
      </c>
      <c r="C46" s="197">
        <v>0</v>
      </c>
      <c r="D46" s="197">
        <v>16.600000000000001</v>
      </c>
      <c r="E46" s="197">
        <v>0</v>
      </c>
      <c r="F46" s="197">
        <v>0</v>
      </c>
      <c r="G46" s="197">
        <v>28.38</v>
      </c>
      <c r="H46" s="197">
        <v>0</v>
      </c>
      <c r="I46" s="197">
        <v>0</v>
      </c>
      <c r="J46" s="197">
        <v>36.340000000000003</v>
      </c>
      <c r="K46" s="197">
        <v>65.12</v>
      </c>
      <c r="L46" s="197">
        <v>3.36</v>
      </c>
      <c r="M46" s="197">
        <v>1.68</v>
      </c>
      <c r="N46" s="197">
        <v>1.1299999999999999</v>
      </c>
      <c r="O46" s="197">
        <v>2.4700000000000002</v>
      </c>
      <c r="P46" s="197">
        <v>0.69</v>
      </c>
      <c r="Q46" s="197">
        <v>3.95</v>
      </c>
      <c r="R46" s="197">
        <v>0.63</v>
      </c>
      <c r="S46" s="197">
        <v>6.76</v>
      </c>
      <c r="T46" s="197">
        <v>0</v>
      </c>
      <c r="U46" s="197">
        <v>1.75</v>
      </c>
      <c r="V46" s="197">
        <v>0.17</v>
      </c>
      <c r="W46" s="197">
        <v>0.57999999999999996</v>
      </c>
      <c r="X46" s="197">
        <v>1.45</v>
      </c>
      <c r="Y46" s="197">
        <v>0</v>
      </c>
      <c r="Z46" s="197">
        <v>2.65</v>
      </c>
      <c r="AA46" s="197">
        <v>1.0900000000000001</v>
      </c>
      <c r="AB46" s="197">
        <v>0</v>
      </c>
      <c r="AC46" s="197">
        <v>3.99</v>
      </c>
      <c r="AD46" s="197">
        <v>12.46</v>
      </c>
      <c r="AE46" s="197">
        <v>0</v>
      </c>
      <c r="AF46" s="197">
        <v>0</v>
      </c>
      <c r="AG46" s="197">
        <v>30.72</v>
      </c>
      <c r="AH46" s="197">
        <v>0</v>
      </c>
      <c r="AI46" s="197">
        <v>15.56</v>
      </c>
      <c r="AJ46" s="197">
        <v>0</v>
      </c>
      <c r="AK46" s="197">
        <v>17.36</v>
      </c>
      <c r="AL46" s="197">
        <v>0</v>
      </c>
      <c r="AM46" s="197">
        <v>0</v>
      </c>
      <c r="AN46" s="197">
        <v>0</v>
      </c>
      <c r="AO46" s="197">
        <v>373.54</v>
      </c>
      <c r="AP46" s="197">
        <v>0</v>
      </c>
      <c r="AQ46" s="197">
        <v>0</v>
      </c>
      <c r="AR46" s="197">
        <v>0</v>
      </c>
      <c r="AS46" s="197">
        <v>0</v>
      </c>
      <c r="AT46" s="197">
        <v>0</v>
      </c>
      <c r="AU46" s="197">
        <v>0</v>
      </c>
      <c r="AV46" s="197">
        <v>0</v>
      </c>
      <c r="AW46" s="197">
        <v>0</v>
      </c>
      <c r="AX46" s="197">
        <v>0</v>
      </c>
      <c r="AY46" s="197">
        <v>0</v>
      </c>
    </row>
    <row r="47" spans="1:51">
      <c r="A47" t="s">
        <v>89</v>
      </c>
      <c r="B47" s="197">
        <v>0</v>
      </c>
      <c r="C47" s="197">
        <v>0</v>
      </c>
      <c r="D47" s="197">
        <v>16.14</v>
      </c>
      <c r="E47" s="197">
        <v>0</v>
      </c>
      <c r="F47" s="197">
        <v>0</v>
      </c>
      <c r="G47" s="197">
        <v>28.38</v>
      </c>
      <c r="H47" s="197">
        <v>0</v>
      </c>
      <c r="I47" s="197">
        <v>0</v>
      </c>
      <c r="J47" s="197">
        <v>36.340000000000003</v>
      </c>
      <c r="K47" s="197">
        <v>74.790000000000006</v>
      </c>
      <c r="L47" s="197">
        <v>3.36</v>
      </c>
      <c r="M47" s="197">
        <v>1.68</v>
      </c>
      <c r="N47" s="197">
        <v>1.1299999999999999</v>
      </c>
      <c r="O47" s="197">
        <v>2.4700000000000002</v>
      </c>
      <c r="P47" s="197">
        <v>0.69</v>
      </c>
      <c r="Q47" s="197">
        <v>3.95</v>
      </c>
      <c r="R47" s="197">
        <v>0.63</v>
      </c>
      <c r="S47" s="197">
        <v>6.76</v>
      </c>
      <c r="T47" s="197">
        <v>0</v>
      </c>
      <c r="U47" s="197">
        <v>1.75</v>
      </c>
      <c r="V47" s="197">
        <v>0.17</v>
      </c>
      <c r="W47" s="197">
        <v>0.57999999999999996</v>
      </c>
      <c r="X47" s="197">
        <v>1.45</v>
      </c>
      <c r="Y47" s="197">
        <v>0</v>
      </c>
      <c r="Z47" s="197">
        <v>2.65</v>
      </c>
      <c r="AA47" s="197">
        <v>1.0900000000000001</v>
      </c>
      <c r="AB47" s="197">
        <v>0</v>
      </c>
      <c r="AC47" s="197">
        <v>3.99</v>
      </c>
      <c r="AD47" s="197">
        <v>12.46</v>
      </c>
      <c r="AE47" s="197">
        <v>0</v>
      </c>
      <c r="AF47" s="197">
        <v>0</v>
      </c>
      <c r="AG47" s="197">
        <v>30.72</v>
      </c>
      <c r="AH47" s="197">
        <v>0</v>
      </c>
      <c r="AI47" s="197">
        <v>15.56</v>
      </c>
      <c r="AJ47" s="197">
        <v>0</v>
      </c>
      <c r="AK47" s="197">
        <v>17.36</v>
      </c>
      <c r="AL47" s="197">
        <v>0</v>
      </c>
      <c r="AM47" s="197">
        <v>0</v>
      </c>
      <c r="AN47" s="197">
        <v>0</v>
      </c>
      <c r="AO47" s="197">
        <v>373.54</v>
      </c>
      <c r="AP47" s="197">
        <v>0</v>
      </c>
      <c r="AQ47" s="197">
        <v>0</v>
      </c>
      <c r="AR47" s="197">
        <v>0</v>
      </c>
      <c r="AS47" s="197">
        <v>0</v>
      </c>
      <c r="AT47" s="197">
        <v>0</v>
      </c>
      <c r="AU47" s="197">
        <v>0</v>
      </c>
      <c r="AV47" s="197">
        <v>0</v>
      </c>
      <c r="AW47" s="197">
        <v>0</v>
      </c>
      <c r="AX47" s="197">
        <v>0</v>
      </c>
      <c r="AY47" s="197">
        <v>0</v>
      </c>
    </row>
    <row r="48" spans="1:51">
      <c r="A48" t="s">
        <v>90</v>
      </c>
      <c r="B48" s="197">
        <v>0</v>
      </c>
      <c r="C48" s="197">
        <v>0</v>
      </c>
      <c r="D48" s="197">
        <v>16.14</v>
      </c>
      <c r="E48" s="197">
        <v>0</v>
      </c>
      <c r="F48" s="197">
        <v>0</v>
      </c>
      <c r="G48" s="197">
        <v>28.38</v>
      </c>
      <c r="H48" s="197">
        <v>0</v>
      </c>
      <c r="I48" s="197">
        <v>0</v>
      </c>
      <c r="J48" s="197">
        <v>36.340000000000003</v>
      </c>
      <c r="K48" s="197">
        <v>74.790000000000006</v>
      </c>
      <c r="L48" s="197">
        <v>6.5</v>
      </c>
      <c r="M48" s="197">
        <v>1.68</v>
      </c>
      <c r="N48" s="197">
        <v>1.1299999999999999</v>
      </c>
      <c r="O48" s="197">
        <v>2.4700000000000002</v>
      </c>
      <c r="P48" s="197">
        <v>0.69</v>
      </c>
      <c r="Q48" s="197">
        <v>3.95</v>
      </c>
      <c r="R48" s="197">
        <v>0.63</v>
      </c>
      <c r="S48" s="197">
        <v>6.76</v>
      </c>
      <c r="T48" s="197">
        <v>0</v>
      </c>
      <c r="U48" s="197">
        <v>1.75</v>
      </c>
      <c r="V48" s="197">
        <v>0.17</v>
      </c>
      <c r="W48" s="197">
        <v>0.57999999999999996</v>
      </c>
      <c r="X48" s="197">
        <v>1.45</v>
      </c>
      <c r="Y48" s="197">
        <v>0</v>
      </c>
      <c r="Z48" s="197">
        <v>2.65</v>
      </c>
      <c r="AA48" s="197">
        <v>1.0900000000000001</v>
      </c>
      <c r="AB48" s="197">
        <v>0</v>
      </c>
      <c r="AC48" s="197">
        <v>4.99</v>
      </c>
      <c r="AD48" s="197">
        <v>12.46</v>
      </c>
      <c r="AE48" s="197">
        <v>0</v>
      </c>
      <c r="AF48" s="197">
        <v>0</v>
      </c>
      <c r="AG48" s="197">
        <v>30.72</v>
      </c>
      <c r="AH48" s="197">
        <v>0</v>
      </c>
      <c r="AI48" s="197">
        <v>15.56</v>
      </c>
      <c r="AJ48" s="197">
        <v>0</v>
      </c>
      <c r="AK48" s="197">
        <v>17.36</v>
      </c>
      <c r="AL48" s="197">
        <v>0</v>
      </c>
      <c r="AM48" s="197">
        <v>0</v>
      </c>
      <c r="AN48" s="197">
        <v>0</v>
      </c>
      <c r="AO48" s="197">
        <v>373.54</v>
      </c>
      <c r="AP48" s="197">
        <v>0</v>
      </c>
      <c r="AQ48" s="197">
        <v>0</v>
      </c>
      <c r="AR48" s="197">
        <v>0</v>
      </c>
      <c r="AS48" s="197">
        <v>0</v>
      </c>
      <c r="AT48" s="197">
        <v>0</v>
      </c>
      <c r="AU48" s="197">
        <v>0</v>
      </c>
      <c r="AV48" s="197">
        <v>0</v>
      </c>
      <c r="AW48" s="197">
        <v>0</v>
      </c>
      <c r="AX48" s="197">
        <v>0</v>
      </c>
      <c r="AY48" s="197">
        <v>0</v>
      </c>
    </row>
    <row r="49" spans="1:51">
      <c r="A49" t="s">
        <v>91</v>
      </c>
      <c r="B49" s="197">
        <v>0</v>
      </c>
      <c r="C49" s="197">
        <v>0</v>
      </c>
      <c r="D49" s="197">
        <v>16.14</v>
      </c>
      <c r="E49" s="197">
        <v>0</v>
      </c>
      <c r="F49" s="197">
        <v>0</v>
      </c>
      <c r="G49" s="197">
        <v>28.14</v>
      </c>
      <c r="H49" s="197">
        <v>0</v>
      </c>
      <c r="I49" s="197">
        <v>0</v>
      </c>
      <c r="J49" s="197">
        <v>36.340000000000003</v>
      </c>
      <c r="K49" s="197">
        <v>65.12</v>
      </c>
      <c r="L49" s="197">
        <v>6.53</v>
      </c>
      <c r="M49" s="197">
        <v>1.68</v>
      </c>
      <c r="N49" s="197">
        <v>0.87</v>
      </c>
      <c r="O49" s="197">
        <v>2.4700000000000002</v>
      </c>
      <c r="P49" s="197">
        <v>0.69</v>
      </c>
      <c r="Q49" s="197">
        <v>3.95</v>
      </c>
      <c r="R49" s="197">
        <v>0.63</v>
      </c>
      <c r="S49" s="197">
        <v>6.76</v>
      </c>
      <c r="T49" s="197">
        <v>0</v>
      </c>
      <c r="U49" s="197">
        <v>1.75</v>
      </c>
      <c r="V49" s="197">
        <v>0.17</v>
      </c>
      <c r="W49" s="197">
        <v>0.57999999999999996</v>
      </c>
      <c r="X49" s="197">
        <v>1.45</v>
      </c>
      <c r="Y49" s="197">
        <v>0</v>
      </c>
      <c r="Z49" s="197">
        <v>2.65</v>
      </c>
      <c r="AA49" s="197">
        <v>1.0900000000000001</v>
      </c>
      <c r="AB49" s="197">
        <v>0</v>
      </c>
      <c r="AC49" s="197">
        <v>4.99</v>
      </c>
      <c r="AD49" s="197">
        <v>12.46</v>
      </c>
      <c r="AE49" s="197">
        <v>0</v>
      </c>
      <c r="AF49" s="197">
        <v>0</v>
      </c>
      <c r="AG49" s="197">
        <v>30.72</v>
      </c>
      <c r="AH49" s="197">
        <v>0</v>
      </c>
      <c r="AI49" s="197">
        <v>15.56</v>
      </c>
      <c r="AJ49" s="197">
        <v>0</v>
      </c>
      <c r="AK49" s="197">
        <v>17.36</v>
      </c>
      <c r="AL49" s="197">
        <v>0</v>
      </c>
      <c r="AM49" s="197">
        <v>0</v>
      </c>
      <c r="AN49" s="197">
        <v>0</v>
      </c>
      <c r="AO49" s="197">
        <v>373.54</v>
      </c>
      <c r="AP49" s="197">
        <v>0</v>
      </c>
      <c r="AQ49" s="197">
        <v>0</v>
      </c>
      <c r="AR49" s="197">
        <v>0</v>
      </c>
      <c r="AS49" s="197">
        <v>0</v>
      </c>
      <c r="AT49" s="197">
        <v>0</v>
      </c>
      <c r="AU49" s="197">
        <v>0</v>
      </c>
      <c r="AV49" s="197">
        <v>0</v>
      </c>
      <c r="AW49" s="197">
        <v>0</v>
      </c>
      <c r="AX49" s="197">
        <v>0</v>
      </c>
      <c r="AY49" s="197">
        <v>0</v>
      </c>
    </row>
    <row r="50" spans="1:51">
      <c r="A50" t="s">
        <v>92</v>
      </c>
      <c r="B50" s="197">
        <v>0</v>
      </c>
      <c r="C50" s="197">
        <v>0</v>
      </c>
      <c r="D50" s="197">
        <v>16.14</v>
      </c>
      <c r="E50" s="197">
        <v>0</v>
      </c>
      <c r="F50" s="197">
        <v>0</v>
      </c>
      <c r="G50" s="197">
        <v>28.14</v>
      </c>
      <c r="H50" s="197">
        <v>0</v>
      </c>
      <c r="I50" s="197">
        <v>0</v>
      </c>
      <c r="J50" s="197">
        <v>36.340000000000003</v>
      </c>
      <c r="K50" s="197">
        <v>55.46</v>
      </c>
      <c r="L50" s="197">
        <v>6.53</v>
      </c>
      <c r="M50" s="197">
        <v>1.68</v>
      </c>
      <c r="N50" s="197">
        <v>0.87</v>
      </c>
      <c r="O50" s="197">
        <v>2.4700000000000002</v>
      </c>
      <c r="P50" s="197">
        <v>0.69</v>
      </c>
      <c r="Q50" s="197">
        <v>3.95</v>
      </c>
      <c r="R50" s="197">
        <v>0.63</v>
      </c>
      <c r="S50" s="197">
        <v>6.76</v>
      </c>
      <c r="T50" s="197">
        <v>0</v>
      </c>
      <c r="U50" s="197">
        <v>1.75</v>
      </c>
      <c r="V50" s="197">
        <v>0.17</v>
      </c>
      <c r="W50" s="197">
        <v>0.57999999999999996</v>
      </c>
      <c r="X50" s="197">
        <v>1.45</v>
      </c>
      <c r="Y50" s="197">
        <v>0</v>
      </c>
      <c r="Z50" s="197">
        <v>2.65</v>
      </c>
      <c r="AA50" s="197">
        <v>1.0900000000000001</v>
      </c>
      <c r="AB50" s="197">
        <v>0</v>
      </c>
      <c r="AC50" s="197">
        <v>4.99</v>
      </c>
      <c r="AD50" s="197">
        <v>12.46</v>
      </c>
      <c r="AE50" s="197">
        <v>0</v>
      </c>
      <c r="AF50" s="197">
        <v>0</v>
      </c>
      <c r="AG50" s="197">
        <v>30.72</v>
      </c>
      <c r="AH50" s="197">
        <v>0</v>
      </c>
      <c r="AI50" s="197">
        <v>15.56</v>
      </c>
      <c r="AJ50" s="197">
        <v>0</v>
      </c>
      <c r="AK50" s="197">
        <v>17.36</v>
      </c>
      <c r="AL50" s="197">
        <v>0</v>
      </c>
      <c r="AM50" s="197">
        <v>0</v>
      </c>
      <c r="AN50" s="197">
        <v>0</v>
      </c>
      <c r="AO50" s="197">
        <v>373.54</v>
      </c>
      <c r="AP50" s="197">
        <v>0</v>
      </c>
      <c r="AQ50" s="197">
        <v>0</v>
      </c>
      <c r="AR50" s="197">
        <v>0</v>
      </c>
      <c r="AS50" s="197">
        <v>0</v>
      </c>
      <c r="AT50" s="197">
        <v>0</v>
      </c>
      <c r="AU50" s="197">
        <v>0</v>
      </c>
      <c r="AV50" s="197">
        <v>0</v>
      </c>
      <c r="AW50" s="197">
        <v>0</v>
      </c>
      <c r="AX50" s="197">
        <v>0</v>
      </c>
      <c r="AY50" s="197">
        <v>0</v>
      </c>
    </row>
    <row r="51" spans="1:51">
      <c r="A51" t="s">
        <v>93</v>
      </c>
      <c r="B51" s="197">
        <v>0</v>
      </c>
      <c r="C51" s="197">
        <v>0</v>
      </c>
      <c r="D51" s="197">
        <v>16.14</v>
      </c>
      <c r="E51" s="197">
        <v>0</v>
      </c>
      <c r="F51" s="197">
        <v>0</v>
      </c>
      <c r="G51" s="197">
        <v>28.14</v>
      </c>
      <c r="H51" s="197">
        <v>0</v>
      </c>
      <c r="I51" s="197">
        <v>0</v>
      </c>
      <c r="J51" s="197">
        <v>36.340000000000003</v>
      </c>
      <c r="K51" s="197">
        <v>36.130000000000003</v>
      </c>
      <c r="L51" s="197">
        <v>6.53</v>
      </c>
      <c r="M51" s="197">
        <v>1.68</v>
      </c>
      <c r="N51" s="197">
        <v>0.87</v>
      </c>
      <c r="O51" s="197">
        <v>2.4700000000000002</v>
      </c>
      <c r="P51" s="197">
        <v>0.69</v>
      </c>
      <c r="Q51" s="197">
        <v>4.1100000000000003</v>
      </c>
      <c r="R51" s="197">
        <v>0.63</v>
      </c>
      <c r="S51" s="197">
        <v>6.92</v>
      </c>
      <c r="T51" s="197">
        <v>0</v>
      </c>
      <c r="U51" s="197">
        <v>1.75</v>
      </c>
      <c r="V51" s="197">
        <v>0.17</v>
      </c>
      <c r="W51" s="197">
        <v>0.57999999999999996</v>
      </c>
      <c r="X51" s="197">
        <v>1.45</v>
      </c>
      <c r="Y51" s="197">
        <v>0</v>
      </c>
      <c r="Z51" s="197">
        <v>2.65</v>
      </c>
      <c r="AA51" s="197">
        <v>1.0900000000000001</v>
      </c>
      <c r="AB51" s="197">
        <v>0</v>
      </c>
      <c r="AC51" s="197">
        <v>4.99</v>
      </c>
      <c r="AD51" s="197">
        <v>12.46</v>
      </c>
      <c r="AE51" s="197">
        <v>0</v>
      </c>
      <c r="AF51" s="197">
        <v>0</v>
      </c>
      <c r="AG51" s="197">
        <v>31.36</v>
      </c>
      <c r="AH51" s="197">
        <v>0</v>
      </c>
      <c r="AI51" s="197">
        <v>15.56</v>
      </c>
      <c r="AJ51" s="197">
        <v>0</v>
      </c>
      <c r="AK51" s="197">
        <v>19.68</v>
      </c>
      <c r="AL51" s="197">
        <v>0</v>
      </c>
      <c r="AM51" s="197">
        <v>0</v>
      </c>
      <c r="AN51" s="197">
        <v>0</v>
      </c>
      <c r="AO51" s="197">
        <v>373.54</v>
      </c>
      <c r="AP51" s="197">
        <v>0</v>
      </c>
      <c r="AQ51" s="197">
        <v>0</v>
      </c>
      <c r="AR51" s="197">
        <v>0</v>
      </c>
      <c r="AS51" s="197">
        <v>0</v>
      </c>
      <c r="AT51" s="197">
        <v>0</v>
      </c>
      <c r="AU51" s="197">
        <v>0</v>
      </c>
      <c r="AV51" s="197">
        <v>0</v>
      </c>
      <c r="AW51" s="197">
        <v>0</v>
      </c>
      <c r="AX51" s="197">
        <v>0</v>
      </c>
      <c r="AY51" s="197">
        <v>0</v>
      </c>
    </row>
    <row r="52" spans="1:51">
      <c r="A52" t="s">
        <v>94</v>
      </c>
      <c r="B52" s="197">
        <v>0</v>
      </c>
      <c r="C52" s="197">
        <v>0</v>
      </c>
      <c r="D52" s="197">
        <v>16.14</v>
      </c>
      <c r="E52" s="197">
        <v>0</v>
      </c>
      <c r="F52" s="197">
        <v>0</v>
      </c>
      <c r="G52" s="197">
        <v>28.14</v>
      </c>
      <c r="H52" s="197">
        <v>0</v>
      </c>
      <c r="I52" s="197">
        <v>0</v>
      </c>
      <c r="J52" s="197">
        <v>36.340000000000003</v>
      </c>
      <c r="K52" s="197">
        <v>45.8</v>
      </c>
      <c r="L52" s="197">
        <v>6.53</v>
      </c>
      <c r="M52" s="197">
        <v>1.68</v>
      </c>
      <c r="N52" s="197">
        <v>0.87</v>
      </c>
      <c r="O52" s="197">
        <v>2.4700000000000002</v>
      </c>
      <c r="P52" s="197">
        <v>0.69</v>
      </c>
      <c r="Q52" s="197">
        <v>4.1100000000000003</v>
      </c>
      <c r="R52" s="197">
        <v>0.63</v>
      </c>
      <c r="S52" s="197">
        <v>6.92</v>
      </c>
      <c r="T52" s="197">
        <v>0</v>
      </c>
      <c r="U52" s="197">
        <v>1.75</v>
      </c>
      <c r="V52" s="197">
        <v>0.17</v>
      </c>
      <c r="W52" s="197">
        <v>0.57999999999999996</v>
      </c>
      <c r="X52" s="197">
        <v>1.45</v>
      </c>
      <c r="Y52" s="197">
        <v>0</v>
      </c>
      <c r="Z52" s="197">
        <v>2.65</v>
      </c>
      <c r="AA52" s="197">
        <v>1.0900000000000001</v>
      </c>
      <c r="AB52" s="197">
        <v>0</v>
      </c>
      <c r="AC52" s="197">
        <v>4.99</v>
      </c>
      <c r="AD52" s="197">
        <v>12.46</v>
      </c>
      <c r="AE52" s="197">
        <v>0</v>
      </c>
      <c r="AF52" s="197">
        <v>0</v>
      </c>
      <c r="AG52" s="197">
        <v>32.42</v>
      </c>
      <c r="AH52" s="197">
        <v>0</v>
      </c>
      <c r="AI52" s="197">
        <v>15.56</v>
      </c>
      <c r="AJ52" s="197">
        <v>0</v>
      </c>
      <c r="AK52" s="197">
        <v>19.68</v>
      </c>
      <c r="AL52" s="197">
        <v>0</v>
      </c>
      <c r="AM52" s="197">
        <v>0</v>
      </c>
      <c r="AN52" s="197">
        <v>0</v>
      </c>
      <c r="AO52" s="197">
        <v>373.54</v>
      </c>
      <c r="AP52" s="197">
        <v>0</v>
      </c>
      <c r="AQ52" s="197">
        <v>0</v>
      </c>
      <c r="AR52" s="197">
        <v>0</v>
      </c>
      <c r="AS52" s="197">
        <v>0</v>
      </c>
      <c r="AT52" s="197">
        <v>0</v>
      </c>
      <c r="AU52" s="197">
        <v>0</v>
      </c>
      <c r="AV52" s="197">
        <v>0</v>
      </c>
      <c r="AW52" s="197">
        <v>0</v>
      </c>
      <c r="AX52" s="197">
        <v>0</v>
      </c>
      <c r="AY52" s="197">
        <v>0</v>
      </c>
    </row>
    <row r="53" spans="1:51">
      <c r="A53" t="s">
        <v>95</v>
      </c>
      <c r="B53" s="197">
        <v>0</v>
      </c>
      <c r="C53" s="197">
        <v>0</v>
      </c>
      <c r="D53" s="197">
        <v>16.14</v>
      </c>
      <c r="E53" s="197">
        <v>0</v>
      </c>
      <c r="F53" s="197">
        <v>0</v>
      </c>
      <c r="G53" s="197">
        <v>28.14</v>
      </c>
      <c r="H53" s="197">
        <v>0</v>
      </c>
      <c r="I53" s="197">
        <v>0</v>
      </c>
      <c r="J53" s="197">
        <v>34.659999999999997</v>
      </c>
      <c r="K53" s="197">
        <v>74.790000000000006</v>
      </c>
      <c r="L53" s="197">
        <v>5.08</v>
      </c>
      <c r="M53" s="197">
        <v>1.68</v>
      </c>
      <c r="N53" s="197">
        <v>0.87</v>
      </c>
      <c r="O53" s="197">
        <v>2.4700000000000002</v>
      </c>
      <c r="P53" s="197">
        <v>0.69</v>
      </c>
      <c r="Q53" s="197">
        <v>4.1100000000000003</v>
      </c>
      <c r="R53" s="197">
        <v>0.63</v>
      </c>
      <c r="S53" s="197">
        <v>6.92</v>
      </c>
      <c r="T53" s="197">
        <v>0</v>
      </c>
      <c r="U53" s="197">
        <v>1.75</v>
      </c>
      <c r="V53" s="197">
        <v>0.17</v>
      </c>
      <c r="W53" s="197">
        <v>0.57999999999999996</v>
      </c>
      <c r="X53" s="197">
        <v>1.45</v>
      </c>
      <c r="Y53" s="197">
        <v>0</v>
      </c>
      <c r="Z53" s="197">
        <v>2.65</v>
      </c>
      <c r="AA53" s="197">
        <v>1.0900000000000001</v>
      </c>
      <c r="AB53" s="197">
        <v>0</v>
      </c>
      <c r="AC53" s="197">
        <v>4.99</v>
      </c>
      <c r="AD53" s="197">
        <v>12.46</v>
      </c>
      <c r="AE53" s="197">
        <v>0</v>
      </c>
      <c r="AF53" s="197">
        <v>0</v>
      </c>
      <c r="AG53" s="197">
        <v>32.42</v>
      </c>
      <c r="AH53" s="197">
        <v>0</v>
      </c>
      <c r="AI53" s="197">
        <v>15.56</v>
      </c>
      <c r="AJ53" s="197">
        <v>0</v>
      </c>
      <c r="AK53" s="197">
        <v>19.68</v>
      </c>
      <c r="AL53" s="197">
        <v>0</v>
      </c>
      <c r="AM53" s="197">
        <v>0</v>
      </c>
      <c r="AN53" s="197">
        <v>0</v>
      </c>
      <c r="AO53" s="197">
        <v>373.54</v>
      </c>
      <c r="AP53" s="197">
        <v>0</v>
      </c>
      <c r="AQ53" s="197">
        <v>0</v>
      </c>
      <c r="AR53" s="197">
        <v>0</v>
      </c>
      <c r="AS53" s="197">
        <v>0</v>
      </c>
      <c r="AT53" s="197">
        <v>0</v>
      </c>
      <c r="AU53" s="197">
        <v>0</v>
      </c>
      <c r="AV53" s="197">
        <v>0</v>
      </c>
      <c r="AW53" s="197">
        <v>0</v>
      </c>
      <c r="AX53" s="197">
        <v>0</v>
      </c>
      <c r="AY53" s="197">
        <v>0</v>
      </c>
    </row>
    <row r="54" spans="1:51">
      <c r="A54" t="s">
        <v>96</v>
      </c>
      <c r="B54" s="197">
        <v>0</v>
      </c>
      <c r="C54" s="197">
        <v>0</v>
      </c>
      <c r="D54" s="197">
        <v>16.14</v>
      </c>
      <c r="E54" s="197">
        <v>0</v>
      </c>
      <c r="F54" s="197">
        <v>0</v>
      </c>
      <c r="G54" s="197">
        <v>28.14</v>
      </c>
      <c r="H54" s="197">
        <v>0</v>
      </c>
      <c r="I54" s="197">
        <v>0</v>
      </c>
      <c r="J54" s="197">
        <v>34.659999999999997</v>
      </c>
      <c r="K54" s="197">
        <v>84.45</v>
      </c>
      <c r="L54" s="197">
        <v>5.08</v>
      </c>
      <c r="M54" s="197">
        <v>1.68</v>
      </c>
      <c r="N54" s="197">
        <v>0.87</v>
      </c>
      <c r="O54" s="197">
        <v>2.4700000000000002</v>
      </c>
      <c r="P54" s="197">
        <v>0.69</v>
      </c>
      <c r="Q54" s="197">
        <v>4.1100000000000003</v>
      </c>
      <c r="R54" s="197">
        <v>0.63</v>
      </c>
      <c r="S54" s="197">
        <v>6.92</v>
      </c>
      <c r="T54" s="197">
        <v>0</v>
      </c>
      <c r="U54" s="197">
        <v>1.75</v>
      </c>
      <c r="V54" s="197">
        <v>0.17</v>
      </c>
      <c r="W54" s="197">
        <v>0.57999999999999996</v>
      </c>
      <c r="X54" s="197">
        <v>1.45</v>
      </c>
      <c r="Y54" s="197">
        <v>0</v>
      </c>
      <c r="Z54" s="197">
        <v>2.65</v>
      </c>
      <c r="AA54" s="197">
        <v>1.0900000000000001</v>
      </c>
      <c r="AB54" s="197">
        <v>0</v>
      </c>
      <c r="AC54" s="197">
        <v>4.99</v>
      </c>
      <c r="AD54" s="197">
        <v>12.46</v>
      </c>
      <c r="AE54" s="197">
        <v>0</v>
      </c>
      <c r="AF54" s="197">
        <v>0</v>
      </c>
      <c r="AG54" s="197">
        <v>32.42</v>
      </c>
      <c r="AH54" s="197">
        <v>0</v>
      </c>
      <c r="AI54" s="197">
        <v>15.56</v>
      </c>
      <c r="AJ54" s="197">
        <v>0</v>
      </c>
      <c r="AK54" s="197">
        <v>19.68</v>
      </c>
      <c r="AL54" s="197">
        <v>0</v>
      </c>
      <c r="AM54" s="197">
        <v>0</v>
      </c>
      <c r="AN54" s="197">
        <v>0</v>
      </c>
      <c r="AO54" s="197">
        <v>373.54</v>
      </c>
      <c r="AP54" s="197">
        <v>0</v>
      </c>
      <c r="AQ54" s="197">
        <v>0</v>
      </c>
      <c r="AR54" s="197">
        <v>0</v>
      </c>
      <c r="AS54" s="197">
        <v>0</v>
      </c>
      <c r="AT54" s="197">
        <v>0</v>
      </c>
      <c r="AU54" s="197">
        <v>0</v>
      </c>
      <c r="AV54" s="197">
        <v>0</v>
      </c>
      <c r="AW54" s="197">
        <v>0</v>
      </c>
      <c r="AX54" s="197">
        <v>0</v>
      </c>
      <c r="AY54" s="197">
        <v>0</v>
      </c>
    </row>
    <row r="55" spans="1:51">
      <c r="A55" t="s">
        <v>97</v>
      </c>
      <c r="B55" s="197">
        <v>0</v>
      </c>
      <c r="C55" s="197">
        <v>0</v>
      </c>
      <c r="D55" s="197">
        <v>16.14</v>
      </c>
      <c r="E55" s="197">
        <v>0</v>
      </c>
      <c r="F55" s="197">
        <v>0</v>
      </c>
      <c r="G55" s="197">
        <v>28.14</v>
      </c>
      <c r="H55" s="197">
        <v>0</v>
      </c>
      <c r="I55" s="197">
        <v>0</v>
      </c>
      <c r="J55" s="197">
        <v>34.659999999999997</v>
      </c>
      <c r="K55" s="197">
        <v>123.1</v>
      </c>
      <c r="L55" s="197">
        <v>4.93</v>
      </c>
      <c r="M55" s="197">
        <v>1.68</v>
      </c>
      <c r="N55" s="197">
        <v>0.87</v>
      </c>
      <c r="O55" s="197">
        <v>2.4700000000000002</v>
      </c>
      <c r="P55" s="197">
        <v>0.69</v>
      </c>
      <c r="Q55" s="197">
        <v>4.1100000000000003</v>
      </c>
      <c r="R55" s="197">
        <v>0.63</v>
      </c>
      <c r="S55" s="197">
        <v>6.92</v>
      </c>
      <c r="T55" s="197">
        <v>0</v>
      </c>
      <c r="U55" s="197">
        <v>1.75</v>
      </c>
      <c r="V55" s="197">
        <v>0.17</v>
      </c>
      <c r="W55" s="197">
        <v>0.57999999999999996</v>
      </c>
      <c r="X55" s="197">
        <v>1.45</v>
      </c>
      <c r="Y55" s="197">
        <v>0</v>
      </c>
      <c r="Z55" s="197">
        <v>2.65</v>
      </c>
      <c r="AA55" s="197">
        <v>1.0900000000000001</v>
      </c>
      <c r="AB55" s="197">
        <v>0</v>
      </c>
      <c r="AC55" s="197">
        <v>4.99</v>
      </c>
      <c r="AD55" s="197">
        <v>12.46</v>
      </c>
      <c r="AE55" s="197">
        <v>0</v>
      </c>
      <c r="AF55" s="197">
        <v>0</v>
      </c>
      <c r="AG55" s="197">
        <v>32.42</v>
      </c>
      <c r="AH55" s="197">
        <v>0</v>
      </c>
      <c r="AI55" s="197">
        <v>15.56</v>
      </c>
      <c r="AJ55" s="197">
        <v>0</v>
      </c>
      <c r="AK55" s="197">
        <v>17.36</v>
      </c>
      <c r="AL55" s="197">
        <v>0</v>
      </c>
      <c r="AM55" s="197">
        <v>0</v>
      </c>
      <c r="AN55" s="197">
        <v>0</v>
      </c>
      <c r="AO55" s="197">
        <v>373.54</v>
      </c>
      <c r="AP55" s="197">
        <v>0</v>
      </c>
      <c r="AQ55" s="197">
        <v>0</v>
      </c>
      <c r="AR55" s="197">
        <v>0</v>
      </c>
      <c r="AS55" s="197">
        <v>0</v>
      </c>
      <c r="AT55" s="197">
        <v>0</v>
      </c>
      <c r="AU55" s="197">
        <v>0</v>
      </c>
      <c r="AV55" s="197">
        <v>0</v>
      </c>
      <c r="AW55" s="197">
        <v>0</v>
      </c>
      <c r="AX55" s="197">
        <v>0</v>
      </c>
      <c r="AY55" s="197">
        <v>0</v>
      </c>
    </row>
    <row r="56" spans="1:51">
      <c r="A56" t="s">
        <v>98</v>
      </c>
      <c r="B56" s="197">
        <v>0</v>
      </c>
      <c r="C56" s="197">
        <v>0</v>
      </c>
      <c r="D56" s="197">
        <v>16.14</v>
      </c>
      <c r="E56" s="197">
        <v>0</v>
      </c>
      <c r="F56" s="197">
        <v>0</v>
      </c>
      <c r="G56" s="197">
        <v>28.14</v>
      </c>
      <c r="H56" s="197">
        <v>0</v>
      </c>
      <c r="I56" s="197">
        <v>0</v>
      </c>
      <c r="J56" s="197">
        <v>34.659999999999997</v>
      </c>
      <c r="K56" s="197">
        <v>142.43</v>
      </c>
      <c r="L56" s="197">
        <v>5.08</v>
      </c>
      <c r="M56" s="197">
        <v>1.68</v>
      </c>
      <c r="N56" s="197">
        <v>0.87</v>
      </c>
      <c r="O56" s="197">
        <v>2.4700000000000002</v>
      </c>
      <c r="P56" s="197">
        <v>0.69</v>
      </c>
      <c r="Q56" s="197">
        <v>4.1100000000000003</v>
      </c>
      <c r="R56" s="197">
        <v>0.63</v>
      </c>
      <c r="S56" s="197">
        <v>6.92</v>
      </c>
      <c r="T56" s="197">
        <v>0</v>
      </c>
      <c r="U56" s="197">
        <v>1.75</v>
      </c>
      <c r="V56" s="197">
        <v>0.17</v>
      </c>
      <c r="W56" s="197">
        <v>0.57999999999999996</v>
      </c>
      <c r="X56" s="197">
        <v>1.45</v>
      </c>
      <c r="Y56" s="197">
        <v>0</v>
      </c>
      <c r="Z56" s="197">
        <v>2.65</v>
      </c>
      <c r="AA56" s="197">
        <v>1.0900000000000001</v>
      </c>
      <c r="AB56" s="197">
        <v>0</v>
      </c>
      <c r="AC56" s="197">
        <v>4.99</v>
      </c>
      <c r="AD56" s="197">
        <v>12.46</v>
      </c>
      <c r="AE56" s="197">
        <v>0</v>
      </c>
      <c r="AF56" s="197">
        <v>0</v>
      </c>
      <c r="AG56" s="197">
        <v>32.42</v>
      </c>
      <c r="AH56" s="197">
        <v>0</v>
      </c>
      <c r="AI56" s="197">
        <v>15.56</v>
      </c>
      <c r="AJ56" s="197">
        <v>0</v>
      </c>
      <c r="AK56" s="197">
        <v>17.36</v>
      </c>
      <c r="AL56" s="197">
        <v>0</v>
      </c>
      <c r="AM56" s="197">
        <v>0</v>
      </c>
      <c r="AN56" s="197">
        <v>0</v>
      </c>
      <c r="AO56" s="197">
        <v>373.54</v>
      </c>
      <c r="AP56" s="197">
        <v>0</v>
      </c>
      <c r="AQ56" s="197">
        <v>0</v>
      </c>
      <c r="AR56" s="197">
        <v>0</v>
      </c>
      <c r="AS56" s="197">
        <v>0</v>
      </c>
      <c r="AT56" s="197">
        <v>0</v>
      </c>
      <c r="AU56" s="197">
        <v>0</v>
      </c>
      <c r="AV56" s="197">
        <v>0</v>
      </c>
      <c r="AW56" s="197">
        <v>0</v>
      </c>
      <c r="AX56" s="197">
        <v>0</v>
      </c>
      <c r="AY56" s="197">
        <v>0</v>
      </c>
    </row>
    <row r="57" spans="1:51">
      <c r="A57" t="s">
        <v>99</v>
      </c>
      <c r="B57" s="197">
        <v>0</v>
      </c>
      <c r="C57" s="197">
        <v>0</v>
      </c>
      <c r="D57" s="197">
        <v>16.14</v>
      </c>
      <c r="E57" s="197">
        <v>0</v>
      </c>
      <c r="F57" s="197">
        <v>0</v>
      </c>
      <c r="G57" s="197">
        <v>28.14</v>
      </c>
      <c r="H57" s="197">
        <v>0</v>
      </c>
      <c r="I57" s="197">
        <v>0</v>
      </c>
      <c r="J57" s="197">
        <v>34.659999999999997</v>
      </c>
      <c r="K57" s="197">
        <v>123.1</v>
      </c>
      <c r="L57" s="197">
        <v>6.32</v>
      </c>
      <c r="M57" s="197">
        <v>1.68</v>
      </c>
      <c r="N57" s="197">
        <v>0.87</v>
      </c>
      <c r="O57" s="197">
        <v>2.4700000000000002</v>
      </c>
      <c r="P57" s="197">
        <v>0.69</v>
      </c>
      <c r="Q57" s="197">
        <v>4.1100000000000003</v>
      </c>
      <c r="R57" s="197">
        <v>0.63</v>
      </c>
      <c r="S57" s="197">
        <v>6.92</v>
      </c>
      <c r="T57" s="197">
        <v>0</v>
      </c>
      <c r="U57" s="197">
        <v>1.75</v>
      </c>
      <c r="V57" s="197">
        <v>0.17</v>
      </c>
      <c r="W57" s="197">
        <v>0.5</v>
      </c>
      <c r="X57" s="197">
        <v>1.45</v>
      </c>
      <c r="Y57" s="197">
        <v>0</v>
      </c>
      <c r="Z57" s="197">
        <v>2.65</v>
      </c>
      <c r="AA57" s="197">
        <v>1.07</v>
      </c>
      <c r="AB57" s="197">
        <v>0</v>
      </c>
      <c r="AC57" s="197">
        <v>5.99</v>
      </c>
      <c r="AD57" s="197">
        <v>12.46</v>
      </c>
      <c r="AE57" s="197">
        <v>0</v>
      </c>
      <c r="AF57" s="197">
        <v>0</v>
      </c>
      <c r="AG57" s="197">
        <v>32.42</v>
      </c>
      <c r="AH57" s="197">
        <v>0</v>
      </c>
      <c r="AI57" s="197">
        <v>15.56</v>
      </c>
      <c r="AJ57" s="197">
        <v>0</v>
      </c>
      <c r="AK57" s="197">
        <v>17.36</v>
      </c>
      <c r="AL57" s="197">
        <v>0</v>
      </c>
      <c r="AM57" s="197">
        <v>0</v>
      </c>
      <c r="AN57" s="197">
        <v>0</v>
      </c>
      <c r="AO57" s="197">
        <v>373.54</v>
      </c>
      <c r="AP57" s="197">
        <v>0</v>
      </c>
      <c r="AQ57" s="197">
        <v>0</v>
      </c>
      <c r="AR57" s="197">
        <v>0</v>
      </c>
      <c r="AS57" s="197">
        <v>0</v>
      </c>
      <c r="AT57" s="197">
        <v>0</v>
      </c>
      <c r="AU57" s="197">
        <v>0</v>
      </c>
      <c r="AV57" s="197">
        <v>0</v>
      </c>
      <c r="AW57" s="197">
        <v>0</v>
      </c>
      <c r="AX57" s="197">
        <v>0</v>
      </c>
      <c r="AY57" s="197">
        <v>0</v>
      </c>
    </row>
    <row r="58" spans="1:51">
      <c r="A58" t="s">
        <v>100</v>
      </c>
      <c r="B58" s="197">
        <v>0</v>
      </c>
      <c r="C58" s="197">
        <v>0</v>
      </c>
      <c r="D58" s="197">
        <v>15.68</v>
      </c>
      <c r="E58" s="197">
        <v>0</v>
      </c>
      <c r="F58" s="197">
        <v>0</v>
      </c>
      <c r="G58" s="197">
        <v>28.14</v>
      </c>
      <c r="H58" s="197">
        <v>0</v>
      </c>
      <c r="I58" s="197">
        <v>0</v>
      </c>
      <c r="J58" s="197">
        <v>34.659999999999997</v>
      </c>
      <c r="K58" s="197">
        <v>75.09</v>
      </c>
      <c r="L58" s="197">
        <v>6.01</v>
      </c>
      <c r="M58" s="197">
        <v>1.68</v>
      </c>
      <c r="N58" s="197">
        <v>0.87</v>
      </c>
      <c r="O58" s="197">
        <v>2.4700000000000002</v>
      </c>
      <c r="P58" s="197">
        <v>0.69</v>
      </c>
      <c r="Q58" s="197">
        <v>4.1100000000000003</v>
      </c>
      <c r="R58" s="197">
        <v>0.63</v>
      </c>
      <c r="S58" s="197">
        <v>6.92</v>
      </c>
      <c r="T58" s="197">
        <v>0</v>
      </c>
      <c r="U58" s="197">
        <v>1.75</v>
      </c>
      <c r="V58" s="197">
        <v>0.17</v>
      </c>
      <c r="W58" s="197">
        <v>0.5</v>
      </c>
      <c r="X58" s="197">
        <v>1.45</v>
      </c>
      <c r="Y58" s="197">
        <v>0</v>
      </c>
      <c r="Z58" s="197">
        <v>2.65</v>
      </c>
      <c r="AA58" s="197">
        <v>1.07</v>
      </c>
      <c r="AB58" s="197">
        <v>0</v>
      </c>
      <c r="AC58" s="197">
        <v>5.99</v>
      </c>
      <c r="AD58" s="197">
        <v>12.46</v>
      </c>
      <c r="AE58" s="197">
        <v>0</v>
      </c>
      <c r="AF58" s="197">
        <v>0</v>
      </c>
      <c r="AG58" s="197">
        <v>32.42</v>
      </c>
      <c r="AH58" s="197">
        <v>0</v>
      </c>
      <c r="AI58" s="197">
        <v>15.56</v>
      </c>
      <c r="AJ58" s="197">
        <v>0</v>
      </c>
      <c r="AK58" s="197">
        <v>17.36</v>
      </c>
      <c r="AL58" s="197">
        <v>0</v>
      </c>
      <c r="AM58" s="197">
        <v>0</v>
      </c>
      <c r="AN58" s="197">
        <v>0</v>
      </c>
      <c r="AO58" s="197">
        <v>373.54</v>
      </c>
      <c r="AP58" s="197">
        <v>0</v>
      </c>
      <c r="AQ58" s="197">
        <v>0</v>
      </c>
      <c r="AR58" s="197">
        <v>0</v>
      </c>
      <c r="AS58" s="197">
        <v>0</v>
      </c>
      <c r="AT58" s="197">
        <v>0</v>
      </c>
      <c r="AU58" s="197">
        <v>0</v>
      </c>
      <c r="AV58" s="197">
        <v>0</v>
      </c>
      <c r="AW58" s="197">
        <v>0</v>
      </c>
      <c r="AX58" s="197">
        <v>0</v>
      </c>
      <c r="AY58" s="197">
        <v>0</v>
      </c>
    </row>
    <row r="59" spans="1:51">
      <c r="A59" t="s">
        <v>101</v>
      </c>
      <c r="B59" s="197">
        <v>0</v>
      </c>
      <c r="C59" s="197">
        <v>0</v>
      </c>
      <c r="D59" s="197">
        <v>15.68</v>
      </c>
      <c r="E59" s="197">
        <v>0</v>
      </c>
      <c r="F59" s="197">
        <v>0</v>
      </c>
      <c r="G59" s="197">
        <v>28.14</v>
      </c>
      <c r="H59" s="197">
        <v>0</v>
      </c>
      <c r="I59" s="197">
        <v>0</v>
      </c>
      <c r="J59" s="197">
        <v>34.659999999999997</v>
      </c>
      <c r="K59" s="197">
        <v>17.18</v>
      </c>
      <c r="L59" s="197">
        <v>5.09</v>
      </c>
      <c r="M59" s="197">
        <v>1.68</v>
      </c>
      <c r="N59" s="197">
        <v>0.87</v>
      </c>
      <c r="O59" s="197">
        <v>2.4700000000000002</v>
      </c>
      <c r="P59" s="197">
        <v>0.69</v>
      </c>
      <c r="Q59" s="197">
        <v>4.1100000000000003</v>
      </c>
      <c r="R59" s="197">
        <v>0.63</v>
      </c>
      <c r="S59" s="197">
        <v>6.92</v>
      </c>
      <c r="T59" s="197">
        <v>0</v>
      </c>
      <c r="U59" s="197">
        <v>1.75</v>
      </c>
      <c r="V59" s="197">
        <v>0.17</v>
      </c>
      <c r="W59" s="197">
        <v>0.5</v>
      </c>
      <c r="X59" s="197">
        <v>1.45</v>
      </c>
      <c r="Y59" s="197">
        <v>0</v>
      </c>
      <c r="Z59" s="197">
        <v>2.65</v>
      </c>
      <c r="AA59" s="197">
        <v>1.07</v>
      </c>
      <c r="AB59" s="197">
        <v>0</v>
      </c>
      <c r="AC59" s="197">
        <v>5.99</v>
      </c>
      <c r="AD59" s="197">
        <v>12.46</v>
      </c>
      <c r="AE59" s="197">
        <v>0</v>
      </c>
      <c r="AF59" s="197">
        <v>0</v>
      </c>
      <c r="AG59" s="197">
        <v>33.22</v>
      </c>
      <c r="AH59" s="197">
        <v>0</v>
      </c>
      <c r="AI59" s="197">
        <v>15.56</v>
      </c>
      <c r="AJ59" s="197">
        <v>0</v>
      </c>
      <c r="AK59" s="197">
        <v>24.61</v>
      </c>
      <c r="AL59" s="197">
        <v>0</v>
      </c>
      <c r="AM59" s="197">
        <v>0</v>
      </c>
      <c r="AN59" s="197">
        <v>0</v>
      </c>
      <c r="AO59" s="197">
        <v>373.54</v>
      </c>
      <c r="AP59" s="197">
        <v>0</v>
      </c>
      <c r="AQ59" s="197">
        <v>0</v>
      </c>
      <c r="AR59" s="197">
        <v>0</v>
      </c>
      <c r="AS59" s="197">
        <v>0</v>
      </c>
      <c r="AT59" s="197">
        <v>0</v>
      </c>
      <c r="AU59" s="197">
        <v>0</v>
      </c>
      <c r="AV59" s="197">
        <v>0</v>
      </c>
      <c r="AW59" s="197">
        <v>0</v>
      </c>
      <c r="AX59" s="197">
        <v>0</v>
      </c>
      <c r="AY59" s="197">
        <v>0</v>
      </c>
    </row>
    <row r="60" spans="1:51">
      <c r="A60" t="s">
        <v>102</v>
      </c>
      <c r="B60" s="197">
        <v>0</v>
      </c>
      <c r="C60" s="197">
        <v>0</v>
      </c>
      <c r="D60" s="197">
        <v>15.68</v>
      </c>
      <c r="E60" s="197">
        <v>0</v>
      </c>
      <c r="F60" s="197">
        <v>0</v>
      </c>
      <c r="G60" s="197">
        <v>28.14</v>
      </c>
      <c r="H60" s="197">
        <v>0</v>
      </c>
      <c r="I60" s="197">
        <v>0</v>
      </c>
      <c r="J60" s="197">
        <v>34.659999999999997</v>
      </c>
      <c r="K60" s="197">
        <v>17.18</v>
      </c>
      <c r="L60" s="197">
        <v>0.33</v>
      </c>
      <c r="M60" s="197">
        <v>1.68</v>
      </c>
      <c r="N60" s="197">
        <v>0.87</v>
      </c>
      <c r="O60" s="197">
        <v>2.4700000000000002</v>
      </c>
      <c r="P60" s="197">
        <v>0.69</v>
      </c>
      <c r="Q60" s="197">
        <v>0.28999999999999998</v>
      </c>
      <c r="R60" s="197">
        <v>0.63</v>
      </c>
      <c r="S60" s="197">
        <v>0.39</v>
      </c>
      <c r="T60" s="197">
        <v>0</v>
      </c>
      <c r="U60" s="197">
        <v>1.75</v>
      </c>
      <c r="V60" s="197">
        <v>0.17</v>
      </c>
      <c r="W60" s="197">
        <v>0.5</v>
      </c>
      <c r="X60" s="197">
        <v>1.45</v>
      </c>
      <c r="Y60" s="197">
        <v>0</v>
      </c>
      <c r="Z60" s="197">
        <v>2.65</v>
      </c>
      <c r="AA60" s="197">
        <v>1.07</v>
      </c>
      <c r="AB60" s="197">
        <v>0</v>
      </c>
      <c r="AC60" s="197">
        <v>5.99</v>
      </c>
      <c r="AD60" s="197">
        <v>12.46</v>
      </c>
      <c r="AE60" s="197">
        <v>0</v>
      </c>
      <c r="AF60" s="197">
        <v>0</v>
      </c>
      <c r="AG60" s="197">
        <v>33.22</v>
      </c>
      <c r="AH60" s="197">
        <v>0</v>
      </c>
      <c r="AI60" s="197">
        <v>15.56</v>
      </c>
      <c r="AJ60" s="197">
        <v>0</v>
      </c>
      <c r="AK60" s="197">
        <v>24.61</v>
      </c>
      <c r="AL60" s="197">
        <v>0</v>
      </c>
      <c r="AM60" s="197">
        <v>0</v>
      </c>
      <c r="AN60" s="197">
        <v>0</v>
      </c>
      <c r="AO60" s="197">
        <v>373.54</v>
      </c>
      <c r="AP60" s="197">
        <v>0</v>
      </c>
      <c r="AQ60" s="197">
        <v>0</v>
      </c>
      <c r="AR60" s="197">
        <v>0</v>
      </c>
      <c r="AS60" s="197">
        <v>0</v>
      </c>
      <c r="AT60" s="197">
        <v>0</v>
      </c>
      <c r="AU60" s="197">
        <v>0</v>
      </c>
      <c r="AV60" s="197">
        <v>0</v>
      </c>
      <c r="AW60" s="197">
        <v>0</v>
      </c>
      <c r="AX60" s="197">
        <v>0</v>
      </c>
      <c r="AY60" s="197">
        <v>0</v>
      </c>
    </row>
    <row r="61" spans="1:51">
      <c r="A61" t="s">
        <v>103</v>
      </c>
      <c r="B61" s="197">
        <v>0</v>
      </c>
      <c r="C61" s="197">
        <v>0</v>
      </c>
      <c r="D61" s="197">
        <v>15.68</v>
      </c>
      <c r="E61" s="197">
        <v>0</v>
      </c>
      <c r="F61" s="197">
        <v>0</v>
      </c>
      <c r="G61" s="197">
        <v>28.14</v>
      </c>
      <c r="H61" s="197">
        <v>0</v>
      </c>
      <c r="I61" s="197">
        <v>0</v>
      </c>
      <c r="J61" s="197">
        <v>34.659999999999997</v>
      </c>
      <c r="K61" s="197">
        <v>17.18</v>
      </c>
      <c r="L61" s="197">
        <v>0.33</v>
      </c>
      <c r="M61" s="197">
        <v>1.68</v>
      </c>
      <c r="N61" s="197">
        <v>0.87</v>
      </c>
      <c r="O61" s="197">
        <v>2.4700000000000002</v>
      </c>
      <c r="P61" s="197">
        <v>0.69</v>
      </c>
      <c r="Q61" s="197">
        <v>0.28999999999999998</v>
      </c>
      <c r="R61" s="197">
        <v>0.63</v>
      </c>
      <c r="S61" s="197">
        <v>0.39</v>
      </c>
      <c r="T61" s="197">
        <v>0</v>
      </c>
      <c r="U61" s="197">
        <v>1.75</v>
      </c>
      <c r="V61" s="197">
        <v>0.17</v>
      </c>
      <c r="W61" s="197">
        <v>0.5</v>
      </c>
      <c r="X61" s="197">
        <v>1.45</v>
      </c>
      <c r="Y61" s="197">
        <v>0</v>
      </c>
      <c r="Z61" s="197">
        <v>2.65</v>
      </c>
      <c r="AA61" s="197">
        <v>1.07</v>
      </c>
      <c r="AB61" s="197">
        <v>0</v>
      </c>
      <c r="AC61" s="197">
        <v>5.99</v>
      </c>
      <c r="AD61" s="197">
        <v>12.46</v>
      </c>
      <c r="AE61" s="197">
        <v>0</v>
      </c>
      <c r="AF61" s="197">
        <v>0</v>
      </c>
      <c r="AG61" s="197">
        <v>33.22</v>
      </c>
      <c r="AH61" s="197">
        <v>0</v>
      </c>
      <c r="AI61" s="197">
        <v>15.56</v>
      </c>
      <c r="AJ61" s="197">
        <v>0</v>
      </c>
      <c r="AK61" s="197">
        <v>24.61</v>
      </c>
      <c r="AL61" s="197">
        <v>0</v>
      </c>
      <c r="AM61" s="197">
        <v>0</v>
      </c>
      <c r="AN61" s="197">
        <v>0</v>
      </c>
      <c r="AO61" s="197">
        <v>373.54</v>
      </c>
      <c r="AP61" s="197">
        <v>0</v>
      </c>
      <c r="AQ61" s="197">
        <v>0</v>
      </c>
      <c r="AR61" s="197">
        <v>0</v>
      </c>
      <c r="AS61" s="197">
        <v>0</v>
      </c>
      <c r="AT61" s="197">
        <v>0</v>
      </c>
      <c r="AU61" s="197">
        <v>0</v>
      </c>
      <c r="AV61" s="197">
        <v>0</v>
      </c>
      <c r="AW61" s="197">
        <v>0</v>
      </c>
      <c r="AX61" s="197">
        <v>0</v>
      </c>
      <c r="AY61" s="197">
        <v>0</v>
      </c>
    </row>
    <row r="62" spans="1:51">
      <c r="A62" t="s">
        <v>104</v>
      </c>
      <c r="B62" s="197">
        <v>0</v>
      </c>
      <c r="C62" s="197">
        <v>0</v>
      </c>
      <c r="D62" s="197">
        <v>15.68</v>
      </c>
      <c r="E62" s="197">
        <v>0</v>
      </c>
      <c r="F62" s="197">
        <v>0</v>
      </c>
      <c r="G62" s="197">
        <v>28.14</v>
      </c>
      <c r="H62" s="197">
        <v>0</v>
      </c>
      <c r="I62" s="197">
        <v>0</v>
      </c>
      <c r="J62" s="197">
        <v>34.659999999999997</v>
      </c>
      <c r="K62" s="197">
        <v>17.18</v>
      </c>
      <c r="L62" s="197">
        <v>0.33</v>
      </c>
      <c r="M62" s="197">
        <v>1.68</v>
      </c>
      <c r="N62" s="197">
        <v>0.87</v>
      </c>
      <c r="O62" s="197">
        <v>2.4700000000000002</v>
      </c>
      <c r="P62" s="197">
        <v>0.69</v>
      </c>
      <c r="Q62" s="197">
        <v>0.28999999999999998</v>
      </c>
      <c r="R62" s="197">
        <v>0.63</v>
      </c>
      <c r="S62" s="197">
        <v>0.39</v>
      </c>
      <c r="T62" s="197">
        <v>0</v>
      </c>
      <c r="U62" s="197">
        <v>1.75</v>
      </c>
      <c r="V62" s="197">
        <v>0.17</v>
      </c>
      <c r="W62" s="197">
        <v>0.5</v>
      </c>
      <c r="X62" s="197">
        <v>1.45</v>
      </c>
      <c r="Y62" s="197">
        <v>0</v>
      </c>
      <c r="Z62" s="197">
        <v>2.65</v>
      </c>
      <c r="AA62" s="197">
        <v>1.07</v>
      </c>
      <c r="AB62" s="197">
        <v>0</v>
      </c>
      <c r="AC62" s="197">
        <v>5.99</v>
      </c>
      <c r="AD62" s="197">
        <v>12.46</v>
      </c>
      <c r="AE62" s="197">
        <v>0</v>
      </c>
      <c r="AF62" s="197">
        <v>0</v>
      </c>
      <c r="AG62" s="197">
        <v>33.22</v>
      </c>
      <c r="AH62" s="197">
        <v>0</v>
      </c>
      <c r="AI62" s="197">
        <v>15.56</v>
      </c>
      <c r="AJ62" s="197">
        <v>0</v>
      </c>
      <c r="AK62" s="197">
        <v>24.61</v>
      </c>
      <c r="AL62" s="197">
        <v>0</v>
      </c>
      <c r="AM62" s="197">
        <v>0</v>
      </c>
      <c r="AN62" s="197">
        <v>0</v>
      </c>
      <c r="AO62" s="197">
        <v>373.54</v>
      </c>
      <c r="AP62" s="197">
        <v>0</v>
      </c>
      <c r="AQ62" s="197">
        <v>0</v>
      </c>
      <c r="AR62" s="197">
        <v>0</v>
      </c>
      <c r="AS62" s="197">
        <v>0</v>
      </c>
      <c r="AT62" s="197">
        <v>0</v>
      </c>
      <c r="AU62" s="197">
        <v>0</v>
      </c>
      <c r="AV62" s="197">
        <v>0</v>
      </c>
      <c r="AW62" s="197">
        <v>0</v>
      </c>
      <c r="AX62" s="197">
        <v>0</v>
      </c>
      <c r="AY62" s="197">
        <v>0</v>
      </c>
    </row>
    <row r="63" spans="1:51">
      <c r="A63" t="s">
        <v>105</v>
      </c>
      <c r="B63" s="197">
        <v>0</v>
      </c>
      <c r="C63" s="197">
        <v>0</v>
      </c>
      <c r="D63" s="197">
        <v>15.68</v>
      </c>
      <c r="E63" s="197">
        <v>0</v>
      </c>
      <c r="F63" s="197">
        <v>0</v>
      </c>
      <c r="G63" s="197">
        <v>28.14</v>
      </c>
      <c r="H63" s="197">
        <v>0</v>
      </c>
      <c r="I63" s="197">
        <v>0</v>
      </c>
      <c r="J63" s="197">
        <v>34.659999999999997</v>
      </c>
      <c r="K63" s="197">
        <v>17.18</v>
      </c>
      <c r="L63" s="197">
        <v>0.33</v>
      </c>
      <c r="M63" s="197">
        <v>1.68</v>
      </c>
      <c r="N63" s="197">
        <v>0.87</v>
      </c>
      <c r="O63" s="197">
        <v>2.4700000000000002</v>
      </c>
      <c r="P63" s="197">
        <v>0.69</v>
      </c>
      <c r="Q63" s="197">
        <v>0.3</v>
      </c>
      <c r="R63" s="197">
        <v>0.63</v>
      </c>
      <c r="S63" s="197">
        <v>0.39</v>
      </c>
      <c r="T63" s="197">
        <v>0</v>
      </c>
      <c r="U63" s="197">
        <v>1.75</v>
      </c>
      <c r="V63" s="197">
        <v>0.17</v>
      </c>
      <c r="W63" s="197">
        <v>0.5</v>
      </c>
      <c r="X63" s="197">
        <v>1.45</v>
      </c>
      <c r="Y63" s="197">
        <v>0</v>
      </c>
      <c r="Z63" s="197">
        <v>2.65</v>
      </c>
      <c r="AA63" s="197">
        <v>1.07</v>
      </c>
      <c r="AB63" s="197">
        <v>0</v>
      </c>
      <c r="AC63" s="197">
        <v>5.99</v>
      </c>
      <c r="AD63" s="197">
        <v>12.46</v>
      </c>
      <c r="AE63" s="197">
        <v>0</v>
      </c>
      <c r="AF63" s="197">
        <v>0</v>
      </c>
      <c r="AG63" s="197">
        <v>33.22</v>
      </c>
      <c r="AH63" s="197">
        <v>0</v>
      </c>
      <c r="AI63" s="197">
        <v>15.56</v>
      </c>
      <c r="AJ63" s="197">
        <v>0</v>
      </c>
      <c r="AK63" s="197">
        <v>24.61</v>
      </c>
      <c r="AL63" s="197">
        <v>0</v>
      </c>
      <c r="AM63" s="197">
        <v>0</v>
      </c>
      <c r="AN63" s="197">
        <v>0</v>
      </c>
      <c r="AO63" s="197">
        <v>373.54</v>
      </c>
      <c r="AP63" s="197">
        <v>0</v>
      </c>
      <c r="AQ63" s="197">
        <v>0</v>
      </c>
      <c r="AR63" s="197">
        <v>0</v>
      </c>
      <c r="AS63" s="197">
        <v>0</v>
      </c>
      <c r="AT63" s="197">
        <v>0</v>
      </c>
      <c r="AU63" s="197">
        <v>0</v>
      </c>
      <c r="AV63" s="197">
        <v>0</v>
      </c>
      <c r="AW63" s="197">
        <v>0</v>
      </c>
      <c r="AX63" s="197">
        <v>0</v>
      </c>
      <c r="AY63" s="197">
        <v>0</v>
      </c>
    </row>
    <row r="64" spans="1:51">
      <c r="A64" t="s">
        <v>106</v>
      </c>
      <c r="B64" s="197">
        <v>0</v>
      </c>
      <c r="C64" s="197">
        <v>0</v>
      </c>
      <c r="D64" s="197">
        <v>15.22</v>
      </c>
      <c r="E64" s="197">
        <v>0</v>
      </c>
      <c r="F64" s="197">
        <v>0</v>
      </c>
      <c r="G64" s="197">
        <v>28.14</v>
      </c>
      <c r="H64" s="197">
        <v>0</v>
      </c>
      <c r="I64" s="197">
        <v>0</v>
      </c>
      <c r="J64" s="197">
        <v>34.659999999999997</v>
      </c>
      <c r="K64" s="197">
        <v>17.18</v>
      </c>
      <c r="L64" s="197">
        <v>0.38</v>
      </c>
      <c r="M64" s="197">
        <v>1.68</v>
      </c>
      <c r="N64" s="197">
        <v>0.87</v>
      </c>
      <c r="O64" s="197">
        <v>2.4700000000000002</v>
      </c>
      <c r="P64" s="197">
        <v>0.69</v>
      </c>
      <c r="Q64" s="197">
        <v>0.3</v>
      </c>
      <c r="R64" s="197">
        <v>0.63</v>
      </c>
      <c r="S64" s="197">
        <v>0.39</v>
      </c>
      <c r="T64" s="197">
        <v>0</v>
      </c>
      <c r="U64" s="197">
        <v>1.75</v>
      </c>
      <c r="V64" s="197">
        <v>0.17</v>
      </c>
      <c r="W64" s="197">
        <v>0.5</v>
      </c>
      <c r="X64" s="197">
        <v>1.45</v>
      </c>
      <c r="Y64" s="197">
        <v>0</v>
      </c>
      <c r="Z64" s="197">
        <v>2.65</v>
      </c>
      <c r="AA64" s="197">
        <v>1.07</v>
      </c>
      <c r="AB64" s="197">
        <v>0</v>
      </c>
      <c r="AC64" s="197">
        <v>5.99</v>
      </c>
      <c r="AD64" s="197">
        <v>12.46</v>
      </c>
      <c r="AE64" s="197">
        <v>0</v>
      </c>
      <c r="AF64" s="197">
        <v>0</v>
      </c>
      <c r="AG64" s="197">
        <v>33.22</v>
      </c>
      <c r="AH64" s="197">
        <v>0</v>
      </c>
      <c r="AI64" s="197">
        <v>15.56</v>
      </c>
      <c r="AJ64" s="197">
        <v>0</v>
      </c>
      <c r="AK64" s="197">
        <v>24.61</v>
      </c>
      <c r="AL64" s="197">
        <v>0</v>
      </c>
      <c r="AM64" s="197">
        <v>0</v>
      </c>
      <c r="AN64" s="197">
        <v>0</v>
      </c>
      <c r="AO64" s="197">
        <v>373.54</v>
      </c>
      <c r="AP64" s="197">
        <v>0</v>
      </c>
      <c r="AQ64" s="197">
        <v>0</v>
      </c>
      <c r="AR64" s="197">
        <v>0</v>
      </c>
      <c r="AS64" s="197">
        <v>0</v>
      </c>
      <c r="AT64" s="197">
        <v>0</v>
      </c>
      <c r="AU64" s="197">
        <v>0</v>
      </c>
      <c r="AV64" s="197">
        <v>0</v>
      </c>
      <c r="AW64" s="197">
        <v>0</v>
      </c>
      <c r="AX64" s="197">
        <v>0</v>
      </c>
      <c r="AY64" s="197">
        <v>0</v>
      </c>
    </row>
    <row r="65" spans="1:51">
      <c r="A65" t="s">
        <v>107</v>
      </c>
      <c r="B65" s="197">
        <v>0</v>
      </c>
      <c r="C65" s="197">
        <v>0</v>
      </c>
      <c r="D65" s="197">
        <v>15.22</v>
      </c>
      <c r="E65" s="197">
        <v>0</v>
      </c>
      <c r="F65" s="197">
        <v>0</v>
      </c>
      <c r="G65" s="197">
        <v>28.14</v>
      </c>
      <c r="H65" s="197">
        <v>0</v>
      </c>
      <c r="I65" s="197">
        <v>0</v>
      </c>
      <c r="J65" s="197">
        <v>34.659999999999997</v>
      </c>
      <c r="K65" s="197">
        <v>17.18</v>
      </c>
      <c r="L65" s="197">
        <v>0.33</v>
      </c>
      <c r="M65" s="197">
        <v>1.68</v>
      </c>
      <c r="N65" s="197">
        <v>0.87</v>
      </c>
      <c r="O65" s="197">
        <v>2.4700000000000002</v>
      </c>
      <c r="P65" s="197">
        <v>0.69</v>
      </c>
      <c r="Q65" s="197">
        <v>0.3</v>
      </c>
      <c r="R65" s="197">
        <v>0.63</v>
      </c>
      <c r="S65" s="197">
        <v>0.39</v>
      </c>
      <c r="T65" s="197">
        <v>0</v>
      </c>
      <c r="U65" s="197">
        <v>1.75</v>
      </c>
      <c r="V65" s="197">
        <v>0.17</v>
      </c>
      <c r="W65" s="197">
        <v>0.5</v>
      </c>
      <c r="X65" s="197">
        <v>1.45</v>
      </c>
      <c r="Y65" s="197">
        <v>0</v>
      </c>
      <c r="Z65" s="197">
        <v>2.65</v>
      </c>
      <c r="AA65" s="197">
        <v>1.07</v>
      </c>
      <c r="AB65" s="197">
        <v>0</v>
      </c>
      <c r="AC65" s="197">
        <v>5.99</v>
      </c>
      <c r="AD65" s="197">
        <v>12.46</v>
      </c>
      <c r="AE65" s="197">
        <v>0</v>
      </c>
      <c r="AF65" s="197">
        <v>0</v>
      </c>
      <c r="AG65" s="197">
        <v>33.22</v>
      </c>
      <c r="AH65" s="197">
        <v>0</v>
      </c>
      <c r="AI65" s="197">
        <v>15.56</v>
      </c>
      <c r="AJ65" s="197">
        <v>0</v>
      </c>
      <c r="AK65" s="197">
        <v>24.61</v>
      </c>
      <c r="AL65" s="197">
        <v>0</v>
      </c>
      <c r="AM65" s="197">
        <v>0</v>
      </c>
      <c r="AN65" s="197">
        <v>0</v>
      </c>
      <c r="AO65" s="197">
        <v>373.54</v>
      </c>
      <c r="AP65" s="197">
        <v>0</v>
      </c>
      <c r="AQ65" s="197">
        <v>0</v>
      </c>
      <c r="AR65" s="197">
        <v>0</v>
      </c>
      <c r="AS65" s="197">
        <v>0</v>
      </c>
      <c r="AT65" s="197">
        <v>0</v>
      </c>
      <c r="AU65" s="197">
        <v>0</v>
      </c>
      <c r="AV65" s="197">
        <v>0</v>
      </c>
      <c r="AW65" s="197">
        <v>0</v>
      </c>
      <c r="AX65" s="197">
        <v>0</v>
      </c>
      <c r="AY65" s="197">
        <v>0</v>
      </c>
    </row>
    <row r="66" spans="1:51">
      <c r="A66" t="s">
        <v>108</v>
      </c>
      <c r="B66" s="197">
        <v>0</v>
      </c>
      <c r="C66" s="197">
        <v>0</v>
      </c>
      <c r="D66" s="197">
        <v>15.22</v>
      </c>
      <c r="E66" s="197">
        <v>0</v>
      </c>
      <c r="F66" s="197">
        <v>0</v>
      </c>
      <c r="G66" s="197">
        <v>28.14</v>
      </c>
      <c r="H66" s="197">
        <v>0</v>
      </c>
      <c r="I66" s="197">
        <v>0</v>
      </c>
      <c r="J66" s="197">
        <v>34.659999999999997</v>
      </c>
      <c r="K66" s="197">
        <v>17.18</v>
      </c>
      <c r="L66" s="197">
        <v>0.33</v>
      </c>
      <c r="M66" s="197">
        <v>1.68</v>
      </c>
      <c r="N66" s="197">
        <v>0.87</v>
      </c>
      <c r="O66" s="197">
        <v>2.4700000000000002</v>
      </c>
      <c r="P66" s="197">
        <v>0.69</v>
      </c>
      <c r="Q66" s="197">
        <v>0.3</v>
      </c>
      <c r="R66" s="197">
        <v>0.63</v>
      </c>
      <c r="S66" s="197">
        <v>0.39</v>
      </c>
      <c r="T66" s="197">
        <v>0</v>
      </c>
      <c r="U66" s="197">
        <v>1.75</v>
      </c>
      <c r="V66" s="197">
        <v>0.17</v>
      </c>
      <c r="W66" s="197">
        <v>0.5</v>
      </c>
      <c r="X66" s="197">
        <v>1.45</v>
      </c>
      <c r="Y66" s="197">
        <v>0</v>
      </c>
      <c r="Z66" s="197">
        <v>2.65</v>
      </c>
      <c r="AA66" s="197">
        <v>1.07</v>
      </c>
      <c r="AB66" s="197">
        <v>0</v>
      </c>
      <c r="AC66" s="197">
        <v>5.99</v>
      </c>
      <c r="AD66" s="197">
        <v>12.46</v>
      </c>
      <c r="AE66" s="197">
        <v>0</v>
      </c>
      <c r="AF66" s="197">
        <v>0</v>
      </c>
      <c r="AG66" s="197">
        <v>33.22</v>
      </c>
      <c r="AH66" s="197">
        <v>0</v>
      </c>
      <c r="AI66" s="197">
        <v>15.56</v>
      </c>
      <c r="AJ66" s="197">
        <v>0</v>
      </c>
      <c r="AK66" s="197">
        <v>24.61</v>
      </c>
      <c r="AL66" s="197">
        <v>0</v>
      </c>
      <c r="AM66" s="197">
        <v>0</v>
      </c>
      <c r="AN66" s="197">
        <v>0</v>
      </c>
      <c r="AO66" s="197">
        <v>373.54</v>
      </c>
      <c r="AP66" s="197">
        <v>0</v>
      </c>
      <c r="AQ66" s="197">
        <v>0</v>
      </c>
      <c r="AR66" s="197">
        <v>0</v>
      </c>
      <c r="AS66" s="197">
        <v>0</v>
      </c>
      <c r="AT66" s="197">
        <v>0</v>
      </c>
      <c r="AU66" s="197">
        <v>0</v>
      </c>
      <c r="AV66" s="197">
        <v>0</v>
      </c>
      <c r="AW66" s="197">
        <v>0</v>
      </c>
      <c r="AX66" s="197">
        <v>0</v>
      </c>
      <c r="AY66" s="197">
        <v>0</v>
      </c>
    </row>
    <row r="67" spans="1:51">
      <c r="A67" t="s">
        <v>109</v>
      </c>
      <c r="B67" s="197">
        <v>0</v>
      </c>
      <c r="C67" s="197">
        <v>0</v>
      </c>
      <c r="D67" s="197">
        <v>15.22</v>
      </c>
      <c r="E67" s="197">
        <v>0</v>
      </c>
      <c r="F67" s="197">
        <v>0</v>
      </c>
      <c r="G67" s="197">
        <v>28.14</v>
      </c>
      <c r="H67" s="197">
        <v>0</v>
      </c>
      <c r="I67" s="197">
        <v>0</v>
      </c>
      <c r="J67" s="197">
        <v>34.659999999999997</v>
      </c>
      <c r="K67" s="197">
        <v>17.18</v>
      </c>
      <c r="L67" s="197">
        <v>0.33</v>
      </c>
      <c r="M67" s="197">
        <v>1.68</v>
      </c>
      <c r="N67" s="197">
        <v>0.87</v>
      </c>
      <c r="O67" s="197">
        <v>2.4700000000000002</v>
      </c>
      <c r="P67" s="197">
        <v>0.69</v>
      </c>
      <c r="Q67" s="197">
        <v>0.3</v>
      </c>
      <c r="R67" s="197">
        <v>0.63</v>
      </c>
      <c r="S67" s="197">
        <v>0.39</v>
      </c>
      <c r="T67" s="197">
        <v>0</v>
      </c>
      <c r="U67" s="197">
        <v>1.75</v>
      </c>
      <c r="V67" s="197">
        <v>0.17</v>
      </c>
      <c r="W67" s="197">
        <v>0.5</v>
      </c>
      <c r="X67" s="197">
        <v>1.45</v>
      </c>
      <c r="Y67" s="197">
        <v>0</v>
      </c>
      <c r="Z67" s="197">
        <v>2.65</v>
      </c>
      <c r="AA67" s="197">
        <v>1.0900000000000001</v>
      </c>
      <c r="AB67" s="197">
        <v>0</v>
      </c>
      <c r="AC67" s="197">
        <v>5.99</v>
      </c>
      <c r="AD67" s="197">
        <v>12.46</v>
      </c>
      <c r="AE67" s="197">
        <v>0</v>
      </c>
      <c r="AF67" s="197">
        <v>0</v>
      </c>
      <c r="AG67" s="197">
        <v>33.22</v>
      </c>
      <c r="AH67" s="197">
        <v>0</v>
      </c>
      <c r="AI67" s="197">
        <v>15.56</v>
      </c>
      <c r="AJ67" s="197">
        <v>0</v>
      </c>
      <c r="AK67" s="197">
        <v>0</v>
      </c>
      <c r="AL67" s="197">
        <v>0</v>
      </c>
      <c r="AM67" s="197">
        <v>0</v>
      </c>
      <c r="AN67" s="197">
        <v>0</v>
      </c>
      <c r="AO67" s="197">
        <v>373.54</v>
      </c>
      <c r="AP67" s="197">
        <v>0</v>
      </c>
      <c r="AQ67" s="197">
        <v>0</v>
      </c>
      <c r="AR67" s="197">
        <v>0</v>
      </c>
      <c r="AS67" s="197">
        <v>0</v>
      </c>
      <c r="AT67" s="197">
        <v>0</v>
      </c>
      <c r="AU67" s="197">
        <v>0</v>
      </c>
      <c r="AV67" s="197">
        <v>0</v>
      </c>
      <c r="AW67" s="197">
        <v>0</v>
      </c>
      <c r="AX67" s="197">
        <v>0</v>
      </c>
      <c r="AY67" s="197">
        <v>0</v>
      </c>
    </row>
    <row r="68" spans="1:51">
      <c r="A68" t="s">
        <v>110</v>
      </c>
      <c r="B68" s="197">
        <v>0</v>
      </c>
      <c r="C68" s="197">
        <v>0</v>
      </c>
      <c r="D68" s="197">
        <v>15.22</v>
      </c>
      <c r="E68" s="197">
        <v>0</v>
      </c>
      <c r="F68" s="197">
        <v>0</v>
      </c>
      <c r="G68" s="197">
        <v>28.14</v>
      </c>
      <c r="H68" s="197">
        <v>0</v>
      </c>
      <c r="I68" s="197">
        <v>0</v>
      </c>
      <c r="J68" s="197">
        <v>34.659999999999997</v>
      </c>
      <c r="K68" s="197">
        <v>17.18</v>
      </c>
      <c r="L68" s="197">
        <v>0.33</v>
      </c>
      <c r="M68" s="197">
        <v>1.68</v>
      </c>
      <c r="N68" s="197">
        <v>0.87</v>
      </c>
      <c r="O68" s="197">
        <v>2.4700000000000002</v>
      </c>
      <c r="P68" s="197">
        <v>0.69</v>
      </c>
      <c r="Q68" s="197">
        <v>0.3</v>
      </c>
      <c r="R68" s="197">
        <v>0.63</v>
      </c>
      <c r="S68" s="197">
        <v>0.39</v>
      </c>
      <c r="T68" s="197">
        <v>0</v>
      </c>
      <c r="U68" s="197">
        <v>1.75</v>
      </c>
      <c r="V68" s="197">
        <v>0.17</v>
      </c>
      <c r="W68" s="197">
        <v>0.5</v>
      </c>
      <c r="X68" s="197">
        <v>1.45</v>
      </c>
      <c r="Y68" s="197">
        <v>0</v>
      </c>
      <c r="Z68" s="197">
        <v>2.65</v>
      </c>
      <c r="AA68" s="197">
        <v>1.0900000000000001</v>
      </c>
      <c r="AB68" s="197">
        <v>0</v>
      </c>
      <c r="AC68" s="197">
        <v>5.99</v>
      </c>
      <c r="AD68" s="197">
        <v>12.46</v>
      </c>
      <c r="AE68" s="197">
        <v>0</v>
      </c>
      <c r="AF68" s="197">
        <v>0</v>
      </c>
      <c r="AG68" s="197">
        <v>33.22</v>
      </c>
      <c r="AH68" s="197">
        <v>0</v>
      </c>
      <c r="AI68" s="197">
        <v>15.56</v>
      </c>
      <c r="AJ68" s="197">
        <v>0</v>
      </c>
      <c r="AK68" s="197">
        <v>0</v>
      </c>
      <c r="AL68" s="197">
        <v>0</v>
      </c>
      <c r="AM68" s="197">
        <v>0</v>
      </c>
      <c r="AN68" s="197">
        <v>0</v>
      </c>
      <c r="AO68" s="197">
        <v>373.54</v>
      </c>
      <c r="AP68" s="197">
        <v>0</v>
      </c>
      <c r="AQ68" s="197">
        <v>0</v>
      </c>
      <c r="AR68" s="197">
        <v>0</v>
      </c>
      <c r="AS68" s="197">
        <v>0</v>
      </c>
      <c r="AT68" s="197">
        <v>0</v>
      </c>
      <c r="AU68" s="197">
        <v>0</v>
      </c>
      <c r="AV68" s="197">
        <v>0</v>
      </c>
      <c r="AW68" s="197">
        <v>0</v>
      </c>
      <c r="AX68" s="197">
        <v>0</v>
      </c>
      <c r="AY68" s="197">
        <v>0</v>
      </c>
    </row>
    <row r="69" spans="1:51">
      <c r="A69" t="s">
        <v>111</v>
      </c>
      <c r="B69" s="197">
        <v>0</v>
      </c>
      <c r="C69" s="197">
        <v>0</v>
      </c>
      <c r="D69" s="197">
        <v>14.76</v>
      </c>
      <c r="E69" s="197">
        <v>0</v>
      </c>
      <c r="F69" s="197">
        <v>0</v>
      </c>
      <c r="G69" s="197">
        <v>28.14</v>
      </c>
      <c r="H69" s="197">
        <v>0</v>
      </c>
      <c r="I69" s="197">
        <v>0</v>
      </c>
      <c r="J69" s="197">
        <v>34.659999999999997</v>
      </c>
      <c r="K69" s="197">
        <v>17.18</v>
      </c>
      <c r="L69" s="197">
        <v>0.33</v>
      </c>
      <c r="M69" s="197">
        <v>1.68</v>
      </c>
      <c r="N69" s="197">
        <v>0.87</v>
      </c>
      <c r="O69" s="197">
        <v>2.4700000000000002</v>
      </c>
      <c r="P69" s="197">
        <v>0.69</v>
      </c>
      <c r="Q69" s="197">
        <v>0.3</v>
      </c>
      <c r="R69" s="197">
        <v>0.63</v>
      </c>
      <c r="S69" s="197">
        <v>0.39</v>
      </c>
      <c r="T69" s="197">
        <v>0</v>
      </c>
      <c r="U69" s="197">
        <v>1.75</v>
      </c>
      <c r="V69" s="197">
        <v>0.17</v>
      </c>
      <c r="W69" s="197">
        <v>0.5</v>
      </c>
      <c r="X69" s="197">
        <v>1.45</v>
      </c>
      <c r="Y69" s="197">
        <v>0</v>
      </c>
      <c r="Z69" s="197">
        <v>2.65</v>
      </c>
      <c r="AA69" s="197">
        <v>1.0900000000000001</v>
      </c>
      <c r="AB69" s="197">
        <v>0</v>
      </c>
      <c r="AC69" s="197">
        <v>9.59</v>
      </c>
      <c r="AD69" s="197">
        <v>12.46</v>
      </c>
      <c r="AE69" s="197">
        <v>0</v>
      </c>
      <c r="AF69" s="197">
        <v>0</v>
      </c>
      <c r="AG69" s="197">
        <v>38.18</v>
      </c>
      <c r="AH69" s="197">
        <v>0</v>
      </c>
      <c r="AI69" s="197">
        <v>15.56</v>
      </c>
      <c r="AJ69" s="197">
        <v>0</v>
      </c>
      <c r="AK69" s="197">
        <v>4.67</v>
      </c>
      <c r="AL69" s="197">
        <v>0</v>
      </c>
      <c r="AM69" s="197">
        <v>0</v>
      </c>
      <c r="AN69" s="197">
        <v>0</v>
      </c>
      <c r="AO69" s="197">
        <v>373.54</v>
      </c>
      <c r="AP69" s="197">
        <v>0</v>
      </c>
      <c r="AQ69" s="197">
        <v>0</v>
      </c>
      <c r="AR69" s="197">
        <v>0</v>
      </c>
      <c r="AS69" s="197">
        <v>0</v>
      </c>
      <c r="AT69" s="197">
        <v>0</v>
      </c>
      <c r="AU69" s="197">
        <v>0</v>
      </c>
      <c r="AV69" s="197">
        <v>0</v>
      </c>
      <c r="AW69" s="197">
        <v>0</v>
      </c>
      <c r="AX69" s="197">
        <v>0</v>
      </c>
      <c r="AY69" s="197">
        <v>0</v>
      </c>
    </row>
    <row r="70" spans="1:51">
      <c r="A70" t="s">
        <v>112</v>
      </c>
      <c r="B70" s="197">
        <v>0</v>
      </c>
      <c r="C70" s="197">
        <v>0</v>
      </c>
      <c r="D70" s="197">
        <v>14.76</v>
      </c>
      <c r="E70" s="197">
        <v>0</v>
      </c>
      <c r="F70" s="197">
        <v>0</v>
      </c>
      <c r="G70" s="197">
        <v>28.14</v>
      </c>
      <c r="H70" s="197">
        <v>0</v>
      </c>
      <c r="I70" s="197">
        <v>0</v>
      </c>
      <c r="J70" s="197">
        <v>34.659999999999997</v>
      </c>
      <c r="K70" s="197">
        <v>17.18</v>
      </c>
      <c r="L70" s="197">
        <v>0.33</v>
      </c>
      <c r="M70" s="197">
        <v>1.68</v>
      </c>
      <c r="N70" s="197">
        <v>0.87</v>
      </c>
      <c r="O70" s="197">
        <v>2.4700000000000002</v>
      </c>
      <c r="P70" s="197">
        <v>0.69</v>
      </c>
      <c r="Q70" s="197">
        <v>0.3</v>
      </c>
      <c r="R70" s="197">
        <v>0.63</v>
      </c>
      <c r="S70" s="197">
        <v>0.39</v>
      </c>
      <c r="T70" s="197">
        <v>0</v>
      </c>
      <c r="U70" s="197">
        <v>1.75</v>
      </c>
      <c r="V70" s="197">
        <v>0.17</v>
      </c>
      <c r="W70" s="197">
        <v>0.5</v>
      </c>
      <c r="X70" s="197">
        <v>1.45</v>
      </c>
      <c r="Y70" s="197">
        <v>0</v>
      </c>
      <c r="Z70" s="197">
        <v>2.65</v>
      </c>
      <c r="AA70" s="197">
        <v>1.0900000000000001</v>
      </c>
      <c r="AB70" s="197">
        <v>0</v>
      </c>
      <c r="AC70" s="197">
        <v>9.59</v>
      </c>
      <c r="AD70" s="197">
        <v>12.46</v>
      </c>
      <c r="AE70" s="197">
        <v>0</v>
      </c>
      <c r="AF70" s="197">
        <v>0</v>
      </c>
      <c r="AG70" s="197">
        <v>38.18</v>
      </c>
      <c r="AH70" s="197">
        <v>0</v>
      </c>
      <c r="AI70" s="197">
        <v>15.56</v>
      </c>
      <c r="AJ70" s="197">
        <v>0</v>
      </c>
      <c r="AK70" s="197">
        <v>4.67</v>
      </c>
      <c r="AL70" s="197">
        <v>0</v>
      </c>
      <c r="AM70" s="197">
        <v>0</v>
      </c>
      <c r="AN70" s="197">
        <v>0</v>
      </c>
      <c r="AO70" s="197">
        <v>373.54</v>
      </c>
      <c r="AP70" s="197">
        <v>0</v>
      </c>
      <c r="AQ70" s="197">
        <v>0</v>
      </c>
      <c r="AR70" s="197">
        <v>0</v>
      </c>
      <c r="AS70" s="197">
        <v>0</v>
      </c>
      <c r="AT70" s="197">
        <v>0</v>
      </c>
      <c r="AU70" s="197">
        <v>0</v>
      </c>
      <c r="AV70" s="197">
        <v>0</v>
      </c>
      <c r="AW70" s="197">
        <v>0</v>
      </c>
      <c r="AX70" s="197">
        <v>0</v>
      </c>
      <c r="AY70" s="197">
        <v>0</v>
      </c>
    </row>
    <row r="71" spans="1:51">
      <c r="A71" t="s">
        <v>113</v>
      </c>
      <c r="B71" s="197">
        <v>0</v>
      </c>
      <c r="C71" s="197">
        <v>0</v>
      </c>
      <c r="D71" s="197">
        <v>14.51</v>
      </c>
      <c r="E71" s="197">
        <v>0</v>
      </c>
      <c r="F71" s="197">
        <v>0</v>
      </c>
      <c r="G71" s="197">
        <v>27.91</v>
      </c>
      <c r="H71" s="197">
        <v>0</v>
      </c>
      <c r="I71" s="197">
        <v>0</v>
      </c>
      <c r="J71" s="197">
        <v>34.659999999999997</v>
      </c>
      <c r="K71" s="197">
        <v>17.18</v>
      </c>
      <c r="L71" s="197">
        <v>0.33</v>
      </c>
      <c r="M71" s="197">
        <v>1.68</v>
      </c>
      <c r="N71" s="197">
        <v>0.87</v>
      </c>
      <c r="O71" s="197">
        <v>2.4700000000000002</v>
      </c>
      <c r="P71" s="197">
        <v>0.69</v>
      </c>
      <c r="Q71" s="197">
        <v>0.3</v>
      </c>
      <c r="R71" s="197">
        <v>0.63</v>
      </c>
      <c r="S71" s="197">
        <v>0.39</v>
      </c>
      <c r="T71" s="197">
        <v>0</v>
      </c>
      <c r="U71" s="197">
        <v>1.75</v>
      </c>
      <c r="V71" s="197">
        <v>-20.86</v>
      </c>
      <c r="W71" s="197">
        <v>0.5</v>
      </c>
      <c r="X71" s="197">
        <v>1.45</v>
      </c>
      <c r="Y71" s="197">
        <v>0</v>
      </c>
      <c r="Z71" s="197">
        <v>2.65</v>
      </c>
      <c r="AA71" s="197">
        <v>1.0900000000000001</v>
      </c>
      <c r="AB71" s="197">
        <v>0</v>
      </c>
      <c r="AC71" s="197">
        <v>9.59</v>
      </c>
      <c r="AD71" s="197">
        <v>12.46</v>
      </c>
      <c r="AE71" s="197">
        <v>0</v>
      </c>
      <c r="AF71" s="197">
        <v>0</v>
      </c>
      <c r="AG71" s="197">
        <v>38.18</v>
      </c>
      <c r="AH71" s="197">
        <v>0</v>
      </c>
      <c r="AI71" s="197">
        <v>15.56</v>
      </c>
      <c r="AJ71" s="197">
        <v>0</v>
      </c>
      <c r="AK71" s="197">
        <v>-0.45</v>
      </c>
      <c r="AL71" s="197">
        <v>0</v>
      </c>
      <c r="AM71" s="197">
        <v>0</v>
      </c>
      <c r="AN71" s="197">
        <v>0</v>
      </c>
      <c r="AO71" s="197">
        <v>373.54</v>
      </c>
      <c r="AP71" s="197">
        <v>0</v>
      </c>
      <c r="AQ71" s="197">
        <v>0</v>
      </c>
      <c r="AR71" s="197">
        <v>0</v>
      </c>
      <c r="AS71" s="197">
        <v>0</v>
      </c>
      <c r="AT71" s="197">
        <v>0</v>
      </c>
      <c r="AU71" s="197">
        <v>0</v>
      </c>
      <c r="AV71" s="197">
        <v>0</v>
      </c>
      <c r="AW71" s="197">
        <v>0</v>
      </c>
      <c r="AX71" s="197">
        <v>0</v>
      </c>
      <c r="AY71" s="197">
        <v>0</v>
      </c>
    </row>
    <row r="72" spans="1:51">
      <c r="A72" t="s">
        <v>114</v>
      </c>
      <c r="B72" s="197">
        <v>0</v>
      </c>
      <c r="C72" s="197">
        <v>0</v>
      </c>
      <c r="D72" s="197">
        <v>14.76</v>
      </c>
      <c r="E72" s="197">
        <v>0</v>
      </c>
      <c r="F72" s="197">
        <v>0</v>
      </c>
      <c r="G72" s="197">
        <v>28.38</v>
      </c>
      <c r="H72" s="197">
        <v>0</v>
      </c>
      <c r="I72" s="197">
        <v>0</v>
      </c>
      <c r="J72" s="197">
        <v>34.659999999999997</v>
      </c>
      <c r="K72" s="197">
        <v>17.18</v>
      </c>
      <c r="L72" s="197">
        <v>0.33</v>
      </c>
      <c r="M72" s="197">
        <v>1.68</v>
      </c>
      <c r="N72" s="197">
        <v>0.87</v>
      </c>
      <c r="O72" s="197">
        <v>2.4700000000000002</v>
      </c>
      <c r="P72" s="197">
        <v>0.69</v>
      </c>
      <c r="Q72" s="197">
        <v>0.3</v>
      </c>
      <c r="R72" s="197">
        <v>0.63</v>
      </c>
      <c r="S72" s="197">
        <v>0.39</v>
      </c>
      <c r="T72" s="197">
        <v>0</v>
      </c>
      <c r="U72" s="197">
        <v>1.75</v>
      </c>
      <c r="V72" s="197">
        <v>-27.99</v>
      </c>
      <c r="W72" s="197">
        <v>0.5</v>
      </c>
      <c r="X72" s="197">
        <v>1.45</v>
      </c>
      <c r="Y72" s="197">
        <v>0</v>
      </c>
      <c r="Z72" s="197">
        <v>2.65</v>
      </c>
      <c r="AA72" s="197">
        <v>1.0900000000000001</v>
      </c>
      <c r="AB72" s="197">
        <v>0</v>
      </c>
      <c r="AC72" s="197">
        <v>9.59</v>
      </c>
      <c r="AD72" s="197">
        <v>12.46</v>
      </c>
      <c r="AE72" s="197">
        <v>0</v>
      </c>
      <c r="AF72" s="197">
        <v>0</v>
      </c>
      <c r="AG72" s="197">
        <v>38.18</v>
      </c>
      <c r="AH72" s="197">
        <v>0</v>
      </c>
      <c r="AI72" s="197">
        <v>15.56</v>
      </c>
      <c r="AJ72" s="197">
        <v>0</v>
      </c>
      <c r="AK72" s="197">
        <v>-0.51</v>
      </c>
      <c r="AL72" s="197">
        <v>0</v>
      </c>
      <c r="AM72" s="197">
        <v>0</v>
      </c>
      <c r="AN72" s="197">
        <v>0</v>
      </c>
      <c r="AO72" s="197">
        <v>373.54</v>
      </c>
      <c r="AP72" s="197">
        <v>0</v>
      </c>
      <c r="AQ72" s="197">
        <v>0</v>
      </c>
      <c r="AR72" s="197">
        <v>0</v>
      </c>
      <c r="AS72" s="197">
        <v>0</v>
      </c>
      <c r="AT72" s="197">
        <v>0</v>
      </c>
      <c r="AU72" s="197">
        <v>0</v>
      </c>
      <c r="AV72" s="197">
        <v>0</v>
      </c>
      <c r="AW72" s="197">
        <v>0</v>
      </c>
      <c r="AX72" s="197">
        <v>0</v>
      </c>
      <c r="AY72" s="197">
        <v>0</v>
      </c>
    </row>
    <row r="73" spans="1:51">
      <c r="A73" t="s">
        <v>115</v>
      </c>
      <c r="B73" s="197">
        <v>0</v>
      </c>
      <c r="C73" s="197">
        <v>0</v>
      </c>
      <c r="D73" s="197">
        <v>14.76</v>
      </c>
      <c r="E73" s="197">
        <v>0</v>
      </c>
      <c r="F73" s="197">
        <v>0</v>
      </c>
      <c r="G73" s="197">
        <v>28.38</v>
      </c>
      <c r="H73" s="197">
        <v>0</v>
      </c>
      <c r="I73" s="197">
        <v>0</v>
      </c>
      <c r="J73" s="197">
        <v>34.659999999999997</v>
      </c>
      <c r="K73" s="197">
        <v>17.18</v>
      </c>
      <c r="L73" s="197">
        <v>-24.36</v>
      </c>
      <c r="M73" s="197">
        <v>1.68</v>
      </c>
      <c r="N73" s="197">
        <v>0.87</v>
      </c>
      <c r="O73" s="197">
        <v>2.4700000000000002</v>
      </c>
      <c r="P73" s="197">
        <v>0.69</v>
      </c>
      <c r="Q73" s="197">
        <v>0.3</v>
      </c>
      <c r="R73" s="197">
        <v>0.63</v>
      </c>
      <c r="S73" s="197">
        <v>0.39</v>
      </c>
      <c r="T73" s="197">
        <v>0</v>
      </c>
      <c r="U73" s="197">
        <v>1.75</v>
      </c>
      <c r="V73" s="197">
        <v>-69.09</v>
      </c>
      <c r="W73" s="197">
        <v>0.5</v>
      </c>
      <c r="X73" s="197">
        <v>1.45</v>
      </c>
      <c r="Y73" s="197">
        <v>0</v>
      </c>
      <c r="Z73" s="197">
        <v>2.65</v>
      </c>
      <c r="AA73" s="197">
        <v>1.0900000000000001</v>
      </c>
      <c r="AB73" s="197">
        <v>0</v>
      </c>
      <c r="AC73" s="197">
        <v>9.59</v>
      </c>
      <c r="AD73" s="197">
        <v>12.46</v>
      </c>
      <c r="AE73" s="197">
        <v>0</v>
      </c>
      <c r="AF73" s="197">
        <v>0</v>
      </c>
      <c r="AG73" s="197">
        <v>38.18</v>
      </c>
      <c r="AH73" s="197">
        <v>0</v>
      </c>
      <c r="AI73" s="197">
        <v>15.56</v>
      </c>
      <c r="AJ73" s="197">
        <v>0</v>
      </c>
      <c r="AK73" s="197">
        <v>-0.51</v>
      </c>
      <c r="AL73" s="197">
        <v>0</v>
      </c>
      <c r="AM73" s="197">
        <v>0</v>
      </c>
      <c r="AN73" s="197">
        <v>0</v>
      </c>
      <c r="AO73" s="197">
        <v>373.54</v>
      </c>
      <c r="AP73" s="197">
        <v>0</v>
      </c>
      <c r="AQ73" s="197">
        <v>0</v>
      </c>
      <c r="AR73" s="197">
        <v>0</v>
      </c>
      <c r="AS73" s="197">
        <v>0</v>
      </c>
      <c r="AT73" s="197">
        <v>0</v>
      </c>
      <c r="AU73" s="197">
        <v>0</v>
      </c>
      <c r="AV73" s="197">
        <v>0</v>
      </c>
      <c r="AW73" s="197">
        <v>0</v>
      </c>
      <c r="AX73" s="197">
        <v>0</v>
      </c>
      <c r="AY73" s="197">
        <v>0</v>
      </c>
    </row>
    <row r="74" spans="1:51">
      <c r="A74" t="s">
        <v>116</v>
      </c>
      <c r="B74" s="197">
        <v>0</v>
      </c>
      <c r="C74" s="197">
        <v>0</v>
      </c>
      <c r="D74" s="197">
        <v>-4.57</v>
      </c>
      <c r="E74" s="197">
        <v>0</v>
      </c>
      <c r="F74" s="197">
        <v>0</v>
      </c>
      <c r="G74" s="197">
        <v>-3.51</v>
      </c>
      <c r="H74" s="197">
        <v>0</v>
      </c>
      <c r="I74" s="197">
        <v>0</v>
      </c>
      <c r="J74" s="197">
        <v>14.37</v>
      </c>
      <c r="K74" s="197">
        <v>17.18</v>
      </c>
      <c r="L74" s="197">
        <v>0.06</v>
      </c>
      <c r="M74" s="197">
        <v>1.68</v>
      </c>
      <c r="N74" s="197">
        <v>0.87</v>
      </c>
      <c r="O74" s="197">
        <v>2.4700000000000002</v>
      </c>
      <c r="P74" s="197">
        <v>0.69</v>
      </c>
      <c r="Q74" s="197">
        <v>0.3</v>
      </c>
      <c r="R74" s="197">
        <v>0.63</v>
      </c>
      <c r="S74" s="197">
        <v>0.39</v>
      </c>
      <c r="T74" s="197">
        <v>0</v>
      </c>
      <c r="U74" s="197">
        <v>1.75</v>
      </c>
      <c r="V74" s="197">
        <v>-74.17</v>
      </c>
      <c r="W74" s="197">
        <v>0.5</v>
      </c>
      <c r="X74" s="197">
        <v>1.45</v>
      </c>
      <c r="Y74" s="197">
        <v>0</v>
      </c>
      <c r="Z74" s="197">
        <v>2.65</v>
      </c>
      <c r="AA74" s="197">
        <v>1.0900000000000001</v>
      </c>
      <c r="AB74" s="197">
        <v>0</v>
      </c>
      <c r="AC74" s="197">
        <v>9.59</v>
      </c>
      <c r="AD74" s="197">
        <v>12.46</v>
      </c>
      <c r="AE74" s="197">
        <v>0</v>
      </c>
      <c r="AF74" s="197">
        <v>0</v>
      </c>
      <c r="AG74" s="197">
        <v>38.18</v>
      </c>
      <c r="AH74" s="197">
        <v>0</v>
      </c>
      <c r="AI74" s="197">
        <v>15.56</v>
      </c>
      <c r="AJ74" s="197">
        <v>0</v>
      </c>
      <c r="AK74" s="197">
        <v>-0.51</v>
      </c>
      <c r="AL74" s="197">
        <v>0</v>
      </c>
      <c r="AM74" s="197">
        <v>0</v>
      </c>
      <c r="AN74" s="197">
        <v>0</v>
      </c>
      <c r="AO74" s="197">
        <v>373.54</v>
      </c>
      <c r="AP74" s="197">
        <v>0</v>
      </c>
      <c r="AQ74" s="197">
        <v>0</v>
      </c>
      <c r="AR74" s="197">
        <v>0</v>
      </c>
      <c r="AS74" s="197">
        <v>0</v>
      </c>
      <c r="AT74" s="197">
        <v>0</v>
      </c>
      <c r="AU74" s="197">
        <v>0</v>
      </c>
      <c r="AV74" s="197">
        <v>0</v>
      </c>
      <c r="AW74" s="197">
        <v>0</v>
      </c>
      <c r="AX74" s="197">
        <v>0</v>
      </c>
      <c r="AY74" s="197">
        <v>0</v>
      </c>
    </row>
    <row r="75" spans="1:51">
      <c r="A75" t="s">
        <v>117</v>
      </c>
      <c r="B75" s="197">
        <v>0</v>
      </c>
      <c r="C75" s="197">
        <v>0</v>
      </c>
      <c r="D75" s="197">
        <v>-13.65</v>
      </c>
      <c r="E75" s="197">
        <v>0</v>
      </c>
      <c r="F75" s="197">
        <v>0</v>
      </c>
      <c r="G75" s="197">
        <v>-18.37</v>
      </c>
      <c r="H75" s="197">
        <v>0</v>
      </c>
      <c r="I75" s="197">
        <v>0</v>
      </c>
      <c r="J75" s="197">
        <v>-18.16</v>
      </c>
      <c r="K75" s="197">
        <v>17.18</v>
      </c>
      <c r="L75" s="197">
        <v>0.06</v>
      </c>
      <c r="M75" s="197">
        <v>1.68</v>
      </c>
      <c r="N75" s="197">
        <v>0.87</v>
      </c>
      <c r="O75" s="197">
        <v>2.4700000000000002</v>
      </c>
      <c r="P75" s="197">
        <v>0.69</v>
      </c>
      <c r="Q75" s="197">
        <v>0.3</v>
      </c>
      <c r="R75" s="197">
        <v>0.63</v>
      </c>
      <c r="S75" s="197">
        <v>0.39</v>
      </c>
      <c r="T75" s="197">
        <v>0</v>
      </c>
      <c r="U75" s="197">
        <v>1.75</v>
      </c>
      <c r="V75" s="197">
        <v>-94.34</v>
      </c>
      <c r="W75" s="197">
        <v>0.5</v>
      </c>
      <c r="X75" s="197">
        <v>1.45</v>
      </c>
      <c r="Y75" s="197">
        <v>0</v>
      </c>
      <c r="Z75" s="197">
        <v>2.65</v>
      </c>
      <c r="AA75" s="197">
        <v>1.0900000000000001</v>
      </c>
      <c r="AB75" s="197">
        <v>0</v>
      </c>
      <c r="AC75" s="197">
        <v>9.59</v>
      </c>
      <c r="AD75" s="197">
        <v>12.46</v>
      </c>
      <c r="AE75" s="197">
        <v>0</v>
      </c>
      <c r="AF75" s="197">
        <v>0</v>
      </c>
      <c r="AG75" s="197">
        <v>37.68</v>
      </c>
      <c r="AH75" s="197">
        <v>0</v>
      </c>
      <c r="AI75" s="197">
        <v>15.56</v>
      </c>
      <c r="AJ75" s="197">
        <v>0</v>
      </c>
      <c r="AK75" s="197">
        <v>-0.45</v>
      </c>
      <c r="AL75" s="197">
        <v>0</v>
      </c>
      <c r="AM75" s="197">
        <v>0</v>
      </c>
      <c r="AN75" s="197">
        <v>0</v>
      </c>
      <c r="AO75" s="197">
        <v>381.32</v>
      </c>
      <c r="AP75" s="197">
        <v>0</v>
      </c>
      <c r="AQ75" s="197">
        <v>0</v>
      </c>
      <c r="AR75" s="197">
        <v>0</v>
      </c>
      <c r="AS75" s="197">
        <v>0</v>
      </c>
      <c r="AT75" s="197">
        <v>0</v>
      </c>
      <c r="AU75" s="197">
        <v>0</v>
      </c>
      <c r="AV75" s="197">
        <v>0</v>
      </c>
      <c r="AW75" s="197">
        <v>0</v>
      </c>
      <c r="AX75" s="197">
        <v>0</v>
      </c>
      <c r="AY75" s="197">
        <v>0</v>
      </c>
    </row>
    <row r="76" spans="1:51">
      <c r="A76" t="s">
        <v>118</v>
      </c>
      <c r="B76" s="197">
        <v>0</v>
      </c>
      <c r="C76" s="197">
        <v>0</v>
      </c>
      <c r="D76" s="197">
        <v>-13.65</v>
      </c>
      <c r="E76" s="197">
        <v>0</v>
      </c>
      <c r="F76" s="197">
        <v>0</v>
      </c>
      <c r="G76" s="197">
        <v>-18.37</v>
      </c>
      <c r="H76" s="197">
        <v>0</v>
      </c>
      <c r="I76" s="197">
        <v>0</v>
      </c>
      <c r="J76" s="197">
        <v>-18.16</v>
      </c>
      <c r="K76" s="197">
        <v>17.18</v>
      </c>
      <c r="L76" s="197">
        <v>0.06</v>
      </c>
      <c r="M76" s="197">
        <v>1.68</v>
      </c>
      <c r="N76" s="197">
        <v>0.87</v>
      </c>
      <c r="O76" s="197">
        <v>2.4700000000000002</v>
      </c>
      <c r="P76" s="197">
        <v>0.69</v>
      </c>
      <c r="Q76" s="197">
        <v>0.3</v>
      </c>
      <c r="R76" s="197">
        <v>0.63</v>
      </c>
      <c r="S76" s="197">
        <v>0.39</v>
      </c>
      <c r="T76" s="197">
        <v>0</v>
      </c>
      <c r="U76" s="197">
        <v>1.75</v>
      </c>
      <c r="V76" s="197">
        <v>-81.3</v>
      </c>
      <c r="W76" s="197">
        <v>0.5</v>
      </c>
      <c r="X76" s="197">
        <v>1.45</v>
      </c>
      <c r="Y76" s="197">
        <v>0</v>
      </c>
      <c r="Z76" s="197">
        <v>2.65</v>
      </c>
      <c r="AA76" s="197">
        <v>1.0900000000000001</v>
      </c>
      <c r="AB76" s="197">
        <v>0</v>
      </c>
      <c r="AC76" s="197">
        <v>9.59</v>
      </c>
      <c r="AD76" s="197">
        <v>12.46</v>
      </c>
      <c r="AE76" s="197">
        <v>0</v>
      </c>
      <c r="AF76" s="197">
        <v>0</v>
      </c>
      <c r="AG76" s="197">
        <v>37.68</v>
      </c>
      <c r="AH76" s="197">
        <v>0</v>
      </c>
      <c r="AI76" s="197">
        <v>15.56</v>
      </c>
      <c r="AJ76" s="197">
        <v>0</v>
      </c>
      <c r="AK76" s="197">
        <v>-0.39</v>
      </c>
      <c r="AL76" s="197">
        <v>0</v>
      </c>
      <c r="AM76" s="197">
        <v>0</v>
      </c>
      <c r="AN76" s="197">
        <v>0</v>
      </c>
      <c r="AO76" s="197">
        <v>381.32</v>
      </c>
      <c r="AP76" s="197">
        <v>0</v>
      </c>
      <c r="AQ76" s="197">
        <v>0</v>
      </c>
      <c r="AR76" s="197">
        <v>0</v>
      </c>
      <c r="AS76" s="197">
        <v>0</v>
      </c>
      <c r="AT76" s="197">
        <v>0</v>
      </c>
      <c r="AU76" s="197">
        <v>0</v>
      </c>
      <c r="AV76" s="197">
        <v>0</v>
      </c>
      <c r="AW76" s="197">
        <v>0</v>
      </c>
      <c r="AX76" s="197">
        <v>0</v>
      </c>
      <c r="AY76" s="197">
        <v>0</v>
      </c>
    </row>
    <row r="77" spans="1:51">
      <c r="A77" t="s">
        <v>119</v>
      </c>
      <c r="B77" s="197">
        <v>0</v>
      </c>
      <c r="C77" s="197">
        <v>0</v>
      </c>
      <c r="D77" s="197">
        <v>-13.65</v>
      </c>
      <c r="E77" s="197">
        <v>0</v>
      </c>
      <c r="F77" s="197">
        <v>0</v>
      </c>
      <c r="G77" s="197">
        <v>-18.37</v>
      </c>
      <c r="H77" s="197">
        <v>0</v>
      </c>
      <c r="I77" s="197">
        <v>0</v>
      </c>
      <c r="J77" s="197">
        <v>-18.16</v>
      </c>
      <c r="K77" s="197">
        <v>17.18</v>
      </c>
      <c r="L77" s="197">
        <v>0.06</v>
      </c>
      <c r="M77" s="197">
        <v>1.68</v>
      </c>
      <c r="N77" s="197">
        <v>0.87</v>
      </c>
      <c r="O77" s="197">
        <v>2.4700000000000002</v>
      </c>
      <c r="P77" s="197">
        <v>0.69</v>
      </c>
      <c r="Q77" s="197">
        <v>0.3</v>
      </c>
      <c r="R77" s="197">
        <v>0.63</v>
      </c>
      <c r="S77" s="197">
        <v>0.39</v>
      </c>
      <c r="T77" s="197">
        <v>0</v>
      </c>
      <c r="U77" s="197">
        <v>1.75</v>
      </c>
      <c r="V77" s="197">
        <v>-29.27</v>
      </c>
      <c r="W77" s="197">
        <v>0.5</v>
      </c>
      <c r="X77" s="197">
        <v>1.45</v>
      </c>
      <c r="Y77" s="197">
        <v>0</v>
      </c>
      <c r="Z77" s="197">
        <v>2.65</v>
      </c>
      <c r="AA77" s="197">
        <v>1.0900000000000001</v>
      </c>
      <c r="AB77" s="197">
        <v>0</v>
      </c>
      <c r="AC77" s="197">
        <v>9.59</v>
      </c>
      <c r="AD77" s="197">
        <v>12.46</v>
      </c>
      <c r="AE77" s="197">
        <v>0</v>
      </c>
      <c r="AF77" s="197">
        <v>0</v>
      </c>
      <c r="AG77" s="197">
        <v>37.68</v>
      </c>
      <c r="AH77" s="197">
        <v>0</v>
      </c>
      <c r="AI77" s="197">
        <v>15.56</v>
      </c>
      <c r="AJ77" s="197">
        <v>0</v>
      </c>
      <c r="AK77" s="197">
        <v>-2.09</v>
      </c>
      <c r="AL77" s="197">
        <v>0</v>
      </c>
      <c r="AM77" s="197">
        <v>0</v>
      </c>
      <c r="AN77" s="197">
        <v>0</v>
      </c>
      <c r="AO77" s="197">
        <v>381.32</v>
      </c>
      <c r="AP77" s="197">
        <v>0</v>
      </c>
      <c r="AQ77" s="197">
        <v>0</v>
      </c>
      <c r="AR77" s="197">
        <v>0</v>
      </c>
      <c r="AS77" s="197">
        <v>0</v>
      </c>
      <c r="AT77" s="197">
        <v>0</v>
      </c>
      <c r="AU77" s="197">
        <v>0</v>
      </c>
      <c r="AV77" s="197">
        <v>0</v>
      </c>
      <c r="AW77" s="197">
        <v>0</v>
      </c>
      <c r="AX77" s="197">
        <v>0</v>
      </c>
      <c r="AY77" s="197">
        <v>0</v>
      </c>
    </row>
    <row r="78" spans="1:51">
      <c r="A78" t="s">
        <v>120</v>
      </c>
      <c r="B78" s="197">
        <v>0</v>
      </c>
      <c r="C78" s="197">
        <v>0</v>
      </c>
      <c r="D78" s="197">
        <v>-13.65</v>
      </c>
      <c r="E78" s="197">
        <v>0</v>
      </c>
      <c r="F78" s="197">
        <v>0</v>
      </c>
      <c r="G78" s="197">
        <v>-18.37</v>
      </c>
      <c r="H78" s="197">
        <v>0</v>
      </c>
      <c r="I78" s="197">
        <v>0</v>
      </c>
      <c r="J78" s="197">
        <v>-18.16</v>
      </c>
      <c r="K78" s="197">
        <v>17.18</v>
      </c>
      <c r="L78" s="197">
        <v>0.06</v>
      </c>
      <c r="M78" s="197">
        <v>1.68</v>
      </c>
      <c r="N78" s="197">
        <v>0.87</v>
      </c>
      <c r="O78" s="197">
        <v>2.4700000000000002</v>
      </c>
      <c r="P78" s="197">
        <v>0.69</v>
      </c>
      <c r="Q78" s="197">
        <v>0.3</v>
      </c>
      <c r="R78" s="197">
        <v>0.63</v>
      </c>
      <c r="S78" s="197">
        <v>0.39</v>
      </c>
      <c r="T78" s="197">
        <v>0</v>
      </c>
      <c r="U78" s="197">
        <v>1.75</v>
      </c>
      <c r="V78" s="197">
        <v>-35.35</v>
      </c>
      <c r="W78" s="197">
        <v>0.5</v>
      </c>
      <c r="X78" s="197">
        <v>1.45</v>
      </c>
      <c r="Y78" s="197">
        <v>0</v>
      </c>
      <c r="Z78" s="197">
        <v>2.65</v>
      </c>
      <c r="AA78" s="197">
        <v>1.0900000000000001</v>
      </c>
      <c r="AB78" s="197">
        <v>0</v>
      </c>
      <c r="AC78" s="197">
        <v>9.59</v>
      </c>
      <c r="AD78" s="197">
        <v>12.46</v>
      </c>
      <c r="AE78" s="197">
        <v>0</v>
      </c>
      <c r="AF78" s="197">
        <v>0</v>
      </c>
      <c r="AG78" s="197">
        <v>37.68</v>
      </c>
      <c r="AH78" s="197">
        <v>0</v>
      </c>
      <c r="AI78" s="197">
        <v>15.56</v>
      </c>
      <c r="AJ78" s="197">
        <v>0</v>
      </c>
      <c r="AK78" s="197">
        <v>-2.09</v>
      </c>
      <c r="AL78" s="197">
        <v>0</v>
      </c>
      <c r="AM78" s="197">
        <v>0</v>
      </c>
      <c r="AN78" s="197">
        <v>0</v>
      </c>
      <c r="AO78" s="197">
        <v>381.32</v>
      </c>
      <c r="AP78" s="197">
        <v>0</v>
      </c>
      <c r="AQ78" s="197">
        <v>0</v>
      </c>
      <c r="AR78" s="197">
        <v>0</v>
      </c>
      <c r="AS78" s="197">
        <v>0</v>
      </c>
      <c r="AT78" s="197">
        <v>0</v>
      </c>
      <c r="AU78" s="197">
        <v>0</v>
      </c>
      <c r="AV78" s="197">
        <v>0</v>
      </c>
      <c r="AW78" s="197">
        <v>0</v>
      </c>
      <c r="AX78" s="197">
        <v>0</v>
      </c>
      <c r="AY78" s="197">
        <v>0</v>
      </c>
    </row>
    <row r="79" spans="1:51">
      <c r="A79" t="s">
        <v>121</v>
      </c>
      <c r="B79" s="197">
        <v>0</v>
      </c>
      <c r="C79" s="197">
        <v>0</v>
      </c>
      <c r="D79" s="197">
        <v>-13.65</v>
      </c>
      <c r="E79" s="197">
        <v>0</v>
      </c>
      <c r="F79" s="197">
        <v>0</v>
      </c>
      <c r="G79" s="197">
        <v>-18.37</v>
      </c>
      <c r="H79" s="197">
        <v>0</v>
      </c>
      <c r="I79" s="197">
        <v>0</v>
      </c>
      <c r="J79" s="197">
        <v>-18.16</v>
      </c>
      <c r="K79" s="197">
        <v>17.18</v>
      </c>
      <c r="L79" s="197">
        <v>0.06</v>
      </c>
      <c r="M79" s="197">
        <v>1.68</v>
      </c>
      <c r="N79" s="197">
        <v>0.87</v>
      </c>
      <c r="O79" s="197">
        <v>2.4700000000000002</v>
      </c>
      <c r="P79" s="197">
        <v>0.69</v>
      </c>
      <c r="Q79" s="197">
        <v>0.3</v>
      </c>
      <c r="R79" s="197">
        <v>0.63</v>
      </c>
      <c r="S79" s="197">
        <v>0.39</v>
      </c>
      <c r="T79" s="197">
        <v>0</v>
      </c>
      <c r="U79" s="197">
        <v>1.75</v>
      </c>
      <c r="V79" s="197">
        <v>-48.33</v>
      </c>
      <c r="W79" s="197">
        <v>0.5</v>
      </c>
      <c r="X79" s="197">
        <v>1.45</v>
      </c>
      <c r="Y79" s="197">
        <v>0</v>
      </c>
      <c r="Z79" s="197">
        <v>2.65</v>
      </c>
      <c r="AA79" s="197">
        <v>1.0900000000000001</v>
      </c>
      <c r="AB79" s="197">
        <v>0</v>
      </c>
      <c r="AC79" s="197">
        <v>9.35</v>
      </c>
      <c r="AD79" s="197">
        <v>12.46</v>
      </c>
      <c r="AE79" s="197">
        <v>0</v>
      </c>
      <c r="AF79" s="197">
        <v>0</v>
      </c>
      <c r="AG79" s="197">
        <v>37.44</v>
      </c>
      <c r="AH79" s="197">
        <v>0</v>
      </c>
      <c r="AI79" s="197">
        <v>15.56</v>
      </c>
      <c r="AJ79" s="197">
        <v>0</v>
      </c>
      <c r="AK79" s="197">
        <v>-2.09</v>
      </c>
      <c r="AL79" s="197">
        <v>0</v>
      </c>
      <c r="AM79" s="197">
        <v>0</v>
      </c>
      <c r="AN79" s="197">
        <v>0</v>
      </c>
      <c r="AO79" s="197">
        <v>381.32</v>
      </c>
      <c r="AP79" s="197">
        <v>0</v>
      </c>
      <c r="AQ79" s="197">
        <v>0</v>
      </c>
      <c r="AR79" s="197">
        <v>0</v>
      </c>
      <c r="AS79" s="197">
        <v>0</v>
      </c>
      <c r="AT79" s="197">
        <v>0</v>
      </c>
      <c r="AU79" s="197">
        <v>0</v>
      </c>
      <c r="AV79" s="197">
        <v>0</v>
      </c>
      <c r="AW79" s="197">
        <v>0</v>
      </c>
      <c r="AX79" s="197">
        <v>0</v>
      </c>
      <c r="AY79" s="197">
        <v>0</v>
      </c>
    </row>
    <row r="80" spans="1:51">
      <c r="A80" t="s">
        <v>122</v>
      </c>
      <c r="B80" s="197">
        <v>0</v>
      </c>
      <c r="C80" s="197">
        <v>0</v>
      </c>
      <c r="D80" s="197">
        <v>-13.65</v>
      </c>
      <c r="E80" s="197">
        <v>0</v>
      </c>
      <c r="F80" s="197">
        <v>0</v>
      </c>
      <c r="G80" s="197">
        <v>-18.37</v>
      </c>
      <c r="H80" s="197">
        <v>0</v>
      </c>
      <c r="I80" s="197">
        <v>0</v>
      </c>
      <c r="J80" s="197">
        <v>-18.16</v>
      </c>
      <c r="K80" s="197">
        <v>17.18</v>
      </c>
      <c r="L80" s="197">
        <v>0.06</v>
      </c>
      <c r="M80" s="197">
        <v>1.68</v>
      </c>
      <c r="N80" s="197">
        <v>0.87</v>
      </c>
      <c r="O80" s="197">
        <v>2.4700000000000002</v>
      </c>
      <c r="P80" s="197">
        <v>0.69</v>
      </c>
      <c r="Q80" s="197">
        <v>0.3</v>
      </c>
      <c r="R80" s="197">
        <v>0.63</v>
      </c>
      <c r="S80" s="197">
        <v>0.39</v>
      </c>
      <c r="T80" s="197">
        <v>0</v>
      </c>
      <c r="U80" s="197">
        <v>1.75</v>
      </c>
      <c r="V80" s="197">
        <v>-49.83</v>
      </c>
      <c r="W80" s="197">
        <v>0.5</v>
      </c>
      <c r="X80" s="197">
        <v>1.45</v>
      </c>
      <c r="Y80" s="197">
        <v>0</v>
      </c>
      <c r="Z80" s="197">
        <v>2.65</v>
      </c>
      <c r="AA80" s="197">
        <v>1.0900000000000001</v>
      </c>
      <c r="AB80" s="197">
        <v>0</v>
      </c>
      <c r="AC80" s="197">
        <v>9.35</v>
      </c>
      <c r="AD80" s="197">
        <v>12.46</v>
      </c>
      <c r="AE80" s="197">
        <v>0</v>
      </c>
      <c r="AF80" s="197">
        <v>0</v>
      </c>
      <c r="AG80" s="197">
        <v>37.44</v>
      </c>
      <c r="AH80" s="197">
        <v>0</v>
      </c>
      <c r="AI80" s="197">
        <v>15.56</v>
      </c>
      <c r="AJ80" s="197">
        <v>0</v>
      </c>
      <c r="AK80" s="197">
        <v>-2.09</v>
      </c>
      <c r="AL80" s="197">
        <v>0</v>
      </c>
      <c r="AM80" s="197">
        <v>0</v>
      </c>
      <c r="AN80" s="197">
        <v>0</v>
      </c>
      <c r="AO80" s="197">
        <v>381.32</v>
      </c>
      <c r="AP80" s="197">
        <v>0</v>
      </c>
      <c r="AQ80" s="197">
        <v>0</v>
      </c>
      <c r="AR80" s="197">
        <v>0</v>
      </c>
      <c r="AS80" s="197">
        <v>0</v>
      </c>
      <c r="AT80" s="197">
        <v>0</v>
      </c>
      <c r="AU80" s="197">
        <v>0</v>
      </c>
      <c r="AV80" s="197">
        <v>0</v>
      </c>
      <c r="AW80" s="197">
        <v>0</v>
      </c>
      <c r="AX80" s="197">
        <v>0</v>
      </c>
      <c r="AY80" s="197">
        <v>0</v>
      </c>
    </row>
    <row r="81" spans="1:51">
      <c r="A81" t="s">
        <v>123</v>
      </c>
      <c r="B81" s="197">
        <v>0</v>
      </c>
      <c r="C81" s="197">
        <v>0</v>
      </c>
      <c r="D81" s="197">
        <v>-13.65</v>
      </c>
      <c r="E81" s="197">
        <v>0</v>
      </c>
      <c r="F81" s="197">
        <v>0</v>
      </c>
      <c r="G81" s="197">
        <v>-18.37</v>
      </c>
      <c r="H81" s="197">
        <v>0</v>
      </c>
      <c r="I81" s="197">
        <v>0</v>
      </c>
      <c r="J81" s="197">
        <v>-18.16</v>
      </c>
      <c r="K81" s="197">
        <v>17.18</v>
      </c>
      <c r="L81" s="197">
        <v>-52.92</v>
      </c>
      <c r="M81" s="197">
        <v>1.45</v>
      </c>
      <c r="N81" s="197">
        <v>0.87</v>
      </c>
      <c r="O81" s="197">
        <v>2.4700000000000002</v>
      </c>
      <c r="P81" s="197">
        <v>0.69</v>
      </c>
      <c r="Q81" s="197">
        <v>0.3</v>
      </c>
      <c r="R81" s="197">
        <v>0.63</v>
      </c>
      <c r="S81" s="197">
        <v>0.39</v>
      </c>
      <c r="T81" s="197">
        <v>0</v>
      </c>
      <c r="U81" s="197">
        <v>1.75</v>
      </c>
      <c r="V81" s="197">
        <v>-49.83</v>
      </c>
      <c r="W81" s="197">
        <v>0.5</v>
      </c>
      <c r="X81" s="197">
        <v>1.45</v>
      </c>
      <c r="Y81" s="197">
        <v>0</v>
      </c>
      <c r="Z81" s="197">
        <v>2.65</v>
      </c>
      <c r="AA81" s="197">
        <v>1.0900000000000001</v>
      </c>
      <c r="AB81" s="197">
        <v>0</v>
      </c>
      <c r="AC81" s="197">
        <v>4.99</v>
      </c>
      <c r="AD81" s="197">
        <v>12.46</v>
      </c>
      <c r="AE81" s="197">
        <v>0</v>
      </c>
      <c r="AF81" s="197">
        <v>0</v>
      </c>
      <c r="AG81" s="197">
        <v>32.07</v>
      </c>
      <c r="AH81" s="197">
        <v>0</v>
      </c>
      <c r="AI81" s="197">
        <v>15.56</v>
      </c>
      <c r="AJ81" s="197">
        <v>0</v>
      </c>
      <c r="AK81" s="197">
        <v>-3.64</v>
      </c>
      <c r="AL81" s="197">
        <v>0</v>
      </c>
      <c r="AM81" s="197">
        <v>0</v>
      </c>
      <c r="AN81" s="197">
        <v>0</v>
      </c>
      <c r="AO81" s="197">
        <v>381.32</v>
      </c>
      <c r="AP81" s="197">
        <v>0</v>
      </c>
      <c r="AQ81" s="197">
        <v>0</v>
      </c>
      <c r="AR81" s="197">
        <v>0</v>
      </c>
      <c r="AS81" s="197">
        <v>0</v>
      </c>
      <c r="AT81" s="197">
        <v>0</v>
      </c>
      <c r="AU81" s="197">
        <v>0</v>
      </c>
      <c r="AV81" s="197">
        <v>0</v>
      </c>
      <c r="AW81" s="197">
        <v>0</v>
      </c>
      <c r="AX81" s="197">
        <v>0</v>
      </c>
      <c r="AY81" s="197">
        <v>0</v>
      </c>
    </row>
    <row r="82" spans="1:51">
      <c r="A82" t="s">
        <v>124</v>
      </c>
      <c r="B82" s="197">
        <v>0</v>
      </c>
      <c r="C82" s="197">
        <v>0</v>
      </c>
      <c r="D82" s="197">
        <v>-13.65</v>
      </c>
      <c r="E82" s="197">
        <v>0</v>
      </c>
      <c r="F82" s="197">
        <v>0</v>
      </c>
      <c r="G82" s="197">
        <v>-18.37</v>
      </c>
      <c r="H82" s="197">
        <v>0</v>
      </c>
      <c r="I82" s="197">
        <v>0</v>
      </c>
      <c r="J82" s="197">
        <v>-18.16</v>
      </c>
      <c r="K82" s="197">
        <v>17.18</v>
      </c>
      <c r="L82" s="197">
        <v>-61.92</v>
      </c>
      <c r="M82" s="197">
        <v>1.45</v>
      </c>
      <c r="N82" s="197">
        <v>0.87</v>
      </c>
      <c r="O82" s="197">
        <v>2.4700000000000002</v>
      </c>
      <c r="P82" s="197">
        <v>0.69</v>
      </c>
      <c r="Q82" s="197">
        <v>0.3</v>
      </c>
      <c r="R82" s="197">
        <v>0.63</v>
      </c>
      <c r="S82" s="197">
        <v>0.39</v>
      </c>
      <c r="T82" s="197">
        <v>0</v>
      </c>
      <c r="U82" s="197">
        <v>1.75</v>
      </c>
      <c r="V82" s="197">
        <v>-49.83</v>
      </c>
      <c r="W82" s="197">
        <v>0.5</v>
      </c>
      <c r="X82" s="197">
        <v>1.45</v>
      </c>
      <c r="Y82" s="197">
        <v>0</v>
      </c>
      <c r="Z82" s="197">
        <v>2.65</v>
      </c>
      <c r="AA82" s="197">
        <v>1.0900000000000001</v>
      </c>
      <c r="AB82" s="197">
        <v>0</v>
      </c>
      <c r="AC82" s="197">
        <v>4.99</v>
      </c>
      <c r="AD82" s="197">
        <v>12.46</v>
      </c>
      <c r="AE82" s="197">
        <v>0</v>
      </c>
      <c r="AF82" s="197">
        <v>0</v>
      </c>
      <c r="AG82" s="197">
        <v>32.07</v>
      </c>
      <c r="AH82" s="197">
        <v>0</v>
      </c>
      <c r="AI82" s="197">
        <v>15.56</v>
      </c>
      <c r="AJ82" s="197">
        <v>0</v>
      </c>
      <c r="AK82" s="197">
        <v>-3.74</v>
      </c>
      <c r="AL82" s="197">
        <v>0</v>
      </c>
      <c r="AM82" s="197">
        <v>0</v>
      </c>
      <c r="AN82" s="197">
        <v>0</v>
      </c>
      <c r="AO82" s="197">
        <v>381.32</v>
      </c>
      <c r="AP82" s="197">
        <v>0</v>
      </c>
      <c r="AQ82" s="197">
        <v>0</v>
      </c>
      <c r="AR82" s="197">
        <v>0</v>
      </c>
      <c r="AS82" s="197">
        <v>0</v>
      </c>
      <c r="AT82" s="197">
        <v>0</v>
      </c>
      <c r="AU82" s="197">
        <v>0</v>
      </c>
      <c r="AV82" s="197">
        <v>0</v>
      </c>
      <c r="AW82" s="197">
        <v>0</v>
      </c>
      <c r="AX82" s="197">
        <v>0</v>
      </c>
      <c r="AY82" s="197">
        <v>0</v>
      </c>
    </row>
    <row r="83" spans="1:51">
      <c r="A83" t="s">
        <v>125</v>
      </c>
      <c r="B83" s="197">
        <v>0</v>
      </c>
      <c r="C83" s="197">
        <v>0</v>
      </c>
      <c r="D83" s="197">
        <v>0.5</v>
      </c>
      <c r="E83" s="197">
        <v>0</v>
      </c>
      <c r="F83" s="197">
        <v>0</v>
      </c>
      <c r="G83" s="197">
        <v>0.96</v>
      </c>
      <c r="H83" s="197">
        <v>0</v>
      </c>
      <c r="I83" s="197">
        <v>0</v>
      </c>
      <c r="J83" s="197">
        <v>1.17</v>
      </c>
      <c r="K83" s="197">
        <v>17.18</v>
      </c>
      <c r="L83" s="197">
        <v>-54.1</v>
      </c>
      <c r="M83" s="197">
        <v>1.45</v>
      </c>
      <c r="N83" s="197">
        <v>0.87</v>
      </c>
      <c r="O83" s="197">
        <v>2.4700000000000002</v>
      </c>
      <c r="P83" s="197">
        <v>0.69</v>
      </c>
      <c r="Q83" s="197">
        <v>0.3</v>
      </c>
      <c r="R83" s="197">
        <v>0.63</v>
      </c>
      <c r="S83" s="197">
        <v>0.39</v>
      </c>
      <c r="T83" s="197">
        <v>0</v>
      </c>
      <c r="U83" s="197">
        <v>1.75</v>
      </c>
      <c r="V83" s="197">
        <v>-49.83</v>
      </c>
      <c r="W83" s="197">
        <v>0.5</v>
      </c>
      <c r="X83" s="197">
        <v>1.45</v>
      </c>
      <c r="Y83" s="197">
        <v>0</v>
      </c>
      <c r="Z83" s="197">
        <v>2.65</v>
      </c>
      <c r="AA83" s="197">
        <v>1.0900000000000001</v>
      </c>
      <c r="AB83" s="197">
        <v>0</v>
      </c>
      <c r="AC83" s="197">
        <v>3.99</v>
      </c>
      <c r="AD83" s="197">
        <v>12.46</v>
      </c>
      <c r="AE83" s="197">
        <v>0</v>
      </c>
      <c r="AF83" s="197">
        <v>0</v>
      </c>
      <c r="AG83" s="197">
        <v>31.72</v>
      </c>
      <c r="AH83" s="197">
        <v>0</v>
      </c>
      <c r="AI83" s="197">
        <v>15.56</v>
      </c>
      <c r="AJ83" s="197">
        <v>0</v>
      </c>
      <c r="AK83" s="197">
        <v>-3.74</v>
      </c>
      <c r="AL83" s="197">
        <v>0</v>
      </c>
      <c r="AM83" s="197">
        <v>0</v>
      </c>
      <c r="AN83" s="197">
        <v>0</v>
      </c>
      <c r="AO83" s="197">
        <v>381.32</v>
      </c>
      <c r="AP83" s="197">
        <v>0</v>
      </c>
      <c r="AQ83" s="197">
        <v>0</v>
      </c>
      <c r="AR83" s="197">
        <v>0</v>
      </c>
      <c r="AS83" s="197">
        <v>0</v>
      </c>
      <c r="AT83" s="197">
        <v>0</v>
      </c>
      <c r="AU83" s="197">
        <v>0</v>
      </c>
      <c r="AV83" s="197">
        <v>0</v>
      </c>
      <c r="AW83" s="197">
        <v>0</v>
      </c>
      <c r="AX83" s="197">
        <v>0</v>
      </c>
      <c r="AY83" s="197">
        <v>0</v>
      </c>
    </row>
    <row r="84" spans="1:51">
      <c r="A84" t="s">
        <v>126</v>
      </c>
      <c r="B84" s="197">
        <v>0</v>
      </c>
      <c r="C84" s="197">
        <v>0</v>
      </c>
      <c r="D84" s="197">
        <v>0.5</v>
      </c>
      <c r="E84" s="197">
        <v>0</v>
      </c>
      <c r="F84" s="197">
        <v>0</v>
      </c>
      <c r="G84" s="197">
        <v>0.96</v>
      </c>
      <c r="H84" s="197">
        <v>0</v>
      </c>
      <c r="I84" s="197">
        <v>0</v>
      </c>
      <c r="J84" s="197">
        <v>1.17</v>
      </c>
      <c r="K84" s="197">
        <v>17.18</v>
      </c>
      <c r="L84" s="197">
        <v>-51.68</v>
      </c>
      <c r="M84" s="197">
        <v>1.45</v>
      </c>
      <c r="N84" s="197">
        <v>0.87</v>
      </c>
      <c r="O84" s="197">
        <v>2.4700000000000002</v>
      </c>
      <c r="P84" s="197">
        <v>0.69</v>
      </c>
      <c r="Q84" s="197">
        <v>0.3</v>
      </c>
      <c r="R84" s="197">
        <v>0.63</v>
      </c>
      <c r="S84" s="197">
        <v>0.39</v>
      </c>
      <c r="T84" s="197">
        <v>0</v>
      </c>
      <c r="U84" s="197">
        <v>1.75</v>
      </c>
      <c r="V84" s="197">
        <v>-49.83</v>
      </c>
      <c r="W84" s="197">
        <v>0.5</v>
      </c>
      <c r="X84" s="197">
        <v>1.45</v>
      </c>
      <c r="Y84" s="197">
        <v>0</v>
      </c>
      <c r="Z84" s="197">
        <v>2.65</v>
      </c>
      <c r="AA84" s="197">
        <v>1.0900000000000001</v>
      </c>
      <c r="AB84" s="197">
        <v>0</v>
      </c>
      <c r="AC84" s="197">
        <v>3.99</v>
      </c>
      <c r="AD84" s="197">
        <v>12.46</v>
      </c>
      <c r="AE84" s="197">
        <v>0</v>
      </c>
      <c r="AF84" s="197">
        <v>0</v>
      </c>
      <c r="AG84" s="197">
        <v>31.72</v>
      </c>
      <c r="AH84" s="197">
        <v>0</v>
      </c>
      <c r="AI84" s="197">
        <v>15.56</v>
      </c>
      <c r="AJ84" s="197">
        <v>0</v>
      </c>
      <c r="AK84" s="197">
        <v>-3.74</v>
      </c>
      <c r="AL84" s="197">
        <v>0</v>
      </c>
      <c r="AM84" s="197">
        <v>0</v>
      </c>
      <c r="AN84" s="197">
        <v>0</v>
      </c>
      <c r="AO84" s="197">
        <v>381.32</v>
      </c>
      <c r="AP84" s="197">
        <v>0</v>
      </c>
      <c r="AQ84" s="197">
        <v>0</v>
      </c>
      <c r="AR84" s="197">
        <v>0</v>
      </c>
      <c r="AS84" s="197">
        <v>0</v>
      </c>
      <c r="AT84" s="197">
        <v>0</v>
      </c>
      <c r="AU84" s="197">
        <v>0</v>
      </c>
      <c r="AV84" s="197">
        <v>0</v>
      </c>
      <c r="AW84" s="197">
        <v>0</v>
      </c>
      <c r="AX84" s="197">
        <v>0</v>
      </c>
      <c r="AY84" s="197">
        <v>0</v>
      </c>
    </row>
    <row r="85" spans="1:51">
      <c r="A85" t="s">
        <v>127</v>
      </c>
      <c r="B85" s="197">
        <v>0</v>
      </c>
      <c r="C85" s="197">
        <v>0</v>
      </c>
      <c r="D85" s="197">
        <v>0.5</v>
      </c>
      <c r="E85" s="197">
        <v>0</v>
      </c>
      <c r="F85" s="197">
        <v>0</v>
      </c>
      <c r="G85" s="197">
        <v>0.96</v>
      </c>
      <c r="H85" s="197">
        <v>0</v>
      </c>
      <c r="I85" s="197">
        <v>0</v>
      </c>
      <c r="J85" s="197">
        <v>1.17</v>
      </c>
      <c r="K85" s="197">
        <v>17.18</v>
      </c>
      <c r="L85" s="197">
        <v>-57.5</v>
      </c>
      <c r="M85" s="197">
        <v>1.45</v>
      </c>
      <c r="N85" s="197">
        <v>0.87</v>
      </c>
      <c r="O85" s="197">
        <v>2.4700000000000002</v>
      </c>
      <c r="P85" s="197">
        <v>0.69</v>
      </c>
      <c r="Q85" s="197">
        <v>0.3</v>
      </c>
      <c r="R85" s="197">
        <v>0.63</v>
      </c>
      <c r="S85" s="197">
        <v>0.39</v>
      </c>
      <c r="T85" s="197">
        <v>0</v>
      </c>
      <c r="U85" s="197">
        <v>1.75</v>
      </c>
      <c r="V85" s="197">
        <v>-69.83</v>
      </c>
      <c r="W85" s="197">
        <v>0.5</v>
      </c>
      <c r="X85" s="197">
        <v>1.45</v>
      </c>
      <c r="Y85" s="197">
        <v>0</v>
      </c>
      <c r="Z85" s="197">
        <v>2.65</v>
      </c>
      <c r="AA85" s="197">
        <v>1.0900000000000001</v>
      </c>
      <c r="AB85" s="197">
        <v>0</v>
      </c>
      <c r="AC85" s="197">
        <v>3.99</v>
      </c>
      <c r="AD85" s="197">
        <v>12.46</v>
      </c>
      <c r="AE85" s="197">
        <v>0</v>
      </c>
      <c r="AF85" s="197">
        <v>0</v>
      </c>
      <c r="AG85" s="197">
        <v>31.72</v>
      </c>
      <c r="AH85" s="197">
        <v>0</v>
      </c>
      <c r="AI85" s="197">
        <v>15.56</v>
      </c>
      <c r="AJ85" s="197">
        <v>0</v>
      </c>
      <c r="AK85" s="197">
        <v>-3.74</v>
      </c>
      <c r="AL85" s="197">
        <v>0</v>
      </c>
      <c r="AM85" s="197">
        <v>0</v>
      </c>
      <c r="AN85" s="197">
        <v>0</v>
      </c>
      <c r="AO85" s="197">
        <v>381.32</v>
      </c>
      <c r="AP85" s="197">
        <v>0</v>
      </c>
      <c r="AQ85" s="197">
        <v>0</v>
      </c>
      <c r="AR85" s="197">
        <v>0</v>
      </c>
      <c r="AS85" s="197">
        <v>0</v>
      </c>
      <c r="AT85" s="197">
        <v>0</v>
      </c>
      <c r="AU85" s="197">
        <v>0</v>
      </c>
      <c r="AV85" s="197">
        <v>0</v>
      </c>
      <c r="AW85" s="197">
        <v>0</v>
      </c>
      <c r="AX85" s="197">
        <v>0</v>
      </c>
      <c r="AY85" s="197">
        <v>0</v>
      </c>
    </row>
    <row r="86" spans="1:51">
      <c r="A86" t="s">
        <v>128</v>
      </c>
      <c r="B86" s="197">
        <v>0</v>
      </c>
      <c r="C86" s="197">
        <v>0</v>
      </c>
      <c r="D86" s="197">
        <v>0.5</v>
      </c>
      <c r="E86" s="197">
        <v>0</v>
      </c>
      <c r="F86" s="197">
        <v>0</v>
      </c>
      <c r="G86" s="197">
        <v>0.96</v>
      </c>
      <c r="H86" s="197">
        <v>0</v>
      </c>
      <c r="I86" s="197">
        <v>0</v>
      </c>
      <c r="J86" s="197">
        <v>1.17</v>
      </c>
      <c r="K86" s="197">
        <v>17.18</v>
      </c>
      <c r="L86" s="197">
        <v>-71.09</v>
      </c>
      <c r="M86" s="197">
        <v>1.45</v>
      </c>
      <c r="N86" s="197">
        <v>0.87</v>
      </c>
      <c r="O86" s="197">
        <v>2.4700000000000002</v>
      </c>
      <c r="P86" s="197">
        <v>0.69</v>
      </c>
      <c r="Q86" s="197">
        <v>0.3</v>
      </c>
      <c r="R86" s="197">
        <v>0.63</v>
      </c>
      <c r="S86" s="197">
        <v>0.39</v>
      </c>
      <c r="T86" s="197">
        <v>0</v>
      </c>
      <c r="U86" s="197">
        <v>1.75</v>
      </c>
      <c r="V86" s="197">
        <v>-69.83</v>
      </c>
      <c r="W86" s="197">
        <v>0.5</v>
      </c>
      <c r="X86" s="197">
        <v>1.45</v>
      </c>
      <c r="Y86" s="197">
        <v>0</v>
      </c>
      <c r="Z86" s="197">
        <v>2.65</v>
      </c>
      <c r="AA86" s="197">
        <v>1.0900000000000001</v>
      </c>
      <c r="AB86" s="197">
        <v>0</v>
      </c>
      <c r="AC86" s="197">
        <v>3.99</v>
      </c>
      <c r="AD86" s="197">
        <v>12.46</v>
      </c>
      <c r="AE86" s="197">
        <v>0</v>
      </c>
      <c r="AF86" s="197">
        <v>0</v>
      </c>
      <c r="AG86" s="197">
        <v>31.72</v>
      </c>
      <c r="AH86" s="197">
        <v>0</v>
      </c>
      <c r="AI86" s="197">
        <v>15.56</v>
      </c>
      <c r="AJ86" s="197">
        <v>0</v>
      </c>
      <c r="AK86" s="197">
        <v>-3.85</v>
      </c>
      <c r="AL86" s="197">
        <v>0</v>
      </c>
      <c r="AM86" s="197">
        <v>0</v>
      </c>
      <c r="AN86" s="197">
        <v>0</v>
      </c>
      <c r="AO86" s="197">
        <v>381.32</v>
      </c>
      <c r="AP86" s="197">
        <v>0</v>
      </c>
      <c r="AQ86" s="197">
        <v>0</v>
      </c>
      <c r="AR86" s="197">
        <v>0</v>
      </c>
      <c r="AS86" s="197">
        <v>0</v>
      </c>
      <c r="AT86" s="197">
        <v>0</v>
      </c>
      <c r="AU86" s="197">
        <v>0</v>
      </c>
      <c r="AV86" s="197">
        <v>0</v>
      </c>
      <c r="AW86" s="197">
        <v>0</v>
      </c>
      <c r="AX86" s="197">
        <v>0</v>
      </c>
      <c r="AY86" s="197">
        <v>0</v>
      </c>
    </row>
    <row r="87" spans="1:51">
      <c r="A87" t="s">
        <v>129</v>
      </c>
      <c r="B87" s="197">
        <v>0</v>
      </c>
      <c r="C87" s="197">
        <v>0</v>
      </c>
      <c r="D87" s="197">
        <v>13.6</v>
      </c>
      <c r="E87" s="197">
        <v>0</v>
      </c>
      <c r="F87" s="197">
        <v>0</v>
      </c>
      <c r="G87" s="197">
        <v>25.79</v>
      </c>
      <c r="H87" s="197">
        <v>0</v>
      </c>
      <c r="I87" s="197">
        <v>0</v>
      </c>
      <c r="J87" s="197">
        <v>1.17</v>
      </c>
      <c r="K87" s="197">
        <v>17.18</v>
      </c>
      <c r="L87" s="197">
        <v>-64.430000000000007</v>
      </c>
      <c r="M87" s="197">
        <v>1.45</v>
      </c>
      <c r="N87" s="197">
        <v>0.87</v>
      </c>
      <c r="O87" s="197">
        <v>2.4700000000000002</v>
      </c>
      <c r="P87" s="197">
        <v>0.69</v>
      </c>
      <c r="Q87" s="197">
        <v>0.3</v>
      </c>
      <c r="R87" s="197">
        <v>0.63</v>
      </c>
      <c r="S87" s="197">
        <v>0.39</v>
      </c>
      <c r="T87" s="197">
        <v>0</v>
      </c>
      <c r="U87" s="197">
        <v>1.75</v>
      </c>
      <c r="V87" s="197">
        <v>-69.83</v>
      </c>
      <c r="W87" s="197">
        <v>0.5</v>
      </c>
      <c r="X87" s="197">
        <v>1.45</v>
      </c>
      <c r="Y87" s="197">
        <v>0</v>
      </c>
      <c r="Z87" s="197">
        <v>2.65</v>
      </c>
      <c r="AA87" s="197">
        <v>1.0900000000000001</v>
      </c>
      <c r="AB87" s="197">
        <v>0</v>
      </c>
      <c r="AC87" s="197">
        <v>3.99</v>
      </c>
      <c r="AD87" s="197">
        <v>12.46</v>
      </c>
      <c r="AE87" s="197">
        <v>0</v>
      </c>
      <c r="AF87" s="197">
        <v>0</v>
      </c>
      <c r="AG87" s="197">
        <v>31.72</v>
      </c>
      <c r="AH87" s="197">
        <v>0</v>
      </c>
      <c r="AI87" s="197">
        <v>15.56</v>
      </c>
      <c r="AJ87" s="197">
        <v>0</v>
      </c>
      <c r="AK87" s="197">
        <v>-5.52</v>
      </c>
      <c r="AL87" s="197">
        <v>0</v>
      </c>
      <c r="AM87" s="197">
        <v>0</v>
      </c>
      <c r="AN87" s="197">
        <v>0</v>
      </c>
      <c r="AO87" s="197">
        <v>381.32</v>
      </c>
      <c r="AP87" s="197">
        <v>0</v>
      </c>
      <c r="AQ87" s="197">
        <v>0</v>
      </c>
      <c r="AR87" s="197">
        <v>0</v>
      </c>
      <c r="AS87" s="197">
        <v>0</v>
      </c>
      <c r="AT87" s="197">
        <v>0</v>
      </c>
      <c r="AU87" s="197">
        <v>0</v>
      </c>
      <c r="AV87" s="197">
        <v>0</v>
      </c>
      <c r="AW87" s="197">
        <v>0</v>
      </c>
      <c r="AX87" s="197">
        <v>0</v>
      </c>
      <c r="AY87" s="197">
        <v>0</v>
      </c>
    </row>
    <row r="88" spans="1:51">
      <c r="A88" t="s">
        <v>130</v>
      </c>
      <c r="B88" s="197">
        <v>0</v>
      </c>
      <c r="C88" s="197">
        <v>0</v>
      </c>
      <c r="D88" s="197">
        <v>14.76</v>
      </c>
      <c r="E88" s="197">
        <v>0</v>
      </c>
      <c r="F88" s="197">
        <v>0</v>
      </c>
      <c r="G88" s="197">
        <v>28.38</v>
      </c>
      <c r="H88" s="197">
        <v>0</v>
      </c>
      <c r="I88" s="197">
        <v>0</v>
      </c>
      <c r="J88" s="197">
        <v>1.17</v>
      </c>
      <c r="K88" s="197">
        <v>17.18</v>
      </c>
      <c r="L88" s="197">
        <v>-51.4</v>
      </c>
      <c r="M88" s="197">
        <v>1.45</v>
      </c>
      <c r="N88" s="197">
        <v>0.87</v>
      </c>
      <c r="O88" s="197">
        <v>2.4700000000000002</v>
      </c>
      <c r="P88" s="197">
        <v>0.69</v>
      </c>
      <c r="Q88" s="197">
        <v>0.3</v>
      </c>
      <c r="R88" s="197">
        <v>0.63</v>
      </c>
      <c r="S88" s="197">
        <v>0.39</v>
      </c>
      <c r="T88" s="197">
        <v>0</v>
      </c>
      <c r="U88" s="197">
        <v>1.75</v>
      </c>
      <c r="V88" s="197">
        <v>-69.83</v>
      </c>
      <c r="W88" s="197">
        <v>0.5</v>
      </c>
      <c r="X88" s="197">
        <v>1.45</v>
      </c>
      <c r="Y88" s="197">
        <v>0</v>
      </c>
      <c r="Z88" s="197">
        <v>2.65</v>
      </c>
      <c r="AA88" s="197">
        <v>1.0900000000000001</v>
      </c>
      <c r="AB88" s="197">
        <v>0</v>
      </c>
      <c r="AC88" s="197">
        <v>3.99</v>
      </c>
      <c r="AD88" s="197">
        <v>12.46</v>
      </c>
      <c r="AE88" s="197">
        <v>0</v>
      </c>
      <c r="AF88" s="197">
        <v>0</v>
      </c>
      <c r="AG88" s="197">
        <v>31.72</v>
      </c>
      <c r="AH88" s="197">
        <v>0</v>
      </c>
      <c r="AI88" s="197">
        <v>15.56</v>
      </c>
      <c r="AJ88" s="197">
        <v>0</v>
      </c>
      <c r="AK88" s="197">
        <v>-5.63</v>
      </c>
      <c r="AL88" s="197">
        <v>0</v>
      </c>
      <c r="AM88" s="197">
        <v>0</v>
      </c>
      <c r="AN88" s="197">
        <v>0</v>
      </c>
      <c r="AO88" s="197">
        <v>381.32</v>
      </c>
      <c r="AP88" s="197">
        <v>0</v>
      </c>
      <c r="AQ88" s="197">
        <v>0</v>
      </c>
      <c r="AR88" s="197">
        <v>0</v>
      </c>
      <c r="AS88" s="197">
        <v>0</v>
      </c>
      <c r="AT88" s="197">
        <v>0</v>
      </c>
      <c r="AU88" s="197">
        <v>0</v>
      </c>
      <c r="AV88" s="197">
        <v>0</v>
      </c>
      <c r="AW88" s="197">
        <v>0</v>
      </c>
      <c r="AX88" s="197">
        <v>0</v>
      </c>
      <c r="AY88" s="197">
        <v>0</v>
      </c>
    </row>
    <row r="89" spans="1:51">
      <c r="A89" t="s">
        <v>131</v>
      </c>
      <c r="B89" s="197">
        <v>0</v>
      </c>
      <c r="C89" s="197">
        <v>0</v>
      </c>
      <c r="D89" s="197">
        <v>14.76</v>
      </c>
      <c r="E89" s="197">
        <v>0</v>
      </c>
      <c r="F89" s="197">
        <v>0</v>
      </c>
      <c r="G89" s="197">
        <v>28.38</v>
      </c>
      <c r="H89" s="197">
        <v>0</v>
      </c>
      <c r="I89" s="197">
        <v>0</v>
      </c>
      <c r="J89" s="197">
        <v>1.17</v>
      </c>
      <c r="K89" s="197">
        <v>17.18</v>
      </c>
      <c r="L89" s="197">
        <v>0.33</v>
      </c>
      <c r="M89" s="197">
        <v>1.45</v>
      </c>
      <c r="N89" s="197">
        <v>0.87</v>
      </c>
      <c r="O89" s="197">
        <v>2.4700000000000002</v>
      </c>
      <c r="P89" s="197">
        <v>0.69</v>
      </c>
      <c r="Q89" s="197">
        <v>0.3</v>
      </c>
      <c r="R89" s="197">
        <v>0.63</v>
      </c>
      <c r="S89" s="197">
        <v>0.39</v>
      </c>
      <c r="T89" s="197">
        <v>0</v>
      </c>
      <c r="U89" s="197">
        <v>1.75</v>
      </c>
      <c r="V89" s="197">
        <v>-69.83</v>
      </c>
      <c r="W89" s="197">
        <v>0.5</v>
      </c>
      <c r="X89" s="197">
        <v>1.45</v>
      </c>
      <c r="Y89" s="197">
        <v>0</v>
      </c>
      <c r="Z89" s="197">
        <v>2.65</v>
      </c>
      <c r="AA89" s="197">
        <v>1.0900000000000001</v>
      </c>
      <c r="AB89" s="197">
        <v>0</v>
      </c>
      <c r="AC89" s="197">
        <v>2.99</v>
      </c>
      <c r="AD89" s="197">
        <v>12.46</v>
      </c>
      <c r="AE89" s="197">
        <v>0</v>
      </c>
      <c r="AF89" s="197">
        <v>0</v>
      </c>
      <c r="AG89" s="197">
        <v>31.72</v>
      </c>
      <c r="AH89" s="197">
        <v>0</v>
      </c>
      <c r="AI89" s="197">
        <v>15.56</v>
      </c>
      <c r="AJ89" s="197">
        <v>0</v>
      </c>
      <c r="AK89" s="197">
        <v>-5.63</v>
      </c>
      <c r="AL89" s="197">
        <v>0</v>
      </c>
      <c r="AM89" s="197">
        <v>0</v>
      </c>
      <c r="AN89" s="197">
        <v>0</v>
      </c>
      <c r="AO89" s="197">
        <v>381.32</v>
      </c>
      <c r="AP89" s="197">
        <v>0</v>
      </c>
      <c r="AQ89" s="197">
        <v>0</v>
      </c>
      <c r="AR89" s="197">
        <v>0</v>
      </c>
      <c r="AS89" s="197">
        <v>0</v>
      </c>
      <c r="AT89" s="197">
        <v>0</v>
      </c>
      <c r="AU89" s="197">
        <v>0</v>
      </c>
      <c r="AV89" s="197">
        <v>0</v>
      </c>
      <c r="AW89" s="197">
        <v>0</v>
      </c>
      <c r="AX89" s="197">
        <v>0</v>
      </c>
      <c r="AY89" s="197">
        <v>0</v>
      </c>
    </row>
    <row r="90" spans="1:51">
      <c r="A90" t="s">
        <v>132</v>
      </c>
      <c r="B90" s="197">
        <v>0</v>
      </c>
      <c r="C90" s="197">
        <v>0</v>
      </c>
      <c r="D90" s="197">
        <v>14.76</v>
      </c>
      <c r="E90" s="197">
        <v>0</v>
      </c>
      <c r="F90" s="197">
        <v>0</v>
      </c>
      <c r="G90" s="197">
        <v>28.38</v>
      </c>
      <c r="H90" s="197">
        <v>0</v>
      </c>
      <c r="I90" s="197">
        <v>0</v>
      </c>
      <c r="J90" s="197">
        <v>28.59</v>
      </c>
      <c r="K90" s="197">
        <v>17.18</v>
      </c>
      <c r="L90" s="197">
        <v>0.33</v>
      </c>
      <c r="M90" s="197">
        <v>1.45</v>
      </c>
      <c r="N90" s="197">
        <v>0.87</v>
      </c>
      <c r="O90" s="197">
        <v>2.4700000000000002</v>
      </c>
      <c r="P90" s="197">
        <v>0.69</v>
      </c>
      <c r="Q90" s="197">
        <v>0.3</v>
      </c>
      <c r="R90" s="197">
        <v>0.63</v>
      </c>
      <c r="S90" s="197">
        <v>0.39</v>
      </c>
      <c r="T90" s="197">
        <v>0</v>
      </c>
      <c r="U90" s="197">
        <v>1.75</v>
      </c>
      <c r="V90" s="197">
        <v>-69.83</v>
      </c>
      <c r="W90" s="197">
        <v>0.5</v>
      </c>
      <c r="X90" s="197">
        <v>1.45</v>
      </c>
      <c r="Y90" s="197">
        <v>0</v>
      </c>
      <c r="Z90" s="197">
        <v>2.65</v>
      </c>
      <c r="AA90" s="197">
        <v>1.0900000000000001</v>
      </c>
      <c r="AB90" s="197">
        <v>0</v>
      </c>
      <c r="AC90" s="197">
        <v>2.99</v>
      </c>
      <c r="AD90" s="197">
        <v>12.46</v>
      </c>
      <c r="AE90" s="197">
        <v>0</v>
      </c>
      <c r="AF90" s="197">
        <v>0</v>
      </c>
      <c r="AG90" s="197">
        <v>31.72</v>
      </c>
      <c r="AH90" s="197">
        <v>0</v>
      </c>
      <c r="AI90" s="197">
        <v>15.56</v>
      </c>
      <c r="AJ90" s="197">
        <v>0</v>
      </c>
      <c r="AK90" s="197">
        <v>-5.74</v>
      </c>
      <c r="AL90" s="197">
        <v>0</v>
      </c>
      <c r="AM90" s="197">
        <v>0</v>
      </c>
      <c r="AN90" s="197">
        <v>0</v>
      </c>
      <c r="AO90" s="197">
        <v>381.32</v>
      </c>
      <c r="AP90" s="197">
        <v>0</v>
      </c>
      <c r="AQ90" s="197">
        <v>0</v>
      </c>
      <c r="AR90" s="197">
        <v>0</v>
      </c>
      <c r="AS90" s="197">
        <v>0</v>
      </c>
      <c r="AT90" s="197">
        <v>0</v>
      </c>
      <c r="AU90" s="197">
        <v>0</v>
      </c>
      <c r="AV90" s="197">
        <v>0</v>
      </c>
      <c r="AW90" s="197">
        <v>0</v>
      </c>
      <c r="AX90" s="197">
        <v>0</v>
      </c>
      <c r="AY90" s="197">
        <v>0</v>
      </c>
    </row>
    <row r="91" spans="1:51">
      <c r="A91" t="s">
        <v>133</v>
      </c>
      <c r="B91" s="197">
        <v>0</v>
      </c>
      <c r="C91" s="197">
        <v>0</v>
      </c>
      <c r="D91" s="197">
        <v>14.76</v>
      </c>
      <c r="E91" s="197">
        <v>0</v>
      </c>
      <c r="F91" s="197">
        <v>0</v>
      </c>
      <c r="G91" s="197">
        <v>28.38</v>
      </c>
      <c r="H91" s="197">
        <v>0</v>
      </c>
      <c r="I91" s="197">
        <v>0</v>
      </c>
      <c r="J91" s="197">
        <v>34.57</v>
      </c>
      <c r="K91" s="197">
        <v>17.18</v>
      </c>
      <c r="L91" s="197">
        <v>0.33</v>
      </c>
      <c r="M91" s="197">
        <v>1.45</v>
      </c>
      <c r="N91" s="197">
        <v>0.87</v>
      </c>
      <c r="O91" s="197">
        <v>2.4700000000000002</v>
      </c>
      <c r="P91" s="197">
        <v>0.69</v>
      </c>
      <c r="Q91" s="197">
        <v>0.3</v>
      </c>
      <c r="R91" s="197">
        <v>0.63</v>
      </c>
      <c r="S91" s="197">
        <v>0.39</v>
      </c>
      <c r="T91" s="197">
        <v>0</v>
      </c>
      <c r="U91" s="197">
        <v>1.75</v>
      </c>
      <c r="V91" s="197">
        <v>-69.83</v>
      </c>
      <c r="W91" s="197">
        <v>0.5</v>
      </c>
      <c r="X91" s="197">
        <v>1.45</v>
      </c>
      <c r="Y91" s="197">
        <v>0</v>
      </c>
      <c r="Z91" s="197">
        <v>2.65</v>
      </c>
      <c r="AA91" s="197">
        <v>1.0900000000000001</v>
      </c>
      <c r="AB91" s="197">
        <v>0</v>
      </c>
      <c r="AC91" s="197">
        <v>2.99</v>
      </c>
      <c r="AD91" s="197">
        <v>12.46</v>
      </c>
      <c r="AE91" s="197">
        <v>0</v>
      </c>
      <c r="AF91" s="197">
        <v>0</v>
      </c>
      <c r="AG91" s="197">
        <v>31.01</v>
      </c>
      <c r="AH91" s="197">
        <v>0</v>
      </c>
      <c r="AI91" s="197">
        <v>15.56</v>
      </c>
      <c r="AJ91" s="197">
        <v>0</v>
      </c>
      <c r="AK91" s="197">
        <v>-35.74</v>
      </c>
      <c r="AL91" s="197">
        <v>0</v>
      </c>
      <c r="AM91" s="197">
        <v>0</v>
      </c>
      <c r="AN91" s="197">
        <v>0</v>
      </c>
      <c r="AO91" s="197">
        <v>381.32</v>
      </c>
      <c r="AP91" s="197">
        <v>0</v>
      </c>
      <c r="AQ91" s="197">
        <v>0</v>
      </c>
      <c r="AR91" s="197">
        <v>0</v>
      </c>
      <c r="AS91" s="197">
        <v>0</v>
      </c>
      <c r="AT91" s="197">
        <v>0</v>
      </c>
      <c r="AU91" s="197">
        <v>0</v>
      </c>
      <c r="AV91" s="197">
        <v>0</v>
      </c>
      <c r="AW91" s="197">
        <v>0</v>
      </c>
      <c r="AX91" s="197">
        <v>0</v>
      </c>
      <c r="AY91" s="197">
        <v>0</v>
      </c>
    </row>
    <row r="92" spans="1:51">
      <c r="A92" t="s">
        <v>134</v>
      </c>
      <c r="B92" s="197">
        <v>0</v>
      </c>
      <c r="C92" s="197">
        <v>0</v>
      </c>
      <c r="D92" s="197">
        <v>14.76</v>
      </c>
      <c r="E92" s="197">
        <v>0</v>
      </c>
      <c r="F92" s="197">
        <v>0</v>
      </c>
      <c r="G92" s="197">
        <v>28.38</v>
      </c>
      <c r="H92" s="197">
        <v>0</v>
      </c>
      <c r="I92" s="197">
        <v>0</v>
      </c>
      <c r="J92" s="197">
        <v>34.659999999999997</v>
      </c>
      <c r="K92" s="197">
        <v>17.18</v>
      </c>
      <c r="L92" s="197">
        <v>0.33</v>
      </c>
      <c r="M92" s="197">
        <v>1.45</v>
      </c>
      <c r="N92" s="197">
        <v>0.87</v>
      </c>
      <c r="O92" s="197">
        <v>2.4700000000000002</v>
      </c>
      <c r="P92" s="197">
        <v>0.69</v>
      </c>
      <c r="Q92" s="197">
        <v>0.3</v>
      </c>
      <c r="R92" s="197">
        <v>0.63</v>
      </c>
      <c r="S92" s="197">
        <v>0.39</v>
      </c>
      <c r="T92" s="197">
        <v>0</v>
      </c>
      <c r="U92" s="197">
        <v>1.75</v>
      </c>
      <c r="V92" s="197">
        <v>-69.83</v>
      </c>
      <c r="W92" s="197">
        <v>0.5</v>
      </c>
      <c r="X92" s="197">
        <v>1.45</v>
      </c>
      <c r="Y92" s="197">
        <v>0</v>
      </c>
      <c r="Z92" s="197">
        <v>2.65</v>
      </c>
      <c r="AA92" s="197">
        <v>1.0900000000000001</v>
      </c>
      <c r="AB92" s="197">
        <v>0</v>
      </c>
      <c r="AC92" s="197">
        <v>2.99</v>
      </c>
      <c r="AD92" s="197">
        <v>12.46</v>
      </c>
      <c r="AE92" s="197">
        <v>0</v>
      </c>
      <c r="AF92" s="197">
        <v>0</v>
      </c>
      <c r="AG92" s="197">
        <v>31.01</v>
      </c>
      <c r="AH92" s="197">
        <v>0</v>
      </c>
      <c r="AI92" s="197">
        <v>15.56</v>
      </c>
      <c r="AJ92" s="197">
        <v>0</v>
      </c>
      <c r="AK92" s="197">
        <v>-36.340000000000003</v>
      </c>
      <c r="AL92" s="197">
        <v>0</v>
      </c>
      <c r="AM92" s="197">
        <v>0</v>
      </c>
      <c r="AN92" s="197">
        <v>0</v>
      </c>
      <c r="AO92" s="197">
        <v>381.32</v>
      </c>
      <c r="AP92" s="197">
        <v>0</v>
      </c>
      <c r="AQ92" s="197">
        <v>0</v>
      </c>
      <c r="AR92" s="197">
        <v>0</v>
      </c>
      <c r="AS92" s="197">
        <v>0</v>
      </c>
      <c r="AT92" s="197">
        <v>0</v>
      </c>
      <c r="AU92" s="197">
        <v>0</v>
      </c>
      <c r="AV92" s="197">
        <v>0</v>
      </c>
      <c r="AW92" s="197">
        <v>0</v>
      </c>
      <c r="AX92" s="197">
        <v>0</v>
      </c>
      <c r="AY92" s="197">
        <v>0</v>
      </c>
    </row>
    <row r="93" spans="1:51">
      <c r="A93" t="s">
        <v>135</v>
      </c>
      <c r="B93" s="197">
        <v>0</v>
      </c>
      <c r="C93" s="197">
        <v>0</v>
      </c>
      <c r="D93" s="197">
        <v>14.76</v>
      </c>
      <c r="E93" s="197">
        <v>0</v>
      </c>
      <c r="F93" s="197">
        <v>0</v>
      </c>
      <c r="G93" s="197">
        <v>28.38</v>
      </c>
      <c r="H93" s="197">
        <v>0</v>
      </c>
      <c r="I93" s="197">
        <v>0</v>
      </c>
      <c r="J93" s="197">
        <v>34.659999999999997</v>
      </c>
      <c r="K93" s="197">
        <v>17.18</v>
      </c>
      <c r="L93" s="197">
        <v>0.33</v>
      </c>
      <c r="M93" s="197">
        <v>1.45</v>
      </c>
      <c r="N93" s="197">
        <v>0.87</v>
      </c>
      <c r="O93" s="197">
        <v>2.4700000000000002</v>
      </c>
      <c r="P93" s="197">
        <v>0.69</v>
      </c>
      <c r="Q93" s="197">
        <v>0.3</v>
      </c>
      <c r="R93" s="197">
        <v>0.63</v>
      </c>
      <c r="S93" s="197">
        <v>0.39</v>
      </c>
      <c r="T93" s="197">
        <v>0</v>
      </c>
      <c r="U93" s="197">
        <v>1.75</v>
      </c>
      <c r="V93" s="197">
        <v>-69.83</v>
      </c>
      <c r="W93" s="197">
        <v>0.5</v>
      </c>
      <c r="X93" s="197">
        <v>1.45</v>
      </c>
      <c r="Y93" s="197">
        <v>0</v>
      </c>
      <c r="Z93" s="197">
        <v>2.65</v>
      </c>
      <c r="AA93" s="197">
        <v>1.0900000000000001</v>
      </c>
      <c r="AB93" s="197">
        <v>0</v>
      </c>
      <c r="AC93" s="197">
        <v>2.29</v>
      </c>
      <c r="AD93" s="197">
        <v>12.46</v>
      </c>
      <c r="AE93" s="197">
        <v>0</v>
      </c>
      <c r="AF93" s="197">
        <v>0</v>
      </c>
      <c r="AG93" s="197">
        <v>31.01</v>
      </c>
      <c r="AH93" s="197">
        <v>0</v>
      </c>
      <c r="AI93" s="197">
        <v>15.56</v>
      </c>
      <c r="AJ93" s="197">
        <v>0</v>
      </c>
      <c r="AK93" s="197">
        <v>0</v>
      </c>
      <c r="AL93" s="197">
        <v>0</v>
      </c>
      <c r="AM93" s="197">
        <v>0</v>
      </c>
      <c r="AN93" s="197">
        <v>0</v>
      </c>
      <c r="AO93" s="197">
        <v>381.32</v>
      </c>
      <c r="AP93" s="197">
        <v>0</v>
      </c>
      <c r="AQ93" s="197">
        <v>0</v>
      </c>
      <c r="AR93" s="197">
        <v>0</v>
      </c>
      <c r="AS93" s="197">
        <v>0</v>
      </c>
      <c r="AT93" s="197">
        <v>0</v>
      </c>
      <c r="AU93" s="197">
        <v>0</v>
      </c>
      <c r="AV93" s="197">
        <v>0</v>
      </c>
      <c r="AW93" s="197">
        <v>0</v>
      </c>
      <c r="AX93" s="197">
        <v>0</v>
      </c>
      <c r="AY93" s="197">
        <v>0</v>
      </c>
    </row>
    <row r="94" spans="1:51">
      <c r="A94" t="s">
        <v>136</v>
      </c>
      <c r="B94" s="197">
        <v>0</v>
      </c>
      <c r="C94" s="197">
        <v>0</v>
      </c>
      <c r="D94" s="197">
        <v>14.76</v>
      </c>
      <c r="E94" s="197">
        <v>0</v>
      </c>
      <c r="F94" s="197">
        <v>0</v>
      </c>
      <c r="G94" s="197">
        <v>28.38</v>
      </c>
      <c r="H94" s="197">
        <v>0</v>
      </c>
      <c r="I94" s="197">
        <v>0</v>
      </c>
      <c r="J94" s="197">
        <v>34.659999999999997</v>
      </c>
      <c r="K94" s="197">
        <v>17.18</v>
      </c>
      <c r="L94" s="197">
        <v>0.33</v>
      </c>
      <c r="M94" s="197">
        <v>1.45</v>
      </c>
      <c r="N94" s="197">
        <v>0.87</v>
      </c>
      <c r="O94" s="197">
        <v>2.4700000000000002</v>
      </c>
      <c r="P94" s="197">
        <v>0.69</v>
      </c>
      <c r="Q94" s="197">
        <v>0.3</v>
      </c>
      <c r="R94" s="197">
        <v>0.63</v>
      </c>
      <c r="S94" s="197">
        <v>0.39</v>
      </c>
      <c r="T94" s="197">
        <v>0</v>
      </c>
      <c r="U94" s="197">
        <v>1.75</v>
      </c>
      <c r="V94" s="197">
        <v>-69.83</v>
      </c>
      <c r="W94" s="197">
        <v>0.5</v>
      </c>
      <c r="X94" s="197">
        <v>1.45</v>
      </c>
      <c r="Y94" s="197">
        <v>0</v>
      </c>
      <c r="Z94" s="197">
        <v>2.65</v>
      </c>
      <c r="AA94" s="197">
        <v>1.0900000000000001</v>
      </c>
      <c r="AB94" s="197">
        <v>0</v>
      </c>
      <c r="AC94" s="197">
        <v>2.29</v>
      </c>
      <c r="AD94" s="197">
        <v>12.46</v>
      </c>
      <c r="AE94" s="197">
        <v>0</v>
      </c>
      <c r="AF94" s="197">
        <v>0</v>
      </c>
      <c r="AG94" s="197">
        <v>31.01</v>
      </c>
      <c r="AH94" s="197">
        <v>0</v>
      </c>
      <c r="AI94" s="197">
        <v>15.56</v>
      </c>
      <c r="AJ94" s="197">
        <v>0</v>
      </c>
      <c r="AK94" s="197">
        <v>0</v>
      </c>
      <c r="AL94" s="197">
        <v>0</v>
      </c>
      <c r="AM94" s="197">
        <v>0</v>
      </c>
      <c r="AN94" s="197">
        <v>0</v>
      </c>
      <c r="AO94" s="197">
        <v>381.32</v>
      </c>
      <c r="AP94" s="197">
        <v>0</v>
      </c>
      <c r="AQ94" s="197">
        <v>0</v>
      </c>
      <c r="AR94" s="197">
        <v>0</v>
      </c>
      <c r="AS94" s="197">
        <v>0</v>
      </c>
      <c r="AT94" s="197">
        <v>0</v>
      </c>
      <c r="AU94" s="197">
        <v>0</v>
      </c>
      <c r="AV94" s="197">
        <v>0</v>
      </c>
      <c r="AW94" s="197">
        <v>0</v>
      </c>
      <c r="AX94" s="197">
        <v>0</v>
      </c>
      <c r="AY94" s="197">
        <v>0</v>
      </c>
    </row>
    <row r="95" spans="1:51">
      <c r="A95" t="s">
        <v>137</v>
      </c>
      <c r="B95" s="197">
        <v>0</v>
      </c>
      <c r="C95" s="197">
        <v>0</v>
      </c>
      <c r="D95" s="197">
        <v>14.76</v>
      </c>
      <c r="E95" s="197">
        <v>0</v>
      </c>
      <c r="F95" s="197">
        <v>0</v>
      </c>
      <c r="G95" s="197">
        <v>28.38</v>
      </c>
      <c r="H95" s="197">
        <v>0</v>
      </c>
      <c r="I95" s="197">
        <v>0</v>
      </c>
      <c r="J95" s="197">
        <v>34.659999999999997</v>
      </c>
      <c r="K95" s="197">
        <v>17.18</v>
      </c>
      <c r="L95" s="197">
        <v>0.33</v>
      </c>
      <c r="M95" s="197">
        <v>1.45</v>
      </c>
      <c r="N95" s="197">
        <v>0.87</v>
      </c>
      <c r="O95" s="197">
        <v>2.4700000000000002</v>
      </c>
      <c r="P95" s="197">
        <v>0.69</v>
      </c>
      <c r="Q95" s="197">
        <v>0.3</v>
      </c>
      <c r="R95" s="197">
        <v>0.63</v>
      </c>
      <c r="S95" s="197">
        <v>0.39</v>
      </c>
      <c r="T95" s="197">
        <v>0</v>
      </c>
      <c r="U95" s="197">
        <v>1.75</v>
      </c>
      <c r="V95" s="197">
        <v>-69.83</v>
      </c>
      <c r="W95" s="197">
        <v>0.5</v>
      </c>
      <c r="X95" s="197">
        <v>1.45</v>
      </c>
      <c r="Y95" s="197">
        <v>0</v>
      </c>
      <c r="Z95" s="197">
        <v>2.65</v>
      </c>
      <c r="AA95" s="197">
        <v>1.0900000000000001</v>
      </c>
      <c r="AB95" s="197">
        <v>0</v>
      </c>
      <c r="AC95" s="197">
        <v>2.29</v>
      </c>
      <c r="AD95" s="197">
        <v>12.46</v>
      </c>
      <c r="AE95" s="197">
        <v>0</v>
      </c>
      <c r="AF95" s="197">
        <v>0</v>
      </c>
      <c r="AG95" s="197">
        <v>31.01</v>
      </c>
      <c r="AH95" s="197">
        <v>0</v>
      </c>
      <c r="AI95" s="197">
        <v>15.56</v>
      </c>
      <c r="AJ95" s="197">
        <v>0</v>
      </c>
      <c r="AK95" s="197">
        <v>0</v>
      </c>
      <c r="AL95" s="197">
        <v>0</v>
      </c>
      <c r="AM95" s="197">
        <v>0</v>
      </c>
      <c r="AN95" s="197">
        <v>0</v>
      </c>
      <c r="AO95" s="197">
        <v>381.32</v>
      </c>
      <c r="AP95" s="197">
        <v>0</v>
      </c>
      <c r="AQ95" s="197">
        <v>0</v>
      </c>
      <c r="AR95" s="197">
        <v>0</v>
      </c>
      <c r="AS95" s="197">
        <v>0</v>
      </c>
      <c r="AT95" s="197">
        <v>0</v>
      </c>
      <c r="AU95" s="197">
        <v>0</v>
      </c>
      <c r="AV95" s="197">
        <v>0</v>
      </c>
      <c r="AW95" s="197">
        <v>0</v>
      </c>
      <c r="AX95" s="197">
        <v>0</v>
      </c>
      <c r="AY95" s="197">
        <v>0</v>
      </c>
    </row>
    <row r="96" spans="1:51">
      <c r="A96" t="s">
        <v>138</v>
      </c>
      <c r="B96" s="197">
        <v>0</v>
      </c>
      <c r="C96" s="197">
        <v>0</v>
      </c>
      <c r="D96" s="197">
        <v>14.76</v>
      </c>
      <c r="E96" s="197">
        <v>0</v>
      </c>
      <c r="F96" s="197">
        <v>0</v>
      </c>
      <c r="G96" s="197">
        <v>28.38</v>
      </c>
      <c r="H96" s="197">
        <v>0</v>
      </c>
      <c r="I96" s="197">
        <v>0</v>
      </c>
      <c r="J96" s="197">
        <v>34.659999999999997</v>
      </c>
      <c r="K96" s="197">
        <v>17.18</v>
      </c>
      <c r="L96" s="197">
        <v>0.33</v>
      </c>
      <c r="M96" s="197">
        <v>1.45</v>
      </c>
      <c r="N96" s="197">
        <v>0.87</v>
      </c>
      <c r="O96" s="197">
        <v>2.4700000000000002</v>
      </c>
      <c r="P96" s="197">
        <v>0.69</v>
      </c>
      <c r="Q96" s="197">
        <v>0.3</v>
      </c>
      <c r="R96" s="197">
        <v>0.63</v>
      </c>
      <c r="S96" s="197">
        <v>0.39</v>
      </c>
      <c r="T96" s="197">
        <v>0</v>
      </c>
      <c r="U96" s="197">
        <v>1.75</v>
      </c>
      <c r="V96" s="197">
        <v>-69.83</v>
      </c>
      <c r="W96" s="197">
        <v>0.5</v>
      </c>
      <c r="X96" s="197">
        <v>1.45</v>
      </c>
      <c r="Y96" s="197">
        <v>0</v>
      </c>
      <c r="Z96" s="197">
        <v>2.65</v>
      </c>
      <c r="AA96" s="197">
        <v>1.0900000000000001</v>
      </c>
      <c r="AB96" s="197">
        <v>0</v>
      </c>
      <c r="AC96" s="197">
        <v>1.77</v>
      </c>
      <c r="AD96" s="197">
        <v>12.46</v>
      </c>
      <c r="AE96" s="197">
        <v>0</v>
      </c>
      <c r="AF96" s="197">
        <v>0</v>
      </c>
      <c r="AG96" s="197">
        <v>31.01</v>
      </c>
      <c r="AH96" s="197">
        <v>0</v>
      </c>
      <c r="AI96" s="197">
        <v>15.56</v>
      </c>
      <c r="AJ96" s="197">
        <v>0</v>
      </c>
      <c r="AK96" s="197">
        <v>0</v>
      </c>
      <c r="AL96" s="197">
        <v>0</v>
      </c>
      <c r="AM96" s="197">
        <v>0</v>
      </c>
      <c r="AN96" s="197">
        <v>0</v>
      </c>
      <c r="AO96" s="197">
        <v>381.32</v>
      </c>
      <c r="AP96" s="197">
        <v>0</v>
      </c>
      <c r="AQ96" s="197">
        <v>0</v>
      </c>
      <c r="AR96" s="197">
        <v>0</v>
      </c>
      <c r="AS96" s="197">
        <v>0</v>
      </c>
      <c r="AT96" s="197">
        <v>0</v>
      </c>
      <c r="AU96" s="197">
        <v>0</v>
      </c>
      <c r="AV96" s="197">
        <v>0</v>
      </c>
      <c r="AW96" s="197">
        <v>0</v>
      </c>
      <c r="AX96" s="197">
        <v>0</v>
      </c>
      <c r="AY96" s="197">
        <v>0</v>
      </c>
    </row>
    <row r="97" spans="1:51">
      <c r="A97" t="s">
        <v>139</v>
      </c>
      <c r="B97" s="197">
        <v>0</v>
      </c>
      <c r="C97" s="197">
        <v>0</v>
      </c>
      <c r="D97" s="197">
        <v>14.76</v>
      </c>
      <c r="E97" s="197">
        <v>0</v>
      </c>
      <c r="F97" s="197">
        <v>0</v>
      </c>
      <c r="G97" s="197">
        <v>28.38</v>
      </c>
      <c r="H97" s="197">
        <v>0</v>
      </c>
      <c r="I97" s="197">
        <v>0</v>
      </c>
      <c r="J97" s="197">
        <v>34.659999999999997</v>
      </c>
      <c r="K97" s="197">
        <v>17.18</v>
      </c>
      <c r="L97" s="197">
        <v>0.33</v>
      </c>
      <c r="M97" s="197">
        <v>1.45</v>
      </c>
      <c r="N97" s="197">
        <v>0.87</v>
      </c>
      <c r="O97" s="197">
        <v>2.4700000000000002</v>
      </c>
      <c r="P97" s="197">
        <v>0.69</v>
      </c>
      <c r="Q97" s="197">
        <v>0.3</v>
      </c>
      <c r="R97" s="197">
        <v>0.63</v>
      </c>
      <c r="S97" s="197">
        <v>0.39</v>
      </c>
      <c r="T97" s="197">
        <v>0</v>
      </c>
      <c r="U97" s="197">
        <v>1.75</v>
      </c>
      <c r="V97" s="197">
        <v>-69.83</v>
      </c>
      <c r="W97" s="197">
        <v>0.5</v>
      </c>
      <c r="X97" s="197">
        <v>20.51</v>
      </c>
      <c r="Y97" s="197">
        <v>0</v>
      </c>
      <c r="Z97" s="197">
        <v>2.65</v>
      </c>
      <c r="AA97" s="197">
        <v>1.0900000000000001</v>
      </c>
      <c r="AB97" s="197">
        <v>0</v>
      </c>
      <c r="AC97" s="197">
        <v>1.77</v>
      </c>
      <c r="AD97" s="197">
        <v>12.46</v>
      </c>
      <c r="AE97" s="197">
        <v>0</v>
      </c>
      <c r="AF97" s="197">
        <v>0</v>
      </c>
      <c r="AG97" s="197">
        <v>31.01</v>
      </c>
      <c r="AH97" s="197">
        <v>0</v>
      </c>
      <c r="AI97" s="197">
        <v>15.56</v>
      </c>
      <c r="AJ97" s="197">
        <v>0</v>
      </c>
      <c r="AK97" s="197">
        <v>0</v>
      </c>
      <c r="AL97" s="197">
        <v>0</v>
      </c>
      <c r="AM97" s="197">
        <v>0</v>
      </c>
      <c r="AN97" s="197">
        <v>0</v>
      </c>
      <c r="AO97" s="197">
        <v>381.32</v>
      </c>
      <c r="AP97" s="197">
        <v>0</v>
      </c>
      <c r="AQ97" s="197">
        <v>0</v>
      </c>
      <c r="AR97" s="197">
        <v>0</v>
      </c>
      <c r="AS97" s="197">
        <v>0</v>
      </c>
      <c r="AT97" s="197">
        <v>0</v>
      </c>
      <c r="AU97" s="197">
        <v>0</v>
      </c>
      <c r="AV97" s="197">
        <v>0</v>
      </c>
      <c r="AW97" s="197">
        <v>0</v>
      </c>
      <c r="AX97" s="197">
        <v>0</v>
      </c>
      <c r="AY97" s="197">
        <v>0</v>
      </c>
    </row>
    <row r="98" spans="1:51">
      <c r="A98" t="s">
        <v>140</v>
      </c>
      <c r="B98" s="197">
        <v>0</v>
      </c>
      <c r="C98" s="197">
        <v>0</v>
      </c>
      <c r="D98" s="197">
        <v>14.76</v>
      </c>
      <c r="E98" s="197">
        <v>0</v>
      </c>
      <c r="F98" s="197">
        <v>0</v>
      </c>
      <c r="G98" s="197">
        <v>28.38</v>
      </c>
      <c r="H98" s="197">
        <v>0</v>
      </c>
      <c r="I98" s="197">
        <v>0</v>
      </c>
      <c r="J98" s="197">
        <v>34.659999999999997</v>
      </c>
      <c r="K98" s="197">
        <v>17.18</v>
      </c>
      <c r="L98" s="197">
        <v>0.33</v>
      </c>
      <c r="M98" s="197">
        <v>1.45</v>
      </c>
      <c r="N98" s="197">
        <v>0.87</v>
      </c>
      <c r="O98" s="197">
        <v>2.4700000000000002</v>
      </c>
      <c r="P98" s="197">
        <v>0.69</v>
      </c>
      <c r="Q98" s="197">
        <v>0.3</v>
      </c>
      <c r="R98" s="197">
        <v>0.63</v>
      </c>
      <c r="S98" s="197">
        <v>0.39</v>
      </c>
      <c r="T98" s="197">
        <v>0</v>
      </c>
      <c r="U98" s="197">
        <v>1.75</v>
      </c>
      <c r="V98" s="197">
        <v>-69.83</v>
      </c>
      <c r="W98" s="197">
        <v>0.5</v>
      </c>
      <c r="X98" s="197">
        <v>20.51</v>
      </c>
      <c r="Y98" s="197">
        <v>0</v>
      </c>
      <c r="Z98" s="197">
        <v>2.65</v>
      </c>
      <c r="AA98" s="197">
        <v>1.0900000000000001</v>
      </c>
      <c r="AB98" s="197">
        <v>0</v>
      </c>
      <c r="AC98" s="197">
        <v>1.77</v>
      </c>
      <c r="AD98" s="197">
        <v>12.46</v>
      </c>
      <c r="AE98" s="197">
        <v>0</v>
      </c>
      <c r="AF98" s="197">
        <v>0</v>
      </c>
      <c r="AG98" s="197">
        <v>31.01</v>
      </c>
      <c r="AH98" s="197">
        <v>0</v>
      </c>
      <c r="AI98" s="197">
        <v>15.56</v>
      </c>
      <c r="AJ98" s="197">
        <v>0</v>
      </c>
      <c r="AK98" s="197">
        <v>0</v>
      </c>
      <c r="AL98" s="197">
        <v>0</v>
      </c>
      <c r="AM98" s="197">
        <v>0</v>
      </c>
      <c r="AN98" s="197">
        <v>0</v>
      </c>
      <c r="AO98" s="197">
        <v>381.32</v>
      </c>
      <c r="AP98" s="197">
        <v>0</v>
      </c>
      <c r="AQ98" s="197">
        <v>0</v>
      </c>
      <c r="AR98" s="197">
        <v>0</v>
      </c>
      <c r="AS98" s="197">
        <v>0</v>
      </c>
      <c r="AT98" s="197">
        <v>0</v>
      </c>
      <c r="AU98" s="197">
        <v>0</v>
      </c>
      <c r="AV98" s="197">
        <v>0</v>
      </c>
      <c r="AW98" s="197">
        <v>0</v>
      </c>
      <c r="AX98" s="197">
        <v>0</v>
      </c>
      <c r="AY98" s="197">
        <v>0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0.31132499999999963</v>
      </c>
      <c r="E99">
        <f t="shared" si="0"/>
        <v>0</v>
      </c>
      <c r="F99">
        <f t="shared" si="0"/>
        <v>0</v>
      </c>
      <c r="G99">
        <f t="shared" si="0"/>
        <v>0.55158250000000142</v>
      </c>
      <c r="H99">
        <f t="shared" si="0"/>
        <v>0</v>
      </c>
      <c r="I99">
        <f t="shared" si="0"/>
        <v>0</v>
      </c>
      <c r="J99">
        <f t="shared" si="0"/>
        <v>0.68560999999999961</v>
      </c>
      <c r="K99">
        <f t="shared" si="0"/>
        <v>0.86798499999999834</v>
      </c>
      <c r="L99">
        <f t="shared" si="0"/>
        <v>-7.5097499999999998E-2</v>
      </c>
      <c r="M99">
        <f t="shared" si="0"/>
        <v>6.1902500000000062E-2</v>
      </c>
      <c r="N99">
        <f t="shared" si="0"/>
        <v>2.387000000000004E-2</v>
      </c>
      <c r="O99">
        <f t="shared" si="0"/>
        <v>5.9279999999999979E-2</v>
      </c>
      <c r="P99">
        <f t="shared" si="0"/>
        <v>1.6559999999999978E-2</v>
      </c>
      <c r="Q99">
        <f t="shared" si="0"/>
        <v>3.4725000000000117E-2</v>
      </c>
      <c r="R99">
        <f t="shared" si="0"/>
        <v>1.5107500000000029E-2</v>
      </c>
      <c r="S99">
        <f t="shared" si="0"/>
        <v>4.971499999999985E-2</v>
      </c>
      <c r="T99">
        <f t="shared" si="0"/>
        <v>0</v>
      </c>
      <c r="U99">
        <f t="shared" si="0"/>
        <v>4.2000000000000003E-2</v>
      </c>
      <c r="V99">
        <f t="shared" si="0"/>
        <v>-0.4239774999999999</v>
      </c>
      <c r="W99">
        <f t="shared" si="0"/>
        <v>5.1932500000000041E-2</v>
      </c>
      <c r="X99">
        <f t="shared" si="0"/>
        <v>4.4330000000000022E-2</v>
      </c>
      <c r="Y99">
        <f t="shared" si="0"/>
        <v>0</v>
      </c>
      <c r="Z99">
        <f t="shared" si="0"/>
        <v>6.3735000000000097E-2</v>
      </c>
      <c r="AA99">
        <f t="shared" si="0"/>
        <v>2.6110000000000039E-2</v>
      </c>
      <c r="AB99">
        <f t="shared" si="0"/>
        <v>0</v>
      </c>
      <c r="AC99">
        <f t="shared" si="0"/>
        <v>9.8565000000000041E-2</v>
      </c>
      <c r="AD99">
        <f t="shared" si="0"/>
        <v>0.29904000000000042</v>
      </c>
      <c r="AE99">
        <f t="shared" si="0"/>
        <v>0</v>
      </c>
      <c r="AF99">
        <f t="shared" si="0"/>
        <v>0</v>
      </c>
      <c r="AG99">
        <f t="shared" si="0"/>
        <v>0.76539999999999986</v>
      </c>
      <c r="AH99">
        <f t="shared" si="0"/>
        <v>0</v>
      </c>
      <c r="AI99">
        <f t="shared" si="0"/>
        <v>0.37343999999999916</v>
      </c>
      <c r="AJ99">
        <f t="shared" si="0"/>
        <v>0</v>
      </c>
      <c r="AK99">
        <f t="shared" si="0"/>
        <v>0.12686249999999999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9.0894400000000033</v>
      </c>
      <c r="AP99">
        <f t="shared" si="0"/>
        <v>0</v>
      </c>
      <c r="AQ99">
        <f t="shared" ref="AQ99:AX99" si="1">SUM(AQ3:AQ98)/4000</f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454</v>
      </c>
      <c r="AU1" t="s">
        <v>453</v>
      </c>
      <c r="AV1" t="s">
        <v>420</v>
      </c>
      <c r="AW1" t="s">
        <v>426</v>
      </c>
      <c r="AX1" t="s">
        <v>430</v>
      </c>
    </row>
    <row r="2" spans="1:51">
      <c r="A2" s="216"/>
    </row>
    <row r="3" spans="1:51">
      <c r="A3" t="s">
        <v>45</v>
      </c>
      <c r="B3" s="197">
        <v>0</v>
      </c>
      <c r="C3" s="197">
        <v>0</v>
      </c>
      <c r="D3" s="197">
        <v>10.130000000000001</v>
      </c>
      <c r="E3" s="197">
        <v>0</v>
      </c>
      <c r="F3" s="197">
        <v>0</v>
      </c>
      <c r="G3" s="197">
        <v>16.55</v>
      </c>
      <c r="H3" s="197">
        <v>0</v>
      </c>
      <c r="I3" s="197">
        <v>0</v>
      </c>
      <c r="J3" s="197">
        <v>21.3</v>
      </c>
      <c r="K3" s="197">
        <v>5.53</v>
      </c>
      <c r="L3" s="197">
        <v>23.21</v>
      </c>
      <c r="M3" s="197">
        <v>0</v>
      </c>
      <c r="N3" s="197">
        <v>0.66</v>
      </c>
      <c r="O3" s="197">
        <v>1.7</v>
      </c>
      <c r="P3" s="197">
        <v>1.72</v>
      </c>
      <c r="Q3" s="197">
        <v>0.17</v>
      </c>
      <c r="R3" s="197">
        <v>0.36</v>
      </c>
      <c r="S3" s="197">
        <v>0.23</v>
      </c>
      <c r="T3" s="197">
        <v>0</v>
      </c>
      <c r="U3" s="197">
        <v>8.23</v>
      </c>
      <c r="V3" s="197">
        <v>0.1</v>
      </c>
      <c r="W3" s="197">
        <v>3.34</v>
      </c>
      <c r="X3" s="197">
        <v>0.84</v>
      </c>
      <c r="Y3" s="197">
        <v>0</v>
      </c>
      <c r="Z3" s="197">
        <v>1.59</v>
      </c>
      <c r="AA3" s="197">
        <v>0.63</v>
      </c>
      <c r="AB3" s="197">
        <v>0</v>
      </c>
      <c r="AC3" s="197">
        <v>1.25</v>
      </c>
      <c r="AD3" s="197">
        <v>6.82</v>
      </c>
      <c r="AE3" s="197">
        <v>0</v>
      </c>
      <c r="AF3" s="197">
        <v>0</v>
      </c>
      <c r="AG3" s="197">
        <v>17.29</v>
      </c>
      <c r="AH3" s="197">
        <v>0</v>
      </c>
      <c r="AI3" s="197">
        <v>8.84</v>
      </c>
      <c r="AJ3" s="197">
        <v>0</v>
      </c>
      <c r="AK3" s="197">
        <v>2.6</v>
      </c>
      <c r="AL3" s="197">
        <v>0</v>
      </c>
      <c r="AM3" s="197">
        <v>0</v>
      </c>
      <c r="AN3" s="197">
        <v>0</v>
      </c>
      <c r="AO3" s="197">
        <v>220.5</v>
      </c>
      <c r="AP3" s="197">
        <v>0</v>
      </c>
      <c r="AQ3" s="197">
        <v>0</v>
      </c>
      <c r="AR3" s="197">
        <v>0</v>
      </c>
      <c r="AS3" s="197">
        <v>0</v>
      </c>
      <c r="AT3" s="197">
        <v>0</v>
      </c>
      <c r="AU3" s="197">
        <v>0</v>
      </c>
      <c r="AV3" s="197">
        <v>0</v>
      </c>
      <c r="AW3" s="197">
        <v>0</v>
      </c>
      <c r="AX3" s="197">
        <v>0</v>
      </c>
      <c r="AY3" s="197">
        <v>0</v>
      </c>
    </row>
    <row r="4" spans="1:51">
      <c r="A4" t="s">
        <v>46</v>
      </c>
      <c r="B4" s="197">
        <v>0</v>
      </c>
      <c r="C4" s="197">
        <v>0</v>
      </c>
      <c r="D4" s="197">
        <v>10.130000000000001</v>
      </c>
      <c r="E4" s="197">
        <v>0</v>
      </c>
      <c r="F4" s="197">
        <v>0</v>
      </c>
      <c r="G4" s="197">
        <v>16.55</v>
      </c>
      <c r="H4" s="197">
        <v>0</v>
      </c>
      <c r="I4" s="197">
        <v>0</v>
      </c>
      <c r="J4" s="197">
        <v>21.3</v>
      </c>
      <c r="K4" s="197">
        <v>5.53</v>
      </c>
      <c r="L4" s="197">
        <v>23.21</v>
      </c>
      <c r="M4" s="197">
        <v>0</v>
      </c>
      <c r="N4" s="197">
        <v>0.66</v>
      </c>
      <c r="O4" s="197">
        <v>1.7</v>
      </c>
      <c r="P4" s="197">
        <v>1.72</v>
      </c>
      <c r="Q4" s="197">
        <v>0.17</v>
      </c>
      <c r="R4" s="197">
        <v>0.36</v>
      </c>
      <c r="S4" s="197">
        <v>0.23</v>
      </c>
      <c r="T4" s="197">
        <v>0</v>
      </c>
      <c r="U4" s="197">
        <v>8.23</v>
      </c>
      <c r="V4" s="197">
        <v>0.1</v>
      </c>
      <c r="W4" s="197">
        <v>3.34</v>
      </c>
      <c r="X4" s="197">
        <v>0.84</v>
      </c>
      <c r="Y4" s="197">
        <v>0</v>
      </c>
      <c r="Z4" s="197">
        <v>1.59</v>
      </c>
      <c r="AA4" s="197">
        <v>0.63</v>
      </c>
      <c r="AB4" s="197">
        <v>0</v>
      </c>
      <c r="AC4" s="197">
        <v>1.25</v>
      </c>
      <c r="AD4" s="197">
        <v>6.82</v>
      </c>
      <c r="AE4" s="197">
        <v>0</v>
      </c>
      <c r="AF4" s="197">
        <v>0</v>
      </c>
      <c r="AG4" s="197">
        <v>17.29</v>
      </c>
      <c r="AH4" s="197">
        <v>0</v>
      </c>
      <c r="AI4" s="197">
        <v>8.84</v>
      </c>
      <c r="AJ4" s="197">
        <v>0</v>
      </c>
      <c r="AK4" s="197">
        <v>2.6</v>
      </c>
      <c r="AL4" s="197">
        <v>0</v>
      </c>
      <c r="AM4" s="197">
        <v>0</v>
      </c>
      <c r="AN4" s="197">
        <v>0</v>
      </c>
      <c r="AO4" s="197">
        <v>220.5</v>
      </c>
      <c r="AP4" s="197">
        <v>0</v>
      </c>
      <c r="AQ4" s="197">
        <v>0</v>
      </c>
      <c r="AR4" s="197">
        <v>0</v>
      </c>
      <c r="AS4" s="197">
        <v>0</v>
      </c>
      <c r="AT4" s="197">
        <v>0</v>
      </c>
      <c r="AU4" s="197">
        <v>0</v>
      </c>
      <c r="AV4" s="197">
        <v>0</v>
      </c>
      <c r="AW4" s="197">
        <v>0</v>
      </c>
      <c r="AX4" s="197">
        <v>0</v>
      </c>
      <c r="AY4" s="197">
        <v>0</v>
      </c>
    </row>
    <row r="5" spans="1:51">
      <c r="A5" t="s">
        <v>47</v>
      </c>
      <c r="B5" s="197">
        <v>0</v>
      </c>
      <c r="C5" s="197">
        <v>0</v>
      </c>
      <c r="D5" s="197">
        <v>10.130000000000001</v>
      </c>
      <c r="E5" s="197">
        <v>0</v>
      </c>
      <c r="F5" s="197">
        <v>0</v>
      </c>
      <c r="G5" s="197">
        <v>16.55</v>
      </c>
      <c r="H5" s="197">
        <v>0</v>
      </c>
      <c r="I5" s="197">
        <v>0</v>
      </c>
      <c r="J5" s="197">
        <v>21.3</v>
      </c>
      <c r="K5" s="197">
        <v>5.53</v>
      </c>
      <c r="L5" s="197">
        <v>19.809999999999999</v>
      </c>
      <c r="M5" s="197">
        <v>0</v>
      </c>
      <c r="N5" s="197">
        <v>0.66</v>
      </c>
      <c r="O5" s="197">
        <v>1.7</v>
      </c>
      <c r="P5" s="197">
        <v>1.72</v>
      </c>
      <c r="Q5" s="197">
        <v>0.17</v>
      </c>
      <c r="R5" s="197">
        <v>0.36</v>
      </c>
      <c r="S5" s="197">
        <v>0.23</v>
      </c>
      <c r="T5" s="197">
        <v>0</v>
      </c>
      <c r="U5" s="197">
        <v>8.23</v>
      </c>
      <c r="V5" s="197">
        <v>0.1</v>
      </c>
      <c r="W5" s="197">
        <v>3.34</v>
      </c>
      <c r="X5" s="197">
        <v>0.84</v>
      </c>
      <c r="Y5" s="197">
        <v>0</v>
      </c>
      <c r="Z5" s="197">
        <v>1.59</v>
      </c>
      <c r="AA5" s="197">
        <v>0.63</v>
      </c>
      <c r="AB5" s="197">
        <v>0</v>
      </c>
      <c r="AC5" s="197">
        <v>1.25</v>
      </c>
      <c r="AD5" s="197">
        <v>6.82</v>
      </c>
      <c r="AE5" s="197">
        <v>0</v>
      </c>
      <c r="AF5" s="197">
        <v>0</v>
      </c>
      <c r="AG5" s="197">
        <v>17.29</v>
      </c>
      <c r="AH5" s="197">
        <v>0</v>
      </c>
      <c r="AI5" s="197">
        <v>8.84</v>
      </c>
      <c r="AJ5" s="197">
        <v>0</v>
      </c>
      <c r="AK5" s="197">
        <v>2.6</v>
      </c>
      <c r="AL5" s="197">
        <v>0</v>
      </c>
      <c r="AM5" s="197">
        <v>0</v>
      </c>
      <c r="AN5" s="197">
        <v>0</v>
      </c>
      <c r="AO5" s="197">
        <v>220.5</v>
      </c>
      <c r="AP5" s="197">
        <v>0</v>
      </c>
      <c r="AQ5" s="197">
        <v>0</v>
      </c>
      <c r="AR5" s="197">
        <v>0</v>
      </c>
      <c r="AS5" s="197">
        <v>0</v>
      </c>
      <c r="AT5" s="197">
        <v>0</v>
      </c>
      <c r="AU5" s="197">
        <v>0</v>
      </c>
      <c r="AV5" s="197">
        <v>0</v>
      </c>
      <c r="AW5" s="197">
        <v>0</v>
      </c>
      <c r="AX5" s="197">
        <v>0</v>
      </c>
      <c r="AY5" s="197">
        <v>0</v>
      </c>
    </row>
    <row r="6" spans="1:51">
      <c r="A6" t="s">
        <v>48</v>
      </c>
      <c r="B6" s="197">
        <v>0</v>
      </c>
      <c r="C6" s="197">
        <v>0</v>
      </c>
      <c r="D6" s="197">
        <v>10.130000000000001</v>
      </c>
      <c r="E6" s="197">
        <v>0</v>
      </c>
      <c r="F6" s="197">
        <v>0</v>
      </c>
      <c r="G6" s="197">
        <v>16.55</v>
      </c>
      <c r="H6" s="197">
        <v>0</v>
      </c>
      <c r="I6" s="197">
        <v>0</v>
      </c>
      <c r="J6" s="197">
        <v>21.3</v>
      </c>
      <c r="K6" s="197">
        <v>5.53</v>
      </c>
      <c r="L6" s="197">
        <v>19.809999999999999</v>
      </c>
      <c r="M6" s="197">
        <v>0</v>
      </c>
      <c r="N6" s="197">
        <v>0.66</v>
      </c>
      <c r="O6" s="197">
        <v>1.7</v>
      </c>
      <c r="P6" s="197">
        <v>1.72</v>
      </c>
      <c r="Q6" s="197">
        <v>0.17</v>
      </c>
      <c r="R6" s="197">
        <v>0.36</v>
      </c>
      <c r="S6" s="197">
        <v>0.23</v>
      </c>
      <c r="T6" s="197">
        <v>0</v>
      </c>
      <c r="U6" s="197">
        <v>8.23</v>
      </c>
      <c r="V6" s="197">
        <v>0.1</v>
      </c>
      <c r="W6" s="197">
        <v>3.34</v>
      </c>
      <c r="X6" s="197">
        <v>0.84</v>
      </c>
      <c r="Y6" s="197">
        <v>0</v>
      </c>
      <c r="Z6" s="197">
        <v>1.59</v>
      </c>
      <c r="AA6" s="197">
        <v>0.63</v>
      </c>
      <c r="AB6" s="197">
        <v>0</v>
      </c>
      <c r="AC6" s="197">
        <v>1.25</v>
      </c>
      <c r="AD6" s="197">
        <v>6.82</v>
      </c>
      <c r="AE6" s="197">
        <v>0</v>
      </c>
      <c r="AF6" s="197">
        <v>0</v>
      </c>
      <c r="AG6" s="197">
        <v>17.29</v>
      </c>
      <c r="AH6" s="197">
        <v>0</v>
      </c>
      <c r="AI6" s="197">
        <v>8.84</v>
      </c>
      <c r="AJ6" s="197">
        <v>0</v>
      </c>
      <c r="AK6" s="197">
        <v>2.6</v>
      </c>
      <c r="AL6" s="197">
        <v>0</v>
      </c>
      <c r="AM6" s="197">
        <v>0</v>
      </c>
      <c r="AN6" s="197">
        <v>0</v>
      </c>
      <c r="AO6" s="197">
        <v>220.5</v>
      </c>
      <c r="AP6" s="197">
        <v>0</v>
      </c>
      <c r="AQ6" s="197">
        <v>0</v>
      </c>
      <c r="AR6" s="197">
        <v>0</v>
      </c>
      <c r="AS6" s="197">
        <v>0</v>
      </c>
      <c r="AT6" s="197">
        <v>0</v>
      </c>
      <c r="AU6" s="197">
        <v>0</v>
      </c>
      <c r="AV6" s="197">
        <v>0</v>
      </c>
      <c r="AW6" s="197">
        <v>0</v>
      </c>
      <c r="AX6" s="197">
        <v>0</v>
      </c>
      <c r="AY6" s="197">
        <v>0</v>
      </c>
    </row>
    <row r="7" spans="1:51">
      <c r="A7" t="s">
        <v>49</v>
      </c>
      <c r="B7" s="197">
        <v>0</v>
      </c>
      <c r="C7" s="197">
        <v>0</v>
      </c>
      <c r="D7" s="197">
        <v>10.130000000000001</v>
      </c>
      <c r="E7" s="197">
        <v>0</v>
      </c>
      <c r="F7" s="197">
        <v>0</v>
      </c>
      <c r="G7" s="197">
        <v>16.55</v>
      </c>
      <c r="H7" s="197">
        <v>0</v>
      </c>
      <c r="I7" s="197">
        <v>0</v>
      </c>
      <c r="J7" s="197">
        <v>21.3</v>
      </c>
      <c r="K7" s="197">
        <v>5.53</v>
      </c>
      <c r="L7" s="197">
        <v>19.809999999999999</v>
      </c>
      <c r="M7" s="197">
        <v>0</v>
      </c>
      <c r="N7" s="197">
        <v>0.66</v>
      </c>
      <c r="O7" s="197">
        <v>1.7</v>
      </c>
      <c r="P7" s="197">
        <v>1.72</v>
      </c>
      <c r="Q7" s="197">
        <v>0.17</v>
      </c>
      <c r="R7" s="197">
        <v>0.36</v>
      </c>
      <c r="S7" s="197">
        <v>0.23</v>
      </c>
      <c r="T7" s="197">
        <v>0</v>
      </c>
      <c r="U7" s="197">
        <v>8.23</v>
      </c>
      <c r="V7" s="197">
        <v>0.1</v>
      </c>
      <c r="W7" s="197">
        <v>3.34</v>
      </c>
      <c r="X7" s="197">
        <v>0.84</v>
      </c>
      <c r="Y7" s="197">
        <v>0</v>
      </c>
      <c r="Z7" s="197">
        <v>1.59</v>
      </c>
      <c r="AA7" s="197">
        <v>0.63</v>
      </c>
      <c r="AB7" s="197">
        <v>0</v>
      </c>
      <c r="AC7" s="197">
        <v>1.25</v>
      </c>
      <c r="AD7" s="197">
        <v>6.82</v>
      </c>
      <c r="AE7" s="197">
        <v>0</v>
      </c>
      <c r="AF7" s="197">
        <v>0</v>
      </c>
      <c r="AG7" s="197">
        <v>17.29</v>
      </c>
      <c r="AH7" s="197">
        <v>0</v>
      </c>
      <c r="AI7" s="197">
        <v>8.84</v>
      </c>
      <c r="AJ7" s="197">
        <v>0</v>
      </c>
      <c r="AK7" s="197">
        <v>2.6</v>
      </c>
      <c r="AL7" s="197">
        <v>0</v>
      </c>
      <c r="AM7" s="197">
        <v>0</v>
      </c>
      <c r="AN7" s="197">
        <v>0</v>
      </c>
      <c r="AO7" s="197">
        <v>220.5</v>
      </c>
      <c r="AP7" s="197">
        <v>0</v>
      </c>
      <c r="AQ7" s="197">
        <v>0</v>
      </c>
      <c r="AR7" s="197">
        <v>0</v>
      </c>
      <c r="AS7" s="197">
        <v>0</v>
      </c>
      <c r="AT7" s="197">
        <v>0</v>
      </c>
      <c r="AU7" s="197">
        <v>0</v>
      </c>
      <c r="AV7" s="197">
        <v>0</v>
      </c>
      <c r="AW7" s="197">
        <v>0</v>
      </c>
      <c r="AX7" s="197">
        <v>0</v>
      </c>
      <c r="AY7" s="197">
        <v>0</v>
      </c>
    </row>
    <row r="8" spans="1:51">
      <c r="A8" t="s">
        <v>50</v>
      </c>
      <c r="B8" s="197">
        <v>0</v>
      </c>
      <c r="C8" s="197">
        <v>0</v>
      </c>
      <c r="D8" s="197">
        <v>10.130000000000001</v>
      </c>
      <c r="E8" s="197">
        <v>0</v>
      </c>
      <c r="F8" s="197">
        <v>0</v>
      </c>
      <c r="G8" s="197">
        <v>16.55</v>
      </c>
      <c r="H8" s="197">
        <v>0</v>
      </c>
      <c r="I8" s="197">
        <v>0</v>
      </c>
      <c r="J8" s="197">
        <v>21.3</v>
      </c>
      <c r="K8" s="197">
        <v>5.53</v>
      </c>
      <c r="L8" s="197">
        <v>19.809999999999999</v>
      </c>
      <c r="M8" s="197">
        <v>0</v>
      </c>
      <c r="N8" s="197">
        <v>0.66</v>
      </c>
      <c r="O8" s="197">
        <v>1.7</v>
      </c>
      <c r="P8" s="197">
        <v>1.72</v>
      </c>
      <c r="Q8" s="197">
        <v>0.17</v>
      </c>
      <c r="R8" s="197">
        <v>0.36</v>
      </c>
      <c r="S8" s="197">
        <v>0.23</v>
      </c>
      <c r="T8" s="197">
        <v>0</v>
      </c>
      <c r="U8" s="197">
        <v>8.23</v>
      </c>
      <c r="V8" s="197">
        <v>0.1</v>
      </c>
      <c r="W8" s="197">
        <v>3.34</v>
      </c>
      <c r="X8" s="197">
        <v>0.84</v>
      </c>
      <c r="Y8" s="197">
        <v>0</v>
      </c>
      <c r="Z8" s="197">
        <v>1.59</v>
      </c>
      <c r="AA8" s="197">
        <v>0.63</v>
      </c>
      <c r="AB8" s="197">
        <v>0</v>
      </c>
      <c r="AC8" s="197">
        <v>1.25</v>
      </c>
      <c r="AD8" s="197">
        <v>6.82</v>
      </c>
      <c r="AE8" s="197">
        <v>0</v>
      </c>
      <c r="AF8" s="197">
        <v>0</v>
      </c>
      <c r="AG8" s="197">
        <v>17.13</v>
      </c>
      <c r="AH8" s="197">
        <v>0</v>
      </c>
      <c r="AI8" s="197">
        <v>8.84</v>
      </c>
      <c r="AJ8" s="197">
        <v>0</v>
      </c>
      <c r="AK8" s="197">
        <v>2.6</v>
      </c>
      <c r="AL8" s="197">
        <v>0</v>
      </c>
      <c r="AM8" s="197">
        <v>0</v>
      </c>
      <c r="AN8" s="197">
        <v>0</v>
      </c>
      <c r="AO8" s="197">
        <v>220.5</v>
      </c>
      <c r="AP8" s="197">
        <v>0</v>
      </c>
      <c r="AQ8" s="197">
        <v>0</v>
      </c>
      <c r="AR8" s="197">
        <v>0</v>
      </c>
      <c r="AS8" s="197">
        <v>0</v>
      </c>
      <c r="AT8" s="197">
        <v>0</v>
      </c>
      <c r="AU8" s="197">
        <v>0</v>
      </c>
      <c r="AV8" s="197">
        <v>0</v>
      </c>
      <c r="AW8" s="197">
        <v>0</v>
      </c>
      <c r="AX8" s="197">
        <v>0</v>
      </c>
      <c r="AY8" s="197">
        <v>0</v>
      </c>
    </row>
    <row r="9" spans="1:51">
      <c r="A9" t="s">
        <v>51</v>
      </c>
      <c r="B9" s="197">
        <v>0</v>
      </c>
      <c r="C9" s="197">
        <v>0</v>
      </c>
      <c r="D9" s="197">
        <v>10.130000000000001</v>
      </c>
      <c r="E9" s="197">
        <v>0</v>
      </c>
      <c r="F9" s="197">
        <v>0</v>
      </c>
      <c r="G9" s="197">
        <v>16.55</v>
      </c>
      <c r="H9" s="197">
        <v>0</v>
      </c>
      <c r="I9" s="197">
        <v>0</v>
      </c>
      <c r="J9" s="197">
        <v>21.3</v>
      </c>
      <c r="K9" s="197">
        <v>5.53</v>
      </c>
      <c r="L9" s="197">
        <v>19.809999999999999</v>
      </c>
      <c r="M9" s="197">
        <v>0</v>
      </c>
      <c r="N9" s="197">
        <v>0.66</v>
      </c>
      <c r="O9" s="197">
        <v>1.7</v>
      </c>
      <c r="P9" s="197">
        <v>1.72</v>
      </c>
      <c r="Q9" s="197">
        <v>0.17</v>
      </c>
      <c r="R9" s="197">
        <v>0.36</v>
      </c>
      <c r="S9" s="197">
        <v>0.23</v>
      </c>
      <c r="T9" s="197">
        <v>0</v>
      </c>
      <c r="U9" s="197">
        <v>8.23</v>
      </c>
      <c r="V9" s="197">
        <v>0.1</v>
      </c>
      <c r="W9" s="197">
        <v>3.34</v>
      </c>
      <c r="X9" s="197">
        <v>0.84</v>
      </c>
      <c r="Y9" s="197">
        <v>0</v>
      </c>
      <c r="Z9" s="197">
        <v>1.53</v>
      </c>
      <c r="AA9" s="197">
        <v>0.63</v>
      </c>
      <c r="AB9" s="197">
        <v>0</v>
      </c>
      <c r="AC9" s="197">
        <v>1.25</v>
      </c>
      <c r="AD9" s="197">
        <v>6.82</v>
      </c>
      <c r="AE9" s="197">
        <v>0</v>
      </c>
      <c r="AF9" s="197">
        <v>0</v>
      </c>
      <c r="AG9" s="197">
        <v>16.97</v>
      </c>
      <c r="AH9" s="197">
        <v>0</v>
      </c>
      <c r="AI9" s="197">
        <v>8.84</v>
      </c>
      <c r="AJ9" s="197">
        <v>0</v>
      </c>
      <c r="AK9" s="197">
        <v>2.6</v>
      </c>
      <c r="AL9" s="197">
        <v>0</v>
      </c>
      <c r="AM9" s="197">
        <v>0</v>
      </c>
      <c r="AN9" s="197">
        <v>0</v>
      </c>
      <c r="AO9" s="197">
        <v>220.5</v>
      </c>
      <c r="AP9" s="197">
        <v>0</v>
      </c>
      <c r="AQ9" s="197">
        <v>0</v>
      </c>
      <c r="AR9" s="197">
        <v>0</v>
      </c>
      <c r="AS9" s="197">
        <v>0</v>
      </c>
      <c r="AT9" s="197">
        <v>0</v>
      </c>
      <c r="AU9" s="197">
        <v>0</v>
      </c>
      <c r="AV9" s="197">
        <v>0</v>
      </c>
      <c r="AW9" s="197">
        <v>0</v>
      </c>
      <c r="AX9" s="197">
        <v>0</v>
      </c>
      <c r="AY9" s="197">
        <v>0</v>
      </c>
    </row>
    <row r="10" spans="1:51">
      <c r="A10" t="s">
        <v>52</v>
      </c>
      <c r="B10" s="197">
        <v>0</v>
      </c>
      <c r="C10" s="197">
        <v>0</v>
      </c>
      <c r="D10" s="197">
        <v>10.130000000000001</v>
      </c>
      <c r="E10" s="197">
        <v>0</v>
      </c>
      <c r="F10" s="197">
        <v>0</v>
      </c>
      <c r="G10" s="197">
        <v>16.55</v>
      </c>
      <c r="H10" s="197">
        <v>0</v>
      </c>
      <c r="I10" s="197">
        <v>0</v>
      </c>
      <c r="J10" s="197">
        <v>21.3</v>
      </c>
      <c r="K10" s="197">
        <v>5.53</v>
      </c>
      <c r="L10" s="197">
        <v>19.809999999999999</v>
      </c>
      <c r="M10" s="197">
        <v>0</v>
      </c>
      <c r="N10" s="197">
        <v>0.66</v>
      </c>
      <c r="O10" s="197">
        <v>1.7</v>
      </c>
      <c r="P10" s="197">
        <v>1.72</v>
      </c>
      <c r="Q10" s="197">
        <v>0.17</v>
      </c>
      <c r="R10" s="197">
        <v>0.36</v>
      </c>
      <c r="S10" s="197">
        <v>0.23</v>
      </c>
      <c r="T10" s="197">
        <v>0</v>
      </c>
      <c r="U10" s="197">
        <v>8.23</v>
      </c>
      <c r="V10" s="197">
        <v>0.1</v>
      </c>
      <c r="W10" s="197">
        <v>3.34</v>
      </c>
      <c r="X10" s="197">
        <v>0.84</v>
      </c>
      <c r="Y10" s="197">
        <v>0</v>
      </c>
      <c r="Z10" s="197">
        <v>1.53</v>
      </c>
      <c r="AA10" s="197">
        <v>0.63</v>
      </c>
      <c r="AB10" s="197">
        <v>0</v>
      </c>
      <c r="AC10" s="197">
        <v>1.25</v>
      </c>
      <c r="AD10" s="197">
        <v>6.82</v>
      </c>
      <c r="AE10" s="197">
        <v>0</v>
      </c>
      <c r="AF10" s="197">
        <v>0</v>
      </c>
      <c r="AG10" s="197">
        <v>16.97</v>
      </c>
      <c r="AH10" s="197">
        <v>0</v>
      </c>
      <c r="AI10" s="197">
        <v>8.84</v>
      </c>
      <c r="AJ10" s="197">
        <v>0</v>
      </c>
      <c r="AK10" s="197">
        <v>2.6</v>
      </c>
      <c r="AL10" s="197">
        <v>0</v>
      </c>
      <c r="AM10" s="197">
        <v>0</v>
      </c>
      <c r="AN10" s="197">
        <v>0</v>
      </c>
      <c r="AO10" s="197">
        <v>220.5</v>
      </c>
      <c r="AP10" s="197">
        <v>0</v>
      </c>
      <c r="AQ10" s="197">
        <v>0</v>
      </c>
      <c r="AR10" s="197">
        <v>0</v>
      </c>
      <c r="AS10" s="197">
        <v>0</v>
      </c>
      <c r="AT10" s="197">
        <v>0</v>
      </c>
      <c r="AU10" s="197">
        <v>0</v>
      </c>
      <c r="AV10" s="197">
        <v>0</v>
      </c>
      <c r="AW10" s="197">
        <v>0</v>
      </c>
      <c r="AX10" s="197">
        <v>0</v>
      </c>
      <c r="AY10" s="197">
        <v>0</v>
      </c>
    </row>
    <row r="11" spans="1:51">
      <c r="A11" t="s">
        <v>53</v>
      </c>
      <c r="B11" s="197">
        <v>0</v>
      </c>
      <c r="C11" s="197">
        <v>0</v>
      </c>
      <c r="D11" s="197">
        <v>10.130000000000001</v>
      </c>
      <c r="E11" s="197">
        <v>0</v>
      </c>
      <c r="F11" s="197">
        <v>0</v>
      </c>
      <c r="G11" s="197">
        <v>16.55</v>
      </c>
      <c r="H11" s="197">
        <v>0</v>
      </c>
      <c r="I11" s="197">
        <v>0</v>
      </c>
      <c r="J11" s="197">
        <v>21.3</v>
      </c>
      <c r="K11" s="197">
        <v>5.53</v>
      </c>
      <c r="L11" s="197">
        <v>18.23</v>
      </c>
      <c r="M11" s="197">
        <v>0</v>
      </c>
      <c r="N11" s="197">
        <v>0.66</v>
      </c>
      <c r="O11" s="197">
        <v>1.7</v>
      </c>
      <c r="P11" s="197">
        <v>1.72</v>
      </c>
      <c r="Q11" s="197">
        <v>0.17</v>
      </c>
      <c r="R11" s="197">
        <v>0.36</v>
      </c>
      <c r="S11" s="197">
        <v>0.22</v>
      </c>
      <c r="T11" s="197">
        <v>0</v>
      </c>
      <c r="U11" s="197">
        <v>8.23</v>
      </c>
      <c r="V11" s="197">
        <v>0.1</v>
      </c>
      <c r="W11" s="197">
        <v>3.34</v>
      </c>
      <c r="X11" s="197">
        <v>0.84</v>
      </c>
      <c r="Y11" s="197">
        <v>0</v>
      </c>
      <c r="Z11" s="197">
        <v>1.53</v>
      </c>
      <c r="AA11" s="197">
        <v>0.63</v>
      </c>
      <c r="AB11" s="197">
        <v>0</v>
      </c>
      <c r="AC11" s="197">
        <v>1.25</v>
      </c>
      <c r="AD11" s="197">
        <v>6.82</v>
      </c>
      <c r="AE11" s="197">
        <v>0</v>
      </c>
      <c r="AF11" s="197">
        <v>0</v>
      </c>
      <c r="AG11" s="197">
        <v>16.97</v>
      </c>
      <c r="AH11" s="197">
        <v>0</v>
      </c>
      <c r="AI11" s="197">
        <v>8.84</v>
      </c>
      <c r="AJ11" s="197">
        <v>0</v>
      </c>
      <c r="AK11" s="197">
        <v>2.6</v>
      </c>
      <c r="AL11" s="197">
        <v>0</v>
      </c>
      <c r="AM11" s="197">
        <v>0</v>
      </c>
      <c r="AN11" s="197">
        <v>0</v>
      </c>
      <c r="AO11" s="197">
        <v>220.5</v>
      </c>
      <c r="AP11" s="197">
        <v>0</v>
      </c>
      <c r="AQ11" s="197">
        <v>0</v>
      </c>
      <c r="AR11" s="197">
        <v>0</v>
      </c>
      <c r="AS11" s="197">
        <v>0</v>
      </c>
      <c r="AT11" s="197">
        <v>0</v>
      </c>
      <c r="AU11" s="197">
        <v>0</v>
      </c>
      <c r="AV11" s="197">
        <v>0</v>
      </c>
      <c r="AW11" s="197">
        <v>0</v>
      </c>
      <c r="AX11" s="197">
        <v>0</v>
      </c>
      <c r="AY11" s="197">
        <v>0</v>
      </c>
    </row>
    <row r="12" spans="1:51">
      <c r="A12" t="s">
        <v>54</v>
      </c>
      <c r="B12" s="197">
        <v>0</v>
      </c>
      <c r="C12" s="197">
        <v>0</v>
      </c>
      <c r="D12" s="197">
        <v>10.130000000000001</v>
      </c>
      <c r="E12" s="197">
        <v>0</v>
      </c>
      <c r="F12" s="197">
        <v>0</v>
      </c>
      <c r="G12" s="197">
        <v>16.55</v>
      </c>
      <c r="H12" s="197">
        <v>0</v>
      </c>
      <c r="I12" s="197">
        <v>0</v>
      </c>
      <c r="J12" s="197">
        <v>21.3</v>
      </c>
      <c r="K12" s="197">
        <v>5.53</v>
      </c>
      <c r="L12" s="197">
        <v>18.23</v>
      </c>
      <c r="M12" s="197">
        <v>0</v>
      </c>
      <c r="N12" s="197">
        <v>0.66</v>
      </c>
      <c r="O12" s="197">
        <v>1.7</v>
      </c>
      <c r="P12" s="197">
        <v>1.72</v>
      </c>
      <c r="Q12" s="197">
        <v>0.17</v>
      </c>
      <c r="R12" s="197">
        <v>0.36</v>
      </c>
      <c r="S12" s="197">
        <v>0.22</v>
      </c>
      <c r="T12" s="197">
        <v>0</v>
      </c>
      <c r="U12" s="197">
        <v>8.23</v>
      </c>
      <c r="V12" s="197">
        <v>0.1</v>
      </c>
      <c r="W12" s="197">
        <v>3.34</v>
      </c>
      <c r="X12" s="197">
        <v>0.84</v>
      </c>
      <c r="Y12" s="197">
        <v>0</v>
      </c>
      <c r="Z12" s="197">
        <v>1.53</v>
      </c>
      <c r="AA12" s="197">
        <v>0.63</v>
      </c>
      <c r="AB12" s="197">
        <v>0</v>
      </c>
      <c r="AC12" s="197">
        <v>1.25</v>
      </c>
      <c r="AD12" s="197">
        <v>6.82</v>
      </c>
      <c r="AE12" s="197">
        <v>0</v>
      </c>
      <c r="AF12" s="197">
        <v>0</v>
      </c>
      <c r="AG12" s="197">
        <v>16.97</v>
      </c>
      <c r="AH12" s="197">
        <v>0</v>
      </c>
      <c r="AI12" s="197">
        <v>8.84</v>
      </c>
      <c r="AJ12" s="197">
        <v>0</v>
      </c>
      <c r="AK12" s="197">
        <v>2.6</v>
      </c>
      <c r="AL12" s="197">
        <v>0</v>
      </c>
      <c r="AM12" s="197">
        <v>0</v>
      </c>
      <c r="AN12" s="197">
        <v>0</v>
      </c>
      <c r="AO12" s="197">
        <v>220.5</v>
      </c>
      <c r="AP12" s="197">
        <v>0</v>
      </c>
      <c r="AQ12" s="197">
        <v>0</v>
      </c>
      <c r="AR12" s="197">
        <v>0</v>
      </c>
      <c r="AS12" s="197">
        <v>0</v>
      </c>
      <c r="AT12" s="197">
        <v>0</v>
      </c>
      <c r="AU12" s="197">
        <v>0</v>
      </c>
      <c r="AV12" s="197">
        <v>0</v>
      </c>
      <c r="AW12" s="197">
        <v>0</v>
      </c>
      <c r="AX12" s="197">
        <v>0</v>
      </c>
      <c r="AY12" s="197">
        <v>0</v>
      </c>
    </row>
    <row r="13" spans="1:51">
      <c r="A13" t="s">
        <v>55</v>
      </c>
      <c r="B13" s="197">
        <v>0</v>
      </c>
      <c r="C13" s="197">
        <v>0</v>
      </c>
      <c r="D13" s="197">
        <v>10.130000000000001</v>
      </c>
      <c r="E13" s="197">
        <v>0</v>
      </c>
      <c r="F13" s="197">
        <v>0</v>
      </c>
      <c r="G13" s="197">
        <v>16.55</v>
      </c>
      <c r="H13" s="197">
        <v>0</v>
      </c>
      <c r="I13" s="197">
        <v>0</v>
      </c>
      <c r="J13" s="197">
        <v>21.3</v>
      </c>
      <c r="K13" s="197">
        <v>5.53</v>
      </c>
      <c r="L13" s="197">
        <v>19.809999999999999</v>
      </c>
      <c r="M13" s="197">
        <v>0</v>
      </c>
      <c r="N13" s="197">
        <v>0.66</v>
      </c>
      <c r="O13" s="197">
        <v>1.7</v>
      </c>
      <c r="P13" s="197">
        <v>1.72</v>
      </c>
      <c r="Q13" s="197">
        <v>0.17</v>
      </c>
      <c r="R13" s="197">
        <v>0.36</v>
      </c>
      <c r="S13" s="197">
        <v>0.33</v>
      </c>
      <c r="T13" s="197">
        <v>0</v>
      </c>
      <c r="U13" s="197">
        <v>8.23</v>
      </c>
      <c r="V13" s="197">
        <v>0.1</v>
      </c>
      <c r="W13" s="197">
        <v>3.34</v>
      </c>
      <c r="X13" s="197">
        <v>0.84</v>
      </c>
      <c r="Y13" s="197">
        <v>0</v>
      </c>
      <c r="Z13" s="197">
        <v>1.53</v>
      </c>
      <c r="AA13" s="197">
        <v>0.63</v>
      </c>
      <c r="AB13" s="197">
        <v>0</v>
      </c>
      <c r="AC13" s="197">
        <v>1.25</v>
      </c>
      <c r="AD13" s="197">
        <v>6.82</v>
      </c>
      <c r="AE13" s="197">
        <v>0</v>
      </c>
      <c r="AF13" s="197">
        <v>0</v>
      </c>
      <c r="AG13" s="197">
        <v>16.97</v>
      </c>
      <c r="AH13" s="197">
        <v>0</v>
      </c>
      <c r="AI13" s="197">
        <v>8.84</v>
      </c>
      <c r="AJ13" s="197">
        <v>0</v>
      </c>
      <c r="AK13" s="197">
        <v>2.6</v>
      </c>
      <c r="AL13" s="197">
        <v>0</v>
      </c>
      <c r="AM13" s="197">
        <v>0</v>
      </c>
      <c r="AN13" s="197">
        <v>0</v>
      </c>
      <c r="AO13" s="197">
        <v>220.5</v>
      </c>
      <c r="AP13" s="197">
        <v>0</v>
      </c>
      <c r="AQ13" s="197">
        <v>0</v>
      </c>
      <c r="AR13" s="197">
        <v>0</v>
      </c>
      <c r="AS13" s="197">
        <v>0</v>
      </c>
      <c r="AT13" s="197">
        <v>0</v>
      </c>
      <c r="AU13" s="197">
        <v>0</v>
      </c>
      <c r="AV13" s="197">
        <v>0</v>
      </c>
      <c r="AW13" s="197">
        <v>0</v>
      </c>
      <c r="AX13" s="197">
        <v>0</v>
      </c>
      <c r="AY13" s="197">
        <v>0</v>
      </c>
    </row>
    <row r="14" spans="1:51">
      <c r="A14" t="s">
        <v>56</v>
      </c>
      <c r="B14" s="197">
        <v>0</v>
      </c>
      <c r="C14" s="197">
        <v>0</v>
      </c>
      <c r="D14" s="197">
        <v>10.130000000000001</v>
      </c>
      <c r="E14" s="197">
        <v>0</v>
      </c>
      <c r="F14" s="197">
        <v>0</v>
      </c>
      <c r="G14" s="197">
        <v>16.55</v>
      </c>
      <c r="H14" s="197">
        <v>0</v>
      </c>
      <c r="I14" s="197">
        <v>0</v>
      </c>
      <c r="J14" s="197">
        <v>21.3</v>
      </c>
      <c r="K14" s="197">
        <v>5.53</v>
      </c>
      <c r="L14" s="197">
        <v>19.809999999999999</v>
      </c>
      <c r="M14" s="197">
        <v>0</v>
      </c>
      <c r="N14" s="197">
        <v>0.66</v>
      </c>
      <c r="O14" s="197">
        <v>1.7</v>
      </c>
      <c r="P14" s="197">
        <v>1.72</v>
      </c>
      <c r="Q14" s="197">
        <v>0.17</v>
      </c>
      <c r="R14" s="197">
        <v>0.36</v>
      </c>
      <c r="S14" s="197">
        <v>0.23</v>
      </c>
      <c r="T14" s="197">
        <v>0</v>
      </c>
      <c r="U14" s="197">
        <v>8.23</v>
      </c>
      <c r="V14" s="197">
        <v>0.1</v>
      </c>
      <c r="W14" s="197">
        <v>3.34</v>
      </c>
      <c r="X14" s="197">
        <v>0.84</v>
      </c>
      <c r="Y14" s="197">
        <v>0</v>
      </c>
      <c r="Z14" s="197">
        <v>1.53</v>
      </c>
      <c r="AA14" s="197">
        <v>0.63</v>
      </c>
      <c r="AB14" s="197">
        <v>0</v>
      </c>
      <c r="AC14" s="197">
        <v>1.25</v>
      </c>
      <c r="AD14" s="197">
        <v>6.82</v>
      </c>
      <c r="AE14" s="197">
        <v>0</v>
      </c>
      <c r="AF14" s="197">
        <v>0</v>
      </c>
      <c r="AG14" s="197">
        <v>16.97</v>
      </c>
      <c r="AH14" s="197">
        <v>0</v>
      </c>
      <c r="AI14" s="197">
        <v>8.84</v>
      </c>
      <c r="AJ14" s="197">
        <v>0</v>
      </c>
      <c r="AK14" s="197">
        <v>2.6</v>
      </c>
      <c r="AL14" s="197">
        <v>0</v>
      </c>
      <c r="AM14" s="197">
        <v>0</v>
      </c>
      <c r="AN14" s="197">
        <v>0</v>
      </c>
      <c r="AO14" s="197">
        <v>220.5</v>
      </c>
      <c r="AP14" s="197">
        <v>0</v>
      </c>
      <c r="AQ14" s="197">
        <v>0</v>
      </c>
      <c r="AR14" s="197">
        <v>0</v>
      </c>
      <c r="AS14" s="197">
        <v>0</v>
      </c>
      <c r="AT14" s="197">
        <v>0</v>
      </c>
      <c r="AU14" s="197">
        <v>0</v>
      </c>
      <c r="AV14" s="197">
        <v>0</v>
      </c>
      <c r="AW14" s="197">
        <v>0</v>
      </c>
      <c r="AX14" s="197">
        <v>0</v>
      </c>
      <c r="AY14" s="197">
        <v>0</v>
      </c>
    </row>
    <row r="15" spans="1:51">
      <c r="A15" t="s">
        <v>57</v>
      </c>
      <c r="B15" s="197">
        <v>0</v>
      </c>
      <c r="C15" s="197">
        <v>0</v>
      </c>
      <c r="D15" s="197">
        <v>10.130000000000001</v>
      </c>
      <c r="E15" s="197">
        <v>0</v>
      </c>
      <c r="F15" s="197">
        <v>0</v>
      </c>
      <c r="G15" s="197">
        <v>16.55</v>
      </c>
      <c r="H15" s="197">
        <v>0</v>
      </c>
      <c r="I15" s="197">
        <v>0</v>
      </c>
      <c r="J15" s="197">
        <v>21.3</v>
      </c>
      <c r="K15" s="197">
        <v>5.53</v>
      </c>
      <c r="L15" s="197">
        <v>19.79</v>
      </c>
      <c r="M15" s="197">
        <v>0</v>
      </c>
      <c r="N15" s="197">
        <v>0.66</v>
      </c>
      <c r="O15" s="197">
        <v>1.7</v>
      </c>
      <c r="P15" s="197">
        <v>1.72</v>
      </c>
      <c r="Q15" s="197">
        <v>0.17</v>
      </c>
      <c r="R15" s="197">
        <v>0.36</v>
      </c>
      <c r="S15" s="197">
        <v>0.23</v>
      </c>
      <c r="T15" s="197">
        <v>0</v>
      </c>
      <c r="U15" s="197">
        <v>8.23</v>
      </c>
      <c r="V15" s="197">
        <v>0.1</v>
      </c>
      <c r="W15" s="197">
        <v>3.34</v>
      </c>
      <c r="X15" s="197">
        <v>0.84</v>
      </c>
      <c r="Y15" s="197">
        <v>0</v>
      </c>
      <c r="Z15" s="197">
        <v>1.53</v>
      </c>
      <c r="AA15" s="197">
        <v>0.63</v>
      </c>
      <c r="AB15" s="197">
        <v>0</v>
      </c>
      <c r="AC15" s="197">
        <v>0.97</v>
      </c>
      <c r="AD15" s="197">
        <v>6.82</v>
      </c>
      <c r="AE15" s="197">
        <v>0</v>
      </c>
      <c r="AF15" s="197">
        <v>0</v>
      </c>
      <c r="AG15" s="197">
        <v>16.97</v>
      </c>
      <c r="AH15" s="197">
        <v>0</v>
      </c>
      <c r="AI15" s="197">
        <v>8.84</v>
      </c>
      <c r="AJ15" s="197">
        <v>0</v>
      </c>
      <c r="AK15" s="197">
        <v>2.6</v>
      </c>
      <c r="AL15" s="197">
        <v>0</v>
      </c>
      <c r="AM15" s="197">
        <v>0</v>
      </c>
      <c r="AN15" s="197">
        <v>0</v>
      </c>
      <c r="AO15" s="197">
        <v>220.5</v>
      </c>
      <c r="AP15" s="197">
        <v>0</v>
      </c>
      <c r="AQ15" s="197">
        <v>0</v>
      </c>
      <c r="AR15" s="197">
        <v>0</v>
      </c>
      <c r="AS15" s="197">
        <v>0</v>
      </c>
      <c r="AT15" s="197">
        <v>0</v>
      </c>
      <c r="AU15" s="197">
        <v>0</v>
      </c>
      <c r="AV15" s="197">
        <v>0</v>
      </c>
      <c r="AW15" s="197">
        <v>0</v>
      </c>
      <c r="AX15" s="197">
        <v>0</v>
      </c>
      <c r="AY15" s="197">
        <v>0</v>
      </c>
    </row>
    <row r="16" spans="1:51">
      <c r="A16" t="s">
        <v>58</v>
      </c>
      <c r="B16" s="197">
        <v>0</v>
      </c>
      <c r="C16" s="197">
        <v>0</v>
      </c>
      <c r="D16" s="197">
        <v>10.130000000000001</v>
      </c>
      <c r="E16" s="197">
        <v>0</v>
      </c>
      <c r="F16" s="197">
        <v>0</v>
      </c>
      <c r="G16" s="197">
        <v>16.55</v>
      </c>
      <c r="H16" s="197">
        <v>0</v>
      </c>
      <c r="I16" s="197">
        <v>0</v>
      </c>
      <c r="J16" s="197">
        <v>21.3</v>
      </c>
      <c r="K16" s="197">
        <v>5.53</v>
      </c>
      <c r="L16" s="197">
        <v>19.79</v>
      </c>
      <c r="M16" s="197">
        <v>0</v>
      </c>
      <c r="N16" s="197">
        <v>0.66</v>
      </c>
      <c r="O16" s="197">
        <v>1.7</v>
      </c>
      <c r="P16" s="197">
        <v>1.72</v>
      </c>
      <c r="Q16" s="197">
        <v>0.17</v>
      </c>
      <c r="R16" s="197">
        <v>0.36</v>
      </c>
      <c r="S16" s="197">
        <v>0.23</v>
      </c>
      <c r="T16" s="197">
        <v>0</v>
      </c>
      <c r="U16" s="197">
        <v>8.23</v>
      </c>
      <c r="V16" s="197">
        <v>0.1</v>
      </c>
      <c r="W16" s="197">
        <v>3.34</v>
      </c>
      <c r="X16" s="197">
        <v>0.84</v>
      </c>
      <c r="Y16" s="197">
        <v>0</v>
      </c>
      <c r="Z16" s="197">
        <v>1.53</v>
      </c>
      <c r="AA16" s="197">
        <v>0.63</v>
      </c>
      <c r="AB16" s="197">
        <v>0</v>
      </c>
      <c r="AC16" s="197">
        <v>0.97</v>
      </c>
      <c r="AD16" s="197">
        <v>6.82</v>
      </c>
      <c r="AE16" s="197">
        <v>0</v>
      </c>
      <c r="AF16" s="197">
        <v>0</v>
      </c>
      <c r="AG16" s="197">
        <v>16.97</v>
      </c>
      <c r="AH16" s="197">
        <v>0</v>
      </c>
      <c r="AI16" s="197">
        <v>8.84</v>
      </c>
      <c r="AJ16" s="197">
        <v>0</v>
      </c>
      <c r="AK16" s="197">
        <v>2.6</v>
      </c>
      <c r="AL16" s="197">
        <v>0</v>
      </c>
      <c r="AM16" s="197">
        <v>0</v>
      </c>
      <c r="AN16" s="197">
        <v>0</v>
      </c>
      <c r="AO16" s="197">
        <v>220.5</v>
      </c>
      <c r="AP16" s="197">
        <v>0</v>
      </c>
      <c r="AQ16" s="197">
        <v>0</v>
      </c>
      <c r="AR16" s="197">
        <v>0</v>
      </c>
      <c r="AS16" s="197">
        <v>0</v>
      </c>
      <c r="AT16" s="197">
        <v>0</v>
      </c>
      <c r="AU16" s="197">
        <v>0</v>
      </c>
      <c r="AV16" s="197">
        <v>0</v>
      </c>
      <c r="AW16" s="197">
        <v>0</v>
      </c>
      <c r="AX16" s="197">
        <v>0</v>
      </c>
      <c r="AY16" s="197">
        <v>0</v>
      </c>
    </row>
    <row r="17" spans="1:51">
      <c r="A17" t="s">
        <v>59</v>
      </c>
      <c r="B17" s="197">
        <v>0</v>
      </c>
      <c r="C17" s="197">
        <v>0</v>
      </c>
      <c r="D17" s="197">
        <v>10.130000000000001</v>
      </c>
      <c r="E17" s="197">
        <v>0</v>
      </c>
      <c r="F17" s="197">
        <v>0</v>
      </c>
      <c r="G17" s="197">
        <v>16.55</v>
      </c>
      <c r="H17" s="197">
        <v>0</v>
      </c>
      <c r="I17" s="197">
        <v>0</v>
      </c>
      <c r="J17" s="197">
        <v>21.3</v>
      </c>
      <c r="K17" s="197">
        <v>5.53</v>
      </c>
      <c r="L17" s="197">
        <v>18.2</v>
      </c>
      <c r="M17" s="197">
        <v>0</v>
      </c>
      <c r="N17" s="197">
        <v>0.66</v>
      </c>
      <c r="O17" s="197">
        <v>1.7</v>
      </c>
      <c r="P17" s="197">
        <v>1.72</v>
      </c>
      <c r="Q17" s="197">
        <v>0.17</v>
      </c>
      <c r="R17" s="197">
        <v>0.36</v>
      </c>
      <c r="S17" s="197">
        <v>0.23</v>
      </c>
      <c r="T17" s="197">
        <v>0</v>
      </c>
      <c r="U17" s="197">
        <v>8.23</v>
      </c>
      <c r="V17" s="197">
        <v>0.1</v>
      </c>
      <c r="W17" s="197">
        <v>3.34</v>
      </c>
      <c r="X17" s="197">
        <v>0.84</v>
      </c>
      <c r="Y17" s="197">
        <v>0</v>
      </c>
      <c r="Z17" s="197">
        <v>1.53</v>
      </c>
      <c r="AA17" s="197">
        <v>0.63</v>
      </c>
      <c r="AB17" s="197">
        <v>0</v>
      </c>
      <c r="AC17" s="197">
        <v>0.97</v>
      </c>
      <c r="AD17" s="197">
        <v>6.82</v>
      </c>
      <c r="AE17" s="197">
        <v>0</v>
      </c>
      <c r="AF17" s="197">
        <v>0</v>
      </c>
      <c r="AG17" s="197">
        <v>16.97</v>
      </c>
      <c r="AH17" s="197">
        <v>0</v>
      </c>
      <c r="AI17" s="197">
        <v>8.84</v>
      </c>
      <c r="AJ17" s="197">
        <v>0</v>
      </c>
      <c r="AK17" s="197">
        <v>2.6</v>
      </c>
      <c r="AL17" s="197">
        <v>0</v>
      </c>
      <c r="AM17" s="197">
        <v>0</v>
      </c>
      <c r="AN17" s="197">
        <v>0</v>
      </c>
      <c r="AO17" s="197">
        <v>220.5</v>
      </c>
      <c r="AP17" s="197">
        <v>0</v>
      </c>
      <c r="AQ17" s="197">
        <v>0</v>
      </c>
      <c r="AR17" s="197">
        <v>0</v>
      </c>
      <c r="AS17" s="197">
        <v>0</v>
      </c>
      <c r="AT17" s="197">
        <v>0</v>
      </c>
      <c r="AU17" s="197">
        <v>0</v>
      </c>
      <c r="AV17" s="197">
        <v>0</v>
      </c>
      <c r="AW17" s="197">
        <v>0</v>
      </c>
      <c r="AX17" s="197">
        <v>0</v>
      </c>
      <c r="AY17" s="197">
        <v>0</v>
      </c>
    </row>
    <row r="18" spans="1:51">
      <c r="A18" t="s">
        <v>60</v>
      </c>
      <c r="B18" s="197">
        <v>0</v>
      </c>
      <c r="C18" s="197">
        <v>0</v>
      </c>
      <c r="D18" s="197">
        <v>10.130000000000001</v>
      </c>
      <c r="E18" s="197">
        <v>0</v>
      </c>
      <c r="F18" s="197">
        <v>0</v>
      </c>
      <c r="G18" s="197">
        <v>16.55</v>
      </c>
      <c r="H18" s="197">
        <v>0</v>
      </c>
      <c r="I18" s="197">
        <v>0</v>
      </c>
      <c r="J18" s="197">
        <v>21.3</v>
      </c>
      <c r="K18" s="197">
        <v>5.53</v>
      </c>
      <c r="L18" s="197">
        <v>19.79</v>
      </c>
      <c r="M18" s="197">
        <v>0</v>
      </c>
      <c r="N18" s="197">
        <v>0.66</v>
      </c>
      <c r="O18" s="197">
        <v>1.7</v>
      </c>
      <c r="P18" s="197">
        <v>1.72</v>
      </c>
      <c r="Q18" s="197">
        <v>0.17</v>
      </c>
      <c r="R18" s="197">
        <v>0.36</v>
      </c>
      <c r="S18" s="197">
        <v>0.23</v>
      </c>
      <c r="T18" s="197">
        <v>0</v>
      </c>
      <c r="U18" s="197">
        <v>8.23</v>
      </c>
      <c r="V18" s="197">
        <v>0.1</v>
      </c>
      <c r="W18" s="197">
        <v>3.34</v>
      </c>
      <c r="X18" s="197">
        <v>0.84</v>
      </c>
      <c r="Y18" s="197">
        <v>0</v>
      </c>
      <c r="Z18" s="197">
        <v>1.53</v>
      </c>
      <c r="AA18" s="197">
        <v>0.63</v>
      </c>
      <c r="AB18" s="197">
        <v>0</v>
      </c>
      <c r="AC18" s="197">
        <v>0.97</v>
      </c>
      <c r="AD18" s="197">
        <v>6.82</v>
      </c>
      <c r="AE18" s="197">
        <v>0</v>
      </c>
      <c r="AF18" s="197">
        <v>0</v>
      </c>
      <c r="AG18" s="197">
        <v>16.97</v>
      </c>
      <c r="AH18" s="197">
        <v>0</v>
      </c>
      <c r="AI18" s="197">
        <v>8.84</v>
      </c>
      <c r="AJ18" s="197">
        <v>0</v>
      </c>
      <c r="AK18" s="197">
        <v>2.6</v>
      </c>
      <c r="AL18" s="197">
        <v>0</v>
      </c>
      <c r="AM18" s="197">
        <v>0</v>
      </c>
      <c r="AN18" s="197">
        <v>0</v>
      </c>
      <c r="AO18" s="197">
        <v>220.5</v>
      </c>
      <c r="AP18" s="197">
        <v>0</v>
      </c>
      <c r="AQ18" s="197">
        <v>0</v>
      </c>
      <c r="AR18" s="197">
        <v>0</v>
      </c>
      <c r="AS18" s="197">
        <v>0</v>
      </c>
      <c r="AT18" s="197">
        <v>0</v>
      </c>
      <c r="AU18" s="197">
        <v>0</v>
      </c>
      <c r="AV18" s="197">
        <v>0</v>
      </c>
      <c r="AW18" s="197">
        <v>0</v>
      </c>
      <c r="AX18" s="197">
        <v>0</v>
      </c>
      <c r="AY18" s="197">
        <v>0</v>
      </c>
    </row>
    <row r="19" spans="1:51">
      <c r="A19" t="s">
        <v>61</v>
      </c>
      <c r="B19" s="197">
        <v>0</v>
      </c>
      <c r="C19" s="197">
        <v>0</v>
      </c>
      <c r="D19" s="197">
        <v>10.130000000000001</v>
      </c>
      <c r="E19" s="197">
        <v>0</v>
      </c>
      <c r="F19" s="197">
        <v>0</v>
      </c>
      <c r="G19" s="197">
        <v>16.55</v>
      </c>
      <c r="H19" s="197">
        <v>0</v>
      </c>
      <c r="I19" s="197">
        <v>0</v>
      </c>
      <c r="J19" s="197">
        <v>21.3</v>
      </c>
      <c r="K19" s="197">
        <v>5.53</v>
      </c>
      <c r="L19" s="197">
        <v>19.79</v>
      </c>
      <c r="M19" s="197">
        <v>0</v>
      </c>
      <c r="N19" s="197">
        <v>0.66</v>
      </c>
      <c r="O19" s="197">
        <v>1.7</v>
      </c>
      <c r="P19" s="197">
        <v>1.72</v>
      </c>
      <c r="Q19" s="197">
        <v>0.17</v>
      </c>
      <c r="R19" s="197">
        <v>0.36</v>
      </c>
      <c r="S19" s="197">
        <v>0.23</v>
      </c>
      <c r="T19" s="197">
        <v>0</v>
      </c>
      <c r="U19" s="197">
        <v>8.23</v>
      </c>
      <c r="V19" s="197">
        <v>0.1</v>
      </c>
      <c r="W19" s="197">
        <v>3.34</v>
      </c>
      <c r="X19" s="197">
        <v>0.84</v>
      </c>
      <c r="Y19" s="197">
        <v>0</v>
      </c>
      <c r="Z19" s="197">
        <v>1.53</v>
      </c>
      <c r="AA19" s="197">
        <v>0.63</v>
      </c>
      <c r="AB19" s="197">
        <v>0</v>
      </c>
      <c r="AC19" s="197">
        <v>0.97</v>
      </c>
      <c r="AD19" s="197">
        <v>6.82</v>
      </c>
      <c r="AE19" s="197">
        <v>0</v>
      </c>
      <c r="AF19" s="197">
        <v>0</v>
      </c>
      <c r="AG19" s="197">
        <v>16.97</v>
      </c>
      <c r="AH19" s="197">
        <v>0</v>
      </c>
      <c r="AI19" s="197">
        <v>8.84</v>
      </c>
      <c r="AJ19" s="197">
        <v>0</v>
      </c>
      <c r="AK19" s="197">
        <v>2.6</v>
      </c>
      <c r="AL19" s="197">
        <v>0</v>
      </c>
      <c r="AM19" s="197">
        <v>0</v>
      </c>
      <c r="AN19" s="197">
        <v>0</v>
      </c>
      <c r="AO19" s="197">
        <v>220.5</v>
      </c>
      <c r="AP19" s="197">
        <v>0</v>
      </c>
      <c r="AQ19" s="197">
        <v>0</v>
      </c>
      <c r="AR19" s="197">
        <v>0</v>
      </c>
      <c r="AS19" s="197">
        <v>0</v>
      </c>
      <c r="AT19" s="197">
        <v>0</v>
      </c>
      <c r="AU19" s="197">
        <v>0</v>
      </c>
      <c r="AV19" s="197">
        <v>0</v>
      </c>
      <c r="AW19" s="197">
        <v>0</v>
      </c>
      <c r="AX19" s="197">
        <v>0</v>
      </c>
      <c r="AY19" s="197">
        <v>0</v>
      </c>
    </row>
    <row r="20" spans="1:51">
      <c r="A20" t="s">
        <v>62</v>
      </c>
      <c r="B20" s="197">
        <v>0</v>
      </c>
      <c r="C20" s="197">
        <v>0</v>
      </c>
      <c r="D20" s="197">
        <v>10.130000000000001</v>
      </c>
      <c r="E20" s="197">
        <v>0</v>
      </c>
      <c r="F20" s="197">
        <v>0</v>
      </c>
      <c r="G20" s="197">
        <v>16.55</v>
      </c>
      <c r="H20" s="197">
        <v>0</v>
      </c>
      <c r="I20" s="197">
        <v>0</v>
      </c>
      <c r="J20" s="197">
        <v>21.3</v>
      </c>
      <c r="K20" s="197">
        <v>5.53</v>
      </c>
      <c r="L20" s="197">
        <v>19.79</v>
      </c>
      <c r="M20" s="197">
        <v>0</v>
      </c>
      <c r="N20" s="197">
        <v>0.66</v>
      </c>
      <c r="O20" s="197">
        <v>1.7</v>
      </c>
      <c r="P20" s="197">
        <v>1.72</v>
      </c>
      <c r="Q20" s="197">
        <v>0.17</v>
      </c>
      <c r="R20" s="197">
        <v>0.36</v>
      </c>
      <c r="S20" s="197">
        <v>0.23</v>
      </c>
      <c r="T20" s="197">
        <v>0</v>
      </c>
      <c r="U20" s="197">
        <v>8.23</v>
      </c>
      <c r="V20" s="197">
        <v>0.1</v>
      </c>
      <c r="W20" s="197">
        <v>3.34</v>
      </c>
      <c r="X20" s="197">
        <v>0.84</v>
      </c>
      <c r="Y20" s="197">
        <v>0</v>
      </c>
      <c r="Z20" s="197">
        <v>1.53</v>
      </c>
      <c r="AA20" s="197">
        <v>0.63</v>
      </c>
      <c r="AB20" s="197">
        <v>0</v>
      </c>
      <c r="AC20" s="197">
        <v>0.97</v>
      </c>
      <c r="AD20" s="197">
        <v>6.82</v>
      </c>
      <c r="AE20" s="197">
        <v>0</v>
      </c>
      <c r="AF20" s="197">
        <v>0</v>
      </c>
      <c r="AG20" s="197">
        <v>17.45</v>
      </c>
      <c r="AH20" s="197">
        <v>0</v>
      </c>
      <c r="AI20" s="197">
        <v>8.84</v>
      </c>
      <c r="AJ20" s="197">
        <v>0</v>
      </c>
      <c r="AK20" s="197">
        <v>2.6</v>
      </c>
      <c r="AL20" s="197">
        <v>0</v>
      </c>
      <c r="AM20" s="197">
        <v>0</v>
      </c>
      <c r="AN20" s="197">
        <v>0</v>
      </c>
      <c r="AO20" s="197">
        <v>220.5</v>
      </c>
      <c r="AP20" s="197">
        <v>0</v>
      </c>
      <c r="AQ20" s="197">
        <v>0</v>
      </c>
      <c r="AR20" s="197">
        <v>0</v>
      </c>
      <c r="AS20" s="197">
        <v>0</v>
      </c>
      <c r="AT20" s="197">
        <v>0</v>
      </c>
      <c r="AU20" s="197">
        <v>0</v>
      </c>
      <c r="AV20" s="197">
        <v>0</v>
      </c>
      <c r="AW20" s="197">
        <v>0</v>
      </c>
      <c r="AX20" s="197">
        <v>0</v>
      </c>
      <c r="AY20" s="197">
        <v>0</v>
      </c>
    </row>
    <row r="21" spans="1:51">
      <c r="A21" t="s">
        <v>63</v>
      </c>
      <c r="B21" s="197">
        <v>0</v>
      </c>
      <c r="C21" s="197">
        <v>0</v>
      </c>
      <c r="D21" s="197">
        <v>10.130000000000001</v>
      </c>
      <c r="E21" s="197">
        <v>0</v>
      </c>
      <c r="F21" s="197">
        <v>0</v>
      </c>
      <c r="G21" s="197">
        <v>16.55</v>
      </c>
      <c r="H21" s="197">
        <v>0</v>
      </c>
      <c r="I21" s="197">
        <v>0</v>
      </c>
      <c r="J21" s="197">
        <v>21.3</v>
      </c>
      <c r="K21" s="197">
        <v>5.53</v>
      </c>
      <c r="L21" s="197">
        <v>19.79</v>
      </c>
      <c r="M21" s="197">
        <v>0</v>
      </c>
      <c r="N21" s="197">
        <v>0.66</v>
      </c>
      <c r="O21" s="197">
        <v>1.7</v>
      </c>
      <c r="P21" s="197">
        <v>1.72</v>
      </c>
      <c r="Q21" s="197">
        <v>0.17</v>
      </c>
      <c r="R21" s="197">
        <v>0.36</v>
      </c>
      <c r="S21" s="197">
        <v>0.23</v>
      </c>
      <c r="T21" s="197">
        <v>0</v>
      </c>
      <c r="U21" s="197">
        <v>8.23</v>
      </c>
      <c r="V21" s="197">
        <v>0.1</v>
      </c>
      <c r="W21" s="197">
        <v>2.72</v>
      </c>
      <c r="X21" s="197">
        <v>0.84</v>
      </c>
      <c r="Y21" s="197">
        <v>0</v>
      </c>
      <c r="Z21" s="197">
        <v>1.53</v>
      </c>
      <c r="AA21" s="197">
        <v>0.63</v>
      </c>
      <c r="AB21" s="197">
        <v>0</v>
      </c>
      <c r="AC21" s="197">
        <v>0.97</v>
      </c>
      <c r="AD21" s="197">
        <v>6.82</v>
      </c>
      <c r="AE21" s="197">
        <v>0</v>
      </c>
      <c r="AF21" s="197">
        <v>0</v>
      </c>
      <c r="AG21" s="197">
        <v>17.45</v>
      </c>
      <c r="AH21" s="197">
        <v>0</v>
      </c>
      <c r="AI21" s="197">
        <v>8.84</v>
      </c>
      <c r="AJ21" s="197">
        <v>0</v>
      </c>
      <c r="AK21" s="197">
        <v>2.6</v>
      </c>
      <c r="AL21" s="197">
        <v>0</v>
      </c>
      <c r="AM21" s="197">
        <v>0</v>
      </c>
      <c r="AN21" s="197">
        <v>0</v>
      </c>
      <c r="AO21" s="197">
        <v>220.5</v>
      </c>
      <c r="AP21" s="197">
        <v>0</v>
      </c>
      <c r="AQ21" s="197">
        <v>0</v>
      </c>
      <c r="AR21" s="197">
        <v>0</v>
      </c>
      <c r="AS21" s="197">
        <v>0</v>
      </c>
      <c r="AT21" s="197">
        <v>0</v>
      </c>
      <c r="AU21" s="197">
        <v>0</v>
      </c>
      <c r="AV21" s="197">
        <v>0</v>
      </c>
      <c r="AW21" s="197">
        <v>0</v>
      </c>
      <c r="AX21" s="197">
        <v>0</v>
      </c>
      <c r="AY21" s="197">
        <v>0</v>
      </c>
    </row>
    <row r="22" spans="1:51">
      <c r="A22" t="s">
        <v>64</v>
      </c>
      <c r="B22" s="197">
        <v>0</v>
      </c>
      <c r="C22" s="197">
        <v>0</v>
      </c>
      <c r="D22" s="197">
        <v>10.130000000000001</v>
      </c>
      <c r="E22" s="197">
        <v>0</v>
      </c>
      <c r="F22" s="197">
        <v>0</v>
      </c>
      <c r="G22" s="197">
        <v>16.55</v>
      </c>
      <c r="H22" s="197">
        <v>0</v>
      </c>
      <c r="I22" s="197">
        <v>0</v>
      </c>
      <c r="J22" s="197">
        <v>21.3</v>
      </c>
      <c r="K22" s="197">
        <v>5.53</v>
      </c>
      <c r="L22" s="197">
        <v>19.79</v>
      </c>
      <c r="M22" s="197">
        <v>0</v>
      </c>
      <c r="N22" s="197">
        <v>0.66</v>
      </c>
      <c r="O22" s="197">
        <v>1.7</v>
      </c>
      <c r="P22" s="197">
        <v>1.72</v>
      </c>
      <c r="Q22" s="197">
        <v>0.17</v>
      </c>
      <c r="R22" s="197">
        <v>0.36</v>
      </c>
      <c r="S22" s="197">
        <v>0.23</v>
      </c>
      <c r="T22" s="197">
        <v>0</v>
      </c>
      <c r="U22" s="197">
        <v>8.23</v>
      </c>
      <c r="V22" s="197">
        <v>0.1</v>
      </c>
      <c r="W22" s="197">
        <v>2.72</v>
      </c>
      <c r="X22" s="197">
        <v>0.84</v>
      </c>
      <c r="Y22" s="197">
        <v>0</v>
      </c>
      <c r="Z22" s="197">
        <v>1.53</v>
      </c>
      <c r="AA22" s="197">
        <v>0.63</v>
      </c>
      <c r="AB22" s="197">
        <v>0</v>
      </c>
      <c r="AC22" s="197">
        <v>0.97</v>
      </c>
      <c r="AD22" s="197">
        <v>6.82</v>
      </c>
      <c r="AE22" s="197">
        <v>0</v>
      </c>
      <c r="AF22" s="197">
        <v>0</v>
      </c>
      <c r="AG22" s="197">
        <v>17.45</v>
      </c>
      <c r="AH22" s="197">
        <v>0</v>
      </c>
      <c r="AI22" s="197">
        <v>8.84</v>
      </c>
      <c r="AJ22" s="197">
        <v>0</v>
      </c>
      <c r="AK22" s="197">
        <v>2.6</v>
      </c>
      <c r="AL22" s="197">
        <v>0</v>
      </c>
      <c r="AM22" s="197">
        <v>0</v>
      </c>
      <c r="AN22" s="197">
        <v>0</v>
      </c>
      <c r="AO22" s="197">
        <v>220.5</v>
      </c>
      <c r="AP22" s="197">
        <v>0</v>
      </c>
      <c r="AQ22" s="197">
        <v>0</v>
      </c>
      <c r="AR22" s="197">
        <v>0</v>
      </c>
      <c r="AS22" s="197">
        <v>0</v>
      </c>
      <c r="AT22" s="197">
        <v>0</v>
      </c>
      <c r="AU22" s="197">
        <v>0</v>
      </c>
      <c r="AV22" s="197">
        <v>0</v>
      </c>
      <c r="AW22" s="197">
        <v>0</v>
      </c>
      <c r="AX22" s="197">
        <v>0</v>
      </c>
      <c r="AY22" s="197">
        <v>0</v>
      </c>
    </row>
    <row r="23" spans="1:51">
      <c r="A23" t="s">
        <v>65</v>
      </c>
      <c r="B23" s="197">
        <v>0</v>
      </c>
      <c r="C23" s="197">
        <v>0</v>
      </c>
      <c r="D23" s="197">
        <v>10.130000000000001</v>
      </c>
      <c r="E23" s="197">
        <v>0</v>
      </c>
      <c r="F23" s="197">
        <v>0</v>
      </c>
      <c r="G23" s="197">
        <v>16.55</v>
      </c>
      <c r="H23" s="197">
        <v>0</v>
      </c>
      <c r="I23" s="197">
        <v>0</v>
      </c>
      <c r="J23" s="197">
        <v>21.3</v>
      </c>
      <c r="K23" s="197">
        <v>5.53</v>
      </c>
      <c r="L23" s="197">
        <v>25.39</v>
      </c>
      <c r="M23" s="197">
        <v>0</v>
      </c>
      <c r="N23" s="197">
        <v>0.66</v>
      </c>
      <c r="O23" s="197">
        <v>1.7</v>
      </c>
      <c r="P23" s="197">
        <v>1.72</v>
      </c>
      <c r="Q23" s="197">
        <v>0.17</v>
      </c>
      <c r="R23" s="197">
        <v>0.36</v>
      </c>
      <c r="S23" s="197">
        <v>0.23</v>
      </c>
      <c r="T23" s="197">
        <v>0</v>
      </c>
      <c r="U23" s="197">
        <v>8.23</v>
      </c>
      <c r="V23" s="197">
        <v>0.1</v>
      </c>
      <c r="W23" s="197">
        <v>0.34</v>
      </c>
      <c r="X23" s="197">
        <v>0.84</v>
      </c>
      <c r="Y23" s="197">
        <v>0</v>
      </c>
      <c r="Z23" s="197">
        <v>1.53</v>
      </c>
      <c r="AA23" s="197">
        <v>0.63</v>
      </c>
      <c r="AB23" s="197">
        <v>0</v>
      </c>
      <c r="AC23" s="197">
        <v>0.97</v>
      </c>
      <c r="AD23" s="197">
        <v>6.82</v>
      </c>
      <c r="AE23" s="197">
        <v>0</v>
      </c>
      <c r="AF23" s="197">
        <v>0</v>
      </c>
      <c r="AG23" s="197">
        <v>17.45</v>
      </c>
      <c r="AH23" s="197">
        <v>0</v>
      </c>
      <c r="AI23" s="197">
        <v>8.84</v>
      </c>
      <c r="AJ23" s="197">
        <v>0</v>
      </c>
      <c r="AK23" s="197">
        <v>2.6</v>
      </c>
      <c r="AL23" s="197">
        <v>0</v>
      </c>
      <c r="AM23" s="197">
        <v>0</v>
      </c>
      <c r="AN23" s="197">
        <v>0</v>
      </c>
      <c r="AO23" s="197">
        <v>220.5</v>
      </c>
      <c r="AP23" s="197">
        <v>0</v>
      </c>
      <c r="AQ23" s="197">
        <v>0</v>
      </c>
      <c r="AR23" s="197">
        <v>0</v>
      </c>
      <c r="AS23" s="197">
        <v>0</v>
      </c>
      <c r="AT23" s="197">
        <v>0</v>
      </c>
      <c r="AU23" s="197">
        <v>0</v>
      </c>
      <c r="AV23" s="197">
        <v>0</v>
      </c>
      <c r="AW23" s="197">
        <v>0</v>
      </c>
      <c r="AX23" s="197">
        <v>0</v>
      </c>
      <c r="AY23" s="197">
        <v>0</v>
      </c>
    </row>
    <row r="24" spans="1:51">
      <c r="A24" t="s">
        <v>66</v>
      </c>
      <c r="B24" s="197">
        <v>0</v>
      </c>
      <c r="C24" s="197">
        <v>0</v>
      </c>
      <c r="D24" s="197">
        <v>10.130000000000001</v>
      </c>
      <c r="E24" s="197">
        <v>0</v>
      </c>
      <c r="F24" s="197">
        <v>0</v>
      </c>
      <c r="G24" s="197">
        <v>16.55</v>
      </c>
      <c r="H24" s="197">
        <v>0</v>
      </c>
      <c r="I24" s="197">
        <v>0</v>
      </c>
      <c r="J24" s="197">
        <v>21.3</v>
      </c>
      <c r="K24" s="197">
        <v>5.53</v>
      </c>
      <c r="L24" s="197">
        <v>19.78</v>
      </c>
      <c r="M24" s="197">
        <v>0</v>
      </c>
      <c r="N24" s="197">
        <v>0.66</v>
      </c>
      <c r="O24" s="197">
        <v>1.7</v>
      </c>
      <c r="P24" s="197">
        <v>1.72</v>
      </c>
      <c r="Q24" s="197">
        <v>0.17</v>
      </c>
      <c r="R24" s="197">
        <v>0.36</v>
      </c>
      <c r="S24" s="197">
        <v>0.23</v>
      </c>
      <c r="T24" s="197">
        <v>0</v>
      </c>
      <c r="U24" s="197">
        <v>8.23</v>
      </c>
      <c r="V24" s="197">
        <v>0.1</v>
      </c>
      <c r="W24" s="197">
        <v>0.34</v>
      </c>
      <c r="X24" s="197">
        <v>0.84</v>
      </c>
      <c r="Y24" s="197">
        <v>0</v>
      </c>
      <c r="Z24" s="197">
        <v>1.53</v>
      </c>
      <c r="AA24" s="197">
        <v>0.63</v>
      </c>
      <c r="AB24" s="197">
        <v>0</v>
      </c>
      <c r="AC24" s="197">
        <v>0.97</v>
      </c>
      <c r="AD24" s="197">
        <v>6.82</v>
      </c>
      <c r="AE24" s="197">
        <v>0</v>
      </c>
      <c r="AF24" s="197">
        <v>0</v>
      </c>
      <c r="AG24" s="197">
        <v>17.45</v>
      </c>
      <c r="AH24" s="197">
        <v>0</v>
      </c>
      <c r="AI24" s="197">
        <v>8.84</v>
      </c>
      <c r="AJ24" s="197">
        <v>0</v>
      </c>
      <c r="AK24" s="197">
        <v>2.6</v>
      </c>
      <c r="AL24" s="197">
        <v>0</v>
      </c>
      <c r="AM24" s="197">
        <v>0</v>
      </c>
      <c r="AN24" s="197">
        <v>0</v>
      </c>
      <c r="AO24" s="197">
        <v>220.5</v>
      </c>
      <c r="AP24" s="197">
        <v>0</v>
      </c>
      <c r="AQ24" s="197">
        <v>0</v>
      </c>
      <c r="AR24" s="197">
        <v>0</v>
      </c>
      <c r="AS24" s="197">
        <v>0</v>
      </c>
      <c r="AT24" s="197">
        <v>0</v>
      </c>
      <c r="AU24" s="197">
        <v>0</v>
      </c>
      <c r="AV24" s="197">
        <v>0</v>
      </c>
      <c r="AW24" s="197">
        <v>0</v>
      </c>
      <c r="AX24" s="197">
        <v>0</v>
      </c>
      <c r="AY24" s="197">
        <v>0</v>
      </c>
    </row>
    <row r="25" spans="1:51">
      <c r="A25" t="s">
        <v>67</v>
      </c>
      <c r="B25" s="197">
        <v>0</v>
      </c>
      <c r="C25" s="197">
        <v>0</v>
      </c>
      <c r="D25" s="197">
        <v>10.130000000000001</v>
      </c>
      <c r="E25" s="197">
        <v>0</v>
      </c>
      <c r="F25" s="197">
        <v>0</v>
      </c>
      <c r="G25" s="197">
        <v>16.55</v>
      </c>
      <c r="H25" s="197">
        <v>0</v>
      </c>
      <c r="I25" s="197">
        <v>0</v>
      </c>
      <c r="J25" s="197">
        <v>21.3</v>
      </c>
      <c r="K25" s="197">
        <v>5.53</v>
      </c>
      <c r="L25" s="197">
        <v>19.78</v>
      </c>
      <c r="M25" s="197">
        <v>0</v>
      </c>
      <c r="N25" s="197">
        <v>0.66</v>
      </c>
      <c r="O25" s="197">
        <v>1.7</v>
      </c>
      <c r="P25" s="197">
        <v>1.72</v>
      </c>
      <c r="Q25" s="197">
        <v>0.17</v>
      </c>
      <c r="R25" s="197">
        <v>0.36</v>
      </c>
      <c r="S25" s="197">
        <v>0.23</v>
      </c>
      <c r="T25" s="197">
        <v>0</v>
      </c>
      <c r="U25" s="197">
        <v>8.23</v>
      </c>
      <c r="V25" s="197">
        <v>0.1</v>
      </c>
      <c r="W25" s="197">
        <v>0.34</v>
      </c>
      <c r="X25" s="197">
        <v>0.84</v>
      </c>
      <c r="Y25" s="197">
        <v>0</v>
      </c>
      <c r="Z25" s="197">
        <v>1.53</v>
      </c>
      <c r="AA25" s="197">
        <v>0.63</v>
      </c>
      <c r="AB25" s="197">
        <v>0</v>
      </c>
      <c r="AC25" s="197">
        <v>0.97</v>
      </c>
      <c r="AD25" s="197">
        <v>6.82</v>
      </c>
      <c r="AE25" s="197">
        <v>0</v>
      </c>
      <c r="AF25" s="197">
        <v>0</v>
      </c>
      <c r="AG25" s="197">
        <v>17.45</v>
      </c>
      <c r="AH25" s="197">
        <v>0</v>
      </c>
      <c r="AI25" s="197">
        <v>8.84</v>
      </c>
      <c r="AJ25" s="197">
        <v>0</v>
      </c>
      <c r="AK25" s="197">
        <v>2.6</v>
      </c>
      <c r="AL25" s="197">
        <v>0</v>
      </c>
      <c r="AM25" s="197">
        <v>0</v>
      </c>
      <c r="AN25" s="197">
        <v>0</v>
      </c>
      <c r="AO25" s="197">
        <v>220.5</v>
      </c>
      <c r="AP25" s="197">
        <v>0</v>
      </c>
      <c r="AQ25" s="197">
        <v>0</v>
      </c>
      <c r="AR25" s="197">
        <v>0</v>
      </c>
      <c r="AS25" s="197">
        <v>0</v>
      </c>
      <c r="AT25" s="197">
        <v>0</v>
      </c>
      <c r="AU25" s="197">
        <v>0</v>
      </c>
      <c r="AV25" s="197">
        <v>0</v>
      </c>
      <c r="AW25" s="197">
        <v>0</v>
      </c>
      <c r="AX25" s="197">
        <v>0</v>
      </c>
      <c r="AY25" s="197">
        <v>0</v>
      </c>
    </row>
    <row r="26" spans="1:51">
      <c r="A26" t="s">
        <v>68</v>
      </c>
      <c r="B26" s="197">
        <v>0</v>
      </c>
      <c r="C26" s="197">
        <v>0</v>
      </c>
      <c r="D26" s="197">
        <v>10.130000000000001</v>
      </c>
      <c r="E26" s="197">
        <v>0</v>
      </c>
      <c r="F26" s="197">
        <v>0</v>
      </c>
      <c r="G26" s="197">
        <v>16.55</v>
      </c>
      <c r="H26" s="197">
        <v>0</v>
      </c>
      <c r="I26" s="197">
        <v>0</v>
      </c>
      <c r="J26" s="197">
        <v>21.3</v>
      </c>
      <c r="K26" s="197">
        <v>5.53</v>
      </c>
      <c r="L26" s="197">
        <v>19.78</v>
      </c>
      <c r="M26" s="197">
        <v>0</v>
      </c>
      <c r="N26" s="197">
        <v>0.66</v>
      </c>
      <c r="O26" s="197">
        <v>1.7</v>
      </c>
      <c r="P26" s="197">
        <v>1.72</v>
      </c>
      <c r="Q26" s="197">
        <v>0.17</v>
      </c>
      <c r="R26" s="197">
        <v>0.36</v>
      </c>
      <c r="S26" s="197">
        <v>0.23</v>
      </c>
      <c r="T26" s="197">
        <v>0</v>
      </c>
      <c r="U26" s="197">
        <v>8.23</v>
      </c>
      <c r="V26" s="197">
        <v>0.1</v>
      </c>
      <c r="W26" s="197">
        <v>0.34</v>
      </c>
      <c r="X26" s="197">
        <v>0.84</v>
      </c>
      <c r="Y26" s="197">
        <v>0</v>
      </c>
      <c r="Z26" s="197">
        <v>1.53</v>
      </c>
      <c r="AA26" s="197">
        <v>0.63</v>
      </c>
      <c r="AB26" s="197">
        <v>0</v>
      </c>
      <c r="AC26" s="197">
        <v>0.97</v>
      </c>
      <c r="AD26" s="197">
        <v>6.82</v>
      </c>
      <c r="AE26" s="197">
        <v>0</v>
      </c>
      <c r="AF26" s="197">
        <v>0</v>
      </c>
      <c r="AG26" s="197">
        <v>17.45</v>
      </c>
      <c r="AH26" s="197">
        <v>0</v>
      </c>
      <c r="AI26" s="197">
        <v>8.84</v>
      </c>
      <c r="AJ26" s="197">
        <v>0</v>
      </c>
      <c r="AK26" s="197">
        <v>2.6</v>
      </c>
      <c r="AL26" s="197">
        <v>0</v>
      </c>
      <c r="AM26" s="197">
        <v>0</v>
      </c>
      <c r="AN26" s="197">
        <v>0</v>
      </c>
      <c r="AO26" s="197">
        <v>220.5</v>
      </c>
      <c r="AP26" s="197">
        <v>0</v>
      </c>
      <c r="AQ26" s="197">
        <v>0</v>
      </c>
      <c r="AR26" s="197">
        <v>0</v>
      </c>
      <c r="AS26" s="197">
        <v>0</v>
      </c>
      <c r="AT26" s="197">
        <v>0</v>
      </c>
      <c r="AU26" s="197">
        <v>0</v>
      </c>
      <c r="AV26" s="197">
        <v>0</v>
      </c>
      <c r="AW26" s="197">
        <v>0</v>
      </c>
      <c r="AX26" s="197">
        <v>0</v>
      </c>
      <c r="AY26" s="197">
        <v>0</v>
      </c>
    </row>
    <row r="27" spans="1:51">
      <c r="A27" t="s">
        <v>69</v>
      </c>
      <c r="B27" s="197">
        <v>0</v>
      </c>
      <c r="C27" s="197">
        <v>0</v>
      </c>
      <c r="D27" s="197">
        <v>10.130000000000001</v>
      </c>
      <c r="E27" s="197">
        <v>0</v>
      </c>
      <c r="F27" s="197">
        <v>0</v>
      </c>
      <c r="G27" s="197">
        <v>16.41</v>
      </c>
      <c r="H27" s="197">
        <v>0</v>
      </c>
      <c r="I27" s="197">
        <v>0</v>
      </c>
      <c r="J27" s="197">
        <v>21.16</v>
      </c>
      <c r="K27" s="197">
        <v>5.53</v>
      </c>
      <c r="L27" s="197">
        <v>19.78</v>
      </c>
      <c r="M27" s="197">
        <v>0</v>
      </c>
      <c r="N27" s="197">
        <v>0.66</v>
      </c>
      <c r="O27" s="197">
        <v>1.7</v>
      </c>
      <c r="P27" s="197">
        <v>1.72</v>
      </c>
      <c r="Q27" s="197">
        <v>0.17</v>
      </c>
      <c r="R27" s="197">
        <v>0.36</v>
      </c>
      <c r="S27" s="197">
        <v>0.23</v>
      </c>
      <c r="T27" s="197">
        <v>0</v>
      </c>
      <c r="U27" s="197">
        <v>8.23</v>
      </c>
      <c r="V27" s="197">
        <v>0.1</v>
      </c>
      <c r="W27" s="197">
        <v>0.34</v>
      </c>
      <c r="X27" s="197">
        <v>0.84</v>
      </c>
      <c r="Y27" s="197">
        <v>0</v>
      </c>
      <c r="Z27" s="197">
        <v>1.53</v>
      </c>
      <c r="AA27" s="197">
        <v>0.63</v>
      </c>
      <c r="AB27" s="197">
        <v>0</v>
      </c>
      <c r="AC27" s="197">
        <v>0.97</v>
      </c>
      <c r="AD27" s="197">
        <v>6.82</v>
      </c>
      <c r="AE27" s="197">
        <v>0</v>
      </c>
      <c r="AF27" s="197">
        <v>0</v>
      </c>
      <c r="AG27" s="197">
        <v>17.45</v>
      </c>
      <c r="AH27" s="197">
        <v>0</v>
      </c>
      <c r="AI27" s="197">
        <v>8.84</v>
      </c>
      <c r="AJ27" s="197">
        <v>0</v>
      </c>
      <c r="AK27" s="197">
        <v>2.6</v>
      </c>
      <c r="AL27" s="197">
        <v>0</v>
      </c>
      <c r="AM27" s="197">
        <v>0</v>
      </c>
      <c r="AN27" s="197">
        <v>0</v>
      </c>
      <c r="AO27" s="197">
        <v>220.5</v>
      </c>
      <c r="AP27" s="197">
        <v>0</v>
      </c>
      <c r="AQ27" s="197">
        <v>0</v>
      </c>
      <c r="AR27" s="197">
        <v>0</v>
      </c>
      <c r="AS27" s="197">
        <v>0</v>
      </c>
      <c r="AT27" s="197">
        <v>0</v>
      </c>
      <c r="AU27" s="197">
        <v>0</v>
      </c>
      <c r="AV27" s="197">
        <v>0</v>
      </c>
      <c r="AW27" s="197">
        <v>0</v>
      </c>
      <c r="AX27" s="197">
        <v>0</v>
      </c>
      <c r="AY27" s="197">
        <v>0</v>
      </c>
    </row>
    <row r="28" spans="1:51">
      <c r="A28" t="s">
        <v>70</v>
      </c>
      <c r="B28" s="197">
        <v>0</v>
      </c>
      <c r="C28" s="197">
        <v>0</v>
      </c>
      <c r="D28" s="197">
        <v>10.130000000000001</v>
      </c>
      <c r="E28" s="197">
        <v>0</v>
      </c>
      <c r="F28" s="197">
        <v>0</v>
      </c>
      <c r="G28" s="197">
        <v>16.41</v>
      </c>
      <c r="H28" s="197">
        <v>0</v>
      </c>
      <c r="I28" s="197">
        <v>0</v>
      </c>
      <c r="J28" s="197">
        <v>21.16</v>
      </c>
      <c r="K28" s="197">
        <v>5.53</v>
      </c>
      <c r="L28" s="197">
        <v>19.78</v>
      </c>
      <c r="M28" s="197">
        <v>0</v>
      </c>
      <c r="N28" s="197">
        <v>0.66</v>
      </c>
      <c r="O28" s="197">
        <v>1.7</v>
      </c>
      <c r="P28" s="197">
        <v>1.72</v>
      </c>
      <c r="Q28" s="197">
        <v>0.17</v>
      </c>
      <c r="R28" s="197">
        <v>0.36</v>
      </c>
      <c r="S28" s="197">
        <v>0.23</v>
      </c>
      <c r="T28" s="197">
        <v>0</v>
      </c>
      <c r="U28" s="197">
        <v>8.23</v>
      </c>
      <c r="V28" s="197">
        <v>0.1</v>
      </c>
      <c r="W28" s="197">
        <v>0.34</v>
      </c>
      <c r="X28" s="197">
        <v>0.84</v>
      </c>
      <c r="Y28" s="197">
        <v>0</v>
      </c>
      <c r="Z28" s="197">
        <v>1.53</v>
      </c>
      <c r="AA28" s="197">
        <v>0.63</v>
      </c>
      <c r="AB28" s="197">
        <v>0</v>
      </c>
      <c r="AC28" s="197">
        <v>0.97</v>
      </c>
      <c r="AD28" s="197">
        <v>6.82</v>
      </c>
      <c r="AE28" s="197">
        <v>0</v>
      </c>
      <c r="AF28" s="197">
        <v>0</v>
      </c>
      <c r="AG28" s="197">
        <v>16.97</v>
      </c>
      <c r="AH28" s="197">
        <v>0</v>
      </c>
      <c r="AI28" s="197">
        <v>8.84</v>
      </c>
      <c r="AJ28" s="197">
        <v>0</v>
      </c>
      <c r="AK28" s="197">
        <v>2.6</v>
      </c>
      <c r="AL28" s="197">
        <v>0</v>
      </c>
      <c r="AM28" s="197">
        <v>0</v>
      </c>
      <c r="AN28" s="197">
        <v>0</v>
      </c>
      <c r="AO28" s="197">
        <v>220.5</v>
      </c>
      <c r="AP28" s="197">
        <v>0</v>
      </c>
      <c r="AQ28" s="197">
        <v>0</v>
      </c>
      <c r="AR28" s="197">
        <v>0</v>
      </c>
      <c r="AS28" s="197">
        <v>0</v>
      </c>
      <c r="AT28" s="197">
        <v>0</v>
      </c>
      <c r="AU28" s="197">
        <v>0</v>
      </c>
      <c r="AV28" s="197">
        <v>0</v>
      </c>
      <c r="AW28" s="197">
        <v>0</v>
      </c>
      <c r="AX28" s="197">
        <v>0</v>
      </c>
      <c r="AY28" s="197">
        <v>0</v>
      </c>
    </row>
    <row r="29" spans="1:51">
      <c r="A29" t="s">
        <v>71</v>
      </c>
      <c r="B29" s="197">
        <v>0</v>
      </c>
      <c r="C29" s="197">
        <v>0</v>
      </c>
      <c r="D29" s="197">
        <v>10.130000000000001</v>
      </c>
      <c r="E29" s="197">
        <v>0</v>
      </c>
      <c r="F29" s="197">
        <v>0</v>
      </c>
      <c r="G29" s="197">
        <v>16.41</v>
      </c>
      <c r="H29" s="197">
        <v>0</v>
      </c>
      <c r="I29" s="197">
        <v>0</v>
      </c>
      <c r="J29" s="197">
        <v>21.16</v>
      </c>
      <c r="K29" s="197">
        <v>5.53</v>
      </c>
      <c r="L29" s="197">
        <v>19.78</v>
      </c>
      <c r="M29" s="197">
        <v>0</v>
      </c>
      <c r="N29" s="197">
        <v>0.66</v>
      </c>
      <c r="O29" s="197">
        <v>1.7</v>
      </c>
      <c r="P29" s="197">
        <v>1.72</v>
      </c>
      <c r="Q29" s="197">
        <v>2.69</v>
      </c>
      <c r="R29" s="197">
        <v>0.36</v>
      </c>
      <c r="S29" s="197">
        <v>0.23</v>
      </c>
      <c r="T29" s="197">
        <v>0</v>
      </c>
      <c r="U29" s="197">
        <v>8.2200000000000006</v>
      </c>
      <c r="V29" s="197">
        <v>0.1</v>
      </c>
      <c r="W29" s="197">
        <v>0.34</v>
      </c>
      <c r="X29" s="197">
        <v>0.84</v>
      </c>
      <c r="Y29" s="197">
        <v>0</v>
      </c>
      <c r="Z29" s="197">
        <v>1.53</v>
      </c>
      <c r="AA29" s="197">
        <v>0.63</v>
      </c>
      <c r="AB29" s="197">
        <v>0</v>
      </c>
      <c r="AC29" s="197">
        <v>0.97</v>
      </c>
      <c r="AD29" s="197">
        <v>6.82</v>
      </c>
      <c r="AE29" s="197">
        <v>0</v>
      </c>
      <c r="AF29" s="197">
        <v>0</v>
      </c>
      <c r="AG29" s="197">
        <v>16.97</v>
      </c>
      <c r="AH29" s="197">
        <v>0</v>
      </c>
      <c r="AI29" s="197">
        <v>8.84</v>
      </c>
      <c r="AJ29" s="197">
        <v>0</v>
      </c>
      <c r="AK29" s="197">
        <v>2.6</v>
      </c>
      <c r="AL29" s="197">
        <v>0</v>
      </c>
      <c r="AM29" s="197">
        <v>0</v>
      </c>
      <c r="AN29" s="197">
        <v>0</v>
      </c>
      <c r="AO29" s="197">
        <v>220.5</v>
      </c>
      <c r="AP29" s="197">
        <v>0</v>
      </c>
      <c r="AQ29" s="197">
        <v>0</v>
      </c>
      <c r="AR29" s="197">
        <v>0</v>
      </c>
      <c r="AS29" s="197">
        <v>0</v>
      </c>
      <c r="AT29" s="197">
        <v>0</v>
      </c>
      <c r="AU29" s="197">
        <v>0</v>
      </c>
      <c r="AV29" s="197">
        <v>0</v>
      </c>
      <c r="AW29" s="197">
        <v>0</v>
      </c>
      <c r="AX29" s="197">
        <v>0</v>
      </c>
      <c r="AY29" s="197">
        <v>0</v>
      </c>
    </row>
    <row r="30" spans="1:51">
      <c r="A30" t="s">
        <v>72</v>
      </c>
      <c r="B30" s="197">
        <v>0</v>
      </c>
      <c r="C30" s="197">
        <v>0</v>
      </c>
      <c r="D30" s="197">
        <v>10.130000000000001</v>
      </c>
      <c r="E30" s="197">
        <v>0</v>
      </c>
      <c r="F30" s="197">
        <v>0</v>
      </c>
      <c r="G30" s="197">
        <v>16.41</v>
      </c>
      <c r="H30" s="197">
        <v>0</v>
      </c>
      <c r="I30" s="197">
        <v>0</v>
      </c>
      <c r="J30" s="197">
        <v>21.16</v>
      </c>
      <c r="K30" s="197">
        <v>5.53</v>
      </c>
      <c r="L30" s="197">
        <v>19.78</v>
      </c>
      <c r="M30" s="197">
        <v>0</v>
      </c>
      <c r="N30" s="197">
        <v>0.66</v>
      </c>
      <c r="O30" s="197">
        <v>1.7</v>
      </c>
      <c r="P30" s="197">
        <v>1.72</v>
      </c>
      <c r="Q30" s="197">
        <v>2.69</v>
      </c>
      <c r="R30" s="197">
        <v>0.36</v>
      </c>
      <c r="S30" s="197">
        <v>0.23</v>
      </c>
      <c r="T30" s="197">
        <v>0</v>
      </c>
      <c r="U30" s="197">
        <v>8.2200000000000006</v>
      </c>
      <c r="V30" s="197">
        <v>0.1</v>
      </c>
      <c r="W30" s="197">
        <v>0.34</v>
      </c>
      <c r="X30" s="197">
        <v>0.84</v>
      </c>
      <c r="Y30" s="197">
        <v>0</v>
      </c>
      <c r="Z30" s="197">
        <v>1.53</v>
      </c>
      <c r="AA30" s="197">
        <v>0.63</v>
      </c>
      <c r="AB30" s="197">
        <v>0</v>
      </c>
      <c r="AC30" s="197">
        <v>0.97</v>
      </c>
      <c r="AD30" s="197">
        <v>6.82</v>
      </c>
      <c r="AE30" s="197">
        <v>0</v>
      </c>
      <c r="AF30" s="197">
        <v>0</v>
      </c>
      <c r="AG30" s="197">
        <v>16.97</v>
      </c>
      <c r="AH30" s="197">
        <v>0</v>
      </c>
      <c r="AI30" s="197">
        <v>8.84</v>
      </c>
      <c r="AJ30" s="197">
        <v>0</v>
      </c>
      <c r="AK30" s="197">
        <v>2.6</v>
      </c>
      <c r="AL30" s="197">
        <v>0</v>
      </c>
      <c r="AM30" s="197">
        <v>0</v>
      </c>
      <c r="AN30" s="197">
        <v>0</v>
      </c>
      <c r="AO30" s="197">
        <v>220.5</v>
      </c>
      <c r="AP30" s="197">
        <v>0</v>
      </c>
      <c r="AQ30" s="197">
        <v>0</v>
      </c>
      <c r="AR30" s="197">
        <v>0</v>
      </c>
      <c r="AS30" s="197">
        <v>0</v>
      </c>
      <c r="AT30" s="197">
        <v>0</v>
      </c>
      <c r="AU30" s="197">
        <v>0</v>
      </c>
      <c r="AV30" s="197">
        <v>0</v>
      </c>
      <c r="AW30" s="197">
        <v>0</v>
      </c>
      <c r="AX30" s="197">
        <v>0</v>
      </c>
      <c r="AY30" s="197">
        <v>0</v>
      </c>
    </row>
    <row r="31" spans="1:51">
      <c r="A31" t="s">
        <v>73</v>
      </c>
      <c r="B31" s="197">
        <v>0</v>
      </c>
      <c r="C31" s="197">
        <v>0</v>
      </c>
      <c r="D31" s="197">
        <v>9.8699999999999992</v>
      </c>
      <c r="E31" s="197">
        <v>0</v>
      </c>
      <c r="F31" s="197">
        <v>0</v>
      </c>
      <c r="G31" s="197">
        <v>16.41</v>
      </c>
      <c r="H31" s="197">
        <v>0</v>
      </c>
      <c r="I31" s="197">
        <v>0</v>
      </c>
      <c r="J31" s="197">
        <v>21.16</v>
      </c>
      <c r="K31" s="197">
        <v>5.53</v>
      </c>
      <c r="L31" s="197">
        <v>19.78</v>
      </c>
      <c r="M31" s="197">
        <v>0</v>
      </c>
      <c r="N31" s="197">
        <v>0.66</v>
      </c>
      <c r="O31" s="197">
        <v>1.7</v>
      </c>
      <c r="P31" s="197">
        <v>1.72</v>
      </c>
      <c r="Q31" s="197">
        <v>2.69</v>
      </c>
      <c r="R31" s="197">
        <v>0.36</v>
      </c>
      <c r="S31" s="197">
        <v>0.23</v>
      </c>
      <c r="T31" s="197">
        <v>0</v>
      </c>
      <c r="U31" s="197">
        <v>8.2200000000000006</v>
      </c>
      <c r="V31" s="197">
        <v>0.1</v>
      </c>
      <c r="W31" s="197">
        <v>0.34</v>
      </c>
      <c r="X31" s="197">
        <v>0.84</v>
      </c>
      <c r="Y31" s="197">
        <v>0</v>
      </c>
      <c r="Z31" s="197">
        <v>1.53</v>
      </c>
      <c r="AA31" s="197">
        <v>0.63</v>
      </c>
      <c r="AB31" s="197">
        <v>0</v>
      </c>
      <c r="AC31" s="197">
        <v>0.97</v>
      </c>
      <c r="AD31" s="197">
        <v>6.82</v>
      </c>
      <c r="AE31" s="197">
        <v>0</v>
      </c>
      <c r="AF31" s="197">
        <v>0</v>
      </c>
      <c r="AG31" s="197">
        <v>16.97</v>
      </c>
      <c r="AH31" s="197">
        <v>0</v>
      </c>
      <c r="AI31" s="197">
        <v>8.84</v>
      </c>
      <c r="AJ31" s="197">
        <v>0</v>
      </c>
      <c r="AK31" s="197">
        <v>2.6</v>
      </c>
      <c r="AL31" s="197">
        <v>0</v>
      </c>
      <c r="AM31" s="197">
        <v>0</v>
      </c>
      <c r="AN31" s="197">
        <v>0</v>
      </c>
      <c r="AO31" s="197">
        <v>220.5</v>
      </c>
      <c r="AP31" s="197">
        <v>0</v>
      </c>
      <c r="AQ31" s="197">
        <v>0</v>
      </c>
      <c r="AR31" s="197">
        <v>0</v>
      </c>
      <c r="AS31" s="197">
        <v>0</v>
      </c>
      <c r="AT31" s="197">
        <v>0</v>
      </c>
      <c r="AU31" s="197">
        <v>0</v>
      </c>
      <c r="AV31" s="197">
        <v>0</v>
      </c>
      <c r="AW31" s="197">
        <v>0</v>
      </c>
      <c r="AX31" s="197">
        <v>0</v>
      </c>
      <c r="AY31" s="197">
        <v>0</v>
      </c>
    </row>
    <row r="32" spans="1:51">
      <c r="A32" t="s">
        <v>74</v>
      </c>
      <c r="B32" s="197">
        <v>0</v>
      </c>
      <c r="C32" s="197">
        <v>0</v>
      </c>
      <c r="D32" s="197">
        <v>9.8699999999999992</v>
      </c>
      <c r="E32" s="197">
        <v>0</v>
      </c>
      <c r="F32" s="197">
        <v>0</v>
      </c>
      <c r="G32" s="197">
        <v>16.41</v>
      </c>
      <c r="H32" s="197">
        <v>0</v>
      </c>
      <c r="I32" s="197">
        <v>0</v>
      </c>
      <c r="J32" s="197">
        <v>21.16</v>
      </c>
      <c r="K32" s="197">
        <v>5.53</v>
      </c>
      <c r="L32" s="197">
        <v>19.78</v>
      </c>
      <c r="M32" s="197">
        <v>0</v>
      </c>
      <c r="N32" s="197">
        <v>0.66</v>
      </c>
      <c r="O32" s="197">
        <v>1.7</v>
      </c>
      <c r="P32" s="197">
        <v>1.72</v>
      </c>
      <c r="Q32" s="197">
        <v>2.69</v>
      </c>
      <c r="R32" s="197">
        <v>0.36</v>
      </c>
      <c r="S32" s="197">
        <v>0.23</v>
      </c>
      <c r="T32" s="197">
        <v>0</v>
      </c>
      <c r="U32" s="197">
        <v>8.2200000000000006</v>
      </c>
      <c r="V32" s="197">
        <v>0.1</v>
      </c>
      <c r="W32" s="197">
        <v>0.34</v>
      </c>
      <c r="X32" s="197">
        <v>0.84</v>
      </c>
      <c r="Y32" s="197">
        <v>0</v>
      </c>
      <c r="Z32" s="197">
        <v>1.53</v>
      </c>
      <c r="AA32" s="197">
        <v>0.63</v>
      </c>
      <c r="AB32" s="197">
        <v>0</v>
      </c>
      <c r="AC32" s="197">
        <v>1.25</v>
      </c>
      <c r="AD32" s="197">
        <v>6.82</v>
      </c>
      <c r="AE32" s="197">
        <v>0</v>
      </c>
      <c r="AF32" s="197">
        <v>0</v>
      </c>
      <c r="AG32" s="197">
        <v>16.97</v>
      </c>
      <c r="AH32" s="197">
        <v>0</v>
      </c>
      <c r="AI32" s="197">
        <v>8.84</v>
      </c>
      <c r="AJ32" s="197">
        <v>0</v>
      </c>
      <c r="AK32" s="197">
        <v>2.6</v>
      </c>
      <c r="AL32" s="197">
        <v>0</v>
      </c>
      <c r="AM32" s="197">
        <v>0</v>
      </c>
      <c r="AN32" s="197">
        <v>0</v>
      </c>
      <c r="AO32" s="197">
        <v>220.5</v>
      </c>
      <c r="AP32" s="197">
        <v>0</v>
      </c>
      <c r="AQ32" s="197">
        <v>0</v>
      </c>
      <c r="AR32" s="197">
        <v>0</v>
      </c>
      <c r="AS32" s="197">
        <v>0</v>
      </c>
      <c r="AT32" s="197">
        <v>0</v>
      </c>
      <c r="AU32" s="197">
        <v>0</v>
      </c>
      <c r="AV32" s="197">
        <v>0</v>
      </c>
      <c r="AW32" s="197">
        <v>0</v>
      </c>
      <c r="AX32" s="197">
        <v>0</v>
      </c>
      <c r="AY32" s="197">
        <v>0</v>
      </c>
    </row>
    <row r="33" spans="1:51">
      <c r="A33" t="s">
        <v>75</v>
      </c>
      <c r="B33" s="197">
        <v>0</v>
      </c>
      <c r="C33" s="197">
        <v>0</v>
      </c>
      <c r="D33" s="197">
        <v>9.8699999999999992</v>
      </c>
      <c r="E33" s="197">
        <v>0</v>
      </c>
      <c r="F33" s="197">
        <v>0</v>
      </c>
      <c r="G33" s="197">
        <v>16.41</v>
      </c>
      <c r="H33" s="197">
        <v>0</v>
      </c>
      <c r="I33" s="197">
        <v>0</v>
      </c>
      <c r="J33" s="197">
        <v>21.16</v>
      </c>
      <c r="K33" s="197">
        <v>5.53</v>
      </c>
      <c r="L33" s="197">
        <v>19.78</v>
      </c>
      <c r="M33" s="197">
        <v>0</v>
      </c>
      <c r="N33" s="197">
        <v>0.66</v>
      </c>
      <c r="O33" s="197">
        <v>1.7</v>
      </c>
      <c r="P33" s="197">
        <v>1.72</v>
      </c>
      <c r="Q33" s="197">
        <v>2.69</v>
      </c>
      <c r="R33" s="197">
        <v>0.36</v>
      </c>
      <c r="S33" s="197">
        <v>0.23</v>
      </c>
      <c r="T33" s="197">
        <v>0</v>
      </c>
      <c r="U33" s="197">
        <v>8.2200000000000006</v>
      </c>
      <c r="V33" s="197">
        <v>0.1</v>
      </c>
      <c r="W33" s="197">
        <v>0.34</v>
      </c>
      <c r="X33" s="197">
        <v>0.84</v>
      </c>
      <c r="Y33" s="197">
        <v>0</v>
      </c>
      <c r="Z33" s="197">
        <v>1.53</v>
      </c>
      <c r="AA33" s="197">
        <v>0.63</v>
      </c>
      <c r="AB33" s="197">
        <v>0</v>
      </c>
      <c r="AC33" s="197">
        <v>1.25</v>
      </c>
      <c r="AD33" s="197">
        <v>6.82</v>
      </c>
      <c r="AE33" s="197">
        <v>0</v>
      </c>
      <c r="AF33" s="197">
        <v>0</v>
      </c>
      <c r="AG33" s="197">
        <v>16.97</v>
      </c>
      <c r="AH33" s="197">
        <v>0</v>
      </c>
      <c r="AI33" s="197">
        <v>8.84</v>
      </c>
      <c r="AJ33" s="197">
        <v>0</v>
      </c>
      <c r="AK33" s="197">
        <v>2.6</v>
      </c>
      <c r="AL33" s="197">
        <v>0</v>
      </c>
      <c r="AM33" s="197">
        <v>0</v>
      </c>
      <c r="AN33" s="197">
        <v>0</v>
      </c>
      <c r="AO33" s="197">
        <v>220.5</v>
      </c>
      <c r="AP33" s="197">
        <v>0</v>
      </c>
      <c r="AQ33" s="197">
        <v>0</v>
      </c>
      <c r="AR33" s="197">
        <v>0</v>
      </c>
      <c r="AS33" s="197">
        <v>0</v>
      </c>
      <c r="AT33" s="197">
        <v>0</v>
      </c>
      <c r="AU33" s="197">
        <v>0</v>
      </c>
      <c r="AV33" s="197">
        <v>0</v>
      </c>
      <c r="AW33" s="197">
        <v>0</v>
      </c>
      <c r="AX33" s="197">
        <v>0</v>
      </c>
      <c r="AY33" s="197">
        <v>0</v>
      </c>
    </row>
    <row r="34" spans="1:51">
      <c r="A34" t="s">
        <v>76</v>
      </c>
      <c r="B34" s="197">
        <v>0</v>
      </c>
      <c r="C34" s="197">
        <v>0</v>
      </c>
      <c r="D34" s="197">
        <v>9.8699999999999992</v>
      </c>
      <c r="E34" s="197">
        <v>0</v>
      </c>
      <c r="F34" s="197">
        <v>0</v>
      </c>
      <c r="G34" s="197">
        <v>16.41</v>
      </c>
      <c r="H34" s="197">
        <v>0</v>
      </c>
      <c r="I34" s="197">
        <v>0</v>
      </c>
      <c r="J34" s="197">
        <v>21.16</v>
      </c>
      <c r="K34" s="197">
        <v>5.53</v>
      </c>
      <c r="L34" s="197">
        <v>19.79</v>
      </c>
      <c r="M34" s="197">
        <v>0</v>
      </c>
      <c r="N34" s="197">
        <v>0.66</v>
      </c>
      <c r="O34" s="197">
        <v>1.7</v>
      </c>
      <c r="P34" s="197">
        <v>1.72</v>
      </c>
      <c r="Q34" s="197">
        <v>2.69</v>
      </c>
      <c r="R34" s="197">
        <v>0.36</v>
      </c>
      <c r="S34" s="197">
        <v>0.23</v>
      </c>
      <c r="T34" s="197">
        <v>0</v>
      </c>
      <c r="U34" s="197">
        <v>8.2200000000000006</v>
      </c>
      <c r="V34" s="197">
        <v>0.1</v>
      </c>
      <c r="W34" s="197">
        <v>0.34</v>
      </c>
      <c r="X34" s="197">
        <v>0.84</v>
      </c>
      <c r="Y34" s="197">
        <v>0</v>
      </c>
      <c r="Z34" s="197">
        <v>1.53</v>
      </c>
      <c r="AA34" s="197">
        <v>0.63</v>
      </c>
      <c r="AB34" s="197">
        <v>0</v>
      </c>
      <c r="AC34" s="197">
        <v>1.25</v>
      </c>
      <c r="AD34" s="197">
        <v>6.82</v>
      </c>
      <c r="AE34" s="197">
        <v>0</v>
      </c>
      <c r="AF34" s="197">
        <v>0</v>
      </c>
      <c r="AG34" s="197">
        <v>16.97</v>
      </c>
      <c r="AH34" s="197">
        <v>0</v>
      </c>
      <c r="AI34" s="197">
        <v>8.84</v>
      </c>
      <c r="AJ34" s="197">
        <v>0</v>
      </c>
      <c r="AK34" s="197">
        <v>2.6</v>
      </c>
      <c r="AL34" s="197">
        <v>0</v>
      </c>
      <c r="AM34" s="197">
        <v>0</v>
      </c>
      <c r="AN34" s="197">
        <v>0</v>
      </c>
      <c r="AO34" s="197">
        <v>220.5</v>
      </c>
      <c r="AP34" s="197">
        <v>0</v>
      </c>
      <c r="AQ34" s="197">
        <v>0</v>
      </c>
      <c r="AR34" s="197">
        <v>0</v>
      </c>
      <c r="AS34" s="197">
        <v>0</v>
      </c>
      <c r="AT34" s="197">
        <v>0</v>
      </c>
      <c r="AU34" s="197">
        <v>0</v>
      </c>
      <c r="AV34" s="197">
        <v>0</v>
      </c>
      <c r="AW34" s="197">
        <v>0</v>
      </c>
      <c r="AX34" s="197">
        <v>0</v>
      </c>
      <c r="AY34" s="197">
        <v>0</v>
      </c>
    </row>
    <row r="35" spans="1:51">
      <c r="A35" t="s">
        <v>77</v>
      </c>
      <c r="B35" s="197">
        <v>0</v>
      </c>
      <c r="C35" s="197">
        <v>0</v>
      </c>
      <c r="D35" s="197">
        <v>9.8699999999999992</v>
      </c>
      <c r="E35" s="197">
        <v>0</v>
      </c>
      <c r="F35" s="197">
        <v>0</v>
      </c>
      <c r="G35" s="197">
        <v>16.41</v>
      </c>
      <c r="H35" s="197">
        <v>0</v>
      </c>
      <c r="I35" s="197">
        <v>0</v>
      </c>
      <c r="J35" s="197">
        <v>21.16</v>
      </c>
      <c r="K35" s="197">
        <v>5.53</v>
      </c>
      <c r="L35" s="197">
        <v>21.32</v>
      </c>
      <c r="M35" s="197">
        <v>0</v>
      </c>
      <c r="N35" s="197">
        <v>0.66</v>
      </c>
      <c r="O35" s="197">
        <v>1.7</v>
      </c>
      <c r="P35" s="197">
        <v>1.72</v>
      </c>
      <c r="Q35" s="197">
        <v>2.77</v>
      </c>
      <c r="R35" s="197">
        <v>0.36</v>
      </c>
      <c r="S35" s="197">
        <v>0.45</v>
      </c>
      <c r="T35" s="197">
        <v>0</v>
      </c>
      <c r="U35" s="197">
        <v>8.2200000000000006</v>
      </c>
      <c r="V35" s="197">
        <v>0.1</v>
      </c>
      <c r="W35" s="197">
        <v>0.34</v>
      </c>
      <c r="X35" s="197">
        <v>0.84</v>
      </c>
      <c r="Y35" s="197">
        <v>0</v>
      </c>
      <c r="Z35" s="197">
        <v>1.53</v>
      </c>
      <c r="AA35" s="197">
        <v>0.63</v>
      </c>
      <c r="AB35" s="197">
        <v>0</v>
      </c>
      <c r="AC35" s="197">
        <v>1.25</v>
      </c>
      <c r="AD35" s="197">
        <v>6.82</v>
      </c>
      <c r="AE35" s="197">
        <v>0</v>
      </c>
      <c r="AF35" s="197">
        <v>0</v>
      </c>
      <c r="AG35" s="197">
        <v>16.97</v>
      </c>
      <c r="AH35" s="197">
        <v>0</v>
      </c>
      <c r="AI35" s="197">
        <v>8.84</v>
      </c>
      <c r="AJ35" s="197">
        <v>0</v>
      </c>
      <c r="AK35" s="197">
        <v>2.6</v>
      </c>
      <c r="AL35" s="197">
        <v>0</v>
      </c>
      <c r="AM35" s="197">
        <v>0</v>
      </c>
      <c r="AN35" s="197">
        <v>0</v>
      </c>
      <c r="AO35" s="197">
        <v>220.5</v>
      </c>
      <c r="AP35" s="197">
        <v>0</v>
      </c>
      <c r="AQ35" s="197">
        <v>0</v>
      </c>
      <c r="AR35" s="197">
        <v>0</v>
      </c>
      <c r="AS35" s="197">
        <v>0</v>
      </c>
      <c r="AT35" s="197">
        <v>0</v>
      </c>
      <c r="AU35" s="197">
        <v>0</v>
      </c>
      <c r="AV35" s="197">
        <v>0</v>
      </c>
      <c r="AW35" s="197">
        <v>0</v>
      </c>
      <c r="AX35" s="197">
        <v>0</v>
      </c>
      <c r="AY35" s="197">
        <v>0</v>
      </c>
    </row>
    <row r="36" spans="1:51">
      <c r="A36" t="s">
        <v>78</v>
      </c>
      <c r="B36" s="197">
        <v>0</v>
      </c>
      <c r="C36" s="197">
        <v>0</v>
      </c>
      <c r="D36" s="197">
        <v>9.8699999999999992</v>
      </c>
      <c r="E36" s="197">
        <v>0</v>
      </c>
      <c r="F36" s="197">
        <v>0</v>
      </c>
      <c r="G36" s="197">
        <v>16.41</v>
      </c>
      <c r="H36" s="197">
        <v>0</v>
      </c>
      <c r="I36" s="197">
        <v>0</v>
      </c>
      <c r="J36" s="197">
        <v>21.16</v>
      </c>
      <c r="K36" s="197">
        <v>5.53</v>
      </c>
      <c r="L36" s="197">
        <v>21.75</v>
      </c>
      <c r="M36" s="197">
        <v>0</v>
      </c>
      <c r="N36" s="197">
        <v>0.66</v>
      </c>
      <c r="O36" s="197">
        <v>1.7</v>
      </c>
      <c r="P36" s="197">
        <v>1.72</v>
      </c>
      <c r="Q36" s="197">
        <v>0.17</v>
      </c>
      <c r="R36" s="197">
        <v>0.36</v>
      </c>
      <c r="S36" s="197">
        <v>0.23</v>
      </c>
      <c r="T36" s="197">
        <v>0</v>
      </c>
      <c r="U36" s="197">
        <v>8.2200000000000006</v>
      </c>
      <c r="V36" s="197">
        <v>0.1</v>
      </c>
      <c r="W36" s="197">
        <v>0.34</v>
      </c>
      <c r="X36" s="197">
        <v>0.84</v>
      </c>
      <c r="Y36" s="197">
        <v>0</v>
      </c>
      <c r="Z36" s="197">
        <v>1.53</v>
      </c>
      <c r="AA36" s="197">
        <v>0.63</v>
      </c>
      <c r="AB36" s="197">
        <v>0</v>
      </c>
      <c r="AC36" s="197">
        <v>1.25</v>
      </c>
      <c r="AD36" s="197">
        <v>6.82</v>
      </c>
      <c r="AE36" s="197">
        <v>0</v>
      </c>
      <c r="AF36" s="197">
        <v>0</v>
      </c>
      <c r="AG36" s="197">
        <v>16.97</v>
      </c>
      <c r="AH36" s="197">
        <v>0</v>
      </c>
      <c r="AI36" s="197">
        <v>8.84</v>
      </c>
      <c r="AJ36" s="197">
        <v>0</v>
      </c>
      <c r="AK36" s="197">
        <v>10.039999999999999</v>
      </c>
      <c r="AL36" s="197">
        <v>0</v>
      </c>
      <c r="AM36" s="197">
        <v>0</v>
      </c>
      <c r="AN36" s="197">
        <v>0</v>
      </c>
      <c r="AO36" s="197">
        <v>220.5</v>
      </c>
      <c r="AP36" s="197">
        <v>0</v>
      </c>
      <c r="AQ36" s="197">
        <v>0</v>
      </c>
      <c r="AR36" s="197">
        <v>0</v>
      </c>
      <c r="AS36" s="197">
        <v>0</v>
      </c>
      <c r="AT36" s="197">
        <v>0</v>
      </c>
      <c r="AU36" s="197">
        <v>0</v>
      </c>
      <c r="AV36" s="197">
        <v>0</v>
      </c>
      <c r="AW36" s="197">
        <v>0</v>
      </c>
      <c r="AX36" s="197">
        <v>0</v>
      </c>
      <c r="AY36" s="197">
        <v>0</v>
      </c>
    </row>
    <row r="37" spans="1:51">
      <c r="A37" t="s">
        <v>79</v>
      </c>
      <c r="B37" s="197">
        <v>0</v>
      </c>
      <c r="C37" s="197">
        <v>0</v>
      </c>
      <c r="D37" s="197">
        <v>9.8699999999999992</v>
      </c>
      <c r="E37" s="197">
        <v>0</v>
      </c>
      <c r="F37" s="197">
        <v>0</v>
      </c>
      <c r="G37" s="197">
        <v>16.41</v>
      </c>
      <c r="H37" s="197">
        <v>0</v>
      </c>
      <c r="I37" s="197">
        <v>0</v>
      </c>
      <c r="J37" s="197">
        <v>21.16</v>
      </c>
      <c r="K37" s="197">
        <v>67.53</v>
      </c>
      <c r="L37" s="197">
        <v>45.9</v>
      </c>
      <c r="M37" s="197">
        <v>0</v>
      </c>
      <c r="N37" s="197">
        <v>0.66</v>
      </c>
      <c r="O37" s="197">
        <v>1.7</v>
      </c>
      <c r="P37" s="197">
        <v>1.72</v>
      </c>
      <c r="Q37" s="197">
        <v>3.15</v>
      </c>
      <c r="R37" s="197">
        <v>0.36</v>
      </c>
      <c r="S37" s="197">
        <v>3.8</v>
      </c>
      <c r="T37" s="197">
        <v>0</v>
      </c>
      <c r="U37" s="197">
        <v>8.2200000000000006</v>
      </c>
      <c r="V37" s="197">
        <v>0.1</v>
      </c>
      <c r="W37" s="197">
        <v>0.34</v>
      </c>
      <c r="X37" s="197">
        <v>0.84</v>
      </c>
      <c r="Y37" s="197">
        <v>0</v>
      </c>
      <c r="Z37" s="197">
        <v>1.53</v>
      </c>
      <c r="AA37" s="197">
        <v>0.63</v>
      </c>
      <c r="AB37" s="197">
        <v>0</v>
      </c>
      <c r="AC37" s="197">
        <v>1.25</v>
      </c>
      <c r="AD37" s="197">
        <v>6.82</v>
      </c>
      <c r="AE37" s="197">
        <v>0</v>
      </c>
      <c r="AF37" s="197">
        <v>0</v>
      </c>
      <c r="AG37" s="197">
        <v>16.97</v>
      </c>
      <c r="AH37" s="197">
        <v>0</v>
      </c>
      <c r="AI37" s="197">
        <v>8.84</v>
      </c>
      <c r="AJ37" s="197">
        <v>0</v>
      </c>
      <c r="AK37" s="197">
        <v>10.039999999999999</v>
      </c>
      <c r="AL37" s="197">
        <v>0</v>
      </c>
      <c r="AM37" s="197">
        <v>0</v>
      </c>
      <c r="AN37" s="197">
        <v>0</v>
      </c>
      <c r="AO37" s="197">
        <v>220.5</v>
      </c>
      <c r="AP37" s="197">
        <v>0</v>
      </c>
      <c r="AQ37" s="197">
        <v>0</v>
      </c>
      <c r="AR37" s="197">
        <v>0</v>
      </c>
      <c r="AS37" s="197">
        <v>0</v>
      </c>
      <c r="AT37" s="197">
        <v>0</v>
      </c>
      <c r="AU37" s="197">
        <v>0</v>
      </c>
      <c r="AV37" s="197">
        <v>0</v>
      </c>
      <c r="AW37" s="197">
        <v>0</v>
      </c>
      <c r="AX37" s="197">
        <v>0</v>
      </c>
      <c r="AY37" s="197">
        <v>0</v>
      </c>
    </row>
    <row r="38" spans="1:51">
      <c r="A38" t="s">
        <v>80</v>
      </c>
      <c r="B38" s="197">
        <v>0</v>
      </c>
      <c r="C38" s="197">
        <v>0</v>
      </c>
      <c r="D38" s="197">
        <v>9.8699999999999992</v>
      </c>
      <c r="E38" s="197">
        <v>0</v>
      </c>
      <c r="F38" s="197">
        <v>0</v>
      </c>
      <c r="G38" s="197">
        <v>16.41</v>
      </c>
      <c r="H38" s="197">
        <v>0</v>
      </c>
      <c r="I38" s="197">
        <v>0</v>
      </c>
      <c r="J38" s="197">
        <v>21.16</v>
      </c>
      <c r="K38" s="197">
        <v>67.53</v>
      </c>
      <c r="L38" s="197">
        <v>45.9</v>
      </c>
      <c r="M38" s="197">
        <v>0</v>
      </c>
      <c r="N38" s="197">
        <v>0.66</v>
      </c>
      <c r="O38" s="197">
        <v>1.7</v>
      </c>
      <c r="P38" s="197">
        <v>1.72</v>
      </c>
      <c r="Q38" s="197">
        <v>3.15</v>
      </c>
      <c r="R38" s="197">
        <v>0.36</v>
      </c>
      <c r="S38" s="197">
        <v>3.8</v>
      </c>
      <c r="T38" s="197">
        <v>0</v>
      </c>
      <c r="U38" s="197">
        <v>8.2200000000000006</v>
      </c>
      <c r="V38" s="197">
        <v>0.1</v>
      </c>
      <c r="W38" s="197">
        <v>0.34</v>
      </c>
      <c r="X38" s="197">
        <v>0.84</v>
      </c>
      <c r="Y38" s="197">
        <v>0</v>
      </c>
      <c r="Z38" s="197">
        <v>1.53</v>
      </c>
      <c r="AA38" s="197">
        <v>0.63</v>
      </c>
      <c r="AB38" s="197">
        <v>0</v>
      </c>
      <c r="AC38" s="197">
        <v>1.25</v>
      </c>
      <c r="AD38" s="197">
        <v>6.82</v>
      </c>
      <c r="AE38" s="197">
        <v>0</v>
      </c>
      <c r="AF38" s="197">
        <v>0</v>
      </c>
      <c r="AG38" s="197">
        <v>16.97</v>
      </c>
      <c r="AH38" s="197">
        <v>0</v>
      </c>
      <c r="AI38" s="197">
        <v>8.84</v>
      </c>
      <c r="AJ38" s="197">
        <v>0</v>
      </c>
      <c r="AK38" s="197">
        <v>10.039999999999999</v>
      </c>
      <c r="AL38" s="197">
        <v>0</v>
      </c>
      <c r="AM38" s="197">
        <v>0</v>
      </c>
      <c r="AN38" s="197">
        <v>0</v>
      </c>
      <c r="AO38" s="197">
        <v>220.5</v>
      </c>
      <c r="AP38" s="197">
        <v>0</v>
      </c>
      <c r="AQ38" s="197">
        <v>0</v>
      </c>
      <c r="AR38" s="197">
        <v>0</v>
      </c>
      <c r="AS38" s="197">
        <v>0</v>
      </c>
      <c r="AT38" s="197">
        <v>0</v>
      </c>
      <c r="AU38" s="197">
        <v>0</v>
      </c>
      <c r="AV38" s="197">
        <v>0</v>
      </c>
      <c r="AW38" s="197">
        <v>0</v>
      </c>
      <c r="AX38" s="197">
        <v>0</v>
      </c>
      <c r="AY38" s="197">
        <v>0</v>
      </c>
    </row>
    <row r="39" spans="1:51">
      <c r="A39" t="s">
        <v>81</v>
      </c>
      <c r="B39" s="197">
        <v>0</v>
      </c>
      <c r="C39" s="197">
        <v>0</v>
      </c>
      <c r="D39" s="197">
        <v>9.6</v>
      </c>
      <c r="E39" s="197">
        <v>0</v>
      </c>
      <c r="F39" s="197">
        <v>0</v>
      </c>
      <c r="G39" s="197">
        <v>16.41</v>
      </c>
      <c r="H39" s="197">
        <v>0</v>
      </c>
      <c r="I39" s="197">
        <v>0</v>
      </c>
      <c r="J39" s="197">
        <v>21.02</v>
      </c>
      <c r="K39" s="197">
        <v>67.53</v>
      </c>
      <c r="L39" s="197">
        <v>45.9</v>
      </c>
      <c r="M39" s="197">
        <v>0</v>
      </c>
      <c r="N39" s="197">
        <v>0.66</v>
      </c>
      <c r="O39" s="197">
        <v>1.7</v>
      </c>
      <c r="P39" s="197">
        <v>1.72</v>
      </c>
      <c r="Q39" s="197">
        <v>3.15</v>
      </c>
      <c r="R39" s="197">
        <v>0.36</v>
      </c>
      <c r="S39" s="197">
        <v>3.8</v>
      </c>
      <c r="T39" s="197">
        <v>0</v>
      </c>
      <c r="U39" s="197">
        <v>8.2200000000000006</v>
      </c>
      <c r="V39" s="197">
        <v>0.1</v>
      </c>
      <c r="W39" s="197">
        <v>0.34</v>
      </c>
      <c r="X39" s="197">
        <v>0.84</v>
      </c>
      <c r="Y39" s="197">
        <v>0</v>
      </c>
      <c r="Z39" s="197">
        <v>1.53</v>
      </c>
      <c r="AA39" s="197">
        <v>0.63</v>
      </c>
      <c r="AB39" s="197">
        <v>0</v>
      </c>
      <c r="AC39" s="197">
        <v>1.25</v>
      </c>
      <c r="AD39" s="197">
        <v>6.82</v>
      </c>
      <c r="AE39" s="197">
        <v>0</v>
      </c>
      <c r="AF39" s="197">
        <v>0</v>
      </c>
      <c r="AG39" s="197">
        <v>16.97</v>
      </c>
      <c r="AH39" s="197">
        <v>0</v>
      </c>
      <c r="AI39" s="197">
        <v>8.84</v>
      </c>
      <c r="AJ39" s="197">
        <v>0</v>
      </c>
      <c r="AK39" s="197">
        <v>10.039999999999999</v>
      </c>
      <c r="AL39" s="197">
        <v>0</v>
      </c>
      <c r="AM39" s="197">
        <v>0</v>
      </c>
      <c r="AN39" s="197">
        <v>0</v>
      </c>
      <c r="AO39" s="197">
        <v>220.5</v>
      </c>
      <c r="AP39" s="197">
        <v>0</v>
      </c>
      <c r="AQ39" s="197">
        <v>0</v>
      </c>
      <c r="AR39" s="197">
        <v>0</v>
      </c>
      <c r="AS39" s="197">
        <v>0</v>
      </c>
      <c r="AT39" s="197">
        <v>0</v>
      </c>
      <c r="AU39" s="197">
        <v>0</v>
      </c>
      <c r="AV39" s="197">
        <v>0</v>
      </c>
      <c r="AW39" s="197">
        <v>0</v>
      </c>
      <c r="AX39" s="197">
        <v>0</v>
      </c>
      <c r="AY39" s="197">
        <v>0</v>
      </c>
    </row>
    <row r="40" spans="1:51">
      <c r="A40" t="s">
        <v>82</v>
      </c>
      <c r="B40" s="197">
        <v>0</v>
      </c>
      <c r="C40" s="197">
        <v>0</v>
      </c>
      <c r="D40" s="197">
        <v>9.6</v>
      </c>
      <c r="E40" s="197">
        <v>0</v>
      </c>
      <c r="F40" s="197">
        <v>0</v>
      </c>
      <c r="G40" s="197">
        <v>16.41</v>
      </c>
      <c r="H40" s="197">
        <v>0</v>
      </c>
      <c r="I40" s="197">
        <v>0</v>
      </c>
      <c r="J40" s="197">
        <v>21.02</v>
      </c>
      <c r="K40" s="197">
        <v>40.26</v>
      </c>
      <c r="L40" s="197">
        <v>39.85</v>
      </c>
      <c r="M40" s="197">
        <v>0</v>
      </c>
      <c r="N40" s="197">
        <v>0.66</v>
      </c>
      <c r="O40" s="197">
        <v>1.7</v>
      </c>
      <c r="P40" s="197">
        <v>1.72</v>
      </c>
      <c r="Q40" s="197">
        <v>3.15</v>
      </c>
      <c r="R40" s="197">
        <v>0.36</v>
      </c>
      <c r="S40" s="197">
        <v>3.8</v>
      </c>
      <c r="T40" s="197">
        <v>0</v>
      </c>
      <c r="U40" s="197">
        <v>8.2200000000000006</v>
      </c>
      <c r="V40" s="197">
        <v>0.1</v>
      </c>
      <c r="W40" s="197">
        <v>0.34</v>
      </c>
      <c r="X40" s="197">
        <v>0.84</v>
      </c>
      <c r="Y40" s="197">
        <v>0</v>
      </c>
      <c r="Z40" s="197">
        <v>1.53</v>
      </c>
      <c r="AA40" s="197">
        <v>0.63</v>
      </c>
      <c r="AB40" s="197">
        <v>0</v>
      </c>
      <c r="AC40" s="197">
        <v>1.55</v>
      </c>
      <c r="AD40" s="197">
        <v>6.82</v>
      </c>
      <c r="AE40" s="197">
        <v>0</v>
      </c>
      <c r="AF40" s="197">
        <v>0</v>
      </c>
      <c r="AG40" s="197">
        <v>16.97</v>
      </c>
      <c r="AH40" s="197">
        <v>0</v>
      </c>
      <c r="AI40" s="197">
        <v>8.84</v>
      </c>
      <c r="AJ40" s="197">
        <v>0</v>
      </c>
      <c r="AK40" s="197">
        <v>10.039999999999999</v>
      </c>
      <c r="AL40" s="197">
        <v>0</v>
      </c>
      <c r="AM40" s="197">
        <v>0</v>
      </c>
      <c r="AN40" s="197">
        <v>0</v>
      </c>
      <c r="AO40" s="197">
        <v>220.5</v>
      </c>
      <c r="AP40" s="197">
        <v>0</v>
      </c>
      <c r="AQ40" s="197">
        <v>0</v>
      </c>
      <c r="AR40" s="197">
        <v>0</v>
      </c>
      <c r="AS40" s="197">
        <v>0</v>
      </c>
      <c r="AT40" s="197">
        <v>0</v>
      </c>
      <c r="AU40" s="197">
        <v>0</v>
      </c>
      <c r="AV40" s="197">
        <v>0</v>
      </c>
      <c r="AW40" s="197">
        <v>0</v>
      </c>
      <c r="AX40" s="197">
        <v>0</v>
      </c>
      <c r="AY40" s="197">
        <v>0</v>
      </c>
    </row>
    <row r="41" spans="1:51">
      <c r="A41" t="s">
        <v>83</v>
      </c>
      <c r="B41" s="197">
        <v>0</v>
      </c>
      <c r="C41" s="197">
        <v>0</v>
      </c>
      <c r="D41" s="197">
        <v>9.6</v>
      </c>
      <c r="E41" s="197">
        <v>0</v>
      </c>
      <c r="F41" s="197">
        <v>0</v>
      </c>
      <c r="G41" s="197">
        <v>16.41</v>
      </c>
      <c r="H41" s="197">
        <v>0</v>
      </c>
      <c r="I41" s="197">
        <v>0</v>
      </c>
      <c r="J41" s="197">
        <v>21.02</v>
      </c>
      <c r="K41" s="197">
        <v>48.2</v>
      </c>
      <c r="L41" s="197">
        <v>32.130000000000003</v>
      </c>
      <c r="M41" s="197">
        <v>0</v>
      </c>
      <c r="N41" s="197">
        <v>0.66</v>
      </c>
      <c r="O41" s="197">
        <v>1.7</v>
      </c>
      <c r="P41" s="197">
        <v>1.72</v>
      </c>
      <c r="Q41" s="197">
        <v>3.4</v>
      </c>
      <c r="R41" s="197">
        <v>0.36</v>
      </c>
      <c r="S41" s="197">
        <v>2.8</v>
      </c>
      <c r="T41" s="197">
        <v>0</v>
      </c>
      <c r="U41" s="197">
        <v>8.2200000000000006</v>
      </c>
      <c r="V41" s="197">
        <v>0.1</v>
      </c>
      <c r="W41" s="197">
        <v>0.34</v>
      </c>
      <c r="X41" s="197">
        <v>0.84</v>
      </c>
      <c r="Y41" s="197">
        <v>0</v>
      </c>
      <c r="Z41" s="197">
        <v>1.53</v>
      </c>
      <c r="AA41" s="197">
        <v>0.63</v>
      </c>
      <c r="AB41" s="197">
        <v>0</v>
      </c>
      <c r="AC41" s="197">
        <v>1.55</v>
      </c>
      <c r="AD41" s="197">
        <v>6.82</v>
      </c>
      <c r="AE41" s="197">
        <v>0</v>
      </c>
      <c r="AF41" s="197">
        <v>0</v>
      </c>
      <c r="AG41" s="197">
        <v>16.97</v>
      </c>
      <c r="AH41" s="197">
        <v>0</v>
      </c>
      <c r="AI41" s="197">
        <v>8.84</v>
      </c>
      <c r="AJ41" s="197">
        <v>0</v>
      </c>
      <c r="AK41" s="197">
        <v>10.039999999999999</v>
      </c>
      <c r="AL41" s="197">
        <v>0</v>
      </c>
      <c r="AM41" s="197">
        <v>0</v>
      </c>
      <c r="AN41" s="197">
        <v>0</v>
      </c>
      <c r="AO41" s="197">
        <v>220.5</v>
      </c>
      <c r="AP41" s="197">
        <v>0</v>
      </c>
      <c r="AQ41" s="197">
        <v>0</v>
      </c>
      <c r="AR41" s="197">
        <v>0</v>
      </c>
      <c r="AS41" s="197">
        <v>0</v>
      </c>
      <c r="AT41" s="197">
        <v>0</v>
      </c>
      <c r="AU41" s="197">
        <v>0</v>
      </c>
      <c r="AV41" s="197">
        <v>0</v>
      </c>
      <c r="AW41" s="197">
        <v>0</v>
      </c>
      <c r="AX41" s="197">
        <v>0</v>
      </c>
      <c r="AY41" s="197">
        <v>0</v>
      </c>
    </row>
    <row r="42" spans="1:51">
      <c r="A42" t="s">
        <v>84</v>
      </c>
      <c r="B42" s="197">
        <v>0</v>
      </c>
      <c r="C42" s="197">
        <v>0</v>
      </c>
      <c r="D42" s="197">
        <v>9.6</v>
      </c>
      <c r="E42" s="197">
        <v>0</v>
      </c>
      <c r="F42" s="197">
        <v>0</v>
      </c>
      <c r="G42" s="197">
        <v>16.41</v>
      </c>
      <c r="H42" s="197">
        <v>0</v>
      </c>
      <c r="I42" s="197">
        <v>0</v>
      </c>
      <c r="J42" s="197">
        <v>21.02</v>
      </c>
      <c r="K42" s="197">
        <v>57.87</v>
      </c>
      <c r="L42" s="197">
        <v>24.41</v>
      </c>
      <c r="M42" s="197">
        <v>0</v>
      </c>
      <c r="N42" s="197">
        <v>0.66</v>
      </c>
      <c r="O42" s="197">
        <v>1.7</v>
      </c>
      <c r="P42" s="197">
        <v>1.72</v>
      </c>
      <c r="Q42" s="197">
        <v>3.4</v>
      </c>
      <c r="R42" s="197">
        <v>0.36</v>
      </c>
      <c r="S42" s="197">
        <v>2.29</v>
      </c>
      <c r="T42" s="197">
        <v>0</v>
      </c>
      <c r="U42" s="197">
        <v>8.2200000000000006</v>
      </c>
      <c r="V42" s="197">
        <v>0.1</v>
      </c>
      <c r="W42" s="197">
        <v>0.34</v>
      </c>
      <c r="X42" s="197">
        <v>0.84</v>
      </c>
      <c r="Y42" s="197">
        <v>0</v>
      </c>
      <c r="Z42" s="197">
        <v>1.53</v>
      </c>
      <c r="AA42" s="197">
        <v>0.63</v>
      </c>
      <c r="AB42" s="197">
        <v>0</v>
      </c>
      <c r="AC42" s="197">
        <v>1.55</v>
      </c>
      <c r="AD42" s="197">
        <v>6.82</v>
      </c>
      <c r="AE42" s="197">
        <v>0</v>
      </c>
      <c r="AF42" s="197">
        <v>0</v>
      </c>
      <c r="AG42" s="197">
        <v>16.97</v>
      </c>
      <c r="AH42" s="197">
        <v>0</v>
      </c>
      <c r="AI42" s="197">
        <v>8.84</v>
      </c>
      <c r="AJ42" s="197">
        <v>0</v>
      </c>
      <c r="AK42" s="197">
        <v>10.039999999999999</v>
      </c>
      <c r="AL42" s="197">
        <v>0</v>
      </c>
      <c r="AM42" s="197">
        <v>0</v>
      </c>
      <c r="AN42" s="197">
        <v>0</v>
      </c>
      <c r="AO42" s="197">
        <v>220.5</v>
      </c>
      <c r="AP42" s="197">
        <v>0</v>
      </c>
      <c r="AQ42" s="197">
        <v>0</v>
      </c>
      <c r="AR42" s="197">
        <v>0</v>
      </c>
      <c r="AS42" s="197">
        <v>0</v>
      </c>
      <c r="AT42" s="197">
        <v>0</v>
      </c>
      <c r="AU42" s="197">
        <v>0</v>
      </c>
      <c r="AV42" s="197">
        <v>0</v>
      </c>
      <c r="AW42" s="197">
        <v>0</v>
      </c>
      <c r="AX42" s="197">
        <v>0</v>
      </c>
      <c r="AY42" s="197">
        <v>0</v>
      </c>
    </row>
    <row r="43" spans="1:51">
      <c r="A43" t="s">
        <v>85</v>
      </c>
      <c r="B43" s="197">
        <v>0</v>
      </c>
      <c r="C43" s="197">
        <v>0</v>
      </c>
      <c r="D43" s="197">
        <v>9.6</v>
      </c>
      <c r="E43" s="197">
        <v>0</v>
      </c>
      <c r="F43" s="197">
        <v>0</v>
      </c>
      <c r="G43" s="197">
        <v>16.41</v>
      </c>
      <c r="H43" s="197">
        <v>0</v>
      </c>
      <c r="I43" s="197">
        <v>0</v>
      </c>
      <c r="J43" s="197">
        <v>21.02</v>
      </c>
      <c r="K43" s="197">
        <v>38.54</v>
      </c>
      <c r="L43" s="197">
        <v>24.41</v>
      </c>
      <c r="M43" s="197">
        <v>0</v>
      </c>
      <c r="N43" s="197">
        <v>0.66</v>
      </c>
      <c r="O43" s="197">
        <v>1.7</v>
      </c>
      <c r="P43" s="197">
        <v>1.72</v>
      </c>
      <c r="Q43" s="197">
        <v>3.4</v>
      </c>
      <c r="R43" s="197">
        <v>0.36</v>
      </c>
      <c r="S43" s="197">
        <v>2.29</v>
      </c>
      <c r="T43" s="197">
        <v>0</v>
      </c>
      <c r="U43" s="197">
        <v>8.2200000000000006</v>
      </c>
      <c r="V43" s="197">
        <v>0.1</v>
      </c>
      <c r="W43" s="197">
        <v>0.34</v>
      </c>
      <c r="X43" s="197">
        <v>0.84</v>
      </c>
      <c r="Y43" s="197">
        <v>0</v>
      </c>
      <c r="Z43" s="197">
        <v>1.53</v>
      </c>
      <c r="AA43" s="197">
        <v>0.63</v>
      </c>
      <c r="AB43" s="197">
        <v>0</v>
      </c>
      <c r="AC43" s="197">
        <v>1.55</v>
      </c>
      <c r="AD43" s="197">
        <v>6.82</v>
      </c>
      <c r="AE43" s="197">
        <v>0</v>
      </c>
      <c r="AF43" s="197">
        <v>0</v>
      </c>
      <c r="AG43" s="197">
        <v>17.45</v>
      </c>
      <c r="AH43" s="197">
        <v>0</v>
      </c>
      <c r="AI43" s="197">
        <v>8.84</v>
      </c>
      <c r="AJ43" s="197">
        <v>0</v>
      </c>
      <c r="AK43" s="197">
        <v>10.039999999999999</v>
      </c>
      <c r="AL43" s="197">
        <v>0</v>
      </c>
      <c r="AM43" s="197">
        <v>0</v>
      </c>
      <c r="AN43" s="197">
        <v>0</v>
      </c>
      <c r="AO43" s="197">
        <v>216</v>
      </c>
      <c r="AP43" s="197">
        <v>0</v>
      </c>
      <c r="AQ43" s="197">
        <v>0</v>
      </c>
      <c r="AR43" s="197">
        <v>0</v>
      </c>
      <c r="AS43" s="197">
        <v>0</v>
      </c>
      <c r="AT43" s="197">
        <v>0</v>
      </c>
      <c r="AU43" s="197">
        <v>0</v>
      </c>
      <c r="AV43" s="197">
        <v>0</v>
      </c>
      <c r="AW43" s="197">
        <v>0</v>
      </c>
      <c r="AX43" s="197">
        <v>0</v>
      </c>
      <c r="AY43" s="197">
        <v>0</v>
      </c>
    </row>
    <row r="44" spans="1:51">
      <c r="A44" t="s">
        <v>86</v>
      </c>
      <c r="B44" s="197">
        <v>0</v>
      </c>
      <c r="C44" s="197">
        <v>0</v>
      </c>
      <c r="D44" s="197">
        <v>9.6</v>
      </c>
      <c r="E44" s="197">
        <v>0</v>
      </c>
      <c r="F44" s="197">
        <v>0</v>
      </c>
      <c r="G44" s="197">
        <v>16.41</v>
      </c>
      <c r="H44" s="197">
        <v>0</v>
      </c>
      <c r="I44" s="197">
        <v>0</v>
      </c>
      <c r="J44" s="197">
        <v>21.02</v>
      </c>
      <c r="K44" s="197">
        <v>19.21</v>
      </c>
      <c r="L44" s="197">
        <v>22.48</v>
      </c>
      <c r="M44" s="197">
        <v>0</v>
      </c>
      <c r="N44" s="197">
        <v>0.66</v>
      </c>
      <c r="O44" s="197">
        <v>1.7</v>
      </c>
      <c r="P44" s="197">
        <v>1.72</v>
      </c>
      <c r="Q44" s="197">
        <v>3.4</v>
      </c>
      <c r="R44" s="197">
        <v>0.36</v>
      </c>
      <c r="S44" s="197">
        <v>2.29</v>
      </c>
      <c r="T44" s="197">
        <v>0</v>
      </c>
      <c r="U44" s="197">
        <v>8.2200000000000006</v>
      </c>
      <c r="V44" s="197">
        <v>0.1</v>
      </c>
      <c r="W44" s="197">
        <v>0.34</v>
      </c>
      <c r="X44" s="197">
        <v>0.84</v>
      </c>
      <c r="Y44" s="197">
        <v>0</v>
      </c>
      <c r="Z44" s="197">
        <v>1.53</v>
      </c>
      <c r="AA44" s="197">
        <v>0.63</v>
      </c>
      <c r="AB44" s="197">
        <v>0</v>
      </c>
      <c r="AC44" s="197">
        <v>1.55</v>
      </c>
      <c r="AD44" s="197">
        <v>6.82</v>
      </c>
      <c r="AE44" s="197">
        <v>0</v>
      </c>
      <c r="AF44" s="197">
        <v>0</v>
      </c>
      <c r="AG44" s="197">
        <v>17.45</v>
      </c>
      <c r="AH44" s="197">
        <v>0</v>
      </c>
      <c r="AI44" s="197">
        <v>8.84</v>
      </c>
      <c r="AJ44" s="197">
        <v>0</v>
      </c>
      <c r="AK44" s="197">
        <v>10.039999999999999</v>
      </c>
      <c r="AL44" s="197">
        <v>0</v>
      </c>
      <c r="AM44" s="197">
        <v>0</v>
      </c>
      <c r="AN44" s="197">
        <v>0</v>
      </c>
      <c r="AO44" s="197">
        <v>216</v>
      </c>
      <c r="AP44" s="197">
        <v>0</v>
      </c>
      <c r="AQ44" s="197">
        <v>0</v>
      </c>
      <c r="AR44" s="197">
        <v>0</v>
      </c>
      <c r="AS44" s="197">
        <v>0</v>
      </c>
      <c r="AT44" s="197">
        <v>0</v>
      </c>
      <c r="AU44" s="197">
        <v>0</v>
      </c>
      <c r="AV44" s="197">
        <v>0</v>
      </c>
      <c r="AW44" s="197">
        <v>0</v>
      </c>
      <c r="AX44" s="197">
        <v>0</v>
      </c>
      <c r="AY44" s="197">
        <v>0</v>
      </c>
    </row>
    <row r="45" spans="1:51">
      <c r="A45" t="s">
        <v>87</v>
      </c>
      <c r="B45" s="197">
        <v>0</v>
      </c>
      <c r="C45" s="197">
        <v>0</v>
      </c>
      <c r="D45" s="197">
        <v>9.6</v>
      </c>
      <c r="E45" s="197">
        <v>0</v>
      </c>
      <c r="F45" s="197">
        <v>0</v>
      </c>
      <c r="G45" s="197">
        <v>16.41</v>
      </c>
      <c r="H45" s="197">
        <v>0</v>
      </c>
      <c r="I45" s="197">
        <v>0</v>
      </c>
      <c r="J45" s="197">
        <v>21.02</v>
      </c>
      <c r="K45" s="197">
        <v>19.22</v>
      </c>
      <c r="L45" s="197">
        <v>23.23</v>
      </c>
      <c r="M45" s="197">
        <v>0</v>
      </c>
      <c r="N45" s="197">
        <v>0.66</v>
      </c>
      <c r="O45" s="197">
        <v>1.7</v>
      </c>
      <c r="P45" s="197">
        <v>1.72</v>
      </c>
      <c r="Q45" s="197">
        <v>3.4</v>
      </c>
      <c r="R45" s="197">
        <v>0.36</v>
      </c>
      <c r="S45" s="197">
        <v>2.29</v>
      </c>
      <c r="T45" s="197">
        <v>0</v>
      </c>
      <c r="U45" s="197">
        <v>8.2200000000000006</v>
      </c>
      <c r="V45" s="197">
        <v>0.1</v>
      </c>
      <c r="W45" s="197">
        <v>0.34</v>
      </c>
      <c r="X45" s="197">
        <v>0.84</v>
      </c>
      <c r="Y45" s="197">
        <v>0</v>
      </c>
      <c r="Z45" s="197">
        <v>1.53</v>
      </c>
      <c r="AA45" s="197">
        <v>0.63</v>
      </c>
      <c r="AB45" s="197">
        <v>0</v>
      </c>
      <c r="AC45" s="197">
        <v>1.55</v>
      </c>
      <c r="AD45" s="197">
        <v>6.82</v>
      </c>
      <c r="AE45" s="197">
        <v>0</v>
      </c>
      <c r="AF45" s="197">
        <v>0</v>
      </c>
      <c r="AG45" s="197">
        <v>17.45</v>
      </c>
      <c r="AH45" s="197">
        <v>0</v>
      </c>
      <c r="AI45" s="197">
        <v>8.84</v>
      </c>
      <c r="AJ45" s="197">
        <v>0</v>
      </c>
      <c r="AK45" s="197">
        <v>10.039999999999999</v>
      </c>
      <c r="AL45" s="197">
        <v>0</v>
      </c>
      <c r="AM45" s="197">
        <v>0</v>
      </c>
      <c r="AN45" s="197">
        <v>0</v>
      </c>
      <c r="AO45" s="197">
        <v>216</v>
      </c>
      <c r="AP45" s="197">
        <v>0</v>
      </c>
      <c r="AQ45" s="197">
        <v>0</v>
      </c>
      <c r="AR45" s="197">
        <v>0</v>
      </c>
      <c r="AS45" s="197">
        <v>0</v>
      </c>
      <c r="AT45" s="197">
        <v>0</v>
      </c>
      <c r="AU45" s="197">
        <v>0</v>
      </c>
      <c r="AV45" s="197">
        <v>0</v>
      </c>
      <c r="AW45" s="197">
        <v>0</v>
      </c>
      <c r="AX45" s="197">
        <v>0</v>
      </c>
      <c r="AY45" s="197">
        <v>0</v>
      </c>
    </row>
    <row r="46" spans="1:51">
      <c r="A46" t="s">
        <v>88</v>
      </c>
      <c r="B46" s="197">
        <v>0</v>
      </c>
      <c r="C46" s="197">
        <v>0</v>
      </c>
      <c r="D46" s="197">
        <v>9.6</v>
      </c>
      <c r="E46" s="197">
        <v>0</v>
      </c>
      <c r="F46" s="197">
        <v>0</v>
      </c>
      <c r="G46" s="197">
        <v>16.41</v>
      </c>
      <c r="H46" s="197">
        <v>0</v>
      </c>
      <c r="I46" s="197">
        <v>0</v>
      </c>
      <c r="J46" s="197">
        <v>21.02</v>
      </c>
      <c r="K46" s="197">
        <v>19.21</v>
      </c>
      <c r="L46" s="197">
        <v>23.23</v>
      </c>
      <c r="M46" s="197">
        <v>0</v>
      </c>
      <c r="N46" s="197">
        <v>0.66</v>
      </c>
      <c r="O46" s="197">
        <v>1.7</v>
      </c>
      <c r="P46" s="197">
        <v>1.72</v>
      </c>
      <c r="Q46" s="197">
        <v>3.4</v>
      </c>
      <c r="R46" s="197">
        <v>0.36</v>
      </c>
      <c r="S46" s="197">
        <v>2.29</v>
      </c>
      <c r="T46" s="197">
        <v>0</v>
      </c>
      <c r="U46" s="197">
        <v>8.2200000000000006</v>
      </c>
      <c r="V46" s="197">
        <v>0.1</v>
      </c>
      <c r="W46" s="197">
        <v>0.34</v>
      </c>
      <c r="X46" s="197">
        <v>0.84</v>
      </c>
      <c r="Y46" s="197">
        <v>0</v>
      </c>
      <c r="Z46" s="197">
        <v>1.53</v>
      </c>
      <c r="AA46" s="197">
        <v>0.63</v>
      </c>
      <c r="AB46" s="197">
        <v>0</v>
      </c>
      <c r="AC46" s="197">
        <v>1.55</v>
      </c>
      <c r="AD46" s="197">
        <v>6.82</v>
      </c>
      <c r="AE46" s="197">
        <v>0</v>
      </c>
      <c r="AF46" s="197">
        <v>0</v>
      </c>
      <c r="AG46" s="197">
        <v>17.45</v>
      </c>
      <c r="AH46" s="197">
        <v>0</v>
      </c>
      <c r="AI46" s="197">
        <v>8.84</v>
      </c>
      <c r="AJ46" s="197">
        <v>0</v>
      </c>
      <c r="AK46" s="197">
        <v>10.039999999999999</v>
      </c>
      <c r="AL46" s="197">
        <v>0</v>
      </c>
      <c r="AM46" s="197">
        <v>0</v>
      </c>
      <c r="AN46" s="197">
        <v>0</v>
      </c>
      <c r="AO46" s="197">
        <v>216</v>
      </c>
      <c r="AP46" s="197">
        <v>0</v>
      </c>
      <c r="AQ46" s="197">
        <v>0</v>
      </c>
      <c r="AR46" s="197">
        <v>0</v>
      </c>
      <c r="AS46" s="197">
        <v>0</v>
      </c>
      <c r="AT46" s="197">
        <v>0</v>
      </c>
      <c r="AU46" s="197">
        <v>0</v>
      </c>
      <c r="AV46" s="197">
        <v>0</v>
      </c>
      <c r="AW46" s="197">
        <v>0</v>
      </c>
      <c r="AX46" s="197">
        <v>0</v>
      </c>
      <c r="AY46" s="197">
        <v>0</v>
      </c>
    </row>
    <row r="47" spans="1:51">
      <c r="A47" t="s">
        <v>89</v>
      </c>
      <c r="B47" s="197">
        <v>0</v>
      </c>
      <c r="C47" s="197">
        <v>0</v>
      </c>
      <c r="D47" s="197">
        <v>9.33</v>
      </c>
      <c r="E47" s="197">
        <v>0</v>
      </c>
      <c r="F47" s="197">
        <v>0</v>
      </c>
      <c r="G47" s="197">
        <v>16.41</v>
      </c>
      <c r="H47" s="197">
        <v>0</v>
      </c>
      <c r="I47" s="197">
        <v>0</v>
      </c>
      <c r="J47" s="197">
        <v>21.02</v>
      </c>
      <c r="K47" s="197">
        <v>28.88</v>
      </c>
      <c r="L47" s="197">
        <v>23.23</v>
      </c>
      <c r="M47" s="197">
        <v>0</v>
      </c>
      <c r="N47" s="197">
        <v>0.66</v>
      </c>
      <c r="O47" s="197">
        <v>1.7</v>
      </c>
      <c r="P47" s="197">
        <v>1.72</v>
      </c>
      <c r="Q47" s="197">
        <v>3.4</v>
      </c>
      <c r="R47" s="197">
        <v>0.36</v>
      </c>
      <c r="S47" s="197">
        <v>2.29</v>
      </c>
      <c r="T47" s="197">
        <v>0</v>
      </c>
      <c r="U47" s="197">
        <v>8.2200000000000006</v>
      </c>
      <c r="V47" s="197">
        <v>0.1</v>
      </c>
      <c r="W47" s="197">
        <v>0.34</v>
      </c>
      <c r="X47" s="197">
        <v>0.84</v>
      </c>
      <c r="Y47" s="197">
        <v>0</v>
      </c>
      <c r="Z47" s="197">
        <v>1.53</v>
      </c>
      <c r="AA47" s="197">
        <v>0.63</v>
      </c>
      <c r="AB47" s="197">
        <v>0</v>
      </c>
      <c r="AC47" s="197">
        <v>1.55</v>
      </c>
      <c r="AD47" s="197">
        <v>6.82</v>
      </c>
      <c r="AE47" s="197">
        <v>0</v>
      </c>
      <c r="AF47" s="197">
        <v>0</v>
      </c>
      <c r="AG47" s="197">
        <v>17.45</v>
      </c>
      <c r="AH47" s="197">
        <v>0</v>
      </c>
      <c r="AI47" s="197">
        <v>8.84</v>
      </c>
      <c r="AJ47" s="197">
        <v>0</v>
      </c>
      <c r="AK47" s="197">
        <v>10.039999999999999</v>
      </c>
      <c r="AL47" s="197">
        <v>0</v>
      </c>
      <c r="AM47" s="197">
        <v>0</v>
      </c>
      <c r="AN47" s="197">
        <v>0</v>
      </c>
      <c r="AO47" s="197">
        <v>216</v>
      </c>
      <c r="AP47" s="197">
        <v>0</v>
      </c>
      <c r="AQ47" s="197">
        <v>0</v>
      </c>
      <c r="AR47" s="197">
        <v>0</v>
      </c>
      <c r="AS47" s="197">
        <v>0</v>
      </c>
      <c r="AT47" s="197">
        <v>0</v>
      </c>
      <c r="AU47" s="197">
        <v>0</v>
      </c>
      <c r="AV47" s="197">
        <v>0</v>
      </c>
      <c r="AW47" s="197">
        <v>0</v>
      </c>
      <c r="AX47" s="197">
        <v>0</v>
      </c>
      <c r="AY47" s="197">
        <v>0</v>
      </c>
    </row>
    <row r="48" spans="1:51">
      <c r="A48" t="s">
        <v>90</v>
      </c>
      <c r="B48" s="197">
        <v>0</v>
      </c>
      <c r="C48" s="197">
        <v>0</v>
      </c>
      <c r="D48" s="197">
        <v>9.33</v>
      </c>
      <c r="E48" s="197">
        <v>0</v>
      </c>
      <c r="F48" s="197">
        <v>0</v>
      </c>
      <c r="G48" s="197">
        <v>16.41</v>
      </c>
      <c r="H48" s="197">
        <v>0</v>
      </c>
      <c r="I48" s="197">
        <v>0</v>
      </c>
      <c r="J48" s="197">
        <v>21.02</v>
      </c>
      <c r="K48" s="197">
        <v>5.53</v>
      </c>
      <c r="L48" s="197">
        <v>45.68</v>
      </c>
      <c r="M48" s="197">
        <v>0</v>
      </c>
      <c r="N48" s="197">
        <v>0.66</v>
      </c>
      <c r="O48" s="197">
        <v>1.7</v>
      </c>
      <c r="P48" s="197">
        <v>1.72</v>
      </c>
      <c r="Q48" s="197">
        <v>3.4</v>
      </c>
      <c r="R48" s="197">
        <v>0.36</v>
      </c>
      <c r="S48" s="197">
        <v>2.29</v>
      </c>
      <c r="T48" s="197">
        <v>0</v>
      </c>
      <c r="U48" s="197">
        <v>8.2200000000000006</v>
      </c>
      <c r="V48" s="197">
        <v>0.1</v>
      </c>
      <c r="W48" s="197">
        <v>0.34</v>
      </c>
      <c r="X48" s="197">
        <v>0.84</v>
      </c>
      <c r="Y48" s="197">
        <v>0</v>
      </c>
      <c r="Z48" s="197">
        <v>1.53</v>
      </c>
      <c r="AA48" s="197">
        <v>0.63</v>
      </c>
      <c r="AB48" s="197">
        <v>0</v>
      </c>
      <c r="AC48" s="197">
        <v>1.55</v>
      </c>
      <c r="AD48" s="197">
        <v>6.82</v>
      </c>
      <c r="AE48" s="197">
        <v>0</v>
      </c>
      <c r="AF48" s="197">
        <v>0</v>
      </c>
      <c r="AG48" s="197">
        <v>17.45</v>
      </c>
      <c r="AH48" s="197">
        <v>0</v>
      </c>
      <c r="AI48" s="197">
        <v>8.84</v>
      </c>
      <c r="AJ48" s="197">
        <v>0</v>
      </c>
      <c r="AK48" s="197">
        <v>10.039999999999999</v>
      </c>
      <c r="AL48" s="197">
        <v>0</v>
      </c>
      <c r="AM48" s="197">
        <v>0</v>
      </c>
      <c r="AN48" s="197">
        <v>0</v>
      </c>
      <c r="AO48" s="197">
        <v>216</v>
      </c>
      <c r="AP48" s="197">
        <v>0</v>
      </c>
      <c r="AQ48" s="197">
        <v>0</v>
      </c>
      <c r="AR48" s="197">
        <v>0</v>
      </c>
      <c r="AS48" s="197">
        <v>0</v>
      </c>
      <c r="AT48" s="197">
        <v>0</v>
      </c>
      <c r="AU48" s="197">
        <v>0</v>
      </c>
      <c r="AV48" s="197">
        <v>0</v>
      </c>
      <c r="AW48" s="197">
        <v>0</v>
      </c>
      <c r="AX48" s="197">
        <v>0</v>
      </c>
      <c r="AY48" s="197">
        <v>0</v>
      </c>
    </row>
    <row r="49" spans="1:51">
      <c r="A49" t="s">
        <v>91</v>
      </c>
      <c r="B49" s="197">
        <v>0</v>
      </c>
      <c r="C49" s="197">
        <v>0</v>
      </c>
      <c r="D49" s="197">
        <v>9.33</v>
      </c>
      <c r="E49" s="197">
        <v>0</v>
      </c>
      <c r="F49" s="197">
        <v>0</v>
      </c>
      <c r="G49" s="197">
        <v>16.27</v>
      </c>
      <c r="H49" s="197">
        <v>0</v>
      </c>
      <c r="I49" s="197">
        <v>0</v>
      </c>
      <c r="J49" s="197">
        <v>21.02</v>
      </c>
      <c r="K49" s="197">
        <v>5.53</v>
      </c>
      <c r="L49" s="197">
        <v>45.9</v>
      </c>
      <c r="M49" s="197">
        <v>0</v>
      </c>
      <c r="N49" s="197">
        <v>0.66</v>
      </c>
      <c r="O49" s="197">
        <v>1.7</v>
      </c>
      <c r="P49" s="197">
        <v>1.72</v>
      </c>
      <c r="Q49" s="197">
        <v>3.37</v>
      </c>
      <c r="R49" s="197">
        <v>0.36</v>
      </c>
      <c r="S49" s="197">
        <v>1.81</v>
      </c>
      <c r="T49" s="197">
        <v>0</v>
      </c>
      <c r="U49" s="197">
        <v>8.2200000000000006</v>
      </c>
      <c r="V49" s="197">
        <v>0.1</v>
      </c>
      <c r="W49" s="197">
        <v>0.34</v>
      </c>
      <c r="X49" s="197">
        <v>0.84</v>
      </c>
      <c r="Y49" s="197">
        <v>0</v>
      </c>
      <c r="Z49" s="197">
        <v>1.53</v>
      </c>
      <c r="AA49" s="197">
        <v>0.63</v>
      </c>
      <c r="AB49" s="197">
        <v>0</v>
      </c>
      <c r="AC49" s="197">
        <v>1.55</v>
      </c>
      <c r="AD49" s="197">
        <v>6.82</v>
      </c>
      <c r="AE49" s="197">
        <v>0</v>
      </c>
      <c r="AF49" s="197">
        <v>0</v>
      </c>
      <c r="AG49" s="197">
        <v>17.45</v>
      </c>
      <c r="AH49" s="197">
        <v>0</v>
      </c>
      <c r="AI49" s="197">
        <v>8.84</v>
      </c>
      <c r="AJ49" s="197">
        <v>0</v>
      </c>
      <c r="AK49" s="197">
        <v>10.039999999999999</v>
      </c>
      <c r="AL49" s="197">
        <v>0</v>
      </c>
      <c r="AM49" s="197">
        <v>0</v>
      </c>
      <c r="AN49" s="197">
        <v>0</v>
      </c>
      <c r="AO49" s="197">
        <v>216</v>
      </c>
      <c r="AP49" s="197">
        <v>0</v>
      </c>
      <c r="AQ49" s="197">
        <v>0</v>
      </c>
      <c r="AR49" s="197">
        <v>0</v>
      </c>
      <c r="AS49" s="197">
        <v>0</v>
      </c>
      <c r="AT49" s="197">
        <v>0</v>
      </c>
      <c r="AU49" s="197">
        <v>0</v>
      </c>
      <c r="AV49" s="197">
        <v>0</v>
      </c>
      <c r="AW49" s="197">
        <v>0</v>
      </c>
      <c r="AX49" s="197">
        <v>0</v>
      </c>
      <c r="AY49" s="197">
        <v>0</v>
      </c>
    </row>
    <row r="50" spans="1:51">
      <c r="A50" t="s">
        <v>92</v>
      </c>
      <c r="B50" s="197">
        <v>0</v>
      </c>
      <c r="C50" s="197">
        <v>0</v>
      </c>
      <c r="D50" s="197">
        <v>9.33</v>
      </c>
      <c r="E50" s="197">
        <v>0</v>
      </c>
      <c r="F50" s="197">
        <v>0</v>
      </c>
      <c r="G50" s="197">
        <v>16.27</v>
      </c>
      <c r="H50" s="197">
        <v>0</v>
      </c>
      <c r="I50" s="197">
        <v>0</v>
      </c>
      <c r="J50" s="197">
        <v>21.02</v>
      </c>
      <c r="K50" s="197">
        <v>5.53</v>
      </c>
      <c r="L50" s="197">
        <v>45.9</v>
      </c>
      <c r="M50" s="197">
        <v>0</v>
      </c>
      <c r="N50" s="197">
        <v>0.66</v>
      </c>
      <c r="O50" s="197">
        <v>1.7</v>
      </c>
      <c r="P50" s="197">
        <v>1.72</v>
      </c>
      <c r="Q50" s="197">
        <v>3.37</v>
      </c>
      <c r="R50" s="197">
        <v>0.36</v>
      </c>
      <c r="S50" s="197">
        <v>1.8</v>
      </c>
      <c r="T50" s="197">
        <v>0</v>
      </c>
      <c r="U50" s="197">
        <v>8.2200000000000006</v>
      </c>
      <c r="V50" s="197">
        <v>0.1</v>
      </c>
      <c r="W50" s="197">
        <v>0.34</v>
      </c>
      <c r="X50" s="197">
        <v>0.84</v>
      </c>
      <c r="Y50" s="197">
        <v>0</v>
      </c>
      <c r="Z50" s="197">
        <v>1.53</v>
      </c>
      <c r="AA50" s="197">
        <v>0.63</v>
      </c>
      <c r="AB50" s="197">
        <v>0</v>
      </c>
      <c r="AC50" s="197">
        <v>1.55</v>
      </c>
      <c r="AD50" s="197">
        <v>6.82</v>
      </c>
      <c r="AE50" s="197">
        <v>0</v>
      </c>
      <c r="AF50" s="197">
        <v>0</v>
      </c>
      <c r="AG50" s="197">
        <v>17.45</v>
      </c>
      <c r="AH50" s="197">
        <v>0</v>
      </c>
      <c r="AI50" s="197">
        <v>8.84</v>
      </c>
      <c r="AJ50" s="197">
        <v>0</v>
      </c>
      <c r="AK50" s="197">
        <v>10.039999999999999</v>
      </c>
      <c r="AL50" s="197">
        <v>0</v>
      </c>
      <c r="AM50" s="197">
        <v>0</v>
      </c>
      <c r="AN50" s="197">
        <v>0</v>
      </c>
      <c r="AO50" s="197">
        <v>216</v>
      </c>
      <c r="AP50" s="197">
        <v>0</v>
      </c>
      <c r="AQ50" s="197">
        <v>0</v>
      </c>
      <c r="AR50" s="197">
        <v>0</v>
      </c>
      <c r="AS50" s="197">
        <v>0</v>
      </c>
      <c r="AT50" s="197">
        <v>0</v>
      </c>
      <c r="AU50" s="197">
        <v>0</v>
      </c>
      <c r="AV50" s="197">
        <v>0</v>
      </c>
      <c r="AW50" s="197">
        <v>0</v>
      </c>
      <c r="AX50" s="197">
        <v>0</v>
      </c>
      <c r="AY50" s="197">
        <v>0</v>
      </c>
    </row>
    <row r="51" spans="1:51">
      <c r="A51" t="s">
        <v>93</v>
      </c>
      <c r="B51" s="197">
        <v>0</v>
      </c>
      <c r="C51" s="197">
        <v>0</v>
      </c>
      <c r="D51" s="197">
        <v>9.33</v>
      </c>
      <c r="E51" s="197">
        <v>0</v>
      </c>
      <c r="F51" s="197">
        <v>0</v>
      </c>
      <c r="G51" s="197">
        <v>16.27</v>
      </c>
      <c r="H51" s="197">
        <v>0</v>
      </c>
      <c r="I51" s="197">
        <v>0</v>
      </c>
      <c r="J51" s="197">
        <v>21.02</v>
      </c>
      <c r="K51" s="197">
        <v>5.53</v>
      </c>
      <c r="L51" s="197">
        <v>45.9</v>
      </c>
      <c r="M51" s="197">
        <v>0</v>
      </c>
      <c r="N51" s="197">
        <v>0.66</v>
      </c>
      <c r="O51" s="197">
        <v>1.7</v>
      </c>
      <c r="P51" s="197">
        <v>1.72</v>
      </c>
      <c r="Q51" s="197">
        <v>3.76</v>
      </c>
      <c r="R51" s="197">
        <v>0.36</v>
      </c>
      <c r="S51" s="197">
        <v>3.98</v>
      </c>
      <c r="T51" s="197">
        <v>0</v>
      </c>
      <c r="U51" s="197">
        <v>8.2200000000000006</v>
      </c>
      <c r="V51" s="197">
        <v>0.1</v>
      </c>
      <c r="W51" s="197">
        <v>0.34</v>
      </c>
      <c r="X51" s="197">
        <v>0.84</v>
      </c>
      <c r="Y51" s="197">
        <v>0</v>
      </c>
      <c r="Z51" s="197">
        <v>1.53</v>
      </c>
      <c r="AA51" s="197">
        <v>0.63</v>
      </c>
      <c r="AB51" s="197">
        <v>0</v>
      </c>
      <c r="AC51" s="197">
        <v>1.55</v>
      </c>
      <c r="AD51" s="197">
        <v>6.82</v>
      </c>
      <c r="AE51" s="197">
        <v>0</v>
      </c>
      <c r="AF51" s="197">
        <v>0</v>
      </c>
      <c r="AG51" s="197">
        <v>17.82</v>
      </c>
      <c r="AH51" s="197">
        <v>0</v>
      </c>
      <c r="AI51" s="197">
        <v>8.84</v>
      </c>
      <c r="AJ51" s="197">
        <v>0</v>
      </c>
      <c r="AK51" s="197">
        <v>11.38</v>
      </c>
      <c r="AL51" s="197">
        <v>0</v>
      </c>
      <c r="AM51" s="197">
        <v>0</v>
      </c>
      <c r="AN51" s="197">
        <v>0</v>
      </c>
      <c r="AO51" s="197">
        <v>216</v>
      </c>
      <c r="AP51" s="197">
        <v>0</v>
      </c>
      <c r="AQ51" s="197">
        <v>0</v>
      </c>
      <c r="AR51" s="197">
        <v>0</v>
      </c>
      <c r="AS51" s="197">
        <v>0</v>
      </c>
      <c r="AT51" s="197">
        <v>0</v>
      </c>
      <c r="AU51" s="197">
        <v>0</v>
      </c>
      <c r="AV51" s="197">
        <v>0</v>
      </c>
      <c r="AW51" s="197">
        <v>0</v>
      </c>
      <c r="AX51" s="197">
        <v>0</v>
      </c>
      <c r="AY51" s="197">
        <v>0</v>
      </c>
    </row>
    <row r="52" spans="1:51">
      <c r="A52" t="s">
        <v>94</v>
      </c>
      <c r="B52" s="197">
        <v>0</v>
      </c>
      <c r="C52" s="197">
        <v>0</v>
      </c>
      <c r="D52" s="197">
        <v>9.33</v>
      </c>
      <c r="E52" s="197">
        <v>0</v>
      </c>
      <c r="F52" s="197">
        <v>0</v>
      </c>
      <c r="G52" s="197">
        <v>16.27</v>
      </c>
      <c r="H52" s="197">
        <v>0</v>
      </c>
      <c r="I52" s="197">
        <v>0</v>
      </c>
      <c r="J52" s="197">
        <v>21.02</v>
      </c>
      <c r="K52" s="197">
        <v>5.53</v>
      </c>
      <c r="L52" s="197">
        <v>45.9</v>
      </c>
      <c r="M52" s="197">
        <v>0</v>
      </c>
      <c r="N52" s="197">
        <v>0.66</v>
      </c>
      <c r="O52" s="197">
        <v>1.7</v>
      </c>
      <c r="P52" s="197">
        <v>1.72</v>
      </c>
      <c r="Q52" s="197">
        <v>3.76</v>
      </c>
      <c r="R52" s="197">
        <v>0.36</v>
      </c>
      <c r="S52" s="197">
        <v>3.98</v>
      </c>
      <c r="T52" s="197">
        <v>0</v>
      </c>
      <c r="U52" s="197">
        <v>8.2200000000000006</v>
      </c>
      <c r="V52" s="197">
        <v>0.1</v>
      </c>
      <c r="W52" s="197">
        <v>0.34</v>
      </c>
      <c r="X52" s="197">
        <v>0.84</v>
      </c>
      <c r="Y52" s="197">
        <v>0</v>
      </c>
      <c r="Z52" s="197">
        <v>1.53</v>
      </c>
      <c r="AA52" s="197">
        <v>0.63</v>
      </c>
      <c r="AB52" s="197">
        <v>0</v>
      </c>
      <c r="AC52" s="197">
        <v>1.55</v>
      </c>
      <c r="AD52" s="197">
        <v>6.82</v>
      </c>
      <c r="AE52" s="197">
        <v>0</v>
      </c>
      <c r="AF52" s="197">
        <v>0</v>
      </c>
      <c r="AG52" s="197">
        <v>18.420000000000002</v>
      </c>
      <c r="AH52" s="197">
        <v>0</v>
      </c>
      <c r="AI52" s="197">
        <v>8.84</v>
      </c>
      <c r="AJ52" s="197">
        <v>0</v>
      </c>
      <c r="AK52" s="197">
        <v>11.38</v>
      </c>
      <c r="AL52" s="197">
        <v>0</v>
      </c>
      <c r="AM52" s="197">
        <v>0</v>
      </c>
      <c r="AN52" s="197">
        <v>0</v>
      </c>
      <c r="AO52" s="197">
        <v>216</v>
      </c>
      <c r="AP52" s="197">
        <v>0</v>
      </c>
      <c r="AQ52" s="197">
        <v>0</v>
      </c>
      <c r="AR52" s="197">
        <v>0</v>
      </c>
      <c r="AS52" s="197">
        <v>0</v>
      </c>
      <c r="AT52" s="197">
        <v>0</v>
      </c>
      <c r="AU52" s="197">
        <v>0</v>
      </c>
      <c r="AV52" s="197">
        <v>0</v>
      </c>
      <c r="AW52" s="197">
        <v>0</v>
      </c>
      <c r="AX52" s="197">
        <v>0</v>
      </c>
      <c r="AY52" s="197">
        <v>0</v>
      </c>
    </row>
    <row r="53" spans="1:51">
      <c r="A53" t="s">
        <v>95</v>
      </c>
      <c r="B53" s="197">
        <v>0</v>
      </c>
      <c r="C53" s="197">
        <v>0</v>
      </c>
      <c r="D53" s="197">
        <v>9.33</v>
      </c>
      <c r="E53" s="197">
        <v>0</v>
      </c>
      <c r="F53" s="197">
        <v>0</v>
      </c>
      <c r="G53" s="197">
        <v>16.27</v>
      </c>
      <c r="H53" s="197">
        <v>0</v>
      </c>
      <c r="I53" s="197">
        <v>0</v>
      </c>
      <c r="J53" s="197">
        <v>20.04</v>
      </c>
      <c r="K53" s="197">
        <v>5.53</v>
      </c>
      <c r="L53" s="197">
        <v>45.9</v>
      </c>
      <c r="M53" s="197">
        <v>0</v>
      </c>
      <c r="N53" s="197">
        <v>0.66</v>
      </c>
      <c r="O53" s="197">
        <v>1.7</v>
      </c>
      <c r="P53" s="197">
        <v>1.72</v>
      </c>
      <c r="Q53" s="197">
        <v>3.76</v>
      </c>
      <c r="R53" s="197">
        <v>0.36</v>
      </c>
      <c r="S53" s="197">
        <v>3.98</v>
      </c>
      <c r="T53" s="197">
        <v>0</v>
      </c>
      <c r="U53" s="197">
        <v>8.2200000000000006</v>
      </c>
      <c r="V53" s="197">
        <v>0.1</v>
      </c>
      <c r="W53" s="197">
        <v>0.34</v>
      </c>
      <c r="X53" s="197">
        <v>0.84</v>
      </c>
      <c r="Y53" s="197">
        <v>0</v>
      </c>
      <c r="Z53" s="197">
        <v>1.53</v>
      </c>
      <c r="AA53" s="197">
        <v>0.63</v>
      </c>
      <c r="AB53" s="197">
        <v>0</v>
      </c>
      <c r="AC53" s="197">
        <v>1.55</v>
      </c>
      <c r="AD53" s="197">
        <v>6.82</v>
      </c>
      <c r="AE53" s="197">
        <v>0</v>
      </c>
      <c r="AF53" s="197">
        <v>0</v>
      </c>
      <c r="AG53" s="197">
        <v>18.420000000000002</v>
      </c>
      <c r="AH53" s="197">
        <v>0</v>
      </c>
      <c r="AI53" s="197">
        <v>8.84</v>
      </c>
      <c r="AJ53" s="197">
        <v>0</v>
      </c>
      <c r="AK53" s="197">
        <v>11.38</v>
      </c>
      <c r="AL53" s="197">
        <v>0</v>
      </c>
      <c r="AM53" s="197">
        <v>0</v>
      </c>
      <c r="AN53" s="197">
        <v>0</v>
      </c>
      <c r="AO53" s="197">
        <v>216</v>
      </c>
      <c r="AP53" s="197">
        <v>0</v>
      </c>
      <c r="AQ53" s="197">
        <v>0</v>
      </c>
      <c r="AR53" s="197">
        <v>0</v>
      </c>
      <c r="AS53" s="197">
        <v>0</v>
      </c>
      <c r="AT53" s="197">
        <v>0</v>
      </c>
      <c r="AU53" s="197">
        <v>0</v>
      </c>
      <c r="AV53" s="197">
        <v>0</v>
      </c>
      <c r="AW53" s="197">
        <v>0</v>
      </c>
      <c r="AX53" s="197">
        <v>0</v>
      </c>
      <c r="AY53" s="197">
        <v>0</v>
      </c>
    </row>
    <row r="54" spans="1:51">
      <c r="A54" t="s">
        <v>96</v>
      </c>
      <c r="B54" s="197">
        <v>0</v>
      </c>
      <c r="C54" s="197">
        <v>0</v>
      </c>
      <c r="D54" s="197">
        <v>9.33</v>
      </c>
      <c r="E54" s="197">
        <v>0</v>
      </c>
      <c r="F54" s="197">
        <v>0</v>
      </c>
      <c r="G54" s="197">
        <v>16.27</v>
      </c>
      <c r="H54" s="197">
        <v>0</v>
      </c>
      <c r="I54" s="197">
        <v>0</v>
      </c>
      <c r="J54" s="197">
        <v>20.04</v>
      </c>
      <c r="K54" s="197">
        <v>5.53</v>
      </c>
      <c r="L54" s="197">
        <v>45.9</v>
      </c>
      <c r="M54" s="197">
        <v>0</v>
      </c>
      <c r="N54" s="197">
        <v>0.66</v>
      </c>
      <c r="O54" s="197">
        <v>1.7</v>
      </c>
      <c r="P54" s="197">
        <v>1.72</v>
      </c>
      <c r="Q54" s="197">
        <v>3.76</v>
      </c>
      <c r="R54" s="197">
        <v>0.36</v>
      </c>
      <c r="S54" s="197">
        <v>3.98</v>
      </c>
      <c r="T54" s="197">
        <v>0</v>
      </c>
      <c r="U54" s="197">
        <v>8.2200000000000006</v>
      </c>
      <c r="V54" s="197">
        <v>0.1</v>
      </c>
      <c r="W54" s="197">
        <v>0.34</v>
      </c>
      <c r="X54" s="197">
        <v>0.84</v>
      </c>
      <c r="Y54" s="197">
        <v>0</v>
      </c>
      <c r="Z54" s="197">
        <v>1.53</v>
      </c>
      <c r="AA54" s="197">
        <v>0.63</v>
      </c>
      <c r="AB54" s="197">
        <v>0</v>
      </c>
      <c r="AC54" s="197">
        <v>1.55</v>
      </c>
      <c r="AD54" s="197">
        <v>6.82</v>
      </c>
      <c r="AE54" s="197">
        <v>0</v>
      </c>
      <c r="AF54" s="197">
        <v>0</v>
      </c>
      <c r="AG54" s="197">
        <v>18.420000000000002</v>
      </c>
      <c r="AH54" s="197">
        <v>0</v>
      </c>
      <c r="AI54" s="197">
        <v>8.84</v>
      </c>
      <c r="AJ54" s="197">
        <v>0</v>
      </c>
      <c r="AK54" s="197">
        <v>11.38</v>
      </c>
      <c r="AL54" s="197">
        <v>0</v>
      </c>
      <c r="AM54" s="197">
        <v>0</v>
      </c>
      <c r="AN54" s="197">
        <v>0</v>
      </c>
      <c r="AO54" s="197">
        <v>216</v>
      </c>
      <c r="AP54" s="197">
        <v>0</v>
      </c>
      <c r="AQ54" s="197">
        <v>0</v>
      </c>
      <c r="AR54" s="197">
        <v>0</v>
      </c>
      <c r="AS54" s="197">
        <v>0</v>
      </c>
      <c r="AT54" s="197">
        <v>0</v>
      </c>
      <c r="AU54" s="197">
        <v>0</v>
      </c>
      <c r="AV54" s="197">
        <v>0</v>
      </c>
      <c r="AW54" s="197">
        <v>0</v>
      </c>
      <c r="AX54" s="197">
        <v>0</v>
      </c>
      <c r="AY54" s="197">
        <v>0</v>
      </c>
    </row>
    <row r="55" spans="1:51">
      <c r="A55" t="s">
        <v>97</v>
      </c>
      <c r="B55" s="197">
        <v>0</v>
      </c>
      <c r="C55" s="197">
        <v>0</v>
      </c>
      <c r="D55" s="197">
        <v>9.33</v>
      </c>
      <c r="E55" s="197">
        <v>0</v>
      </c>
      <c r="F55" s="197">
        <v>0</v>
      </c>
      <c r="G55" s="197">
        <v>16.27</v>
      </c>
      <c r="H55" s="197">
        <v>0</v>
      </c>
      <c r="I55" s="197">
        <v>0</v>
      </c>
      <c r="J55" s="197">
        <v>20.04</v>
      </c>
      <c r="K55" s="197">
        <v>5.53</v>
      </c>
      <c r="L55" s="197">
        <v>44.5</v>
      </c>
      <c r="M55" s="197">
        <v>0</v>
      </c>
      <c r="N55" s="197">
        <v>0.66</v>
      </c>
      <c r="O55" s="197">
        <v>1.7</v>
      </c>
      <c r="P55" s="197">
        <v>1.72</v>
      </c>
      <c r="Q55" s="197">
        <v>3.76</v>
      </c>
      <c r="R55" s="197">
        <v>0.36</v>
      </c>
      <c r="S55" s="197">
        <v>3.98</v>
      </c>
      <c r="T55" s="197">
        <v>0</v>
      </c>
      <c r="U55" s="197">
        <v>8.2200000000000006</v>
      </c>
      <c r="V55" s="197">
        <v>0.1</v>
      </c>
      <c r="W55" s="197">
        <v>0.34</v>
      </c>
      <c r="X55" s="197">
        <v>0.84</v>
      </c>
      <c r="Y55" s="197">
        <v>0</v>
      </c>
      <c r="Z55" s="197">
        <v>1.53</v>
      </c>
      <c r="AA55" s="197">
        <v>0.63</v>
      </c>
      <c r="AB55" s="197">
        <v>0</v>
      </c>
      <c r="AC55" s="197">
        <v>1.55</v>
      </c>
      <c r="AD55" s="197">
        <v>6.82</v>
      </c>
      <c r="AE55" s="197">
        <v>0</v>
      </c>
      <c r="AF55" s="197">
        <v>0</v>
      </c>
      <c r="AG55" s="197">
        <v>18.420000000000002</v>
      </c>
      <c r="AH55" s="197">
        <v>0</v>
      </c>
      <c r="AI55" s="197">
        <v>8.84</v>
      </c>
      <c r="AJ55" s="197">
        <v>0</v>
      </c>
      <c r="AK55" s="197">
        <v>10.039999999999999</v>
      </c>
      <c r="AL55" s="197">
        <v>0</v>
      </c>
      <c r="AM55" s="197">
        <v>0</v>
      </c>
      <c r="AN55" s="197">
        <v>0</v>
      </c>
      <c r="AO55" s="197">
        <v>216</v>
      </c>
      <c r="AP55" s="197">
        <v>0</v>
      </c>
      <c r="AQ55" s="197">
        <v>0</v>
      </c>
      <c r="AR55" s="197">
        <v>0</v>
      </c>
      <c r="AS55" s="197">
        <v>0</v>
      </c>
      <c r="AT55" s="197">
        <v>0</v>
      </c>
      <c r="AU55" s="197">
        <v>0</v>
      </c>
      <c r="AV55" s="197">
        <v>0</v>
      </c>
      <c r="AW55" s="197">
        <v>0</v>
      </c>
      <c r="AX55" s="197">
        <v>0</v>
      </c>
      <c r="AY55" s="197">
        <v>0</v>
      </c>
    </row>
    <row r="56" spans="1:51">
      <c r="A56" t="s">
        <v>98</v>
      </c>
      <c r="B56" s="197">
        <v>0</v>
      </c>
      <c r="C56" s="197">
        <v>0</v>
      </c>
      <c r="D56" s="197">
        <v>9.33</v>
      </c>
      <c r="E56" s="197">
        <v>0</v>
      </c>
      <c r="F56" s="197">
        <v>0</v>
      </c>
      <c r="G56" s="197">
        <v>16.27</v>
      </c>
      <c r="H56" s="197">
        <v>0</v>
      </c>
      <c r="I56" s="197">
        <v>0</v>
      </c>
      <c r="J56" s="197">
        <v>20.04</v>
      </c>
      <c r="K56" s="197">
        <v>5.53</v>
      </c>
      <c r="L56" s="197">
        <v>45.9</v>
      </c>
      <c r="M56" s="197">
        <v>0</v>
      </c>
      <c r="N56" s="197">
        <v>0.66</v>
      </c>
      <c r="O56" s="197">
        <v>1.7</v>
      </c>
      <c r="P56" s="197">
        <v>1.72</v>
      </c>
      <c r="Q56" s="197">
        <v>3.76</v>
      </c>
      <c r="R56" s="197">
        <v>0.36</v>
      </c>
      <c r="S56" s="197">
        <v>3.98</v>
      </c>
      <c r="T56" s="197">
        <v>0</v>
      </c>
      <c r="U56" s="197">
        <v>8.2200000000000006</v>
      </c>
      <c r="V56" s="197">
        <v>0.1</v>
      </c>
      <c r="W56" s="197">
        <v>0.34</v>
      </c>
      <c r="X56" s="197">
        <v>0.84</v>
      </c>
      <c r="Y56" s="197">
        <v>0</v>
      </c>
      <c r="Z56" s="197">
        <v>1.53</v>
      </c>
      <c r="AA56" s="197">
        <v>0.63</v>
      </c>
      <c r="AB56" s="197">
        <v>0</v>
      </c>
      <c r="AC56" s="197">
        <v>1.55</v>
      </c>
      <c r="AD56" s="197">
        <v>6.82</v>
      </c>
      <c r="AE56" s="197">
        <v>0</v>
      </c>
      <c r="AF56" s="197">
        <v>0</v>
      </c>
      <c r="AG56" s="197">
        <v>18.420000000000002</v>
      </c>
      <c r="AH56" s="197">
        <v>0</v>
      </c>
      <c r="AI56" s="197">
        <v>8.84</v>
      </c>
      <c r="AJ56" s="197">
        <v>0</v>
      </c>
      <c r="AK56" s="197">
        <v>10.039999999999999</v>
      </c>
      <c r="AL56" s="197">
        <v>0</v>
      </c>
      <c r="AM56" s="197">
        <v>0</v>
      </c>
      <c r="AN56" s="197">
        <v>0</v>
      </c>
      <c r="AO56" s="197">
        <v>216</v>
      </c>
      <c r="AP56" s="197">
        <v>0</v>
      </c>
      <c r="AQ56" s="197">
        <v>0</v>
      </c>
      <c r="AR56" s="197">
        <v>0</v>
      </c>
      <c r="AS56" s="197">
        <v>0</v>
      </c>
      <c r="AT56" s="197">
        <v>0</v>
      </c>
      <c r="AU56" s="197">
        <v>0</v>
      </c>
      <c r="AV56" s="197">
        <v>0</v>
      </c>
      <c r="AW56" s="197">
        <v>0</v>
      </c>
      <c r="AX56" s="197">
        <v>0</v>
      </c>
      <c r="AY56" s="197">
        <v>0</v>
      </c>
    </row>
    <row r="57" spans="1:51">
      <c r="A57" t="s">
        <v>99</v>
      </c>
      <c r="B57" s="197">
        <v>0</v>
      </c>
      <c r="C57" s="197">
        <v>0</v>
      </c>
      <c r="D57" s="197">
        <v>9.33</v>
      </c>
      <c r="E57" s="197">
        <v>0</v>
      </c>
      <c r="F57" s="197">
        <v>0</v>
      </c>
      <c r="G57" s="197">
        <v>16.27</v>
      </c>
      <c r="H57" s="197">
        <v>0</v>
      </c>
      <c r="I57" s="197">
        <v>0</v>
      </c>
      <c r="J57" s="197">
        <v>20.04</v>
      </c>
      <c r="K57" s="197">
        <v>5.53</v>
      </c>
      <c r="L57" s="197">
        <v>51.42</v>
      </c>
      <c r="M57" s="197">
        <v>0</v>
      </c>
      <c r="N57" s="197">
        <v>0.66</v>
      </c>
      <c r="O57" s="197">
        <v>1.7</v>
      </c>
      <c r="P57" s="197">
        <v>1.72</v>
      </c>
      <c r="Q57" s="197">
        <v>3.76</v>
      </c>
      <c r="R57" s="197">
        <v>0.36</v>
      </c>
      <c r="S57" s="197">
        <v>3.98</v>
      </c>
      <c r="T57" s="197">
        <v>0</v>
      </c>
      <c r="U57" s="197">
        <v>8.2200000000000006</v>
      </c>
      <c r="V57" s="197">
        <v>0.1</v>
      </c>
      <c r="W57" s="197">
        <v>0.28999999999999998</v>
      </c>
      <c r="X57" s="197">
        <v>0.84</v>
      </c>
      <c r="Y57" s="197">
        <v>0</v>
      </c>
      <c r="Z57" s="197">
        <v>1.53</v>
      </c>
      <c r="AA57" s="197">
        <v>0.62</v>
      </c>
      <c r="AB57" s="197">
        <v>0</v>
      </c>
      <c r="AC57" s="197">
        <v>1.55</v>
      </c>
      <c r="AD57" s="197">
        <v>6.82</v>
      </c>
      <c r="AE57" s="197">
        <v>0</v>
      </c>
      <c r="AF57" s="197">
        <v>0</v>
      </c>
      <c r="AG57" s="197">
        <v>18.420000000000002</v>
      </c>
      <c r="AH57" s="197">
        <v>0</v>
      </c>
      <c r="AI57" s="197">
        <v>8.84</v>
      </c>
      <c r="AJ57" s="197">
        <v>0</v>
      </c>
      <c r="AK57" s="197">
        <v>10.039999999999999</v>
      </c>
      <c r="AL57" s="197">
        <v>0</v>
      </c>
      <c r="AM57" s="197">
        <v>0</v>
      </c>
      <c r="AN57" s="197">
        <v>0</v>
      </c>
      <c r="AO57" s="197">
        <v>216</v>
      </c>
      <c r="AP57" s="197">
        <v>0</v>
      </c>
      <c r="AQ57" s="197">
        <v>0</v>
      </c>
      <c r="AR57" s="197">
        <v>0</v>
      </c>
      <c r="AS57" s="197">
        <v>0</v>
      </c>
      <c r="AT57" s="197">
        <v>0</v>
      </c>
      <c r="AU57" s="197">
        <v>0</v>
      </c>
      <c r="AV57" s="197">
        <v>0</v>
      </c>
      <c r="AW57" s="197">
        <v>0</v>
      </c>
      <c r="AX57" s="197">
        <v>0</v>
      </c>
      <c r="AY57" s="197">
        <v>0</v>
      </c>
    </row>
    <row r="58" spans="1:51">
      <c r="A58" t="s">
        <v>100</v>
      </c>
      <c r="B58" s="197">
        <v>0</v>
      </c>
      <c r="C58" s="197">
        <v>0</v>
      </c>
      <c r="D58" s="197">
        <v>9.07</v>
      </c>
      <c r="E58" s="197">
        <v>0</v>
      </c>
      <c r="F58" s="197">
        <v>0</v>
      </c>
      <c r="G58" s="197">
        <v>16.27</v>
      </c>
      <c r="H58" s="197">
        <v>0</v>
      </c>
      <c r="I58" s="197">
        <v>0</v>
      </c>
      <c r="J58" s="197">
        <v>20.04</v>
      </c>
      <c r="K58" s="197">
        <v>5.64</v>
      </c>
      <c r="L58" s="197">
        <v>50.05</v>
      </c>
      <c r="M58" s="197">
        <v>0</v>
      </c>
      <c r="N58" s="197">
        <v>0.66</v>
      </c>
      <c r="O58" s="197">
        <v>1.7</v>
      </c>
      <c r="P58" s="197">
        <v>1.72</v>
      </c>
      <c r="Q58" s="197">
        <v>3.76</v>
      </c>
      <c r="R58" s="197">
        <v>0.36</v>
      </c>
      <c r="S58" s="197">
        <v>3.98</v>
      </c>
      <c r="T58" s="197">
        <v>0</v>
      </c>
      <c r="U58" s="197">
        <v>8.2200000000000006</v>
      </c>
      <c r="V58" s="197">
        <v>0.1</v>
      </c>
      <c r="W58" s="197">
        <v>0.28999999999999998</v>
      </c>
      <c r="X58" s="197">
        <v>0.84</v>
      </c>
      <c r="Y58" s="197">
        <v>0</v>
      </c>
      <c r="Z58" s="197">
        <v>1.53</v>
      </c>
      <c r="AA58" s="197">
        <v>0.62</v>
      </c>
      <c r="AB58" s="197">
        <v>0</v>
      </c>
      <c r="AC58" s="197">
        <v>1.55</v>
      </c>
      <c r="AD58" s="197">
        <v>6.82</v>
      </c>
      <c r="AE58" s="197">
        <v>0</v>
      </c>
      <c r="AF58" s="197">
        <v>0</v>
      </c>
      <c r="AG58" s="197">
        <v>18.420000000000002</v>
      </c>
      <c r="AH58" s="197">
        <v>0</v>
      </c>
      <c r="AI58" s="197">
        <v>8.84</v>
      </c>
      <c r="AJ58" s="197">
        <v>0</v>
      </c>
      <c r="AK58" s="197">
        <v>10.039999999999999</v>
      </c>
      <c r="AL58" s="197">
        <v>0</v>
      </c>
      <c r="AM58" s="197">
        <v>0</v>
      </c>
      <c r="AN58" s="197">
        <v>0</v>
      </c>
      <c r="AO58" s="197">
        <v>216</v>
      </c>
      <c r="AP58" s="197">
        <v>0</v>
      </c>
      <c r="AQ58" s="197">
        <v>0</v>
      </c>
      <c r="AR58" s="197">
        <v>0</v>
      </c>
      <c r="AS58" s="197">
        <v>0</v>
      </c>
      <c r="AT58" s="197">
        <v>0</v>
      </c>
      <c r="AU58" s="197">
        <v>0</v>
      </c>
      <c r="AV58" s="197">
        <v>0</v>
      </c>
      <c r="AW58" s="197">
        <v>0</v>
      </c>
      <c r="AX58" s="197">
        <v>0</v>
      </c>
      <c r="AY58" s="197">
        <v>0</v>
      </c>
    </row>
    <row r="59" spans="1:51">
      <c r="A59" t="s">
        <v>101</v>
      </c>
      <c r="B59" s="197">
        <v>0</v>
      </c>
      <c r="C59" s="197">
        <v>0</v>
      </c>
      <c r="D59" s="197">
        <v>9.07</v>
      </c>
      <c r="E59" s="197">
        <v>0</v>
      </c>
      <c r="F59" s="197">
        <v>0</v>
      </c>
      <c r="G59" s="197">
        <v>16.27</v>
      </c>
      <c r="H59" s="197">
        <v>0</v>
      </c>
      <c r="I59" s="197">
        <v>0</v>
      </c>
      <c r="J59" s="197">
        <v>20.04</v>
      </c>
      <c r="K59" s="197">
        <v>5.53</v>
      </c>
      <c r="L59" s="197">
        <v>22.14</v>
      </c>
      <c r="M59" s="197">
        <v>0</v>
      </c>
      <c r="N59" s="197">
        <v>0.66</v>
      </c>
      <c r="O59" s="197">
        <v>1.7</v>
      </c>
      <c r="P59" s="197">
        <v>1.72</v>
      </c>
      <c r="Q59" s="197">
        <v>3.76</v>
      </c>
      <c r="R59" s="197">
        <v>0.36</v>
      </c>
      <c r="S59" s="197">
        <v>3.98</v>
      </c>
      <c r="T59" s="197">
        <v>0</v>
      </c>
      <c r="U59" s="197">
        <v>8.2200000000000006</v>
      </c>
      <c r="V59" s="197">
        <v>0.1</v>
      </c>
      <c r="W59" s="197">
        <v>0.28999999999999998</v>
      </c>
      <c r="X59" s="197">
        <v>0.84</v>
      </c>
      <c r="Y59" s="197">
        <v>0</v>
      </c>
      <c r="Z59" s="197">
        <v>1.53</v>
      </c>
      <c r="AA59" s="197">
        <v>0.62</v>
      </c>
      <c r="AB59" s="197">
        <v>0</v>
      </c>
      <c r="AC59" s="197">
        <v>1.55</v>
      </c>
      <c r="AD59" s="197">
        <v>6.82</v>
      </c>
      <c r="AE59" s="197">
        <v>0</v>
      </c>
      <c r="AF59" s="197">
        <v>0</v>
      </c>
      <c r="AG59" s="197">
        <v>18.59</v>
      </c>
      <c r="AH59" s="197">
        <v>0</v>
      </c>
      <c r="AI59" s="197">
        <v>8.84</v>
      </c>
      <c r="AJ59" s="197">
        <v>0</v>
      </c>
      <c r="AK59" s="197">
        <v>12.6</v>
      </c>
      <c r="AL59" s="197">
        <v>0</v>
      </c>
      <c r="AM59" s="197">
        <v>0</v>
      </c>
      <c r="AN59" s="197">
        <v>0</v>
      </c>
      <c r="AO59" s="197">
        <v>216</v>
      </c>
      <c r="AP59" s="197">
        <v>0</v>
      </c>
      <c r="AQ59" s="197">
        <v>0</v>
      </c>
      <c r="AR59" s="197">
        <v>0</v>
      </c>
      <c r="AS59" s="197">
        <v>0</v>
      </c>
      <c r="AT59" s="197">
        <v>0</v>
      </c>
      <c r="AU59" s="197">
        <v>0</v>
      </c>
      <c r="AV59" s="197">
        <v>0</v>
      </c>
      <c r="AW59" s="197">
        <v>0</v>
      </c>
      <c r="AX59" s="197">
        <v>0</v>
      </c>
      <c r="AY59" s="197">
        <v>0</v>
      </c>
    </row>
    <row r="60" spans="1:51">
      <c r="A60" t="s">
        <v>102</v>
      </c>
      <c r="B60" s="197">
        <v>0</v>
      </c>
      <c r="C60" s="197">
        <v>0</v>
      </c>
      <c r="D60" s="197">
        <v>9.07</v>
      </c>
      <c r="E60" s="197">
        <v>0</v>
      </c>
      <c r="F60" s="197">
        <v>0</v>
      </c>
      <c r="G60" s="197">
        <v>16.27</v>
      </c>
      <c r="H60" s="197">
        <v>0</v>
      </c>
      <c r="I60" s="197">
        <v>0</v>
      </c>
      <c r="J60" s="197">
        <v>20.04</v>
      </c>
      <c r="K60" s="197">
        <v>5.53</v>
      </c>
      <c r="L60" s="197">
        <v>22.02</v>
      </c>
      <c r="M60" s="197">
        <v>0</v>
      </c>
      <c r="N60" s="197">
        <v>0.66</v>
      </c>
      <c r="O60" s="197">
        <v>1.7</v>
      </c>
      <c r="P60" s="197">
        <v>1.72</v>
      </c>
      <c r="Q60" s="197">
        <v>3.76</v>
      </c>
      <c r="R60" s="197">
        <v>0.36</v>
      </c>
      <c r="S60" s="197">
        <v>3.98</v>
      </c>
      <c r="T60" s="197">
        <v>0</v>
      </c>
      <c r="U60" s="197">
        <v>8.2200000000000006</v>
      </c>
      <c r="V60" s="197">
        <v>0.1</v>
      </c>
      <c r="W60" s="197">
        <v>0.28999999999999998</v>
      </c>
      <c r="X60" s="197">
        <v>0.84</v>
      </c>
      <c r="Y60" s="197">
        <v>0</v>
      </c>
      <c r="Z60" s="197">
        <v>1.53</v>
      </c>
      <c r="AA60" s="197">
        <v>0.62</v>
      </c>
      <c r="AB60" s="197">
        <v>0</v>
      </c>
      <c r="AC60" s="197">
        <v>1.55</v>
      </c>
      <c r="AD60" s="197">
        <v>6.82</v>
      </c>
      <c r="AE60" s="197">
        <v>0</v>
      </c>
      <c r="AF60" s="197">
        <v>0</v>
      </c>
      <c r="AG60" s="197">
        <v>18.59</v>
      </c>
      <c r="AH60" s="197">
        <v>0</v>
      </c>
      <c r="AI60" s="197">
        <v>8.84</v>
      </c>
      <c r="AJ60" s="197">
        <v>0</v>
      </c>
      <c r="AK60" s="197">
        <v>12.6</v>
      </c>
      <c r="AL60" s="197">
        <v>0</v>
      </c>
      <c r="AM60" s="197">
        <v>0</v>
      </c>
      <c r="AN60" s="197">
        <v>0</v>
      </c>
      <c r="AO60" s="197">
        <v>216</v>
      </c>
      <c r="AP60" s="197">
        <v>0</v>
      </c>
      <c r="AQ60" s="197">
        <v>0</v>
      </c>
      <c r="AR60" s="197">
        <v>0</v>
      </c>
      <c r="AS60" s="197">
        <v>0</v>
      </c>
      <c r="AT60" s="197">
        <v>0</v>
      </c>
      <c r="AU60" s="197">
        <v>0</v>
      </c>
      <c r="AV60" s="197">
        <v>0</v>
      </c>
      <c r="AW60" s="197">
        <v>0</v>
      </c>
      <c r="AX60" s="197">
        <v>0</v>
      </c>
      <c r="AY60" s="197">
        <v>0</v>
      </c>
    </row>
    <row r="61" spans="1:51">
      <c r="A61" t="s">
        <v>103</v>
      </c>
      <c r="B61" s="197">
        <v>0</v>
      </c>
      <c r="C61" s="197">
        <v>0</v>
      </c>
      <c r="D61" s="197">
        <v>9.07</v>
      </c>
      <c r="E61" s="197">
        <v>0</v>
      </c>
      <c r="F61" s="197">
        <v>0</v>
      </c>
      <c r="G61" s="197">
        <v>16.27</v>
      </c>
      <c r="H61" s="197">
        <v>0</v>
      </c>
      <c r="I61" s="197">
        <v>0</v>
      </c>
      <c r="J61" s="197">
        <v>20.04</v>
      </c>
      <c r="K61" s="197">
        <v>5.53</v>
      </c>
      <c r="L61" s="197">
        <v>22.02</v>
      </c>
      <c r="M61" s="197">
        <v>0</v>
      </c>
      <c r="N61" s="197">
        <v>0.66</v>
      </c>
      <c r="O61" s="197">
        <v>1.7</v>
      </c>
      <c r="P61" s="197">
        <v>1.72</v>
      </c>
      <c r="Q61" s="197">
        <v>3.76</v>
      </c>
      <c r="R61" s="197">
        <v>0.36</v>
      </c>
      <c r="S61" s="197">
        <v>3.98</v>
      </c>
      <c r="T61" s="197">
        <v>0</v>
      </c>
      <c r="U61" s="197">
        <v>8.2200000000000006</v>
      </c>
      <c r="V61" s="197">
        <v>0.1</v>
      </c>
      <c r="W61" s="197">
        <v>0.28999999999999998</v>
      </c>
      <c r="X61" s="197">
        <v>0.84</v>
      </c>
      <c r="Y61" s="197">
        <v>0</v>
      </c>
      <c r="Z61" s="197">
        <v>1.53</v>
      </c>
      <c r="AA61" s="197">
        <v>0.62</v>
      </c>
      <c r="AB61" s="197">
        <v>0</v>
      </c>
      <c r="AC61" s="197">
        <v>1.55</v>
      </c>
      <c r="AD61" s="197">
        <v>6.82</v>
      </c>
      <c r="AE61" s="197">
        <v>0</v>
      </c>
      <c r="AF61" s="197">
        <v>0</v>
      </c>
      <c r="AG61" s="197">
        <v>18.59</v>
      </c>
      <c r="AH61" s="197">
        <v>0</v>
      </c>
      <c r="AI61" s="197">
        <v>8.84</v>
      </c>
      <c r="AJ61" s="197">
        <v>0</v>
      </c>
      <c r="AK61" s="197">
        <v>12.6</v>
      </c>
      <c r="AL61" s="197">
        <v>0</v>
      </c>
      <c r="AM61" s="197">
        <v>0</v>
      </c>
      <c r="AN61" s="197">
        <v>0</v>
      </c>
      <c r="AO61" s="197">
        <v>216</v>
      </c>
      <c r="AP61" s="197">
        <v>0</v>
      </c>
      <c r="AQ61" s="197">
        <v>0</v>
      </c>
      <c r="AR61" s="197">
        <v>0</v>
      </c>
      <c r="AS61" s="197">
        <v>0</v>
      </c>
      <c r="AT61" s="197">
        <v>0</v>
      </c>
      <c r="AU61" s="197">
        <v>0</v>
      </c>
      <c r="AV61" s="197">
        <v>0</v>
      </c>
      <c r="AW61" s="197">
        <v>0</v>
      </c>
      <c r="AX61" s="197">
        <v>0</v>
      </c>
      <c r="AY61" s="197">
        <v>0</v>
      </c>
    </row>
    <row r="62" spans="1:51">
      <c r="A62" t="s">
        <v>104</v>
      </c>
      <c r="B62" s="197">
        <v>0</v>
      </c>
      <c r="C62" s="197">
        <v>0</v>
      </c>
      <c r="D62" s="197">
        <v>9.07</v>
      </c>
      <c r="E62" s="197">
        <v>0</v>
      </c>
      <c r="F62" s="197">
        <v>0</v>
      </c>
      <c r="G62" s="197">
        <v>16.27</v>
      </c>
      <c r="H62" s="197">
        <v>0</v>
      </c>
      <c r="I62" s="197">
        <v>0</v>
      </c>
      <c r="J62" s="197">
        <v>20.04</v>
      </c>
      <c r="K62" s="197">
        <v>5.53</v>
      </c>
      <c r="L62" s="197">
        <v>22.02</v>
      </c>
      <c r="M62" s="197">
        <v>0</v>
      </c>
      <c r="N62" s="197">
        <v>0.66</v>
      </c>
      <c r="O62" s="197">
        <v>1.7</v>
      </c>
      <c r="P62" s="197">
        <v>1.72</v>
      </c>
      <c r="Q62" s="197">
        <v>3.76</v>
      </c>
      <c r="R62" s="197">
        <v>0.36</v>
      </c>
      <c r="S62" s="197">
        <v>3.98</v>
      </c>
      <c r="T62" s="197">
        <v>0</v>
      </c>
      <c r="U62" s="197">
        <v>8.2200000000000006</v>
      </c>
      <c r="V62" s="197">
        <v>0.1</v>
      </c>
      <c r="W62" s="197">
        <v>0.28999999999999998</v>
      </c>
      <c r="X62" s="197">
        <v>0.84</v>
      </c>
      <c r="Y62" s="197">
        <v>0</v>
      </c>
      <c r="Z62" s="197">
        <v>1.53</v>
      </c>
      <c r="AA62" s="197">
        <v>0.62</v>
      </c>
      <c r="AB62" s="197">
        <v>0</v>
      </c>
      <c r="AC62" s="197">
        <v>1.55</v>
      </c>
      <c r="AD62" s="197">
        <v>6.82</v>
      </c>
      <c r="AE62" s="197">
        <v>0</v>
      </c>
      <c r="AF62" s="197">
        <v>0</v>
      </c>
      <c r="AG62" s="197">
        <v>18.59</v>
      </c>
      <c r="AH62" s="197">
        <v>0</v>
      </c>
      <c r="AI62" s="197">
        <v>8.84</v>
      </c>
      <c r="AJ62" s="197">
        <v>0</v>
      </c>
      <c r="AK62" s="197">
        <v>12.6</v>
      </c>
      <c r="AL62" s="197">
        <v>0</v>
      </c>
      <c r="AM62" s="197">
        <v>0</v>
      </c>
      <c r="AN62" s="197">
        <v>0</v>
      </c>
      <c r="AO62" s="197">
        <v>216</v>
      </c>
      <c r="AP62" s="197">
        <v>0</v>
      </c>
      <c r="AQ62" s="197">
        <v>0</v>
      </c>
      <c r="AR62" s="197">
        <v>0</v>
      </c>
      <c r="AS62" s="197">
        <v>0</v>
      </c>
      <c r="AT62" s="197">
        <v>0</v>
      </c>
      <c r="AU62" s="197">
        <v>0</v>
      </c>
      <c r="AV62" s="197">
        <v>0</v>
      </c>
      <c r="AW62" s="197">
        <v>0</v>
      </c>
      <c r="AX62" s="197">
        <v>0</v>
      </c>
      <c r="AY62" s="197">
        <v>0</v>
      </c>
    </row>
    <row r="63" spans="1:51">
      <c r="A63" t="s">
        <v>105</v>
      </c>
      <c r="B63" s="197">
        <v>0</v>
      </c>
      <c r="C63" s="197">
        <v>0</v>
      </c>
      <c r="D63" s="197">
        <v>9.07</v>
      </c>
      <c r="E63" s="197">
        <v>0</v>
      </c>
      <c r="F63" s="197">
        <v>0</v>
      </c>
      <c r="G63" s="197">
        <v>16.27</v>
      </c>
      <c r="H63" s="197">
        <v>0</v>
      </c>
      <c r="I63" s="197">
        <v>0</v>
      </c>
      <c r="J63" s="197">
        <v>20.04</v>
      </c>
      <c r="K63" s="197">
        <v>5.53</v>
      </c>
      <c r="L63" s="197">
        <v>21.53</v>
      </c>
      <c r="M63" s="197">
        <v>0</v>
      </c>
      <c r="N63" s="197">
        <v>0.66</v>
      </c>
      <c r="O63" s="197">
        <v>1.7</v>
      </c>
      <c r="P63" s="197">
        <v>1.72</v>
      </c>
      <c r="Q63" s="197">
        <v>0.17</v>
      </c>
      <c r="R63" s="197">
        <v>0.36</v>
      </c>
      <c r="S63" s="197">
        <v>0.23</v>
      </c>
      <c r="T63" s="197">
        <v>0</v>
      </c>
      <c r="U63" s="197">
        <v>8.2200000000000006</v>
      </c>
      <c r="V63" s="197">
        <v>0.1</v>
      </c>
      <c r="W63" s="197">
        <v>0.28999999999999998</v>
      </c>
      <c r="X63" s="197">
        <v>0.84</v>
      </c>
      <c r="Y63" s="197">
        <v>0</v>
      </c>
      <c r="Z63" s="197">
        <v>1.53</v>
      </c>
      <c r="AA63" s="197">
        <v>0.62</v>
      </c>
      <c r="AB63" s="197">
        <v>0</v>
      </c>
      <c r="AC63" s="197">
        <v>1.55</v>
      </c>
      <c r="AD63" s="197">
        <v>6.82</v>
      </c>
      <c r="AE63" s="197">
        <v>0</v>
      </c>
      <c r="AF63" s="197">
        <v>0</v>
      </c>
      <c r="AG63" s="197">
        <v>18.59</v>
      </c>
      <c r="AH63" s="197">
        <v>0</v>
      </c>
      <c r="AI63" s="197">
        <v>8.84</v>
      </c>
      <c r="AJ63" s="197">
        <v>0</v>
      </c>
      <c r="AK63" s="197">
        <v>2.6</v>
      </c>
      <c r="AL63" s="197">
        <v>0</v>
      </c>
      <c r="AM63" s="197">
        <v>0</v>
      </c>
      <c r="AN63" s="197">
        <v>0</v>
      </c>
      <c r="AO63" s="197">
        <v>216</v>
      </c>
      <c r="AP63" s="197">
        <v>0</v>
      </c>
      <c r="AQ63" s="197">
        <v>0</v>
      </c>
      <c r="AR63" s="197">
        <v>0</v>
      </c>
      <c r="AS63" s="197">
        <v>0</v>
      </c>
      <c r="AT63" s="197">
        <v>0</v>
      </c>
      <c r="AU63" s="197">
        <v>0</v>
      </c>
      <c r="AV63" s="197">
        <v>0</v>
      </c>
      <c r="AW63" s="197">
        <v>0</v>
      </c>
      <c r="AX63" s="197">
        <v>0</v>
      </c>
      <c r="AY63" s="197">
        <v>0</v>
      </c>
    </row>
    <row r="64" spans="1:51">
      <c r="A64" t="s">
        <v>106</v>
      </c>
      <c r="B64" s="197">
        <v>0</v>
      </c>
      <c r="C64" s="197">
        <v>0</v>
      </c>
      <c r="D64" s="197">
        <v>8.8000000000000007</v>
      </c>
      <c r="E64" s="197">
        <v>0</v>
      </c>
      <c r="F64" s="197">
        <v>0</v>
      </c>
      <c r="G64" s="197">
        <v>16.27</v>
      </c>
      <c r="H64" s="197">
        <v>0</v>
      </c>
      <c r="I64" s="197">
        <v>0</v>
      </c>
      <c r="J64" s="197">
        <v>20.04</v>
      </c>
      <c r="K64" s="197">
        <v>5.53</v>
      </c>
      <c r="L64" s="197">
        <v>21.76</v>
      </c>
      <c r="M64" s="197">
        <v>0</v>
      </c>
      <c r="N64" s="197">
        <v>0.66</v>
      </c>
      <c r="O64" s="197">
        <v>1.7</v>
      </c>
      <c r="P64" s="197">
        <v>1.72</v>
      </c>
      <c r="Q64" s="197">
        <v>0.17</v>
      </c>
      <c r="R64" s="197">
        <v>0.36</v>
      </c>
      <c r="S64" s="197">
        <v>0.23</v>
      </c>
      <c r="T64" s="197">
        <v>0</v>
      </c>
      <c r="U64" s="197">
        <v>8.2200000000000006</v>
      </c>
      <c r="V64" s="197">
        <v>0.1</v>
      </c>
      <c r="W64" s="197">
        <v>0.28999999999999998</v>
      </c>
      <c r="X64" s="197">
        <v>0.84</v>
      </c>
      <c r="Y64" s="197">
        <v>0</v>
      </c>
      <c r="Z64" s="197">
        <v>1.53</v>
      </c>
      <c r="AA64" s="197">
        <v>0.62</v>
      </c>
      <c r="AB64" s="197">
        <v>0</v>
      </c>
      <c r="AC64" s="197">
        <v>1.55</v>
      </c>
      <c r="AD64" s="197">
        <v>6.82</v>
      </c>
      <c r="AE64" s="197">
        <v>0</v>
      </c>
      <c r="AF64" s="197">
        <v>0</v>
      </c>
      <c r="AG64" s="197">
        <v>18.59</v>
      </c>
      <c r="AH64" s="197">
        <v>0</v>
      </c>
      <c r="AI64" s="197">
        <v>8.84</v>
      </c>
      <c r="AJ64" s="197">
        <v>0</v>
      </c>
      <c r="AK64" s="197">
        <v>2.6</v>
      </c>
      <c r="AL64" s="197">
        <v>0</v>
      </c>
      <c r="AM64" s="197">
        <v>0</v>
      </c>
      <c r="AN64" s="197">
        <v>0</v>
      </c>
      <c r="AO64" s="197">
        <v>216</v>
      </c>
      <c r="AP64" s="197">
        <v>0</v>
      </c>
      <c r="AQ64" s="197">
        <v>0</v>
      </c>
      <c r="AR64" s="197">
        <v>0</v>
      </c>
      <c r="AS64" s="197">
        <v>0</v>
      </c>
      <c r="AT64" s="197">
        <v>0</v>
      </c>
      <c r="AU64" s="197">
        <v>0</v>
      </c>
      <c r="AV64" s="197">
        <v>0</v>
      </c>
      <c r="AW64" s="197">
        <v>0</v>
      </c>
      <c r="AX64" s="197">
        <v>0</v>
      </c>
      <c r="AY64" s="197">
        <v>0</v>
      </c>
    </row>
    <row r="65" spans="1:51">
      <c r="A65" t="s">
        <v>107</v>
      </c>
      <c r="B65" s="197">
        <v>0</v>
      </c>
      <c r="C65" s="197">
        <v>0</v>
      </c>
      <c r="D65" s="197">
        <v>8.8000000000000007</v>
      </c>
      <c r="E65" s="197">
        <v>0</v>
      </c>
      <c r="F65" s="197">
        <v>0</v>
      </c>
      <c r="G65" s="197">
        <v>16.27</v>
      </c>
      <c r="H65" s="197">
        <v>0</v>
      </c>
      <c r="I65" s="197">
        <v>0</v>
      </c>
      <c r="J65" s="197">
        <v>20.04</v>
      </c>
      <c r="K65" s="197">
        <v>5.53</v>
      </c>
      <c r="L65" s="197">
        <v>22.16</v>
      </c>
      <c r="M65" s="197">
        <v>0</v>
      </c>
      <c r="N65" s="197">
        <v>0.66</v>
      </c>
      <c r="O65" s="197">
        <v>1.7</v>
      </c>
      <c r="P65" s="197">
        <v>1.72</v>
      </c>
      <c r="Q65" s="197">
        <v>0.17</v>
      </c>
      <c r="R65" s="197">
        <v>0.36</v>
      </c>
      <c r="S65" s="197">
        <v>0.23</v>
      </c>
      <c r="T65" s="197">
        <v>0</v>
      </c>
      <c r="U65" s="197">
        <v>8.2200000000000006</v>
      </c>
      <c r="V65" s="197">
        <v>0.1</v>
      </c>
      <c r="W65" s="197">
        <v>0.28999999999999998</v>
      </c>
      <c r="X65" s="197">
        <v>0.84</v>
      </c>
      <c r="Y65" s="197">
        <v>0</v>
      </c>
      <c r="Z65" s="197">
        <v>1.53</v>
      </c>
      <c r="AA65" s="197">
        <v>0.62</v>
      </c>
      <c r="AB65" s="197">
        <v>0</v>
      </c>
      <c r="AC65" s="197">
        <v>1.55</v>
      </c>
      <c r="AD65" s="197">
        <v>6.82</v>
      </c>
      <c r="AE65" s="197">
        <v>0</v>
      </c>
      <c r="AF65" s="197">
        <v>0</v>
      </c>
      <c r="AG65" s="197">
        <v>18.59</v>
      </c>
      <c r="AH65" s="197">
        <v>0</v>
      </c>
      <c r="AI65" s="197">
        <v>8.84</v>
      </c>
      <c r="AJ65" s="197">
        <v>0</v>
      </c>
      <c r="AK65" s="197">
        <v>2.6</v>
      </c>
      <c r="AL65" s="197">
        <v>0</v>
      </c>
      <c r="AM65" s="197">
        <v>0</v>
      </c>
      <c r="AN65" s="197">
        <v>0</v>
      </c>
      <c r="AO65" s="197">
        <v>216</v>
      </c>
      <c r="AP65" s="197">
        <v>0</v>
      </c>
      <c r="AQ65" s="197">
        <v>0</v>
      </c>
      <c r="AR65" s="197">
        <v>0</v>
      </c>
      <c r="AS65" s="197">
        <v>0</v>
      </c>
      <c r="AT65" s="197">
        <v>0</v>
      </c>
      <c r="AU65" s="197">
        <v>0</v>
      </c>
      <c r="AV65" s="197">
        <v>0</v>
      </c>
      <c r="AW65" s="197">
        <v>0</v>
      </c>
      <c r="AX65" s="197">
        <v>0</v>
      </c>
      <c r="AY65" s="197">
        <v>0</v>
      </c>
    </row>
    <row r="66" spans="1:51">
      <c r="A66" t="s">
        <v>108</v>
      </c>
      <c r="B66" s="197">
        <v>0</v>
      </c>
      <c r="C66" s="197">
        <v>0</v>
      </c>
      <c r="D66" s="197">
        <v>8.8000000000000007</v>
      </c>
      <c r="E66" s="197">
        <v>0</v>
      </c>
      <c r="F66" s="197">
        <v>0</v>
      </c>
      <c r="G66" s="197">
        <v>16.27</v>
      </c>
      <c r="H66" s="197">
        <v>0</v>
      </c>
      <c r="I66" s="197">
        <v>0</v>
      </c>
      <c r="J66" s="197">
        <v>20.04</v>
      </c>
      <c r="K66" s="197">
        <v>5.53</v>
      </c>
      <c r="L66" s="197">
        <v>21.53</v>
      </c>
      <c r="M66" s="197">
        <v>0</v>
      </c>
      <c r="N66" s="197">
        <v>0.66</v>
      </c>
      <c r="O66" s="197">
        <v>1.7</v>
      </c>
      <c r="P66" s="197">
        <v>1.72</v>
      </c>
      <c r="Q66" s="197">
        <v>0.17</v>
      </c>
      <c r="R66" s="197">
        <v>0.36</v>
      </c>
      <c r="S66" s="197">
        <v>0.23</v>
      </c>
      <c r="T66" s="197">
        <v>0</v>
      </c>
      <c r="U66" s="197">
        <v>8.2200000000000006</v>
      </c>
      <c r="V66" s="197">
        <v>0.1</v>
      </c>
      <c r="W66" s="197">
        <v>0.28999999999999998</v>
      </c>
      <c r="X66" s="197">
        <v>0.84</v>
      </c>
      <c r="Y66" s="197">
        <v>0</v>
      </c>
      <c r="Z66" s="197">
        <v>1.53</v>
      </c>
      <c r="AA66" s="197">
        <v>0.62</v>
      </c>
      <c r="AB66" s="197">
        <v>0</v>
      </c>
      <c r="AC66" s="197">
        <v>1.55</v>
      </c>
      <c r="AD66" s="197">
        <v>6.82</v>
      </c>
      <c r="AE66" s="197">
        <v>0</v>
      </c>
      <c r="AF66" s="197">
        <v>0</v>
      </c>
      <c r="AG66" s="197">
        <v>18.59</v>
      </c>
      <c r="AH66" s="197">
        <v>0</v>
      </c>
      <c r="AI66" s="197">
        <v>8.84</v>
      </c>
      <c r="AJ66" s="197">
        <v>0</v>
      </c>
      <c r="AK66" s="197">
        <v>2.6</v>
      </c>
      <c r="AL66" s="197">
        <v>0</v>
      </c>
      <c r="AM66" s="197">
        <v>0</v>
      </c>
      <c r="AN66" s="197">
        <v>0</v>
      </c>
      <c r="AO66" s="197">
        <v>216</v>
      </c>
      <c r="AP66" s="197">
        <v>0</v>
      </c>
      <c r="AQ66" s="197">
        <v>0</v>
      </c>
      <c r="AR66" s="197">
        <v>0</v>
      </c>
      <c r="AS66" s="197">
        <v>0</v>
      </c>
      <c r="AT66" s="197">
        <v>0</v>
      </c>
      <c r="AU66" s="197">
        <v>0</v>
      </c>
      <c r="AV66" s="197">
        <v>0</v>
      </c>
      <c r="AW66" s="197">
        <v>0</v>
      </c>
      <c r="AX66" s="197">
        <v>0</v>
      </c>
      <c r="AY66" s="197">
        <v>0</v>
      </c>
    </row>
    <row r="67" spans="1:51">
      <c r="A67" t="s">
        <v>109</v>
      </c>
      <c r="B67" s="197">
        <v>0</v>
      </c>
      <c r="C67" s="197">
        <v>0</v>
      </c>
      <c r="D67" s="197">
        <v>8.8000000000000007</v>
      </c>
      <c r="E67" s="197">
        <v>0</v>
      </c>
      <c r="F67" s="197">
        <v>0</v>
      </c>
      <c r="G67" s="197">
        <v>16.27</v>
      </c>
      <c r="H67" s="197">
        <v>0</v>
      </c>
      <c r="I67" s="197">
        <v>0</v>
      </c>
      <c r="J67" s="197">
        <v>20.04</v>
      </c>
      <c r="K67" s="197">
        <v>5.53</v>
      </c>
      <c r="L67" s="197">
        <v>21.53</v>
      </c>
      <c r="M67" s="197">
        <v>0</v>
      </c>
      <c r="N67" s="197">
        <v>0.66</v>
      </c>
      <c r="O67" s="197">
        <v>1.7</v>
      </c>
      <c r="P67" s="197">
        <v>1.72</v>
      </c>
      <c r="Q67" s="197">
        <v>0.17</v>
      </c>
      <c r="R67" s="197">
        <v>0.36</v>
      </c>
      <c r="S67" s="197">
        <v>0.23</v>
      </c>
      <c r="T67" s="197">
        <v>0</v>
      </c>
      <c r="U67" s="197">
        <v>8.2200000000000006</v>
      </c>
      <c r="V67" s="197">
        <v>0.1</v>
      </c>
      <c r="W67" s="197">
        <v>0.28999999999999998</v>
      </c>
      <c r="X67" s="197">
        <v>0.84</v>
      </c>
      <c r="Y67" s="197">
        <v>0</v>
      </c>
      <c r="Z67" s="197">
        <v>1.53</v>
      </c>
      <c r="AA67" s="197">
        <v>0.63</v>
      </c>
      <c r="AB67" s="197">
        <v>0</v>
      </c>
      <c r="AC67" s="197">
        <v>1.55</v>
      </c>
      <c r="AD67" s="197">
        <v>6.82</v>
      </c>
      <c r="AE67" s="197">
        <v>0</v>
      </c>
      <c r="AF67" s="197">
        <v>0</v>
      </c>
      <c r="AG67" s="197">
        <v>18.59</v>
      </c>
      <c r="AH67" s="197">
        <v>0</v>
      </c>
      <c r="AI67" s="197">
        <v>8.84</v>
      </c>
      <c r="AJ67" s="197">
        <v>0</v>
      </c>
      <c r="AK67" s="197">
        <v>2.6</v>
      </c>
      <c r="AL67" s="197">
        <v>0</v>
      </c>
      <c r="AM67" s="197">
        <v>0</v>
      </c>
      <c r="AN67" s="197">
        <v>0</v>
      </c>
      <c r="AO67" s="197">
        <v>216</v>
      </c>
      <c r="AP67" s="197">
        <v>0</v>
      </c>
      <c r="AQ67" s="197">
        <v>0</v>
      </c>
      <c r="AR67" s="197">
        <v>0</v>
      </c>
      <c r="AS67" s="197">
        <v>0</v>
      </c>
      <c r="AT67" s="197">
        <v>0</v>
      </c>
      <c r="AU67" s="197">
        <v>0</v>
      </c>
      <c r="AV67" s="197">
        <v>0</v>
      </c>
      <c r="AW67" s="197">
        <v>0</v>
      </c>
      <c r="AX67" s="197">
        <v>0</v>
      </c>
      <c r="AY67" s="197">
        <v>0</v>
      </c>
    </row>
    <row r="68" spans="1:51">
      <c r="A68" t="s">
        <v>110</v>
      </c>
      <c r="B68" s="197">
        <v>0</v>
      </c>
      <c r="C68" s="197">
        <v>0</v>
      </c>
      <c r="D68" s="197">
        <v>8.8000000000000007</v>
      </c>
      <c r="E68" s="197">
        <v>0</v>
      </c>
      <c r="F68" s="197">
        <v>0</v>
      </c>
      <c r="G68" s="197">
        <v>16.27</v>
      </c>
      <c r="H68" s="197">
        <v>0</v>
      </c>
      <c r="I68" s="197">
        <v>0</v>
      </c>
      <c r="J68" s="197">
        <v>20.04</v>
      </c>
      <c r="K68" s="197">
        <v>5.53</v>
      </c>
      <c r="L68" s="197">
        <v>21.53</v>
      </c>
      <c r="M68" s="197">
        <v>0</v>
      </c>
      <c r="N68" s="197">
        <v>0.66</v>
      </c>
      <c r="O68" s="197">
        <v>1.7</v>
      </c>
      <c r="P68" s="197">
        <v>1.72</v>
      </c>
      <c r="Q68" s="197">
        <v>0.17</v>
      </c>
      <c r="R68" s="197">
        <v>0.36</v>
      </c>
      <c r="S68" s="197">
        <v>0.23</v>
      </c>
      <c r="T68" s="197">
        <v>0</v>
      </c>
      <c r="U68" s="197">
        <v>8.2200000000000006</v>
      </c>
      <c r="V68" s="197">
        <v>0.1</v>
      </c>
      <c r="W68" s="197">
        <v>0.28999999999999998</v>
      </c>
      <c r="X68" s="197">
        <v>0.84</v>
      </c>
      <c r="Y68" s="197">
        <v>0</v>
      </c>
      <c r="Z68" s="197">
        <v>1.53</v>
      </c>
      <c r="AA68" s="197">
        <v>0.63</v>
      </c>
      <c r="AB68" s="197">
        <v>0</v>
      </c>
      <c r="AC68" s="197">
        <v>1.55</v>
      </c>
      <c r="AD68" s="197">
        <v>6.82</v>
      </c>
      <c r="AE68" s="197">
        <v>0</v>
      </c>
      <c r="AF68" s="197">
        <v>0</v>
      </c>
      <c r="AG68" s="197">
        <v>18.59</v>
      </c>
      <c r="AH68" s="197">
        <v>0</v>
      </c>
      <c r="AI68" s="197">
        <v>8.84</v>
      </c>
      <c r="AJ68" s="197">
        <v>0</v>
      </c>
      <c r="AK68" s="197">
        <v>2.6</v>
      </c>
      <c r="AL68" s="197">
        <v>0</v>
      </c>
      <c r="AM68" s="197">
        <v>0</v>
      </c>
      <c r="AN68" s="197">
        <v>0</v>
      </c>
      <c r="AO68" s="197">
        <v>216</v>
      </c>
      <c r="AP68" s="197">
        <v>0</v>
      </c>
      <c r="AQ68" s="197">
        <v>0</v>
      </c>
      <c r="AR68" s="197">
        <v>0</v>
      </c>
      <c r="AS68" s="197">
        <v>0</v>
      </c>
      <c r="AT68" s="197">
        <v>0</v>
      </c>
      <c r="AU68" s="197">
        <v>0</v>
      </c>
      <c r="AV68" s="197">
        <v>0</v>
      </c>
      <c r="AW68" s="197">
        <v>0</v>
      </c>
      <c r="AX68" s="197">
        <v>0</v>
      </c>
      <c r="AY68" s="197">
        <v>0</v>
      </c>
    </row>
    <row r="69" spans="1:51">
      <c r="A69" t="s">
        <v>111</v>
      </c>
      <c r="B69" s="197">
        <v>0</v>
      </c>
      <c r="C69" s="197">
        <v>0</v>
      </c>
      <c r="D69" s="197">
        <v>8.5299999999999994</v>
      </c>
      <c r="E69" s="197">
        <v>0</v>
      </c>
      <c r="F69" s="197">
        <v>0</v>
      </c>
      <c r="G69" s="197">
        <v>16.27</v>
      </c>
      <c r="H69" s="197">
        <v>0</v>
      </c>
      <c r="I69" s="197">
        <v>0</v>
      </c>
      <c r="J69" s="197">
        <v>20.04</v>
      </c>
      <c r="K69" s="197">
        <v>5.53</v>
      </c>
      <c r="L69" s="197">
        <v>21.53</v>
      </c>
      <c r="M69" s="197">
        <v>0</v>
      </c>
      <c r="N69" s="197">
        <v>0.66</v>
      </c>
      <c r="O69" s="197">
        <v>1.7</v>
      </c>
      <c r="P69" s="197">
        <v>1.72</v>
      </c>
      <c r="Q69" s="197">
        <v>0.17</v>
      </c>
      <c r="R69" s="197">
        <v>0.36</v>
      </c>
      <c r="S69" s="197">
        <v>0.23</v>
      </c>
      <c r="T69" s="197">
        <v>0</v>
      </c>
      <c r="U69" s="197">
        <v>8.2200000000000006</v>
      </c>
      <c r="V69" s="197">
        <v>0.1</v>
      </c>
      <c r="W69" s="197">
        <v>0.28999999999999998</v>
      </c>
      <c r="X69" s="197">
        <v>0.84</v>
      </c>
      <c r="Y69" s="197">
        <v>0</v>
      </c>
      <c r="Z69" s="197">
        <v>1.53</v>
      </c>
      <c r="AA69" s="197">
        <v>0.63</v>
      </c>
      <c r="AB69" s="197">
        <v>0</v>
      </c>
      <c r="AC69" s="197">
        <v>-4.95</v>
      </c>
      <c r="AD69" s="197">
        <v>6.82</v>
      </c>
      <c r="AE69" s="197">
        <v>0</v>
      </c>
      <c r="AF69" s="197">
        <v>0</v>
      </c>
      <c r="AG69" s="197">
        <v>2.12</v>
      </c>
      <c r="AH69" s="197">
        <v>0</v>
      </c>
      <c r="AI69" s="197">
        <v>8.84</v>
      </c>
      <c r="AJ69" s="197">
        <v>0</v>
      </c>
      <c r="AK69" s="197">
        <v>-2.2400000000000002</v>
      </c>
      <c r="AL69" s="197">
        <v>0</v>
      </c>
      <c r="AM69" s="197">
        <v>0</v>
      </c>
      <c r="AN69" s="197">
        <v>0</v>
      </c>
      <c r="AO69" s="197">
        <v>216</v>
      </c>
      <c r="AP69" s="197">
        <v>0</v>
      </c>
      <c r="AQ69" s="197">
        <v>0</v>
      </c>
      <c r="AR69" s="197">
        <v>0</v>
      </c>
      <c r="AS69" s="197">
        <v>0</v>
      </c>
      <c r="AT69" s="197">
        <v>0</v>
      </c>
      <c r="AU69" s="197">
        <v>0</v>
      </c>
      <c r="AV69" s="197">
        <v>0</v>
      </c>
      <c r="AW69" s="197">
        <v>0</v>
      </c>
      <c r="AX69" s="197">
        <v>0</v>
      </c>
      <c r="AY69" s="197">
        <v>0</v>
      </c>
    </row>
    <row r="70" spans="1:51">
      <c r="A70" t="s">
        <v>112</v>
      </c>
      <c r="B70" s="197">
        <v>0</v>
      </c>
      <c r="C70" s="197">
        <v>0</v>
      </c>
      <c r="D70" s="197">
        <v>8.5299999999999994</v>
      </c>
      <c r="E70" s="197">
        <v>0</v>
      </c>
      <c r="F70" s="197">
        <v>0</v>
      </c>
      <c r="G70" s="197">
        <v>16.27</v>
      </c>
      <c r="H70" s="197">
        <v>0</v>
      </c>
      <c r="I70" s="197">
        <v>0</v>
      </c>
      <c r="J70" s="197">
        <v>20.04</v>
      </c>
      <c r="K70" s="197">
        <v>5.53</v>
      </c>
      <c r="L70" s="197">
        <v>21.53</v>
      </c>
      <c r="M70" s="197">
        <v>0</v>
      </c>
      <c r="N70" s="197">
        <v>0.66</v>
      </c>
      <c r="O70" s="197">
        <v>1.7</v>
      </c>
      <c r="P70" s="197">
        <v>1.72</v>
      </c>
      <c r="Q70" s="197">
        <v>0.17</v>
      </c>
      <c r="R70" s="197">
        <v>0.36</v>
      </c>
      <c r="S70" s="197">
        <v>0.23</v>
      </c>
      <c r="T70" s="197">
        <v>0</v>
      </c>
      <c r="U70" s="197">
        <v>8.2200000000000006</v>
      </c>
      <c r="V70" s="197">
        <v>0.1</v>
      </c>
      <c r="W70" s="197">
        <v>0.28999999999999998</v>
      </c>
      <c r="X70" s="197">
        <v>0.84</v>
      </c>
      <c r="Y70" s="197">
        <v>0</v>
      </c>
      <c r="Z70" s="197">
        <v>1.53</v>
      </c>
      <c r="AA70" s="197">
        <v>0.63</v>
      </c>
      <c r="AB70" s="197">
        <v>0</v>
      </c>
      <c r="AC70" s="197">
        <v>-4.95</v>
      </c>
      <c r="AD70" s="197">
        <v>6.82</v>
      </c>
      <c r="AE70" s="197">
        <v>0</v>
      </c>
      <c r="AF70" s="197">
        <v>0</v>
      </c>
      <c r="AG70" s="197">
        <v>2.12</v>
      </c>
      <c r="AH70" s="197">
        <v>0</v>
      </c>
      <c r="AI70" s="197">
        <v>8.84</v>
      </c>
      <c r="AJ70" s="197">
        <v>0</v>
      </c>
      <c r="AK70" s="197">
        <v>-2.2400000000000002</v>
      </c>
      <c r="AL70" s="197">
        <v>0</v>
      </c>
      <c r="AM70" s="197">
        <v>0</v>
      </c>
      <c r="AN70" s="197">
        <v>0</v>
      </c>
      <c r="AO70" s="197">
        <v>216</v>
      </c>
      <c r="AP70" s="197">
        <v>0</v>
      </c>
      <c r="AQ70" s="197">
        <v>0</v>
      </c>
      <c r="AR70" s="197">
        <v>0</v>
      </c>
      <c r="AS70" s="197">
        <v>0</v>
      </c>
      <c r="AT70" s="197">
        <v>0</v>
      </c>
      <c r="AU70" s="197">
        <v>0</v>
      </c>
      <c r="AV70" s="197">
        <v>0</v>
      </c>
      <c r="AW70" s="197">
        <v>0</v>
      </c>
      <c r="AX70" s="197">
        <v>0</v>
      </c>
      <c r="AY70" s="197">
        <v>0</v>
      </c>
    </row>
    <row r="71" spans="1:51">
      <c r="A71" t="s">
        <v>113</v>
      </c>
      <c r="B71" s="197">
        <v>0</v>
      </c>
      <c r="C71" s="197">
        <v>0</v>
      </c>
      <c r="D71" s="197">
        <v>8.39</v>
      </c>
      <c r="E71" s="197">
        <v>0</v>
      </c>
      <c r="F71" s="197">
        <v>0</v>
      </c>
      <c r="G71" s="197">
        <v>16.14</v>
      </c>
      <c r="H71" s="197">
        <v>0</v>
      </c>
      <c r="I71" s="197">
        <v>0</v>
      </c>
      <c r="J71" s="197">
        <v>20.04</v>
      </c>
      <c r="K71" s="197">
        <v>5.53</v>
      </c>
      <c r="L71" s="197">
        <v>21.53</v>
      </c>
      <c r="M71" s="197">
        <v>0</v>
      </c>
      <c r="N71" s="197">
        <v>0.66</v>
      </c>
      <c r="O71" s="197">
        <v>1.7</v>
      </c>
      <c r="P71" s="197">
        <v>1.72</v>
      </c>
      <c r="Q71" s="197">
        <v>0.17</v>
      </c>
      <c r="R71" s="197">
        <v>0.36</v>
      </c>
      <c r="S71" s="197">
        <v>0.23</v>
      </c>
      <c r="T71" s="197">
        <v>0</v>
      </c>
      <c r="U71" s="197">
        <v>8.2200000000000006</v>
      </c>
      <c r="V71" s="197">
        <v>0.1</v>
      </c>
      <c r="W71" s="197">
        <v>0.28999999999999998</v>
      </c>
      <c r="X71" s="197">
        <v>0.84</v>
      </c>
      <c r="Y71" s="197">
        <v>0</v>
      </c>
      <c r="Z71" s="197">
        <v>1.53</v>
      </c>
      <c r="AA71" s="197">
        <v>0.63</v>
      </c>
      <c r="AB71" s="197">
        <v>0</v>
      </c>
      <c r="AC71" s="197">
        <v>-4.95</v>
      </c>
      <c r="AD71" s="197">
        <v>6.82</v>
      </c>
      <c r="AE71" s="197">
        <v>0</v>
      </c>
      <c r="AF71" s="197">
        <v>0</v>
      </c>
      <c r="AG71" s="197">
        <v>2.12</v>
      </c>
      <c r="AH71" s="197">
        <v>0</v>
      </c>
      <c r="AI71" s="197">
        <v>8.84</v>
      </c>
      <c r="AJ71" s="197">
        <v>0</v>
      </c>
      <c r="AK71" s="197">
        <v>3.47</v>
      </c>
      <c r="AL71" s="197">
        <v>0</v>
      </c>
      <c r="AM71" s="197">
        <v>0</v>
      </c>
      <c r="AN71" s="197">
        <v>0</v>
      </c>
      <c r="AO71" s="197">
        <v>216</v>
      </c>
      <c r="AP71" s="197">
        <v>0</v>
      </c>
      <c r="AQ71" s="197">
        <v>0</v>
      </c>
      <c r="AR71" s="197">
        <v>0</v>
      </c>
      <c r="AS71" s="197">
        <v>0</v>
      </c>
      <c r="AT71" s="197">
        <v>0</v>
      </c>
      <c r="AU71" s="197">
        <v>0</v>
      </c>
      <c r="AV71" s="197">
        <v>0</v>
      </c>
      <c r="AW71" s="197">
        <v>0</v>
      </c>
      <c r="AX71" s="197">
        <v>0</v>
      </c>
      <c r="AY71" s="197">
        <v>0</v>
      </c>
    </row>
    <row r="72" spans="1:51">
      <c r="A72" t="s">
        <v>114</v>
      </c>
      <c r="B72" s="197">
        <v>0</v>
      </c>
      <c r="C72" s="197">
        <v>0</v>
      </c>
      <c r="D72" s="197">
        <v>8.5299999999999994</v>
      </c>
      <c r="E72" s="197">
        <v>0</v>
      </c>
      <c r="F72" s="197">
        <v>0</v>
      </c>
      <c r="G72" s="197">
        <v>16.41</v>
      </c>
      <c r="H72" s="197">
        <v>0</v>
      </c>
      <c r="I72" s="197">
        <v>0</v>
      </c>
      <c r="J72" s="197">
        <v>20.04</v>
      </c>
      <c r="K72" s="197">
        <v>5.53</v>
      </c>
      <c r="L72" s="197">
        <v>21.53</v>
      </c>
      <c r="M72" s="197">
        <v>0</v>
      </c>
      <c r="N72" s="197">
        <v>0.66</v>
      </c>
      <c r="O72" s="197">
        <v>1.7</v>
      </c>
      <c r="P72" s="197">
        <v>1.72</v>
      </c>
      <c r="Q72" s="197">
        <v>0.17</v>
      </c>
      <c r="R72" s="197">
        <v>0.36</v>
      </c>
      <c r="S72" s="197">
        <v>0.23</v>
      </c>
      <c r="T72" s="197">
        <v>0</v>
      </c>
      <c r="U72" s="197">
        <v>8.2200000000000006</v>
      </c>
      <c r="V72" s="197">
        <v>0</v>
      </c>
      <c r="W72" s="197">
        <v>0.28999999999999998</v>
      </c>
      <c r="X72" s="197">
        <v>0.84</v>
      </c>
      <c r="Y72" s="197">
        <v>0</v>
      </c>
      <c r="Z72" s="197">
        <v>1.53</v>
      </c>
      <c r="AA72" s="197">
        <v>0.63</v>
      </c>
      <c r="AB72" s="197">
        <v>0</v>
      </c>
      <c r="AC72" s="197">
        <v>-4.95</v>
      </c>
      <c r="AD72" s="197">
        <v>6.82</v>
      </c>
      <c r="AE72" s="197">
        <v>0</v>
      </c>
      <c r="AF72" s="197">
        <v>0</v>
      </c>
      <c r="AG72" s="197">
        <v>2.12</v>
      </c>
      <c r="AH72" s="197">
        <v>0</v>
      </c>
      <c r="AI72" s="197">
        <v>8.84</v>
      </c>
      <c r="AJ72" s="197">
        <v>0</v>
      </c>
      <c r="AK72" s="197">
        <v>3.45</v>
      </c>
      <c r="AL72" s="197">
        <v>0</v>
      </c>
      <c r="AM72" s="197">
        <v>0</v>
      </c>
      <c r="AN72" s="197">
        <v>0</v>
      </c>
      <c r="AO72" s="197">
        <v>216</v>
      </c>
      <c r="AP72" s="197">
        <v>0</v>
      </c>
      <c r="AQ72" s="197">
        <v>0</v>
      </c>
      <c r="AR72" s="197">
        <v>0</v>
      </c>
      <c r="AS72" s="197">
        <v>0</v>
      </c>
      <c r="AT72" s="197">
        <v>0</v>
      </c>
      <c r="AU72" s="197">
        <v>0</v>
      </c>
      <c r="AV72" s="197">
        <v>0</v>
      </c>
      <c r="AW72" s="197">
        <v>0</v>
      </c>
      <c r="AX72" s="197">
        <v>0</v>
      </c>
      <c r="AY72" s="197">
        <v>0</v>
      </c>
    </row>
    <row r="73" spans="1:51">
      <c r="A73" t="s">
        <v>115</v>
      </c>
      <c r="B73" s="197">
        <v>0</v>
      </c>
      <c r="C73" s="197">
        <v>0</v>
      </c>
      <c r="D73" s="197">
        <v>8.5299999999999994</v>
      </c>
      <c r="E73" s="197">
        <v>0</v>
      </c>
      <c r="F73" s="197">
        <v>0</v>
      </c>
      <c r="G73" s="197">
        <v>16.41</v>
      </c>
      <c r="H73" s="197">
        <v>0</v>
      </c>
      <c r="I73" s="197">
        <v>0</v>
      </c>
      <c r="J73" s="197">
        <v>20.04</v>
      </c>
      <c r="K73" s="197">
        <v>5.53</v>
      </c>
      <c r="L73" s="197">
        <v>18.43</v>
      </c>
      <c r="M73" s="197">
        <v>0</v>
      </c>
      <c r="N73" s="197">
        <v>0.66</v>
      </c>
      <c r="O73" s="197">
        <v>1.7</v>
      </c>
      <c r="P73" s="197">
        <v>1.72</v>
      </c>
      <c r="Q73" s="197">
        <v>0.17</v>
      </c>
      <c r="R73" s="197">
        <v>0.36</v>
      </c>
      <c r="S73" s="197">
        <v>0.23</v>
      </c>
      <c r="T73" s="197">
        <v>0</v>
      </c>
      <c r="U73" s="197">
        <v>8.2200000000000006</v>
      </c>
      <c r="V73" s="197">
        <v>0</v>
      </c>
      <c r="W73" s="197">
        <v>0.28999999999999998</v>
      </c>
      <c r="X73" s="197">
        <v>0.84</v>
      </c>
      <c r="Y73" s="197">
        <v>0</v>
      </c>
      <c r="Z73" s="197">
        <v>1.53</v>
      </c>
      <c r="AA73" s="197">
        <v>0.63</v>
      </c>
      <c r="AB73" s="197">
        <v>0</v>
      </c>
      <c r="AC73" s="197">
        <v>-4.95</v>
      </c>
      <c r="AD73" s="197">
        <v>6.82</v>
      </c>
      <c r="AE73" s="197">
        <v>0</v>
      </c>
      <c r="AF73" s="197">
        <v>0</v>
      </c>
      <c r="AG73" s="197">
        <v>2.12</v>
      </c>
      <c r="AH73" s="197">
        <v>0</v>
      </c>
      <c r="AI73" s="197">
        <v>8.84</v>
      </c>
      <c r="AJ73" s="197">
        <v>0</v>
      </c>
      <c r="AK73" s="197">
        <v>3.45</v>
      </c>
      <c r="AL73" s="197">
        <v>0</v>
      </c>
      <c r="AM73" s="197">
        <v>0</v>
      </c>
      <c r="AN73" s="197">
        <v>0</v>
      </c>
      <c r="AO73" s="197">
        <v>216</v>
      </c>
      <c r="AP73" s="197">
        <v>0</v>
      </c>
      <c r="AQ73" s="197">
        <v>0</v>
      </c>
      <c r="AR73" s="197">
        <v>0</v>
      </c>
      <c r="AS73" s="197">
        <v>0</v>
      </c>
      <c r="AT73" s="197">
        <v>0</v>
      </c>
      <c r="AU73" s="197">
        <v>0</v>
      </c>
      <c r="AV73" s="197">
        <v>0</v>
      </c>
      <c r="AW73" s="197">
        <v>0</v>
      </c>
      <c r="AX73" s="197">
        <v>0</v>
      </c>
      <c r="AY73" s="197">
        <v>0</v>
      </c>
    </row>
    <row r="74" spans="1:51">
      <c r="A74" t="s">
        <v>116</v>
      </c>
      <c r="B74" s="197">
        <v>0</v>
      </c>
      <c r="C74" s="197">
        <v>0</v>
      </c>
      <c r="D74" s="197">
        <v>8.5299999999999994</v>
      </c>
      <c r="E74" s="197">
        <v>0</v>
      </c>
      <c r="F74" s="197">
        <v>0</v>
      </c>
      <c r="G74" s="197">
        <v>16.41</v>
      </c>
      <c r="H74" s="197">
        <v>0</v>
      </c>
      <c r="I74" s="197">
        <v>0</v>
      </c>
      <c r="J74" s="197">
        <v>20.04</v>
      </c>
      <c r="K74" s="197">
        <v>5.53</v>
      </c>
      <c r="L74" s="197">
        <v>18.690000000000001</v>
      </c>
      <c r="M74" s="197">
        <v>0</v>
      </c>
      <c r="N74" s="197">
        <v>0.66</v>
      </c>
      <c r="O74" s="197">
        <v>1.7</v>
      </c>
      <c r="P74" s="197">
        <v>1.72</v>
      </c>
      <c r="Q74" s="197">
        <v>0.17</v>
      </c>
      <c r="R74" s="197">
        <v>0.36</v>
      </c>
      <c r="S74" s="197">
        <v>0.23</v>
      </c>
      <c r="T74" s="197">
        <v>0</v>
      </c>
      <c r="U74" s="197">
        <v>8.2200000000000006</v>
      </c>
      <c r="V74" s="197">
        <v>0</v>
      </c>
      <c r="W74" s="197">
        <v>0.28999999999999998</v>
      </c>
      <c r="X74" s="197">
        <v>0.84</v>
      </c>
      <c r="Y74" s="197">
        <v>0</v>
      </c>
      <c r="Z74" s="197">
        <v>1.53</v>
      </c>
      <c r="AA74" s="197">
        <v>0.63</v>
      </c>
      <c r="AB74" s="197">
        <v>0</v>
      </c>
      <c r="AC74" s="197">
        <v>-4.95</v>
      </c>
      <c r="AD74" s="197">
        <v>6.82</v>
      </c>
      <c r="AE74" s="197">
        <v>0</v>
      </c>
      <c r="AF74" s="197">
        <v>0</v>
      </c>
      <c r="AG74" s="197">
        <v>2.12</v>
      </c>
      <c r="AH74" s="197">
        <v>0</v>
      </c>
      <c r="AI74" s="197">
        <v>8.84</v>
      </c>
      <c r="AJ74" s="197">
        <v>0</v>
      </c>
      <c r="AK74" s="197">
        <v>3.45</v>
      </c>
      <c r="AL74" s="197">
        <v>0</v>
      </c>
      <c r="AM74" s="197">
        <v>0</v>
      </c>
      <c r="AN74" s="197">
        <v>0</v>
      </c>
      <c r="AO74" s="197">
        <v>216</v>
      </c>
      <c r="AP74" s="197">
        <v>0</v>
      </c>
      <c r="AQ74" s="197">
        <v>0</v>
      </c>
      <c r="AR74" s="197">
        <v>0</v>
      </c>
      <c r="AS74" s="197">
        <v>0</v>
      </c>
      <c r="AT74" s="197">
        <v>0</v>
      </c>
      <c r="AU74" s="197">
        <v>0</v>
      </c>
      <c r="AV74" s="197">
        <v>0</v>
      </c>
      <c r="AW74" s="197">
        <v>0</v>
      </c>
      <c r="AX74" s="197">
        <v>0</v>
      </c>
      <c r="AY74" s="197">
        <v>0</v>
      </c>
    </row>
    <row r="75" spans="1:51">
      <c r="A75" t="s">
        <v>117</v>
      </c>
      <c r="B75" s="197">
        <v>0</v>
      </c>
      <c r="C75" s="197">
        <v>0</v>
      </c>
      <c r="D75" s="197">
        <v>8.5299999999999994</v>
      </c>
      <c r="E75" s="197">
        <v>0</v>
      </c>
      <c r="F75" s="197">
        <v>0</v>
      </c>
      <c r="G75" s="197">
        <v>16.41</v>
      </c>
      <c r="H75" s="197">
        <v>0</v>
      </c>
      <c r="I75" s="197">
        <v>0</v>
      </c>
      <c r="J75" s="197">
        <v>20.04</v>
      </c>
      <c r="K75" s="197">
        <v>5.53</v>
      </c>
      <c r="L75" s="197">
        <v>18.690000000000001</v>
      </c>
      <c r="M75" s="197">
        <v>0</v>
      </c>
      <c r="N75" s="197">
        <v>0.66</v>
      </c>
      <c r="O75" s="197">
        <v>1.7</v>
      </c>
      <c r="P75" s="197">
        <v>1.72</v>
      </c>
      <c r="Q75" s="197">
        <v>0.17</v>
      </c>
      <c r="R75" s="197">
        <v>0.36</v>
      </c>
      <c r="S75" s="197">
        <v>0.23</v>
      </c>
      <c r="T75" s="197">
        <v>0</v>
      </c>
      <c r="U75" s="197">
        <v>8.2200000000000006</v>
      </c>
      <c r="V75" s="197">
        <v>0</v>
      </c>
      <c r="W75" s="197">
        <v>0.28999999999999998</v>
      </c>
      <c r="X75" s="197">
        <v>0.84</v>
      </c>
      <c r="Y75" s="197">
        <v>0</v>
      </c>
      <c r="Z75" s="197">
        <v>1.53</v>
      </c>
      <c r="AA75" s="197">
        <v>0.63</v>
      </c>
      <c r="AB75" s="197">
        <v>0</v>
      </c>
      <c r="AC75" s="197">
        <v>-4.95</v>
      </c>
      <c r="AD75" s="197">
        <v>6.82</v>
      </c>
      <c r="AE75" s="197">
        <v>0</v>
      </c>
      <c r="AF75" s="197">
        <v>0</v>
      </c>
      <c r="AG75" s="197">
        <v>1.57</v>
      </c>
      <c r="AH75" s="197">
        <v>0</v>
      </c>
      <c r="AI75" s="197">
        <v>8.84</v>
      </c>
      <c r="AJ75" s="197">
        <v>0</v>
      </c>
      <c r="AK75" s="197">
        <v>3.47</v>
      </c>
      <c r="AL75" s="197">
        <v>0</v>
      </c>
      <c r="AM75" s="197">
        <v>0</v>
      </c>
      <c r="AN75" s="197">
        <v>0</v>
      </c>
      <c r="AO75" s="197">
        <v>220.5</v>
      </c>
      <c r="AP75" s="197">
        <v>0</v>
      </c>
      <c r="AQ75" s="197">
        <v>0</v>
      </c>
      <c r="AR75" s="197">
        <v>0</v>
      </c>
      <c r="AS75" s="197">
        <v>0</v>
      </c>
      <c r="AT75" s="197">
        <v>0</v>
      </c>
      <c r="AU75" s="197">
        <v>0</v>
      </c>
      <c r="AV75" s="197">
        <v>0</v>
      </c>
      <c r="AW75" s="197">
        <v>0</v>
      </c>
      <c r="AX75" s="197">
        <v>0</v>
      </c>
      <c r="AY75" s="197">
        <v>0</v>
      </c>
    </row>
    <row r="76" spans="1:51">
      <c r="A76" t="s">
        <v>118</v>
      </c>
      <c r="B76" s="197">
        <v>0</v>
      </c>
      <c r="C76" s="197">
        <v>0</v>
      </c>
      <c r="D76" s="197">
        <v>8.5299999999999994</v>
      </c>
      <c r="E76" s="197">
        <v>0</v>
      </c>
      <c r="F76" s="197">
        <v>0</v>
      </c>
      <c r="G76" s="197">
        <v>16.41</v>
      </c>
      <c r="H76" s="197">
        <v>0</v>
      </c>
      <c r="I76" s="197">
        <v>0</v>
      </c>
      <c r="J76" s="197">
        <v>20.04</v>
      </c>
      <c r="K76" s="197">
        <v>5.53</v>
      </c>
      <c r="L76" s="197">
        <v>18.690000000000001</v>
      </c>
      <c r="M76" s="197">
        <v>0</v>
      </c>
      <c r="N76" s="197">
        <v>0.66</v>
      </c>
      <c r="O76" s="197">
        <v>1.7</v>
      </c>
      <c r="P76" s="197">
        <v>1.72</v>
      </c>
      <c r="Q76" s="197">
        <v>0.17</v>
      </c>
      <c r="R76" s="197">
        <v>0.36</v>
      </c>
      <c r="S76" s="197">
        <v>0.23</v>
      </c>
      <c r="T76" s="197">
        <v>0</v>
      </c>
      <c r="U76" s="197">
        <v>8.2200000000000006</v>
      </c>
      <c r="V76" s="197">
        <v>0</v>
      </c>
      <c r="W76" s="197">
        <v>0.28999999999999998</v>
      </c>
      <c r="X76" s="197">
        <v>0.84</v>
      </c>
      <c r="Y76" s="197">
        <v>0</v>
      </c>
      <c r="Z76" s="197">
        <v>1.53</v>
      </c>
      <c r="AA76" s="197">
        <v>0.63</v>
      </c>
      <c r="AB76" s="197">
        <v>0</v>
      </c>
      <c r="AC76" s="197">
        <v>-4.95</v>
      </c>
      <c r="AD76" s="197">
        <v>6.82</v>
      </c>
      <c r="AE76" s="197">
        <v>0</v>
      </c>
      <c r="AF76" s="197">
        <v>0</v>
      </c>
      <c r="AG76" s="197">
        <v>1.57</v>
      </c>
      <c r="AH76" s="197">
        <v>0</v>
      </c>
      <c r="AI76" s="197">
        <v>8.84</v>
      </c>
      <c r="AJ76" s="197">
        <v>0</v>
      </c>
      <c r="AK76" s="197">
        <v>3.49</v>
      </c>
      <c r="AL76" s="197">
        <v>0</v>
      </c>
      <c r="AM76" s="197">
        <v>0</v>
      </c>
      <c r="AN76" s="197">
        <v>0</v>
      </c>
      <c r="AO76" s="197">
        <v>220.5</v>
      </c>
      <c r="AP76" s="197">
        <v>0</v>
      </c>
      <c r="AQ76" s="197">
        <v>0</v>
      </c>
      <c r="AR76" s="197">
        <v>0</v>
      </c>
      <c r="AS76" s="197">
        <v>0</v>
      </c>
      <c r="AT76" s="197">
        <v>0</v>
      </c>
      <c r="AU76" s="197">
        <v>0</v>
      </c>
      <c r="AV76" s="197">
        <v>0</v>
      </c>
      <c r="AW76" s="197">
        <v>0</v>
      </c>
      <c r="AX76" s="197">
        <v>0</v>
      </c>
      <c r="AY76" s="197">
        <v>0</v>
      </c>
    </row>
    <row r="77" spans="1:51">
      <c r="A77" t="s">
        <v>119</v>
      </c>
      <c r="B77" s="197">
        <v>0</v>
      </c>
      <c r="C77" s="197">
        <v>0</v>
      </c>
      <c r="D77" s="197">
        <v>8.5299999999999994</v>
      </c>
      <c r="E77" s="197">
        <v>0</v>
      </c>
      <c r="F77" s="197">
        <v>0</v>
      </c>
      <c r="G77" s="197">
        <v>16.41</v>
      </c>
      <c r="H77" s="197">
        <v>0</v>
      </c>
      <c r="I77" s="197">
        <v>0</v>
      </c>
      <c r="J77" s="197">
        <v>20.04</v>
      </c>
      <c r="K77" s="197">
        <v>5.53</v>
      </c>
      <c r="L77" s="197">
        <v>18.690000000000001</v>
      </c>
      <c r="M77" s="197">
        <v>0</v>
      </c>
      <c r="N77" s="197">
        <v>0.66</v>
      </c>
      <c r="O77" s="197">
        <v>1.7</v>
      </c>
      <c r="P77" s="197">
        <v>1.72</v>
      </c>
      <c r="Q77" s="197">
        <v>0.17</v>
      </c>
      <c r="R77" s="197">
        <v>0.36</v>
      </c>
      <c r="S77" s="197">
        <v>0.23</v>
      </c>
      <c r="T77" s="197">
        <v>0</v>
      </c>
      <c r="U77" s="197">
        <v>8.2200000000000006</v>
      </c>
      <c r="V77" s="197">
        <v>0.1</v>
      </c>
      <c r="W77" s="197">
        <v>0.28999999999999998</v>
      </c>
      <c r="X77" s="197">
        <v>0.84</v>
      </c>
      <c r="Y77" s="197">
        <v>0</v>
      </c>
      <c r="Z77" s="197">
        <v>1.53</v>
      </c>
      <c r="AA77" s="197">
        <v>0.63</v>
      </c>
      <c r="AB77" s="197">
        <v>0</v>
      </c>
      <c r="AC77" s="197">
        <v>-4.95</v>
      </c>
      <c r="AD77" s="197">
        <v>6.82</v>
      </c>
      <c r="AE77" s="197">
        <v>0</v>
      </c>
      <c r="AF77" s="197">
        <v>0</v>
      </c>
      <c r="AG77" s="197">
        <v>1.57</v>
      </c>
      <c r="AH77" s="197">
        <v>0</v>
      </c>
      <c r="AI77" s="197">
        <v>8.84</v>
      </c>
      <c r="AJ77" s="197">
        <v>0</v>
      </c>
      <c r="AK77" s="197">
        <v>2.59</v>
      </c>
      <c r="AL77" s="197">
        <v>0</v>
      </c>
      <c r="AM77" s="197">
        <v>0</v>
      </c>
      <c r="AN77" s="197">
        <v>0</v>
      </c>
      <c r="AO77" s="197">
        <v>220.5</v>
      </c>
      <c r="AP77" s="197">
        <v>0</v>
      </c>
      <c r="AQ77" s="197">
        <v>0</v>
      </c>
      <c r="AR77" s="197">
        <v>0</v>
      </c>
      <c r="AS77" s="197">
        <v>0</v>
      </c>
      <c r="AT77" s="197">
        <v>0</v>
      </c>
      <c r="AU77" s="197">
        <v>0</v>
      </c>
      <c r="AV77" s="197">
        <v>0</v>
      </c>
      <c r="AW77" s="197">
        <v>0</v>
      </c>
      <c r="AX77" s="197">
        <v>0</v>
      </c>
      <c r="AY77" s="197">
        <v>0</v>
      </c>
    </row>
    <row r="78" spans="1:51">
      <c r="A78" t="s">
        <v>120</v>
      </c>
      <c r="B78" s="197">
        <v>0</v>
      </c>
      <c r="C78" s="197">
        <v>0</v>
      </c>
      <c r="D78" s="197">
        <v>8.5299999999999994</v>
      </c>
      <c r="E78" s="197">
        <v>0</v>
      </c>
      <c r="F78" s="197">
        <v>0</v>
      </c>
      <c r="G78" s="197">
        <v>16.41</v>
      </c>
      <c r="H78" s="197">
        <v>0</v>
      </c>
      <c r="I78" s="197">
        <v>0</v>
      </c>
      <c r="J78" s="197">
        <v>20.04</v>
      </c>
      <c r="K78" s="197">
        <v>5.53</v>
      </c>
      <c r="L78" s="197">
        <v>18.690000000000001</v>
      </c>
      <c r="M78" s="197">
        <v>0</v>
      </c>
      <c r="N78" s="197">
        <v>0.66</v>
      </c>
      <c r="O78" s="197">
        <v>1.7</v>
      </c>
      <c r="P78" s="197">
        <v>1.72</v>
      </c>
      <c r="Q78" s="197">
        <v>0.17</v>
      </c>
      <c r="R78" s="197">
        <v>0.36</v>
      </c>
      <c r="S78" s="197">
        <v>0.23</v>
      </c>
      <c r="T78" s="197">
        <v>0</v>
      </c>
      <c r="U78" s="197">
        <v>8.2200000000000006</v>
      </c>
      <c r="V78" s="197">
        <v>0.1</v>
      </c>
      <c r="W78" s="197">
        <v>0.28999999999999998</v>
      </c>
      <c r="X78" s="197">
        <v>0.84</v>
      </c>
      <c r="Y78" s="197">
        <v>0</v>
      </c>
      <c r="Z78" s="197">
        <v>1.53</v>
      </c>
      <c r="AA78" s="197">
        <v>0.63</v>
      </c>
      <c r="AB78" s="197">
        <v>0</v>
      </c>
      <c r="AC78" s="197">
        <v>-4.95</v>
      </c>
      <c r="AD78" s="197">
        <v>6.82</v>
      </c>
      <c r="AE78" s="197">
        <v>0</v>
      </c>
      <c r="AF78" s="197">
        <v>0</v>
      </c>
      <c r="AG78" s="197">
        <v>1.57</v>
      </c>
      <c r="AH78" s="197">
        <v>0</v>
      </c>
      <c r="AI78" s="197">
        <v>8.84</v>
      </c>
      <c r="AJ78" s="197">
        <v>0</v>
      </c>
      <c r="AK78" s="197">
        <v>2.59</v>
      </c>
      <c r="AL78" s="197">
        <v>0</v>
      </c>
      <c r="AM78" s="197">
        <v>0</v>
      </c>
      <c r="AN78" s="197">
        <v>0</v>
      </c>
      <c r="AO78" s="197">
        <v>220.5</v>
      </c>
      <c r="AP78" s="197">
        <v>0</v>
      </c>
      <c r="AQ78" s="197">
        <v>0</v>
      </c>
      <c r="AR78" s="197">
        <v>0</v>
      </c>
      <c r="AS78" s="197">
        <v>0</v>
      </c>
      <c r="AT78" s="197">
        <v>0</v>
      </c>
      <c r="AU78" s="197">
        <v>0</v>
      </c>
      <c r="AV78" s="197">
        <v>0</v>
      </c>
      <c r="AW78" s="197">
        <v>0</v>
      </c>
      <c r="AX78" s="197">
        <v>0</v>
      </c>
      <c r="AY78" s="197">
        <v>0</v>
      </c>
    </row>
    <row r="79" spans="1:51">
      <c r="A79" t="s">
        <v>121</v>
      </c>
      <c r="B79" s="197">
        <v>0</v>
      </c>
      <c r="C79" s="197">
        <v>0</v>
      </c>
      <c r="D79" s="197">
        <v>8.5299999999999994</v>
      </c>
      <c r="E79" s="197">
        <v>0</v>
      </c>
      <c r="F79" s="197">
        <v>0</v>
      </c>
      <c r="G79" s="197">
        <v>16.41</v>
      </c>
      <c r="H79" s="197">
        <v>0</v>
      </c>
      <c r="I79" s="197">
        <v>0</v>
      </c>
      <c r="J79" s="197">
        <v>20.04</v>
      </c>
      <c r="K79" s="197">
        <v>5.53</v>
      </c>
      <c r="L79" s="197">
        <v>18.690000000000001</v>
      </c>
      <c r="M79" s="197">
        <v>0</v>
      </c>
      <c r="N79" s="197">
        <v>0.66</v>
      </c>
      <c r="O79" s="197">
        <v>1.7</v>
      </c>
      <c r="P79" s="197">
        <v>1.72</v>
      </c>
      <c r="Q79" s="197">
        <v>0.17</v>
      </c>
      <c r="R79" s="197">
        <v>0.36</v>
      </c>
      <c r="S79" s="197">
        <v>0.23</v>
      </c>
      <c r="T79" s="197">
        <v>0</v>
      </c>
      <c r="U79" s="197">
        <v>8.2200000000000006</v>
      </c>
      <c r="V79" s="197">
        <v>0.1</v>
      </c>
      <c r="W79" s="197">
        <v>0.28999999999999998</v>
      </c>
      <c r="X79" s="197">
        <v>0.84</v>
      </c>
      <c r="Y79" s="197">
        <v>0</v>
      </c>
      <c r="Z79" s="197">
        <v>1.53</v>
      </c>
      <c r="AA79" s="197">
        <v>0.63</v>
      </c>
      <c r="AB79" s="197">
        <v>0</v>
      </c>
      <c r="AC79" s="197">
        <v>-5.39</v>
      </c>
      <c r="AD79" s="197">
        <v>6.82</v>
      </c>
      <c r="AE79" s="197">
        <v>0</v>
      </c>
      <c r="AF79" s="197">
        <v>0</v>
      </c>
      <c r="AG79" s="197">
        <v>1.3</v>
      </c>
      <c r="AH79" s="197">
        <v>0</v>
      </c>
      <c r="AI79" s="197">
        <v>8.84</v>
      </c>
      <c r="AJ79" s="197">
        <v>0</v>
      </c>
      <c r="AK79" s="197">
        <v>2.59</v>
      </c>
      <c r="AL79" s="197">
        <v>0</v>
      </c>
      <c r="AM79" s="197">
        <v>0</v>
      </c>
      <c r="AN79" s="197">
        <v>0</v>
      </c>
      <c r="AO79" s="197">
        <v>220.5</v>
      </c>
      <c r="AP79" s="197">
        <v>0</v>
      </c>
      <c r="AQ79" s="197">
        <v>0</v>
      </c>
      <c r="AR79" s="197">
        <v>0</v>
      </c>
      <c r="AS79" s="197">
        <v>0</v>
      </c>
      <c r="AT79" s="197">
        <v>0</v>
      </c>
      <c r="AU79" s="197">
        <v>0</v>
      </c>
      <c r="AV79" s="197">
        <v>0</v>
      </c>
      <c r="AW79" s="197">
        <v>0</v>
      </c>
      <c r="AX79" s="197">
        <v>0</v>
      </c>
      <c r="AY79" s="197">
        <v>0</v>
      </c>
    </row>
    <row r="80" spans="1:51">
      <c r="A80" t="s">
        <v>122</v>
      </c>
      <c r="B80" s="197">
        <v>0</v>
      </c>
      <c r="C80" s="197">
        <v>0</v>
      </c>
      <c r="D80" s="197">
        <v>8.5299999999999994</v>
      </c>
      <c r="E80" s="197">
        <v>0</v>
      </c>
      <c r="F80" s="197">
        <v>0</v>
      </c>
      <c r="G80" s="197">
        <v>16.41</v>
      </c>
      <c r="H80" s="197">
        <v>0</v>
      </c>
      <c r="I80" s="197">
        <v>0</v>
      </c>
      <c r="J80" s="197">
        <v>20.04</v>
      </c>
      <c r="K80" s="197">
        <v>5.53</v>
      </c>
      <c r="L80" s="197">
        <v>18.690000000000001</v>
      </c>
      <c r="M80" s="197">
        <v>0</v>
      </c>
      <c r="N80" s="197">
        <v>0.66</v>
      </c>
      <c r="O80" s="197">
        <v>1.7</v>
      </c>
      <c r="P80" s="197">
        <v>1.72</v>
      </c>
      <c r="Q80" s="197">
        <v>0.17</v>
      </c>
      <c r="R80" s="197">
        <v>0.36</v>
      </c>
      <c r="S80" s="197">
        <v>0.23</v>
      </c>
      <c r="T80" s="197">
        <v>0</v>
      </c>
      <c r="U80" s="197">
        <v>8.2200000000000006</v>
      </c>
      <c r="V80" s="197">
        <v>0.1</v>
      </c>
      <c r="W80" s="197">
        <v>0.28999999999999998</v>
      </c>
      <c r="X80" s="197">
        <v>0.84</v>
      </c>
      <c r="Y80" s="197">
        <v>0</v>
      </c>
      <c r="Z80" s="197">
        <v>1.53</v>
      </c>
      <c r="AA80" s="197">
        <v>0.63</v>
      </c>
      <c r="AB80" s="197">
        <v>0</v>
      </c>
      <c r="AC80" s="197">
        <v>-5.39</v>
      </c>
      <c r="AD80" s="197">
        <v>6.82</v>
      </c>
      <c r="AE80" s="197">
        <v>0</v>
      </c>
      <c r="AF80" s="197">
        <v>0</v>
      </c>
      <c r="AG80" s="197">
        <v>1.3</v>
      </c>
      <c r="AH80" s="197">
        <v>0</v>
      </c>
      <c r="AI80" s="197">
        <v>8.84</v>
      </c>
      <c r="AJ80" s="197">
        <v>0</v>
      </c>
      <c r="AK80" s="197">
        <v>2.59</v>
      </c>
      <c r="AL80" s="197">
        <v>0</v>
      </c>
      <c r="AM80" s="197">
        <v>0</v>
      </c>
      <c r="AN80" s="197">
        <v>0</v>
      </c>
      <c r="AO80" s="197">
        <v>220.5</v>
      </c>
      <c r="AP80" s="197">
        <v>0</v>
      </c>
      <c r="AQ80" s="197">
        <v>0</v>
      </c>
      <c r="AR80" s="197">
        <v>0</v>
      </c>
      <c r="AS80" s="197">
        <v>0</v>
      </c>
      <c r="AT80" s="197">
        <v>0</v>
      </c>
      <c r="AU80" s="197">
        <v>0</v>
      </c>
      <c r="AV80" s="197">
        <v>0</v>
      </c>
      <c r="AW80" s="197">
        <v>0</v>
      </c>
      <c r="AX80" s="197">
        <v>0</v>
      </c>
      <c r="AY80" s="197">
        <v>0</v>
      </c>
    </row>
    <row r="81" spans="1:51">
      <c r="A81" t="s">
        <v>123</v>
      </c>
      <c r="B81" s="197">
        <v>0</v>
      </c>
      <c r="C81" s="197">
        <v>0</v>
      </c>
      <c r="D81" s="197">
        <v>8.5299999999999994</v>
      </c>
      <c r="E81" s="197">
        <v>0</v>
      </c>
      <c r="F81" s="197">
        <v>0</v>
      </c>
      <c r="G81" s="197">
        <v>16.41</v>
      </c>
      <c r="H81" s="197">
        <v>0</v>
      </c>
      <c r="I81" s="197">
        <v>0</v>
      </c>
      <c r="J81" s="197">
        <v>20.04</v>
      </c>
      <c r="K81" s="197">
        <v>5.53</v>
      </c>
      <c r="L81" s="197">
        <v>18.43</v>
      </c>
      <c r="M81" s="197">
        <v>0</v>
      </c>
      <c r="N81" s="197">
        <v>0.66</v>
      </c>
      <c r="O81" s="197">
        <v>1.7</v>
      </c>
      <c r="P81" s="197">
        <v>1.72</v>
      </c>
      <c r="Q81" s="197">
        <v>0.17</v>
      </c>
      <c r="R81" s="197">
        <v>0.36</v>
      </c>
      <c r="S81" s="197">
        <v>0.23</v>
      </c>
      <c r="T81" s="197">
        <v>0</v>
      </c>
      <c r="U81" s="197">
        <v>8.2200000000000006</v>
      </c>
      <c r="V81" s="197">
        <v>0.1</v>
      </c>
      <c r="W81" s="197">
        <v>0.28999999999999998</v>
      </c>
      <c r="X81" s="197">
        <v>0.84</v>
      </c>
      <c r="Y81" s="197">
        <v>0</v>
      </c>
      <c r="Z81" s="197">
        <v>1.53</v>
      </c>
      <c r="AA81" s="197">
        <v>0.63</v>
      </c>
      <c r="AB81" s="197">
        <v>0</v>
      </c>
      <c r="AC81" s="197">
        <v>1.55</v>
      </c>
      <c r="AD81" s="197">
        <v>6.82</v>
      </c>
      <c r="AE81" s="197">
        <v>0</v>
      </c>
      <c r="AF81" s="197">
        <v>0</v>
      </c>
      <c r="AG81" s="197">
        <v>18.22</v>
      </c>
      <c r="AH81" s="197">
        <v>0</v>
      </c>
      <c r="AI81" s="197">
        <v>8.84</v>
      </c>
      <c r="AJ81" s="197">
        <v>0</v>
      </c>
      <c r="AK81" s="197">
        <v>4.32</v>
      </c>
      <c r="AL81" s="197">
        <v>0</v>
      </c>
      <c r="AM81" s="197">
        <v>0</v>
      </c>
      <c r="AN81" s="197">
        <v>0</v>
      </c>
      <c r="AO81" s="197">
        <v>220.5</v>
      </c>
      <c r="AP81" s="197">
        <v>0</v>
      </c>
      <c r="AQ81" s="197">
        <v>0</v>
      </c>
      <c r="AR81" s="197">
        <v>0</v>
      </c>
      <c r="AS81" s="197">
        <v>0</v>
      </c>
      <c r="AT81" s="197">
        <v>0</v>
      </c>
      <c r="AU81" s="197">
        <v>0</v>
      </c>
      <c r="AV81" s="197">
        <v>0</v>
      </c>
      <c r="AW81" s="197">
        <v>0</v>
      </c>
      <c r="AX81" s="197">
        <v>0</v>
      </c>
      <c r="AY81" s="197">
        <v>0</v>
      </c>
    </row>
    <row r="82" spans="1:51">
      <c r="A82" t="s">
        <v>124</v>
      </c>
      <c r="B82" s="197">
        <v>0</v>
      </c>
      <c r="C82" s="197">
        <v>0</v>
      </c>
      <c r="D82" s="197">
        <v>8.5299999999999994</v>
      </c>
      <c r="E82" s="197">
        <v>0</v>
      </c>
      <c r="F82" s="197">
        <v>0</v>
      </c>
      <c r="G82" s="197">
        <v>16.41</v>
      </c>
      <c r="H82" s="197">
        <v>0</v>
      </c>
      <c r="I82" s="197">
        <v>0</v>
      </c>
      <c r="J82" s="197">
        <v>20.04</v>
      </c>
      <c r="K82" s="197">
        <v>5.53</v>
      </c>
      <c r="L82" s="197">
        <v>18.43</v>
      </c>
      <c r="M82" s="197">
        <v>0</v>
      </c>
      <c r="N82" s="197">
        <v>0.66</v>
      </c>
      <c r="O82" s="197">
        <v>1.7</v>
      </c>
      <c r="P82" s="197">
        <v>1.72</v>
      </c>
      <c r="Q82" s="197">
        <v>0.17</v>
      </c>
      <c r="R82" s="197">
        <v>0.36</v>
      </c>
      <c r="S82" s="197">
        <v>0.23</v>
      </c>
      <c r="T82" s="197">
        <v>0</v>
      </c>
      <c r="U82" s="197">
        <v>8.2200000000000006</v>
      </c>
      <c r="V82" s="197">
        <v>0.1</v>
      </c>
      <c r="W82" s="197">
        <v>0.28999999999999998</v>
      </c>
      <c r="X82" s="197">
        <v>0.84</v>
      </c>
      <c r="Y82" s="197">
        <v>0</v>
      </c>
      <c r="Z82" s="197">
        <v>1.53</v>
      </c>
      <c r="AA82" s="197">
        <v>0.63</v>
      </c>
      <c r="AB82" s="197">
        <v>0</v>
      </c>
      <c r="AC82" s="197">
        <v>1.55</v>
      </c>
      <c r="AD82" s="197">
        <v>6.82</v>
      </c>
      <c r="AE82" s="197">
        <v>0</v>
      </c>
      <c r="AF82" s="197">
        <v>0</v>
      </c>
      <c r="AG82" s="197">
        <v>18.22</v>
      </c>
      <c r="AH82" s="197">
        <v>0</v>
      </c>
      <c r="AI82" s="197">
        <v>8.84</v>
      </c>
      <c r="AJ82" s="197">
        <v>0</v>
      </c>
      <c r="AK82" s="197">
        <v>4.32</v>
      </c>
      <c r="AL82" s="197">
        <v>0</v>
      </c>
      <c r="AM82" s="197">
        <v>0</v>
      </c>
      <c r="AN82" s="197">
        <v>0</v>
      </c>
      <c r="AO82" s="197">
        <v>220.5</v>
      </c>
      <c r="AP82" s="197">
        <v>0</v>
      </c>
      <c r="AQ82" s="197">
        <v>0</v>
      </c>
      <c r="AR82" s="197">
        <v>0</v>
      </c>
      <c r="AS82" s="197">
        <v>0</v>
      </c>
      <c r="AT82" s="197">
        <v>0</v>
      </c>
      <c r="AU82" s="197">
        <v>0</v>
      </c>
      <c r="AV82" s="197">
        <v>0</v>
      </c>
      <c r="AW82" s="197">
        <v>0</v>
      </c>
      <c r="AX82" s="197">
        <v>0</v>
      </c>
      <c r="AY82" s="197">
        <v>0</v>
      </c>
    </row>
    <row r="83" spans="1:51">
      <c r="A83" t="s">
        <v>125</v>
      </c>
      <c r="B83" s="197">
        <v>0</v>
      </c>
      <c r="C83" s="197">
        <v>0</v>
      </c>
      <c r="D83" s="197">
        <v>8.5299999999999994</v>
      </c>
      <c r="E83" s="197">
        <v>0</v>
      </c>
      <c r="F83" s="197">
        <v>0</v>
      </c>
      <c r="G83" s="197">
        <v>16.41</v>
      </c>
      <c r="H83" s="197">
        <v>0</v>
      </c>
      <c r="I83" s="197">
        <v>0</v>
      </c>
      <c r="J83" s="197">
        <v>20.04</v>
      </c>
      <c r="K83" s="197">
        <v>5.53</v>
      </c>
      <c r="L83" s="197">
        <v>18.43</v>
      </c>
      <c r="M83" s="197">
        <v>0</v>
      </c>
      <c r="N83" s="197">
        <v>0.66</v>
      </c>
      <c r="O83" s="197">
        <v>1.7</v>
      </c>
      <c r="P83" s="197">
        <v>1.72</v>
      </c>
      <c r="Q83" s="197">
        <v>0.17</v>
      </c>
      <c r="R83" s="197">
        <v>0.36</v>
      </c>
      <c r="S83" s="197">
        <v>0.23</v>
      </c>
      <c r="T83" s="197">
        <v>0</v>
      </c>
      <c r="U83" s="197">
        <v>8.2200000000000006</v>
      </c>
      <c r="V83" s="197">
        <v>0.1</v>
      </c>
      <c r="W83" s="197">
        <v>0.28999999999999998</v>
      </c>
      <c r="X83" s="197">
        <v>0.84</v>
      </c>
      <c r="Y83" s="197">
        <v>0</v>
      </c>
      <c r="Z83" s="197">
        <v>1.53</v>
      </c>
      <c r="AA83" s="197">
        <v>0.63</v>
      </c>
      <c r="AB83" s="197">
        <v>0</v>
      </c>
      <c r="AC83" s="197">
        <v>1.55</v>
      </c>
      <c r="AD83" s="197">
        <v>6.82</v>
      </c>
      <c r="AE83" s="197">
        <v>0</v>
      </c>
      <c r="AF83" s="197">
        <v>0</v>
      </c>
      <c r="AG83" s="197">
        <v>18.02</v>
      </c>
      <c r="AH83" s="197">
        <v>0</v>
      </c>
      <c r="AI83" s="197">
        <v>8.84</v>
      </c>
      <c r="AJ83" s="197">
        <v>0</v>
      </c>
      <c r="AK83" s="197">
        <v>4.32</v>
      </c>
      <c r="AL83" s="197">
        <v>0</v>
      </c>
      <c r="AM83" s="197">
        <v>0</v>
      </c>
      <c r="AN83" s="197">
        <v>0</v>
      </c>
      <c r="AO83" s="197">
        <v>220.5</v>
      </c>
      <c r="AP83" s="197">
        <v>0</v>
      </c>
      <c r="AQ83" s="197">
        <v>0</v>
      </c>
      <c r="AR83" s="197">
        <v>0</v>
      </c>
      <c r="AS83" s="197">
        <v>0</v>
      </c>
      <c r="AT83" s="197">
        <v>0</v>
      </c>
      <c r="AU83" s="197">
        <v>0</v>
      </c>
      <c r="AV83" s="197">
        <v>0</v>
      </c>
      <c r="AW83" s="197">
        <v>0</v>
      </c>
      <c r="AX83" s="197">
        <v>0</v>
      </c>
      <c r="AY83" s="197">
        <v>0</v>
      </c>
    </row>
    <row r="84" spans="1:51">
      <c r="A84" t="s">
        <v>126</v>
      </c>
      <c r="B84" s="197">
        <v>0</v>
      </c>
      <c r="C84" s="197">
        <v>0</v>
      </c>
      <c r="D84" s="197">
        <v>8.5299999999999994</v>
      </c>
      <c r="E84" s="197">
        <v>0</v>
      </c>
      <c r="F84" s="197">
        <v>0</v>
      </c>
      <c r="G84" s="197">
        <v>16.41</v>
      </c>
      <c r="H84" s="197">
        <v>0</v>
      </c>
      <c r="I84" s="197">
        <v>0</v>
      </c>
      <c r="J84" s="197">
        <v>20.04</v>
      </c>
      <c r="K84" s="197">
        <v>5.53</v>
      </c>
      <c r="L84" s="197">
        <v>18.43</v>
      </c>
      <c r="M84" s="197">
        <v>0</v>
      </c>
      <c r="N84" s="197">
        <v>0.66</v>
      </c>
      <c r="O84" s="197">
        <v>1.7</v>
      </c>
      <c r="P84" s="197">
        <v>1.72</v>
      </c>
      <c r="Q84" s="197">
        <v>0.17</v>
      </c>
      <c r="R84" s="197">
        <v>0.36</v>
      </c>
      <c r="S84" s="197">
        <v>0.23</v>
      </c>
      <c r="T84" s="197">
        <v>0</v>
      </c>
      <c r="U84" s="197">
        <v>8.2200000000000006</v>
      </c>
      <c r="V84" s="197">
        <v>0.1</v>
      </c>
      <c r="W84" s="197">
        <v>0.28999999999999998</v>
      </c>
      <c r="X84" s="197">
        <v>0.84</v>
      </c>
      <c r="Y84" s="197">
        <v>0</v>
      </c>
      <c r="Z84" s="197">
        <v>1.53</v>
      </c>
      <c r="AA84" s="197">
        <v>0.63</v>
      </c>
      <c r="AB84" s="197">
        <v>0</v>
      </c>
      <c r="AC84" s="197">
        <v>1.55</v>
      </c>
      <c r="AD84" s="197">
        <v>6.82</v>
      </c>
      <c r="AE84" s="197">
        <v>0</v>
      </c>
      <c r="AF84" s="197">
        <v>0</v>
      </c>
      <c r="AG84" s="197">
        <v>18.02</v>
      </c>
      <c r="AH84" s="197">
        <v>0</v>
      </c>
      <c r="AI84" s="197">
        <v>8.84</v>
      </c>
      <c r="AJ84" s="197">
        <v>0</v>
      </c>
      <c r="AK84" s="197">
        <v>4.32</v>
      </c>
      <c r="AL84" s="197">
        <v>0</v>
      </c>
      <c r="AM84" s="197">
        <v>0</v>
      </c>
      <c r="AN84" s="197">
        <v>0</v>
      </c>
      <c r="AO84" s="197">
        <v>220.5</v>
      </c>
      <c r="AP84" s="197">
        <v>0</v>
      </c>
      <c r="AQ84" s="197">
        <v>0</v>
      </c>
      <c r="AR84" s="197">
        <v>0</v>
      </c>
      <c r="AS84" s="197">
        <v>0</v>
      </c>
      <c r="AT84" s="197">
        <v>0</v>
      </c>
      <c r="AU84" s="197">
        <v>0</v>
      </c>
      <c r="AV84" s="197">
        <v>0</v>
      </c>
      <c r="AW84" s="197">
        <v>0</v>
      </c>
      <c r="AX84" s="197">
        <v>0</v>
      </c>
      <c r="AY84" s="197">
        <v>0</v>
      </c>
    </row>
    <row r="85" spans="1:51">
      <c r="A85" t="s">
        <v>127</v>
      </c>
      <c r="B85" s="197">
        <v>0</v>
      </c>
      <c r="C85" s="197">
        <v>0</v>
      </c>
      <c r="D85" s="197">
        <v>8.5299999999999994</v>
      </c>
      <c r="E85" s="197">
        <v>0</v>
      </c>
      <c r="F85" s="197">
        <v>0</v>
      </c>
      <c r="G85" s="197">
        <v>16.41</v>
      </c>
      <c r="H85" s="197">
        <v>0</v>
      </c>
      <c r="I85" s="197">
        <v>0</v>
      </c>
      <c r="J85" s="197">
        <v>20.04</v>
      </c>
      <c r="K85" s="197">
        <v>5.53</v>
      </c>
      <c r="L85" s="197">
        <v>18.43</v>
      </c>
      <c r="M85" s="197">
        <v>0</v>
      </c>
      <c r="N85" s="197">
        <v>0.66</v>
      </c>
      <c r="O85" s="197">
        <v>1.7</v>
      </c>
      <c r="P85" s="197">
        <v>1.72</v>
      </c>
      <c r="Q85" s="197">
        <v>0.17</v>
      </c>
      <c r="R85" s="197">
        <v>0.36</v>
      </c>
      <c r="S85" s="197">
        <v>0.23</v>
      </c>
      <c r="T85" s="197">
        <v>0</v>
      </c>
      <c r="U85" s="197">
        <v>8.2200000000000006</v>
      </c>
      <c r="V85" s="197">
        <v>0.1</v>
      </c>
      <c r="W85" s="197">
        <v>0.28999999999999998</v>
      </c>
      <c r="X85" s="197">
        <v>0.84</v>
      </c>
      <c r="Y85" s="197">
        <v>0</v>
      </c>
      <c r="Z85" s="197">
        <v>1.53</v>
      </c>
      <c r="AA85" s="197">
        <v>0.63</v>
      </c>
      <c r="AB85" s="197">
        <v>0</v>
      </c>
      <c r="AC85" s="197">
        <v>1.55</v>
      </c>
      <c r="AD85" s="197">
        <v>6.82</v>
      </c>
      <c r="AE85" s="197">
        <v>0</v>
      </c>
      <c r="AF85" s="197">
        <v>0</v>
      </c>
      <c r="AG85" s="197">
        <v>18.02</v>
      </c>
      <c r="AH85" s="197">
        <v>0</v>
      </c>
      <c r="AI85" s="197">
        <v>8.84</v>
      </c>
      <c r="AJ85" s="197">
        <v>0</v>
      </c>
      <c r="AK85" s="197">
        <v>4.32</v>
      </c>
      <c r="AL85" s="197">
        <v>0</v>
      </c>
      <c r="AM85" s="197">
        <v>0</v>
      </c>
      <c r="AN85" s="197">
        <v>0</v>
      </c>
      <c r="AO85" s="197">
        <v>220.5</v>
      </c>
      <c r="AP85" s="197">
        <v>0</v>
      </c>
      <c r="AQ85" s="197">
        <v>0</v>
      </c>
      <c r="AR85" s="197">
        <v>0</v>
      </c>
      <c r="AS85" s="197">
        <v>0</v>
      </c>
      <c r="AT85" s="197">
        <v>0</v>
      </c>
      <c r="AU85" s="197">
        <v>0</v>
      </c>
      <c r="AV85" s="197">
        <v>0</v>
      </c>
      <c r="AW85" s="197">
        <v>0</v>
      </c>
      <c r="AX85" s="197">
        <v>0</v>
      </c>
      <c r="AY85" s="197">
        <v>0</v>
      </c>
    </row>
    <row r="86" spans="1:51">
      <c r="A86" t="s">
        <v>128</v>
      </c>
      <c r="B86" s="197">
        <v>0</v>
      </c>
      <c r="C86" s="197">
        <v>0</v>
      </c>
      <c r="D86" s="197">
        <v>8.5299999999999994</v>
      </c>
      <c r="E86" s="197">
        <v>0</v>
      </c>
      <c r="F86" s="197">
        <v>0</v>
      </c>
      <c r="G86" s="197">
        <v>16.41</v>
      </c>
      <c r="H86" s="197">
        <v>0</v>
      </c>
      <c r="I86" s="197">
        <v>0</v>
      </c>
      <c r="J86" s="197">
        <v>20.04</v>
      </c>
      <c r="K86" s="197">
        <v>5.53</v>
      </c>
      <c r="L86" s="197">
        <v>18.43</v>
      </c>
      <c r="M86" s="197">
        <v>0</v>
      </c>
      <c r="N86" s="197">
        <v>0.66</v>
      </c>
      <c r="O86" s="197">
        <v>1.7</v>
      </c>
      <c r="P86" s="197">
        <v>1.72</v>
      </c>
      <c r="Q86" s="197">
        <v>0.17</v>
      </c>
      <c r="R86" s="197">
        <v>0.36</v>
      </c>
      <c r="S86" s="197">
        <v>0.23</v>
      </c>
      <c r="T86" s="197">
        <v>0</v>
      </c>
      <c r="U86" s="197">
        <v>8.2200000000000006</v>
      </c>
      <c r="V86" s="197">
        <v>0.1</v>
      </c>
      <c r="W86" s="197">
        <v>0.28999999999999998</v>
      </c>
      <c r="X86" s="197">
        <v>0.84</v>
      </c>
      <c r="Y86" s="197">
        <v>0</v>
      </c>
      <c r="Z86" s="197">
        <v>1.53</v>
      </c>
      <c r="AA86" s="197">
        <v>0.63</v>
      </c>
      <c r="AB86" s="197">
        <v>0</v>
      </c>
      <c r="AC86" s="197">
        <v>1.55</v>
      </c>
      <c r="AD86" s="197">
        <v>6.82</v>
      </c>
      <c r="AE86" s="197">
        <v>0</v>
      </c>
      <c r="AF86" s="197">
        <v>0</v>
      </c>
      <c r="AG86" s="197">
        <v>18.02</v>
      </c>
      <c r="AH86" s="197">
        <v>0</v>
      </c>
      <c r="AI86" s="197">
        <v>8.84</v>
      </c>
      <c r="AJ86" s="197">
        <v>0</v>
      </c>
      <c r="AK86" s="197">
        <v>4.32</v>
      </c>
      <c r="AL86" s="197">
        <v>0</v>
      </c>
      <c r="AM86" s="197">
        <v>0</v>
      </c>
      <c r="AN86" s="197">
        <v>0</v>
      </c>
      <c r="AO86" s="197">
        <v>220.5</v>
      </c>
      <c r="AP86" s="197">
        <v>0</v>
      </c>
      <c r="AQ86" s="197">
        <v>0</v>
      </c>
      <c r="AR86" s="197">
        <v>0</v>
      </c>
      <c r="AS86" s="197">
        <v>0</v>
      </c>
      <c r="AT86" s="197">
        <v>0</v>
      </c>
      <c r="AU86" s="197">
        <v>0</v>
      </c>
      <c r="AV86" s="197">
        <v>0</v>
      </c>
      <c r="AW86" s="197">
        <v>0</v>
      </c>
      <c r="AX86" s="197">
        <v>0</v>
      </c>
      <c r="AY86" s="197">
        <v>0</v>
      </c>
    </row>
    <row r="87" spans="1:51">
      <c r="A87" t="s">
        <v>129</v>
      </c>
      <c r="B87" s="197">
        <v>0</v>
      </c>
      <c r="C87" s="197">
        <v>0</v>
      </c>
      <c r="D87" s="197">
        <v>7.86</v>
      </c>
      <c r="E87" s="197">
        <v>0</v>
      </c>
      <c r="F87" s="197">
        <v>0</v>
      </c>
      <c r="G87" s="197">
        <v>14.91</v>
      </c>
      <c r="H87" s="197">
        <v>0</v>
      </c>
      <c r="I87" s="197">
        <v>0</v>
      </c>
      <c r="J87" s="197">
        <v>20.04</v>
      </c>
      <c r="K87" s="197">
        <v>5.53</v>
      </c>
      <c r="L87" s="197">
        <v>18.43</v>
      </c>
      <c r="M87" s="197">
        <v>0</v>
      </c>
      <c r="N87" s="197">
        <v>0.66</v>
      </c>
      <c r="O87" s="197">
        <v>1.7</v>
      </c>
      <c r="P87" s="197">
        <v>1.72</v>
      </c>
      <c r="Q87" s="197">
        <v>0.17</v>
      </c>
      <c r="R87" s="197">
        <v>0.36</v>
      </c>
      <c r="S87" s="197">
        <v>0.23</v>
      </c>
      <c r="T87" s="197">
        <v>0</v>
      </c>
      <c r="U87" s="197">
        <v>8.2200000000000006</v>
      </c>
      <c r="V87" s="197">
        <v>0.1</v>
      </c>
      <c r="W87" s="197">
        <v>0.28999999999999998</v>
      </c>
      <c r="X87" s="197">
        <v>0.84</v>
      </c>
      <c r="Y87" s="197">
        <v>0</v>
      </c>
      <c r="Z87" s="197">
        <v>1.53</v>
      </c>
      <c r="AA87" s="197">
        <v>0.63</v>
      </c>
      <c r="AB87" s="197">
        <v>0</v>
      </c>
      <c r="AC87" s="197">
        <v>1.55</v>
      </c>
      <c r="AD87" s="197">
        <v>6.82</v>
      </c>
      <c r="AE87" s="197">
        <v>0</v>
      </c>
      <c r="AF87" s="197">
        <v>0</v>
      </c>
      <c r="AG87" s="197">
        <v>18.02</v>
      </c>
      <c r="AH87" s="197">
        <v>0</v>
      </c>
      <c r="AI87" s="197">
        <v>8.84</v>
      </c>
      <c r="AJ87" s="197">
        <v>0</v>
      </c>
      <c r="AK87" s="197">
        <v>3.46</v>
      </c>
      <c r="AL87" s="197">
        <v>0</v>
      </c>
      <c r="AM87" s="197">
        <v>0</v>
      </c>
      <c r="AN87" s="197">
        <v>0</v>
      </c>
      <c r="AO87" s="197">
        <v>220.5</v>
      </c>
      <c r="AP87" s="197">
        <v>0</v>
      </c>
      <c r="AQ87" s="197">
        <v>0</v>
      </c>
      <c r="AR87" s="197">
        <v>0</v>
      </c>
      <c r="AS87" s="197">
        <v>0</v>
      </c>
      <c r="AT87" s="197">
        <v>0</v>
      </c>
      <c r="AU87" s="197">
        <v>0</v>
      </c>
      <c r="AV87" s="197">
        <v>0</v>
      </c>
      <c r="AW87" s="197">
        <v>0</v>
      </c>
      <c r="AX87" s="197">
        <v>0</v>
      </c>
      <c r="AY87" s="197">
        <v>0</v>
      </c>
    </row>
    <row r="88" spans="1:51">
      <c r="A88" t="s">
        <v>130</v>
      </c>
      <c r="B88" s="197">
        <v>0</v>
      </c>
      <c r="C88" s="197">
        <v>0</v>
      </c>
      <c r="D88" s="197">
        <v>8.5299999999999994</v>
      </c>
      <c r="E88" s="197">
        <v>0</v>
      </c>
      <c r="F88" s="197">
        <v>0</v>
      </c>
      <c r="G88" s="197">
        <v>16.41</v>
      </c>
      <c r="H88" s="197">
        <v>0</v>
      </c>
      <c r="I88" s="197">
        <v>0</v>
      </c>
      <c r="J88" s="197">
        <v>20.04</v>
      </c>
      <c r="K88" s="197">
        <v>5.53</v>
      </c>
      <c r="L88" s="197">
        <v>18.43</v>
      </c>
      <c r="M88" s="197">
        <v>0</v>
      </c>
      <c r="N88" s="197">
        <v>0.66</v>
      </c>
      <c r="O88" s="197">
        <v>1.7</v>
      </c>
      <c r="P88" s="197">
        <v>1.72</v>
      </c>
      <c r="Q88" s="197">
        <v>0.17</v>
      </c>
      <c r="R88" s="197">
        <v>0.36</v>
      </c>
      <c r="S88" s="197">
        <v>0.23</v>
      </c>
      <c r="T88" s="197">
        <v>0</v>
      </c>
      <c r="U88" s="197">
        <v>8.2200000000000006</v>
      </c>
      <c r="V88" s="197">
        <v>0.1</v>
      </c>
      <c r="W88" s="197">
        <v>0.28999999999999998</v>
      </c>
      <c r="X88" s="197">
        <v>0.84</v>
      </c>
      <c r="Y88" s="197">
        <v>0</v>
      </c>
      <c r="Z88" s="197">
        <v>1.53</v>
      </c>
      <c r="AA88" s="197">
        <v>0.63</v>
      </c>
      <c r="AB88" s="197">
        <v>0</v>
      </c>
      <c r="AC88" s="197">
        <v>1.55</v>
      </c>
      <c r="AD88" s="197">
        <v>6.82</v>
      </c>
      <c r="AE88" s="197">
        <v>0</v>
      </c>
      <c r="AF88" s="197">
        <v>0</v>
      </c>
      <c r="AG88" s="197">
        <v>18.02</v>
      </c>
      <c r="AH88" s="197">
        <v>0</v>
      </c>
      <c r="AI88" s="197">
        <v>8.84</v>
      </c>
      <c r="AJ88" s="197">
        <v>0</v>
      </c>
      <c r="AK88" s="197">
        <v>3.46</v>
      </c>
      <c r="AL88" s="197">
        <v>0</v>
      </c>
      <c r="AM88" s="197">
        <v>0</v>
      </c>
      <c r="AN88" s="197">
        <v>0</v>
      </c>
      <c r="AO88" s="197">
        <v>220.5</v>
      </c>
      <c r="AP88" s="197">
        <v>0</v>
      </c>
      <c r="AQ88" s="197">
        <v>0</v>
      </c>
      <c r="AR88" s="197">
        <v>0</v>
      </c>
      <c r="AS88" s="197">
        <v>0</v>
      </c>
      <c r="AT88" s="197">
        <v>0</v>
      </c>
      <c r="AU88" s="197">
        <v>0</v>
      </c>
      <c r="AV88" s="197">
        <v>0</v>
      </c>
      <c r="AW88" s="197">
        <v>0</v>
      </c>
      <c r="AX88" s="197">
        <v>0</v>
      </c>
      <c r="AY88" s="197">
        <v>0</v>
      </c>
    </row>
    <row r="89" spans="1:51">
      <c r="A89" t="s">
        <v>131</v>
      </c>
      <c r="B89" s="197">
        <v>0</v>
      </c>
      <c r="C89" s="197">
        <v>0</v>
      </c>
      <c r="D89" s="197">
        <v>8.5299999999999994</v>
      </c>
      <c r="E89" s="197">
        <v>0</v>
      </c>
      <c r="F89" s="197">
        <v>0</v>
      </c>
      <c r="G89" s="197">
        <v>16.41</v>
      </c>
      <c r="H89" s="197">
        <v>0</v>
      </c>
      <c r="I89" s="197">
        <v>0</v>
      </c>
      <c r="J89" s="197">
        <v>20.04</v>
      </c>
      <c r="K89" s="197">
        <v>5.53</v>
      </c>
      <c r="L89" s="197">
        <v>20.010000000000002</v>
      </c>
      <c r="M89" s="197">
        <v>0</v>
      </c>
      <c r="N89" s="197">
        <v>0.66</v>
      </c>
      <c r="O89" s="197">
        <v>1.7</v>
      </c>
      <c r="P89" s="197">
        <v>1.72</v>
      </c>
      <c r="Q89" s="197">
        <v>0.17</v>
      </c>
      <c r="R89" s="197">
        <v>0.36</v>
      </c>
      <c r="S89" s="197">
        <v>0.23</v>
      </c>
      <c r="T89" s="197">
        <v>0</v>
      </c>
      <c r="U89" s="197">
        <v>8.2200000000000006</v>
      </c>
      <c r="V89" s="197">
        <v>0.1</v>
      </c>
      <c r="W89" s="197">
        <v>0.28999999999999998</v>
      </c>
      <c r="X89" s="197">
        <v>0.84</v>
      </c>
      <c r="Y89" s="197">
        <v>0</v>
      </c>
      <c r="Z89" s="197">
        <v>1.53</v>
      </c>
      <c r="AA89" s="197">
        <v>0.63</v>
      </c>
      <c r="AB89" s="197">
        <v>0</v>
      </c>
      <c r="AC89" s="197">
        <v>1.55</v>
      </c>
      <c r="AD89" s="197">
        <v>6.82</v>
      </c>
      <c r="AE89" s="197">
        <v>0</v>
      </c>
      <c r="AF89" s="197">
        <v>0</v>
      </c>
      <c r="AG89" s="197">
        <v>18.02</v>
      </c>
      <c r="AH89" s="197">
        <v>0</v>
      </c>
      <c r="AI89" s="197">
        <v>8.84</v>
      </c>
      <c r="AJ89" s="197">
        <v>0</v>
      </c>
      <c r="AK89" s="197">
        <v>3.46</v>
      </c>
      <c r="AL89" s="197">
        <v>0</v>
      </c>
      <c r="AM89" s="197">
        <v>0</v>
      </c>
      <c r="AN89" s="197">
        <v>0</v>
      </c>
      <c r="AO89" s="197">
        <v>220.5</v>
      </c>
      <c r="AP89" s="197">
        <v>0</v>
      </c>
      <c r="AQ89" s="197">
        <v>0</v>
      </c>
      <c r="AR89" s="197">
        <v>0</v>
      </c>
      <c r="AS89" s="197">
        <v>0</v>
      </c>
      <c r="AT89" s="197">
        <v>0</v>
      </c>
      <c r="AU89" s="197">
        <v>0</v>
      </c>
      <c r="AV89" s="197">
        <v>0</v>
      </c>
      <c r="AW89" s="197">
        <v>0</v>
      </c>
      <c r="AX89" s="197">
        <v>0</v>
      </c>
      <c r="AY89" s="197">
        <v>0</v>
      </c>
    </row>
    <row r="90" spans="1:51">
      <c r="A90" t="s">
        <v>132</v>
      </c>
      <c r="B90" s="197">
        <v>0</v>
      </c>
      <c r="C90" s="197">
        <v>0</v>
      </c>
      <c r="D90" s="197">
        <v>8.5299999999999994</v>
      </c>
      <c r="E90" s="197">
        <v>0</v>
      </c>
      <c r="F90" s="197">
        <v>0</v>
      </c>
      <c r="G90" s="197">
        <v>16.41</v>
      </c>
      <c r="H90" s="197">
        <v>0</v>
      </c>
      <c r="I90" s="197">
        <v>0</v>
      </c>
      <c r="J90" s="197">
        <v>16.53</v>
      </c>
      <c r="K90" s="197">
        <v>5.53</v>
      </c>
      <c r="L90" s="197">
        <v>20.010000000000002</v>
      </c>
      <c r="M90" s="197">
        <v>0</v>
      </c>
      <c r="N90" s="197">
        <v>0.66</v>
      </c>
      <c r="O90" s="197">
        <v>1.7</v>
      </c>
      <c r="P90" s="197">
        <v>1.72</v>
      </c>
      <c r="Q90" s="197">
        <v>0.17</v>
      </c>
      <c r="R90" s="197">
        <v>0.36</v>
      </c>
      <c r="S90" s="197">
        <v>0.23</v>
      </c>
      <c r="T90" s="197">
        <v>0</v>
      </c>
      <c r="U90" s="197">
        <v>8.2200000000000006</v>
      </c>
      <c r="V90" s="197">
        <v>0.1</v>
      </c>
      <c r="W90" s="197">
        <v>0.28999999999999998</v>
      </c>
      <c r="X90" s="197">
        <v>0.84</v>
      </c>
      <c r="Y90" s="197">
        <v>0</v>
      </c>
      <c r="Z90" s="197">
        <v>1.53</v>
      </c>
      <c r="AA90" s="197">
        <v>0.63</v>
      </c>
      <c r="AB90" s="197">
        <v>0</v>
      </c>
      <c r="AC90" s="197">
        <v>1.55</v>
      </c>
      <c r="AD90" s="197">
        <v>6.82</v>
      </c>
      <c r="AE90" s="197">
        <v>0</v>
      </c>
      <c r="AF90" s="197">
        <v>0</v>
      </c>
      <c r="AG90" s="197">
        <v>18.02</v>
      </c>
      <c r="AH90" s="197">
        <v>0</v>
      </c>
      <c r="AI90" s="197">
        <v>8.84</v>
      </c>
      <c r="AJ90" s="197">
        <v>0</v>
      </c>
      <c r="AK90" s="197">
        <v>3.46</v>
      </c>
      <c r="AL90" s="197">
        <v>0</v>
      </c>
      <c r="AM90" s="197">
        <v>0</v>
      </c>
      <c r="AN90" s="197">
        <v>0</v>
      </c>
      <c r="AO90" s="197">
        <v>220.5</v>
      </c>
      <c r="AP90" s="197">
        <v>0</v>
      </c>
      <c r="AQ90" s="197">
        <v>0</v>
      </c>
      <c r="AR90" s="197">
        <v>0</v>
      </c>
      <c r="AS90" s="197">
        <v>0</v>
      </c>
      <c r="AT90" s="197">
        <v>0</v>
      </c>
      <c r="AU90" s="197">
        <v>0</v>
      </c>
      <c r="AV90" s="197">
        <v>0</v>
      </c>
      <c r="AW90" s="197">
        <v>0</v>
      </c>
      <c r="AX90" s="197">
        <v>0</v>
      </c>
      <c r="AY90" s="197">
        <v>0</v>
      </c>
    </row>
    <row r="91" spans="1:51">
      <c r="A91" t="s">
        <v>133</v>
      </c>
      <c r="B91" s="197">
        <v>0</v>
      </c>
      <c r="C91" s="197">
        <v>0</v>
      </c>
      <c r="D91" s="197">
        <v>8.5299999999999994</v>
      </c>
      <c r="E91" s="197">
        <v>0</v>
      </c>
      <c r="F91" s="197">
        <v>0</v>
      </c>
      <c r="G91" s="197">
        <v>16.41</v>
      </c>
      <c r="H91" s="197">
        <v>0</v>
      </c>
      <c r="I91" s="197">
        <v>0</v>
      </c>
      <c r="J91" s="197">
        <v>19.989999999999998</v>
      </c>
      <c r="K91" s="197">
        <v>5.53</v>
      </c>
      <c r="L91" s="197">
        <v>20.010000000000002</v>
      </c>
      <c r="M91" s="197">
        <v>0</v>
      </c>
      <c r="N91" s="197">
        <v>0.66</v>
      </c>
      <c r="O91" s="197">
        <v>1.7</v>
      </c>
      <c r="P91" s="197">
        <v>1.72</v>
      </c>
      <c r="Q91" s="197">
        <v>0.17</v>
      </c>
      <c r="R91" s="197">
        <v>0.36</v>
      </c>
      <c r="S91" s="197">
        <v>0.23</v>
      </c>
      <c r="T91" s="197">
        <v>0</v>
      </c>
      <c r="U91" s="197">
        <v>8.2200000000000006</v>
      </c>
      <c r="V91" s="197">
        <v>0.1</v>
      </c>
      <c r="W91" s="197">
        <v>0.28999999999999998</v>
      </c>
      <c r="X91" s="197">
        <v>0.84</v>
      </c>
      <c r="Y91" s="197">
        <v>0</v>
      </c>
      <c r="Z91" s="197">
        <v>1.53</v>
      </c>
      <c r="AA91" s="197">
        <v>0.63</v>
      </c>
      <c r="AB91" s="197">
        <v>0</v>
      </c>
      <c r="AC91" s="197">
        <v>1.55</v>
      </c>
      <c r="AD91" s="197">
        <v>6.82</v>
      </c>
      <c r="AE91" s="197">
        <v>0</v>
      </c>
      <c r="AF91" s="197">
        <v>0</v>
      </c>
      <c r="AG91" s="197">
        <v>17.62</v>
      </c>
      <c r="AH91" s="197">
        <v>0</v>
      </c>
      <c r="AI91" s="197">
        <v>8.84</v>
      </c>
      <c r="AJ91" s="197">
        <v>0</v>
      </c>
      <c r="AK91" s="197">
        <v>3.46</v>
      </c>
      <c r="AL91" s="197">
        <v>0</v>
      </c>
      <c r="AM91" s="197">
        <v>0</v>
      </c>
      <c r="AN91" s="197">
        <v>0</v>
      </c>
      <c r="AO91" s="197">
        <v>220.5</v>
      </c>
      <c r="AP91" s="197">
        <v>0</v>
      </c>
      <c r="AQ91" s="197">
        <v>0</v>
      </c>
      <c r="AR91" s="197">
        <v>0</v>
      </c>
      <c r="AS91" s="197">
        <v>0</v>
      </c>
      <c r="AT91" s="197">
        <v>0</v>
      </c>
      <c r="AU91" s="197">
        <v>0</v>
      </c>
      <c r="AV91" s="197">
        <v>0</v>
      </c>
      <c r="AW91" s="197">
        <v>0</v>
      </c>
      <c r="AX91" s="197">
        <v>0</v>
      </c>
      <c r="AY91" s="197">
        <v>0</v>
      </c>
    </row>
    <row r="92" spans="1:51">
      <c r="A92" t="s">
        <v>134</v>
      </c>
      <c r="B92" s="197">
        <v>0</v>
      </c>
      <c r="C92" s="197">
        <v>0</v>
      </c>
      <c r="D92" s="197">
        <v>8.5299999999999994</v>
      </c>
      <c r="E92" s="197">
        <v>0</v>
      </c>
      <c r="F92" s="197">
        <v>0</v>
      </c>
      <c r="G92" s="197">
        <v>16.41</v>
      </c>
      <c r="H92" s="197">
        <v>0</v>
      </c>
      <c r="I92" s="197">
        <v>0</v>
      </c>
      <c r="J92" s="197">
        <v>20.04</v>
      </c>
      <c r="K92" s="197">
        <v>5.53</v>
      </c>
      <c r="L92" s="197">
        <v>20.010000000000002</v>
      </c>
      <c r="M92" s="197">
        <v>0</v>
      </c>
      <c r="N92" s="197">
        <v>0.66</v>
      </c>
      <c r="O92" s="197">
        <v>1.7</v>
      </c>
      <c r="P92" s="197">
        <v>1.72</v>
      </c>
      <c r="Q92" s="197">
        <v>0.17</v>
      </c>
      <c r="R92" s="197">
        <v>0.36</v>
      </c>
      <c r="S92" s="197">
        <v>0.23</v>
      </c>
      <c r="T92" s="197">
        <v>0</v>
      </c>
      <c r="U92" s="197">
        <v>8.2200000000000006</v>
      </c>
      <c r="V92" s="197">
        <v>0.1</v>
      </c>
      <c r="W92" s="197">
        <v>0.28999999999999998</v>
      </c>
      <c r="X92" s="197">
        <v>0.84</v>
      </c>
      <c r="Y92" s="197">
        <v>0</v>
      </c>
      <c r="Z92" s="197">
        <v>1.53</v>
      </c>
      <c r="AA92" s="197">
        <v>0.63</v>
      </c>
      <c r="AB92" s="197">
        <v>0</v>
      </c>
      <c r="AC92" s="197">
        <v>1.55</v>
      </c>
      <c r="AD92" s="197">
        <v>6.82</v>
      </c>
      <c r="AE92" s="197">
        <v>0</v>
      </c>
      <c r="AF92" s="197">
        <v>0</v>
      </c>
      <c r="AG92" s="197">
        <v>17.62</v>
      </c>
      <c r="AH92" s="197">
        <v>0</v>
      </c>
      <c r="AI92" s="197">
        <v>8.84</v>
      </c>
      <c r="AJ92" s="197">
        <v>0</v>
      </c>
      <c r="AK92" s="197">
        <v>3.46</v>
      </c>
      <c r="AL92" s="197">
        <v>0</v>
      </c>
      <c r="AM92" s="197">
        <v>0</v>
      </c>
      <c r="AN92" s="197">
        <v>0</v>
      </c>
      <c r="AO92" s="197">
        <v>220.5</v>
      </c>
      <c r="AP92" s="197">
        <v>0</v>
      </c>
      <c r="AQ92" s="197">
        <v>0</v>
      </c>
      <c r="AR92" s="197">
        <v>0</v>
      </c>
      <c r="AS92" s="197">
        <v>0</v>
      </c>
      <c r="AT92" s="197">
        <v>0</v>
      </c>
      <c r="AU92" s="197">
        <v>0</v>
      </c>
      <c r="AV92" s="197">
        <v>0</v>
      </c>
      <c r="AW92" s="197">
        <v>0</v>
      </c>
      <c r="AX92" s="197">
        <v>0</v>
      </c>
      <c r="AY92" s="197">
        <v>0</v>
      </c>
    </row>
    <row r="93" spans="1:51">
      <c r="A93" t="s">
        <v>135</v>
      </c>
      <c r="B93" s="197">
        <v>0</v>
      </c>
      <c r="C93" s="197">
        <v>0</v>
      </c>
      <c r="D93" s="197">
        <v>8.5299999999999994</v>
      </c>
      <c r="E93" s="197">
        <v>0</v>
      </c>
      <c r="F93" s="197">
        <v>0</v>
      </c>
      <c r="G93" s="197">
        <v>16.41</v>
      </c>
      <c r="H93" s="197">
        <v>0</v>
      </c>
      <c r="I93" s="197">
        <v>0</v>
      </c>
      <c r="J93" s="197">
        <v>20.04</v>
      </c>
      <c r="K93" s="197">
        <v>5.53</v>
      </c>
      <c r="L93" s="197">
        <v>20.010000000000002</v>
      </c>
      <c r="M93" s="197">
        <v>0</v>
      </c>
      <c r="N93" s="197">
        <v>0.66</v>
      </c>
      <c r="O93" s="197">
        <v>1.7</v>
      </c>
      <c r="P93" s="197">
        <v>1.72</v>
      </c>
      <c r="Q93" s="197">
        <v>0.17</v>
      </c>
      <c r="R93" s="197">
        <v>0.36</v>
      </c>
      <c r="S93" s="197">
        <v>0.23</v>
      </c>
      <c r="T93" s="197">
        <v>0</v>
      </c>
      <c r="U93" s="197">
        <v>8.2200000000000006</v>
      </c>
      <c r="V93" s="197">
        <v>0.1</v>
      </c>
      <c r="W93" s="197">
        <v>0.28999999999999998</v>
      </c>
      <c r="X93" s="197">
        <v>0.84</v>
      </c>
      <c r="Y93" s="197">
        <v>0</v>
      </c>
      <c r="Z93" s="197">
        <v>1.53</v>
      </c>
      <c r="AA93" s="197">
        <v>0.63</v>
      </c>
      <c r="AB93" s="197">
        <v>0</v>
      </c>
      <c r="AC93" s="197">
        <v>1.25</v>
      </c>
      <c r="AD93" s="197">
        <v>6.82</v>
      </c>
      <c r="AE93" s="197">
        <v>0</v>
      </c>
      <c r="AF93" s="197">
        <v>0</v>
      </c>
      <c r="AG93" s="197">
        <v>17.62</v>
      </c>
      <c r="AH93" s="197">
        <v>0</v>
      </c>
      <c r="AI93" s="197">
        <v>8.84</v>
      </c>
      <c r="AJ93" s="197">
        <v>0</v>
      </c>
      <c r="AK93" s="197">
        <v>2.6</v>
      </c>
      <c r="AL93" s="197">
        <v>0</v>
      </c>
      <c r="AM93" s="197">
        <v>0</v>
      </c>
      <c r="AN93" s="197">
        <v>0</v>
      </c>
      <c r="AO93" s="197">
        <v>220.5</v>
      </c>
      <c r="AP93" s="197">
        <v>0</v>
      </c>
      <c r="AQ93" s="197">
        <v>0</v>
      </c>
      <c r="AR93" s="197">
        <v>0</v>
      </c>
      <c r="AS93" s="197">
        <v>0</v>
      </c>
      <c r="AT93" s="197">
        <v>0</v>
      </c>
      <c r="AU93" s="197">
        <v>0</v>
      </c>
      <c r="AV93" s="197">
        <v>0</v>
      </c>
      <c r="AW93" s="197">
        <v>0</v>
      </c>
      <c r="AX93" s="197">
        <v>0</v>
      </c>
      <c r="AY93" s="197">
        <v>0</v>
      </c>
    </row>
    <row r="94" spans="1:51">
      <c r="A94" t="s">
        <v>136</v>
      </c>
      <c r="B94" s="197">
        <v>0</v>
      </c>
      <c r="C94" s="197">
        <v>0</v>
      </c>
      <c r="D94" s="197">
        <v>8.5299999999999994</v>
      </c>
      <c r="E94" s="197">
        <v>0</v>
      </c>
      <c r="F94" s="197">
        <v>0</v>
      </c>
      <c r="G94" s="197">
        <v>16.41</v>
      </c>
      <c r="H94" s="197">
        <v>0</v>
      </c>
      <c r="I94" s="197">
        <v>0</v>
      </c>
      <c r="J94" s="197">
        <v>20.04</v>
      </c>
      <c r="K94" s="197">
        <v>5.53</v>
      </c>
      <c r="L94" s="197">
        <v>20.010000000000002</v>
      </c>
      <c r="M94" s="197">
        <v>0</v>
      </c>
      <c r="N94" s="197">
        <v>0.66</v>
      </c>
      <c r="O94" s="197">
        <v>1.7</v>
      </c>
      <c r="P94" s="197">
        <v>1.72</v>
      </c>
      <c r="Q94" s="197">
        <v>0.17</v>
      </c>
      <c r="R94" s="197">
        <v>0.36</v>
      </c>
      <c r="S94" s="197">
        <v>0.23</v>
      </c>
      <c r="T94" s="197">
        <v>0</v>
      </c>
      <c r="U94" s="197">
        <v>8.2200000000000006</v>
      </c>
      <c r="V94" s="197">
        <v>0.1</v>
      </c>
      <c r="W94" s="197">
        <v>0.28999999999999998</v>
      </c>
      <c r="X94" s="197">
        <v>0.84</v>
      </c>
      <c r="Y94" s="197">
        <v>0</v>
      </c>
      <c r="Z94" s="197">
        <v>1.53</v>
      </c>
      <c r="AA94" s="197">
        <v>0.63</v>
      </c>
      <c r="AB94" s="197">
        <v>0</v>
      </c>
      <c r="AC94" s="197">
        <v>1.25</v>
      </c>
      <c r="AD94" s="197">
        <v>6.82</v>
      </c>
      <c r="AE94" s="197">
        <v>0</v>
      </c>
      <c r="AF94" s="197">
        <v>0</v>
      </c>
      <c r="AG94" s="197">
        <v>17.62</v>
      </c>
      <c r="AH94" s="197">
        <v>0</v>
      </c>
      <c r="AI94" s="197">
        <v>8.84</v>
      </c>
      <c r="AJ94" s="197">
        <v>0</v>
      </c>
      <c r="AK94" s="197">
        <v>2.6</v>
      </c>
      <c r="AL94" s="197">
        <v>0</v>
      </c>
      <c r="AM94" s="197">
        <v>0</v>
      </c>
      <c r="AN94" s="197">
        <v>0</v>
      </c>
      <c r="AO94" s="197">
        <v>220.5</v>
      </c>
      <c r="AP94" s="197">
        <v>0</v>
      </c>
      <c r="AQ94" s="197">
        <v>0</v>
      </c>
      <c r="AR94" s="197">
        <v>0</v>
      </c>
      <c r="AS94" s="197">
        <v>0</v>
      </c>
      <c r="AT94" s="197">
        <v>0</v>
      </c>
      <c r="AU94" s="197">
        <v>0</v>
      </c>
      <c r="AV94" s="197">
        <v>0</v>
      </c>
      <c r="AW94" s="197">
        <v>0</v>
      </c>
      <c r="AX94" s="197">
        <v>0</v>
      </c>
      <c r="AY94" s="197">
        <v>0</v>
      </c>
    </row>
    <row r="95" spans="1:51">
      <c r="A95" t="s">
        <v>137</v>
      </c>
      <c r="B95" s="197">
        <v>0</v>
      </c>
      <c r="C95" s="197">
        <v>0</v>
      </c>
      <c r="D95" s="197">
        <v>8.5299999999999994</v>
      </c>
      <c r="E95" s="197">
        <v>0</v>
      </c>
      <c r="F95" s="197">
        <v>0</v>
      </c>
      <c r="G95" s="197">
        <v>16.41</v>
      </c>
      <c r="H95" s="197">
        <v>0</v>
      </c>
      <c r="I95" s="197">
        <v>0</v>
      </c>
      <c r="J95" s="197">
        <v>20.04</v>
      </c>
      <c r="K95" s="197">
        <v>5.53</v>
      </c>
      <c r="L95" s="197">
        <v>20.010000000000002</v>
      </c>
      <c r="M95" s="197">
        <v>0</v>
      </c>
      <c r="N95" s="197">
        <v>0.66</v>
      </c>
      <c r="O95" s="197">
        <v>1.7</v>
      </c>
      <c r="P95" s="197">
        <v>1.72</v>
      </c>
      <c r="Q95" s="197">
        <v>0.17</v>
      </c>
      <c r="R95" s="197">
        <v>0.36</v>
      </c>
      <c r="S95" s="197">
        <v>0.23</v>
      </c>
      <c r="T95" s="197">
        <v>0</v>
      </c>
      <c r="U95" s="197">
        <v>8.2200000000000006</v>
      </c>
      <c r="V95" s="197">
        <v>0.1</v>
      </c>
      <c r="W95" s="197">
        <v>0.28999999999999998</v>
      </c>
      <c r="X95" s="197">
        <v>0.84</v>
      </c>
      <c r="Y95" s="197">
        <v>0</v>
      </c>
      <c r="Z95" s="197">
        <v>1.53</v>
      </c>
      <c r="AA95" s="197">
        <v>0.63</v>
      </c>
      <c r="AB95" s="197">
        <v>0</v>
      </c>
      <c r="AC95" s="197">
        <v>1.25</v>
      </c>
      <c r="AD95" s="197">
        <v>6.82</v>
      </c>
      <c r="AE95" s="197">
        <v>0</v>
      </c>
      <c r="AF95" s="197">
        <v>0</v>
      </c>
      <c r="AG95" s="197">
        <v>17.62</v>
      </c>
      <c r="AH95" s="197">
        <v>0</v>
      </c>
      <c r="AI95" s="197">
        <v>8.84</v>
      </c>
      <c r="AJ95" s="197">
        <v>0</v>
      </c>
      <c r="AK95" s="197">
        <v>2.6</v>
      </c>
      <c r="AL95" s="197">
        <v>0</v>
      </c>
      <c r="AM95" s="197">
        <v>0</v>
      </c>
      <c r="AN95" s="197">
        <v>0</v>
      </c>
      <c r="AO95" s="197">
        <v>220.5</v>
      </c>
      <c r="AP95" s="197">
        <v>0</v>
      </c>
      <c r="AQ95" s="197">
        <v>0</v>
      </c>
      <c r="AR95" s="197">
        <v>0</v>
      </c>
      <c r="AS95" s="197">
        <v>0</v>
      </c>
      <c r="AT95" s="197">
        <v>0</v>
      </c>
      <c r="AU95" s="197">
        <v>0</v>
      </c>
      <c r="AV95" s="197">
        <v>0</v>
      </c>
      <c r="AW95" s="197">
        <v>0</v>
      </c>
      <c r="AX95" s="197">
        <v>0</v>
      </c>
      <c r="AY95" s="197">
        <v>0</v>
      </c>
    </row>
    <row r="96" spans="1:51">
      <c r="A96" t="s">
        <v>138</v>
      </c>
      <c r="B96" s="197">
        <v>0</v>
      </c>
      <c r="C96" s="197">
        <v>0</v>
      </c>
      <c r="D96" s="197">
        <v>8.5299999999999994</v>
      </c>
      <c r="E96" s="197">
        <v>0</v>
      </c>
      <c r="F96" s="197">
        <v>0</v>
      </c>
      <c r="G96" s="197">
        <v>16.41</v>
      </c>
      <c r="H96" s="197">
        <v>0</v>
      </c>
      <c r="I96" s="197">
        <v>0</v>
      </c>
      <c r="J96" s="197">
        <v>20.04</v>
      </c>
      <c r="K96" s="197">
        <v>5.53</v>
      </c>
      <c r="L96" s="197">
        <v>20.010000000000002</v>
      </c>
      <c r="M96" s="197">
        <v>0</v>
      </c>
      <c r="N96" s="197">
        <v>0.66</v>
      </c>
      <c r="O96" s="197">
        <v>1.7</v>
      </c>
      <c r="P96" s="197">
        <v>1.72</v>
      </c>
      <c r="Q96" s="197">
        <v>0.17</v>
      </c>
      <c r="R96" s="197">
        <v>0.36</v>
      </c>
      <c r="S96" s="197">
        <v>0.23</v>
      </c>
      <c r="T96" s="197">
        <v>0</v>
      </c>
      <c r="U96" s="197">
        <v>8.2200000000000006</v>
      </c>
      <c r="V96" s="197">
        <v>0.1</v>
      </c>
      <c r="W96" s="197">
        <v>0.28999999999999998</v>
      </c>
      <c r="X96" s="197">
        <v>0.84</v>
      </c>
      <c r="Y96" s="197">
        <v>0</v>
      </c>
      <c r="Z96" s="197">
        <v>1.53</v>
      </c>
      <c r="AA96" s="197">
        <v>0.63</v>
      </c>
      <c r="AB96" s="197">
        <v>0</v>
      </c>
      <c r="AC96" s="197">
        <v>0.97</v>
      </c>
      <c r="AD96" s="197">
        <v>6.82</v>
      </c>
      <c r="AE96" s="197">
        <v>0</v>
      </c>
      <c r="AF96" s="197">
        <v>0</v>
      </c>
      <c r="AG96" s="197">
        <v>17.62</v>
      </c>
      <c r="AH96" s="197">
        <v>0</v>
      </c>
      <c r="AI96" s="197">
        <v>8.84</v>
      </c>
      <c r="AJ96" s="197">
        <v>0</v>
      </c>
      <c r="AK96" s="197">
        <v>2.6</v>
      </c>
      <c r="AL96" s="197">
        <v>0</v>
      </c>
      <c r="AM96" s="197">
        <v>0</v>
      </c>
      <c r="AN96" s="197">
        <v>0</v>
      </c>
      <c r="AO96" s="197">
        <v>220.5</v>
      </c>
      <c r="AP96" s="197">
        <v>0</v>
      </c>
      <c r="AQ96" s="197">
        <v>0</v>
      </c>
      <c r="AR96" s="197">
        <v>0</v>
      </c>
      <c r="AS96" s="197">
        <v>0</v>
      </c>
      <c r="AT96" s="197">
        <v>0</v>
      </c>
      <c r="AU96" s="197">
        <v>0</v>
      </c>
      <c r="AV96" s="197">
        <v>0</v>
      </c>
      <c r="AW96" s="197">
        <v>0</v>
      </c>
      <c r="AX96" s="197">
        <v>0</v>
      </c>
      <c r="AY96" s="197">
        <v>0</v>
      </c>
    </row>
    <row r="97" spans="1:51">
      <c r="A97" t="s">
        <v>139</v>
      </c>
      <c r="B97" s="197">
        <v>0</v>
      </c>
      <c r="C97" s="197">
        <v>0</v>
      </c>
      <c r="D97" s="197">
        <v>8.5299999999999994</v>
      </c>
      <c r="E97" s="197">
        <v>0</v>
      </c>
      <c r="F97" s="197">
        <v>0</v>
      </c>
      <c r="G97" s="197">
        <v>16.41</v>
      </c>
      <c r="H97" s="197">
        <v>0</v>
      </c>
      <c r="I97" s="197">
        <v>0</v>
      </c>
      <c r="J97" s="197">
        <v>20.04</v>
      </c>
      <c r="K97" s="197">
        <v>5.53</v>
      </c>
      <c r="L97" s="197">
        <v>20.010000000000002</v>
      </c>
      <c r="M97" s="197">
        <v>0</v>
      </c>
      <c r="N97" s="197">
        <v>0.66</v>
      </c>
      <c r="O97" s="197">
        <v>1.7</v>
      </c>
      <c r="P97" s="197">
        <v>1.72</v>
      </c>
      <c r="Q97" s="197">
        <v>0.17</v>
      </c>
      <c r="R97" s="197">
        <v>0.36</v>
      </c>
      <c r="S97" s="197">
        <v>0.23</v>
      </c>
      <c r="T97" s="197">
        <v>0</v>
      </c>
      <c r="U97" s="197">
        <v>8.2200000000000006</v>
      </c>
      <c r="V97" s="197">
        <v>0.1</v>
      </c>
      <c r="W97" s="197">
        <v>0.28999999999999998</v>
      </c>
      <c r="X97" s="197">
        <v>5.64</v>
      </c>
      <c r="Y97" s="197">
        <v>0</v>
      </c>
      <c r="Z97" s="197">
        <v>1.53</v>
      </c>
      <c r="AA97" s="197">
        <v>0.63</v>
      </c>
      <c r="AB97" s="197">
        <v>0</v>
      </c>
      <c r="AC97" s="197">
        <v>0.97</v>
      </c>
      <c r="AD97" s="197">
        <v>6.82</v>
      </c>
      <c r="AE97" s="197">
        <v>0</v>
      </c>
      <c r="AF97" s="197">
        <v>0</v>
      </c>
      <c r="AG97" s="197">
        <v>17.62</v>
      </c>
      <c r="AH97" s="197">
        <v>0</v>
      </c>
      <c r="AI97" s="197">
        <v>8.84</v>
      </c>
      <c r="AJ97" s="197">
        <v>0</v>
      </c>
      <c r="AK97" s="197">
        <v>2.6</v>
      </c>
      <c r="AL97" s="197">
        <v>0</v>
      </c>
      <c r="AM97" s="197">
        <v>0</v>
      </c>
      <c r="AN97" s="197">
        <v>0</v>
      </c>
      <c r="AO97" s="197">
        <v>220.5</v>
      </c>
      <c r="AP97" s="197">
        <v>0</v>
      </c>
      <c r="AQ97" s="197">
        <v>0</v>
      </c>
      <c r="AR97" s="197">
        <v>0</v>
      </c>
      <c r="AS97" s="197">
        <v>0</v>
      </c>
      <c r="AT97" s="197">
        <v>0</v>
      </c>
      <c r="AU97" s="197">
        <v>0</v>
      </c>
      <c r="AV97" s="197">
        <v>0</v>
      </c>
      <c r="AW97" s="197">
        <v>0</v>
      </c>
      <c r="AX97" s="197">
        <v>0</v>
      </c>
      <c r="AY97" s="197">
        <v>0</v>
      </c>
    </row>
    <row r="98" spans="1:51">
      <c r="A98" t="s">
        <v>140</v>
      </c>
      <c r="B98" s="197">
        <v>0</v>
      </c>
      <c r="C98" s="197">
        <v>0</v>
      </c>
      <c r="D98" s="197">
        <v>8.5299999999999994</v>
      </c>
      <c r="E98" s="197">
        <v>0</v>
      </c>
      <c r="F98" s="197">
        <v>0</v>
      </c>
      <c r="G98" s="197">
        <v>16.41</v>
      </c>
      <c r="H98" s="197">
        <v>0</v>
      </c>
      <c r="I98" s="197">
        <v>0</v>
      </c>
      <c r="J98" s="197">
        <v>20.04</v>
      </c>
      <c r="K98" s="197">
        <v>5.53</v>
      </c>
      <c r="L98" s="197">
        <v>20.010000000000002</v>
      </c>
      <c r="M98" s="197">
        <v>0</v>
      </c>
      <c r="N98" s="197">
        <v>0.66</v>
      </c>
      <c r="O98" s="197">
        <v>1.7</v>
      </c>
      <c r="P98" s="197">
        <v>1.72</v>
      </c>
      <c r="Q98" s="197">
        <v>0.17</v>
      </c>
      <c r="R98" s="197">
        <v>0.36</v>
      </c>
      <c r="S98" s="197">
        <v>0.23</v>
      </c>
      <c r="T98" s="197">
        <v>0</v>
      </c>
      <c r="U98" s="197">
        <v>8.2200000000000006</v>
      </c>
      <c r="V98" s="197">
        <v>0.1</v>
      </c>
      <c r="W98" s="197">
        <v>0.28999999999999998</v>
      </c>
      <c r="X98" s="197">
        <v>5.64</v>
      </c>
      <c r="Y98" s="197">
        <v>0</v>
      </c>
      <c r="Z98" s="197">
        <v>1.53</v>
      </c>
      <c r="AA98" s="197">
        <v>0.63</v>
      </c>
      <c r="AB98" s="197">
        <v>0</v>
      </c>
      <c r="AC98" s="197">
        <v>0.97</v>
      </c>
      <c r="AD98" s="197">
        <v>6.82</v>
      </c>
      <c r="AE98" s="197">
        <v>0</v>
      </c>
      <c r="AF98" s="197">
        <v>0</v>
      </c>
      <c r="AG98" s="197">
        <v>17.62</v>
      </c>
      <c r="AH98" s="197">
        <v>0</v>
      </c>
      <c r="AI98" s="197">
        <v>8.84</v>
      </c>
      <c r="AJ98" s="197">
        <v>0</v>
      </c>
      <c r="AK98" s="197">
        <v>2.6</v>
      </c>
      <c r="AL98" s="197">
        <v>0</v>
      </c>
      <c r="AM98" s="197">
        <v>0</v>
      </c>
      <c r="AN98" s="197">
        <v>0</v>
      </c>
      <c r="AO98" s="197">
        <v>220.5</v>
      </c>
      <c r="AP98" s="197">
        <v>0</v>
      </c>
      <c r="AQ98" s="197">
        <v>0</v>
      </c>
      <c r="AR98" s="197">
        <v>0</v>
      </c>
      <c r="AS98" s="197">
        <v>0</v>
      </c>
      <c r="AT98" s="197">
        <v>0</v>
      </c>
      <c r="AU98" s="197">
        <v>0</v>
      </c>
      <c r="AV98" s="197">
        <v>0</v>
      </c>
      <c r="AW98" s="197">
        <v>0</v>
      </c>
      <c r="AX98" s="197">
        <v>0</v>
      </c>
      <c r="AY98" s="197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0.22388499999999989</v>
      </c>
      <c r="E99">
        <f t="shared" si="0"/>
        <v>0</v>
      </c>
      <c r="F99">
        <f t="shared" si="0"/>
        <v>0</v>
      </c>
      <c r="G99">
        <f t="shared" si="0"/>
        <v>0.39346750000000041</v>
      </c>
      <c r="H99">
        <f t="shared" si="0"/>
        <v>0</v>
      </c>
      <c r="I99">
        <f t="shared" si="0"/>
        <v>0</v>
      </c>
      <c r="J99">
        <f t="shared" si="0"/>
        <v>0.49441999999999953</v>
      </c>
      <c r="K99">
        <f t="shared" si="0"/>
        <v>0.23603499999999966</v>
      </c>
      <c r="L99">
        <f t="shared" si="0"/>
        <v>0.58723000000000058</v>
      </c>
      <c r="M99">
        <f t="shared" si="0"/>
        <v>0</v>
      </c>
      <c r="N99">
        <f t="shared" si="0"/>
        <v>1.5839999999999962E-2</v>
      </c>
      <c r="O99">
        <f t="shared" si="0"/>
        <v>4.0799999999999975E-2</v>
      </c>
      <c r="P99">
        <f t="shared" si="0"/>
        <v>4.1279999999999976E-2</v>
      </c>
      <c r="Q99">
        <f t="shared" si="0"/>
        <v>3.0320000000000027E-2</v>
      </c>
      <c r="R99">
        <f t="shared" si="0"/>
        <v>8.6399999999999914E-3</v>
      </c>
      <c r="S99">
        <f t="shared" si="0"/>
        <v>2.5450000000000042E-2</v>
      </c>
      <c r="T99">
        <f t="shared" si="0"/>
        <v>0</v>
      </c>
      <c r="U99">
        <f t="shared" si="0"/>
        <v>0.19734500000000044</v>
      </c>
      <c r="V99">
        <f t="shared" si="0"/>
        <v>2.2749999999999958E-3</v>
      </c>
      <c r="W99">
        <f t="shared" si="0"/>
        <v>2.2325000000000098E-2</v>
      </c>
      <c r="X99">
        <f t="shared" si="0"/>
        <v>2.2560000000000045E-2</v>
      </c>
      <c r="Y99">
        <f t="shared" si="0"/>
        <v>0</v>
      </c>
      <c r="Z99">
        <f t="shared" si="0"/>
        <v>3.6810000000000023E-2</v>
      </c>
      <c r="AA99">
        <f t="shared" si="0"/>
        <v>1.5095000000000013E-2</v>
      </c>
      <c r="AB99">
        <f t="shared" si="0"/>
        <v>0</v>
      </c>
      <c r="AC99">
        <f t="shared" si="0"/>
        <v>1.2854999999999962E-2</v>
      </c>
      <c r="AD99">
        <f t="shared" si="0"/>
        <v>0.16368000000000016</v>
      </c>
      <c r="AE99">
        <f t="shared" si="0"/>
        <v>0</v>
      </c>
      <c r="AF99">
        <f t="shared" si="0"/>
        <v>0</v>
      </c>
      <c r="AG99">
        <f t="shared" si="0"/>
        <v>0.37495499999999948</v>
      </c>
      <c r="AH99">
        <f t="shared" si="0"/>
        <v>0</v>
      </c>
      <c r="AI99">
        <f t="shared" si="0"/>
        <v>0.21216000000000013</v>
      </c>
      <c r="AJ99">
        <f t="shared" si="0"/>
        <v>0</v>
      </c>
      <c r="AK99">
        <f t="shared" si="0"/>
        <v>0.11925500000000001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5.2560000000000002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454</v>
      </c>
      <c r="AU1" t="s">
        <v>453</v>
      </c>
      <c r="AV1" t="s">
        <v>420</v>
      </c>
      <c r="AW1" t="s">
        <v>426</v>
      </c>
      <c r="AX1" t="s">
        <v>430</v>
      </c>
    </row>
    <row r="2" spans="1:51">
      <c r="A2" s="216"/>
    </row>
    <row r="3" spans="1:51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0</v>
      </c>
      <c r="H3" s="197">
        <v>0</v>
      </c>
      <c r="I3" s="197">
        <v>0</v>
      </c>
      <c r="J3" s="197">
        <v>0</v>
      </c>
      <c r="K3" s="197">
        <v>0</v>
      </c>
      <c r="L3" s="197">
        <v>0</v>
      </c>
      <c r="M3" s="197">
        <v>0</v>
      </c>
      <c r="N3" s="197">
        <v>0</v>
      </c>
      <c r="O3" s="197">
        <v>0</v>
      </c>
      <c r="P3" s="197">
        <v>0</v>
      </c>
      <c r="Q3" s="197">
        <v>0</v>
      </c>
      <c r="R3" s="197">
        <v>0</v>
      </c>
      <c r="S3" s="197">
        <v>0</v>
      </c>
      <c r="T3" s="197">
        <v>0</v>
      </c>
      <c r="U3" s="197">
        <v>0</v>
      </c>
      <c r="V3" s="197">
        <v>0</v>
      </c>
      <c r="W3" s="197">
        <v>0</v>
      </c>
      <c r="X3" s="197">
        <v>0</v>
      </c>
      <c r="Y3" s="197">
        <v>0</v>
      </c>
      <c r="Z3" s="197">
        <v>0</v>
      </c>
      <c r="AA3" s="197">
        <v>0</v>
      </c>
      <c r="AB3" s="197">
        <v>0</v>
      </c>
      <c r="AC3" s="197">
        <v>0</v>
      </c>
      <c r="AD3" s="197">
        <v>0</v>
      </c>
      <c r="AE3" s="197">
        <v>0</v>
      </c>
      <c r="AF3" s="197">
        <v>0</v>
      </c>
      <c r="AG3" s="197">
        <v>6.52</v>
      </c>
      <c r="AH3" s="197">
        <v>0</v>
      </c>
      <c r="AI3" s="197">
        <v>3.33</v>
      </c>
      <c r="AJ3" s="197">
        <v>0</v>
      </c>
      <c r="AK3" s="197">
        <v>0.84</v>
      </c>
      <c r="AL3" s="197">
        <v>0</v>
      </c>
      <c r="AM3" s="197">
        <v>0</v>
      </c>
      <c r="AN3" s="197">
        <v>0</v>
      </c>
      <c r="AO3" s="197">
        <v>22.34</v>
      </c>
      <c r="AP3" s="197">
        <v>0</v>
      </c>
      <c r="AQ3" s="197">
        <v>0</v>
      </c>
      <c r="AR3" s="197">
        <v>0</v>
      </c>
      <c r="AS3" s="197">
        <v>0</v>
      </c>
      <c r="AT3" s="197">
        <v>0</v>
      </c>
      <c r="AU3" s="197">
        <v>0</v>
      </c>
      <c r="AV3" s="197">
        <v>0</v>
      </c>
      <c r="AW3" s="197">
        <v>0</v>
      </c>
      <c r="AX3" s="197">
        <v>0</v>
      </c>
      <c r="AY3" s="197">
        <v>0</v>
      </c>
    </row>
    <row r="4" spans="1:51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0</v>
      </c>
      <c r="H4" s="197">
        <v>0</v>
      </c>
      <c r="I4" s="197">
        <v>0</v>
      </c>
      <c r="J4" s="197">
        <v>0</v>
      </c>
      <c r="K4" s="197">
        <v>0</v>
      </c>
      <c r="L4" s="197">
        <v>0</v>
      </c>
      <c r="M4" s="197">
        <v>0</v>
      </c>
      <c r="N4" s="197">
        <v>0</v>
      </c>
      <c r="O4" s="197">
        <v>0</v>
      </c>
      <c r="P4" s="197">
        <v>0</v>
      </c>
      <c r="Q4" s="197">
        <v>0</v>
      </c>
      <c r="R4" s="197">
        <v>0</v>
      </c>
      <c r="S4" s="197">
        <v>0</v>
      </c>
      <c r="T4" s="197">
        <v>0</v>
      </c>
      <c r="U4" s="197">
        <v>0</v>
      </c>
      <c r="V4" s="197">
        <v>0</v>
      </c>
      <c r="W4" s="197">
        <v>0</v>
      </c>
      <c r="X4" s="197">
        <v>0</v>
      </c>
      <c r="Y4" s="197">
        <v>0</v>
      </c>
      <c r="Z4" s="197">
        <v>0</v>
      </c>
      <c r="AA4" s="197">
        <v>0</v>
      </c>
      <c r="AB4" s="197">
        <v>0</v>
      </c>
      <c r="AC4" s="197">
        <v>0</v>
      </c>
      <c r="AD4" s="197">
        <v>0</v>
      </c>
      <c r="AE4" s="197">
        <v>0</v>
      </c>
      <c r="AF4" s="197">
        <v>0</v>
      </c>
      <c r="AG4" s="197">
        <v>6.52</v>
      </c>
      <c r="AH4" s="197">
        <v>0</v>
      </c>
      <c r="AI4" s="197">
        <v>3.33</v>
      </c>
      <c r="AJ4" s="197">
        <v>0</v>
      </c>
      <c r="AK4" s="197">
        <v>0.84</v>
      </c>
      <c r="AL4" s="197">
        <v>0</v>
      </c>
      <c r="AM4" s="197">
        <v>0</v>
      </c>
      <c r="AN4" s="197">
        <v>0</v>
      </c>
      <c r="AO4" s="197">
        <v>22.34</v>
      </c>
      <c r="AP4" s="197">
        <v>0</v>
      </c>
      <c r="AQ4" s="197">
        <v>0</v>
      </c>
      <c r="AR4" s="197">
        <v>0</v>
      </c>
      <c r="AS4" s="197">
        <v>0</v>
      </c>
      <c r="AT4" s="197">
        <v>0</v>
      </c>
      <c r="AU4" s="197">
        <v>0</v>
      </c>
      <c r="AV4" s="197">
        <v>0</v>
      </c>
      <c r="AW4" s="197">
        <v>0</v>
      </c>
      <c r="AX4" s="197">
        <v>0</v>
      </c>
      <c r="AY4" s="197">
        <v>0</v>
      </c>
    </row>
    <row r="5" spans="1:51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0</v>
      </c>
      <c r="H5" s="197">
        <v>0</v>
      </c>
      <c r="I5" s="197">
        <v>0</v>
      </c>
      <c r="J5" s="197">
        <v>0</v>
      </c>
      <c r="K5" s="197">
        <v>0</v>
      </c>
      <c r="L5" s="197">
        <v>0</v>
      </c>
      <c r="M5" s="197">
        <v>0</v>
      </c>
      <c r="N5" s="197">
        <v>0</v>
      </c>
      <c r="O5" s="197">
        <v>0</v>
      </c>
      <c r="P5" s="197">
        <v>0</v>
      </c>
      <c r="Q5" s="197">
        <v>0</v>
      </c>
      <c r="R5" s="197">
        <v>0</v>
      </c>
      <c r="S5" s="197">
        <v>0</v>
      </c>
      <c r="T5" s="197">
        <v>0</v>
      </c>
      <c r="U5" s="197">
        <v>0</v>
      </c>
      <c r="V5" s="197">
        <v>0</v>
      </c>
      <c r="W5" s="197">
        <v>0</v>
      </c>
      <c r="X5" s="197">
        <v>0</v>
      </c>
      <c r="Y5" s="197">
        <v>0</v>
      </c>
      <c r="Z5" s="197">
        <v>0</v>
      </c>
      <c r="AA5" s="197">
        <v>0</v>
      </c>
      <c r="AB5" s="197">
        <v>0</v>
      </c>
      <c r="AC5" s="197">
        <v>0</v>
      </c>
      <c r="AD5" s="197">
        <v>0</v>
      </c>
      <c r="AE5" s="197">
        <v>0</v>
      </c>
      <c r="AF5" s="197">
        <v>0</v>
      </c>
      <c r="AG5" s="197">
        <v>6.52</v>
      </c>
      <c r="AH5" s="197">
        <v>0</v>
      </c>
      <c r="AI5" s="197">
        <v>3.33</v>
      </c>
      <c r="AJ5" s="197">
        <v>0</v>
      </c>
      <c r="AK5" s="197">
        <v>0.84</v>
      </c>
      <c r="AL5" s="197">
        <v>0</v>
      </c>
      <c r="AM5" s="197">
        <v>0</v>
      </c>
      <c r="AN5" s="197">
        <v>0</v>
      </c>
      <c r="AO5" s="197">
        <v>22.34</v>
      </c>
      <c r="AP5" s="197">
        <v>0</v>
      </c>
      <c r="AQ5" s="197">
        <v>0</v>
      </c>
      <c r="AR5" s="197">
        <v>0</v>
      </c>
      <c r="AS5" s="197">
        <v>0</v>
      </c>
      <c r="AT5" s="197">
        <v>0</v>
      </c>
      <c r="AU5" s="197">
        <v>0</v>
      </c>
      <c r="AV5" s="197">
        <v>0</v>
      </c>
      <c r="AW5" s="197">
        <v>0</v>
      </c>
      <c r="AX5" s="197">
        <v>0</v>
      </c>
      <c r="AY5" s="197">
        <v>0</v>
      </c>
    </row>
    <row r="6" spans="1:51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0</v>
      </c>
      <c r="H6" s="197">
        <v>0</v>
      </c>
      <c r="I6" s="197">
        <v>0</v>
      </c>
      <c r="J6" s="197">
        <v>0</v>
      </c>
      <c r="K6" s="197">
        <v>0</v>
      </c>
      <c r="L6" s="197">
        <v>0</v>
      </c>
      <c r="M6" s="197">
        <v>0</v>
      </c>
      <c r="N6" s="197">
        <v>0</v>
      </c>
      <c r="O6" s="197">
        <v>0</v>
      </c>
      <c r="P6" s="197">
        <v>0</v>
      </c>
      <c r="Q6" s="197">
        <v>0</v>
      </c>
      <c r="R6" s="197">
        <v>0</v>
      </c>
      <c r="S6" s="197">
        <v>0</v>
      </c>
      <c r="T6" s="197">
        <v>0</v>
      </c>
      <c r="U6" s="197">
        <v>0</v>
      </c>
      <c r="V6" s="197">
        <v>0</v>
      </c>
      <c r="W6" s="197">
        <v>0</v>
      </c>
      <c r="X6" s="197">
        <v>0</v>
      </c>
      <c r="Y6" s="197">
        <v>0</v>
      </c>
      <c r="Z6" s="197">
        <v>0</v>
      </c>
      <c r="AA6" s="197">
        <v>0</v>
      </c>
      <c r="AB6" s="197">
        <v>0</v>
      </c>
      <c r="AC6" s="197">
        <v>0</v>
      </c>
      <c r="AD6" s="197">
        <v>0</v>
      </c>
      <c r="AE6" s="197">
        <v>0</v>
      </c>
      <c r="AF6" s="197">
        <v>0</v>
      </c>
      <c r="AG6" s="197">
        <v>6.52</v>
      </c>
      <c r="AH6" s="197">
        <v>0</v>
      </c>
      <c r="AI6" s="197">
        <v>3.33</v>
      </c>
      <c r="AJ6" s="197">
        <v>0</v>
      </c>
      <c r="AK6" s="197">
        <v>0.84</v>
      </c>
      <c r="AL6" s="197">
        <v>0</v>
      </c>
      <c r="AM6" s="197">
        <v>0</v>
      </c>
      <c r="AN6" s="197">
        <v>0</v>
      </c>
      <c r="AO6" s="197">
        <v>22.34</v>
      </c>
      <c r="AP6" s="197">
        <v>0</v>
      </c>
      <c r="AQ6" s="197">
        <v>0</v>
      </c>
      <c r="AR6" s="197">
        <v>0</v>
      </c>
      <c r="AS6" s="197">
        <v>0</v>
      </c>
      <c r="AT6" s="197">
        <v>0</v>
      </c>
      <c r="AU6" s="197">
        <v>0</v>
      </c>
      <c r="AV6" s="197">
        <v>0</v>
      </c>
      <c r="AW6" s="197">
        <v>0</v>
      </c>
      <c r="AX6" s="197">
        <v>0</v>
      </c>
      <c r="AY6" s="197">
        <v>0</v>
      </c>
    </row>
    <row r="7" spans="1:51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0</v>
      </c>
      <c r="H7" s="197">
        <v>0</v>
      </c>
      <c r="I7" s="197">
        <v>0</v>
      </c>
      <c r="J7" s="197">
        <v>0</v>
      </c>
      <c r="K7" s="197">
        <v>0</v>
      </c>
      <c r="L7" s="197">
        <v>0</v>
      </c>
      <c r="M7" s="197">
        <v>0</v>
      </c>
      <c r="N7" s="197">
        <v>0</v>
      </c>
      <c r="O7" s="197">
        <v>0</v>
      </c>
      <c r="P7" s="197">
        <v>0</v>
      </c>
      <c r="Q7" s="197">
        <v>0</v>
      </c>
      <c r="R7" s="197">
        <v>0</v>
      </c>
      <c r="S7" s="197">
        <v>0</v>
      </c>
      <c r="T7" s="197">
        <v>0</v>
      </c>
      <c r="U7" s="197">
        <v>0</v>
      </c>
      <c r="V7" s="197">
        <v>0</v>
      </c>
      <c r="W7" s="197">
        <v>0</v>
      </c>
      <c r="X7" s="197">
        <v>0</v>
      </c>
      <c r="Y7" s="197">
        <v>0</v>
      </c>
      <c r="Z7" s="197">
        <v>0</v>
      </c>
      <c r="AA7" s="197">
        <v>0</v>
      </c>
      <c r="AB7" s="197">
        <v>0</v>
      </c>
      <c r="AC7" s="197">
        <v>0</v>
      </c>
      <c r="AD7" s="197">
        <v>0</v>
      </c>
      <c r="AE7" s="197">
        <v>0</v>
      </c>
      <c r="AF7" s="197">
        <v>0</v>
      </c>
      <c r="AG7" s="197">
        <v>6.52</v>
      </c>
      <c r="AH7" s="197">
        <v>0</v>
      </c>
      <c r="AI7" s="197">
        <v>3.33</v>
      </c>
      <c r="AJ7" s="197">
        <v>0</v>
      </c>
      <c r="AK7" s="197">
        <v>0.84</v>
      </c>
      <c r="AL7" s="197">
        <v>0</v>
      </c>
      <c r="AM7" s="197">
        <v>0</v>
      </c>
      <c r="AN7" s="197">
        <v>0</v>
      </c>
      <c r="AO7" s="197">
        <v>22.34</v>
      </c>
      <c r="AP7" s="197">
        <v>0</v>
      </c>
      <c r="AQ7" s="197">
        <v>0</v>
      </c>
      <c r="AR7" s="197">
        <v>0</v>
      </c>
      <c r="AS7" s="197">
        <v>0</v>
      </c>
      <c r="AT7" s="197">
        <v>0</v>
      </c>
      <c r="AU7" s="197">
        <v>0</v>
      </c>
      <c r="AV7" s="197">
        <v>0</v>
      </c>
      <c r="AW7" s="197">
        <v>0</v>
      </c>
      <c r="AX7" s="197">
        <v>0</v>
      </c>
      <c r="AY7" s="197">
        <v>0</v>
      </c>
    </row>
    <row r="8" spans="1:51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0</v>
      </c>
      <c r="H8" s="197">
        <v>0</v>
      </c>
      <c r="I8" s="197">
        <v>0</v>
      </c>
      <c r="J8" s="197">
        <v>0</v>
      </c>
      <c r="K8" s="197">
        <v>0</v>
      </c>
      <c r="L8" s="197">
        <v>0</v>
      </c>
      <c r="M8" s="197">
        <v>0</v>
      </c>
      <c r="N8" s="197">
        <v>0</v>
      </c>
      <c r="O8" s="197">
        <v>0</v>
      </c>
      <c r="P8" s="197">
        <v>0</v>
      </c>
      <c r="Q8" s="197">
        <v>0</v>
      </c>
      <c r="R8" s="197">
        <v>0</v>
      </c>
      <c r="S8" s="197">
        <v>0</v>
      </c>
      <c r="T8" s="197">
        <v>0</v>
      </c>
      <c r="U8" s="197">
        <v>0</v>
      </c>
      <c r="V8" s="197">
        <v>0</v>
      </c>
      <c r="W8" s="197">
        <v>0</v>
      </c>
      <c r="X8" s="197">
        <v>0</v>
      </c>
      <c r="Y8" s="197">
        <v>0</v>
      </c>
      <c r="Z8" s="197">
        <v>0</v>
      </c>
      <c r="AA8" s="197">
        <v>0</v>
      </c>
      <c r="AB8" s="197">
        <v>0</v>
      </c>
      <c r="AC8" s="197">
        <v>0</v>
      </c>
      <c r="AD8" s="197">
        <v>0</v>
      </c>
      <c r="AE8" s="197">
        <v>0</v>
      </c>
      <c r="AF8" s="197">
        <v>0</v>
      </c>
      <c r="AG8" s="197">
        <v>6.46</v>
      </c>
      <c r="AH8" s="197">
        <v>0</v>
      </c>
      <c r="AI8" s="197">
        <v>3.33</v>
      </c>
      <c r="AJ8" s="197">
        <v>0</v>
      </c>
      <c r="AK8" s="197">
        <v>0.84</v>
      </c>
      <c r="AL8" s="197">
        <v>0</v>
      </c>
      <c r="AM8" s="197">
        <v>0</v>
      </c>
      <c r="AN8" s="197">
        <v>0</v>
      </c>
      <c r="AO8" s="197">
        <v>22.34</v>
      </c>
      <c r="AP8" s="197">
        <v>0</v>
      </c>
      <c r="AQ8" s="197">
        <v>0</v>
      </c>
      <c r="AR8" s="197">
        <v>0</v>
      </c>
      <c r="AS8" s="197">
        <v>0</v>
      </c>
      <c r="AT8" s="197">
        <v>0</v>
      </c>
      <c r="AU8" s="197">
        <v>0</v>
      </c>
      <c r="AV8" s="197">
        <v>0</v>
      </c>
      <c r="AW8" s="197">
        <v>0</v>
      </c>
      <c r="AX8" s="197">
        <v>0</v>
      </c>
      <c r="AY8" s="197">
        <v>0</v>
      </c>
    </row>
    <row r="9" spans="1:51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0</v>
      </c>
      <c r="H9" s="197">
        <v>0</v>
      </c>
      <c r="I9" s="197">
        <v>0</v>
      </c>
      <c r="J9" s="197">
        <v>0</v>
      </c>
      <c r="K9" s="197">
        <v>0</v>
      </c>
      <c r="L9" s="197">
        <v>0</v>
      </c>
      <c r="M9" s="197">
        <v>0</v>
      </c>
      <c r="N9" s="197">
        <v>0</v>
      </c>
      <c r="O9" s="197">
        <v>0</v>
      </c>
      <c r="P9" s="197">
        <v>0</v>
      </c>
      <c r="Q9" s="197">
        <v>0</v>
      </c>
      <c r="R9" s="197">
        <v>0</v>
      </c>
      <c r="S9" s="197">
        <v>0</v>
      </c>
      <c r="T9" s="197">
        <v>0</v>
      </c>
      <c r="U9" s="197">
        <v>0</v>
      </c>
      <c r="V9" s="197">
        <v>0</v>
      </c>
      <c r="W9" s="197">
        <v>0</v>
      </c>
      <c r="X9" s="197">
        <v>0</v>
      </c>
      <c r="Y9" s="197">
        <v>0</v>
      </c>
      <c r="Z9" s="197">
        <v>0</v>
      </c>
      <c r="AA9" s="197">
        <v>0</v>
      </c>
      <c r="AB9" s="197">
        <v>0</v>
      </c>
      <c r="AC9" s="197">
        <v>0</v>
      </c>
      <c r="AD9" s="197">
        <v>0</v>
      </c>
      <c r="AE9" s="197">
        <v>0</v>
      </c>
      <c r="AF9" s="197">
        <v>0</v>
      </c>
      <c r="AG9" s="197">
        <v>6.4</v>
      </c>
      <c r="AH9" s="197">
        <v>0</v>
      </c>
      <c r="AI9" s="197">
        <v>3.33</v>
      </c>
      <c r="AJ9" s="197">
        <v>0</v>
      </c>
      <c r="AK9" s="197">
        <v>0.84</v>
      </c>
      <c r="AL9" s="197">
        <v>0</v>
      </c>
      <c r="AM9" s="197">
        <v>0</v>
      </c>
      <c r="AN9" s="197">
        <v>0</v>
      </c>
      <c r="AO9" s="197">
        <v>22.34</v>
      </c>
      <c r="AP9" s="197">
        <v>0</v>
      </c>
      <c r="AQ9" s="197">
        <v>0</v>
      </c>
      <c r="AR9" s="197">
        <v>0</v>
      </c>
      <c r="AS9" s="197">
        <v>0</v>
      </c>
      <c r="AT9" s="197">
        <v>0</v>
      </c>
      <c r="AU9" s="197">
        <v>0</v>
      </c>
      <c r="AV9" s="197">
        <v>0</v>
      </c>
      <c r="AW9" s="197">
        <v>0</v>
      </c>
      <c r="AX9" s="197">
        <v>0</v>
      </c>
      <c r="AY9" s="197">
        <v>0</v>
      </c>
    </row>
    <row r="10" spans="1:51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0</v>
      </c>
      <c r="H10" s="197">
        <v>0</v>
      </c>
      <c r="I10" s="197">
        <v>0</v>
      </c>
      <c r="J10" s="197">
        <v>0</v>
      </c>
      <c r="K10" s="197">
        <v>0</v>
      </c>
      <c r="L10" s="197">
        <v>0</v>
      </c>
      <c r="M10" s="197">
        <v>0</v>
      </c>
      <c r="N10" s="197">
        <v>0</v>
      </c>
      <c r="O10" s="197">
        <v>0</v>
      </c>
      <c r="P10" s="197">
        <v>0</v>
      </c>
      <c r="Q10" s="197">
        <v>0</v>
      </c>
      <c r="R10" s="197">
        <v>0</v>
      </c>
      <c r="S10" s="197">
        <v>0</v>
      </c>
      <c r="T10" s="197">
        <v>0</v>
      </c>
      <c r="U10" s="197">
        <v>0</v>
      </c>
      <c r="V10" s="197">
        <v>0</v>
      </c>
      <c r="W10" s="197">
        <v>0</v>
      </c>
      <c r="X10" s="197">
        <v>0</v>
      </c>
      <c r="Y10" s="197">
        <v>0</v>
      </c>
      <c r="Z10" s="197">
        <v>0</v>
      </c>
      <c r="AA10" s="197">
        <v>0</v>
      </c>
      <c r="AB10" s="197">
        <v>0</v>
      </c>
      <c r="AC10" s="197">
        <v>0</v>
      </c>
      <c r="AD10" s="197">
        <v>0</v>
      </c>
      <c r="AE10" s="197">
        <v>0</v>
      </c>
      <c r="AF10" s="197">
        <v>0</v>
      </c>
      <c r="AG10" s="197">
        <v>6.4</v>
      </c>
      <c r="AH10" s="197">
        <v>0</v>
      </c>
      <c r="AI10" s="197">
        <v>3.33</v>
      </c>
      <c r="AJ10" s="197">
        <v>0</v>
      </c>
      <c r="AK10" s="197">
        <v>0.84</v>
      </c>
      <c r="AL10" s="197">
        <v>0</v>
      </c>
      <c r="AM10" s="197">
        <v>0</v>
      </c>
      <c r="AN10" s="197">
        <v>0</v>
      </c>
      <c r="AO10" s="197">
        <v>22.34</v>
      </c>
      <c r="AP10" s="197">
        <v>0</v>
      </c>
      <c r="AQ10" s="197">
        <v>0</v>
      </c>
      <c r="AR10" s="197">
        <v>0</v>
      </c>
      <c r="AS10" s="197">
        <v>0</v>
      </c>
      <c r="AT10" s="197">
        <v>0</v>
      </c>
      <c r="AU10" s="197">
        <v>0</v>
      </c>
      <c r="AV10" s="197">
        <v>0</v>
      </c>
      <c r="AW10" s="197">
        <v>0</v>
      </c>
      <c r="AX10" s="197">
        <v>0</v>
      </c>
      <c r="AY10" s="197">
        <v>0</v>
      </c>
    </row>
    <row r="11" spans="1:51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0</v>
      </c>
      <c r="H11" s="197">
        <v>0</v>
      </c>
      <c r="I11" s="197">
        <v>0</v>
      </c>
      <c r="J11" s="197">
        <v>0</v>
      </c>
      <c r="K11" s="197">
        <v>0</v>
      </c>
      <c r="L11" s="197">
        <v>0</v>
      </c>
      <c r="M11" s="197">
        <v>0</v>
      </c>
      <c r="N11" s="197">
        <v>0</v>
      </c>
      <c r="O11" s="197">
        <v>0</v>
      </c>
      <c r="P11" s="197">
        <v>0</v>
      </c>
      <c r="Q11" s="197">
        <v>0</v>
      </c>
      <c r="R11" s="197">
        <v>0</v>
      </c>
      <c r="S11" s="197">
        <v>0</v>
      </c>
      <c r="T11" s="197">
        <v>0</v>
      </c>
      <c r="U11" s="197">
        <v>0</v>
      </c>
      <c r="V11" s="197">
        <v>0</v>
      </c>
      <c r="W11" s="197">
        <v>0</v>
      </c>
      <c r="X11" s="197">
        <v>0</v>
      </c>
      <c r="Y11" s="197">
        <v>0</v>
      </c>
      <c r="Z11" s="197">
        <v>0</v>
      </c>
      <c r="AA11" s="197">
        <v>0</v>
      </c>
      <c r="AB11" s="197">
        <v>0</v>
      </c>
      <c r="AC11" s="197">
        <v>0</v>
      </c>
      <c r="AD11" s="197">
        <v>0</v>
      </c>
      <c r="AE11" s="197">
        <v>0</v>
      </c>
      <c r="AF11" s="197">
        <v>0</v>
      </c>
      <c r="AG11" s="197">
        <v>6.4</v>
      </c>
      <c r="AH11" s="197">
        <v>0</v>
      </c>
      <c r="AI11" s="197">
        <v>3.33</v>
      </c>
      <c r="AJ11" s="197">
        <v>0</v>
      </c>
      <c r="AK11" s="197">
        <v>0.84</v>
      </c>
      <c r="AL11" s="197">
        <v>0</v>
      </c>
      <c r="AM11" s="197">
        <v>0</v>
      </c>
      <c r="AN11" s="197">
        <v>0</v>
      </c>
      <c r="AO11" s="197">
        <v>22.34</v>
      </c>
      <c r="AP11" s="197">
        <v>0</v>
      </c>
      <c r="AQ11" s="197">
        <v>0</v>
      </c>
      <c r="AR11" s="197">
        <v>0</v>
      </c>
      <c r="AS11" s="197">
        <v>0</v>
      </c>
      <c r="AT11" s="197">
        <v>0</v>
      </c>
      <c r="AU11" s="197">
        <v>0</v>
      </c>
      <c r="AV11" s="197">
        <v>0</v>
      </c>
      <c r="AW11" s="197">
        <v>0</v>
      </c>
      <c r="AX11" s="197">
        <v>0</v>
      </c>
      <c r="AY11" s="197">
        <v>0</v>
      </c>
    </row>
    <row r="12" spans="1:51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0</v>
      </c>
      <c r="H12" s="197">
        <v>0</v>
      </c>
      <c r="I12" s="197">
        <v>0</v>
      </c>
      <c r="J12" s="197">
        <v>0</v>
      </c>
      <c r="K12" s="197">
        <v>0</v>
      </c>
      <c r="L12" s="197">
        <v>0</v>
      </c>
      <c r="M12" s="197">
        <v>0</v>
      </c>
      <c r="N12" s="197">
        <v>0</v>
      </c>
      <c r="O12" s="197">
        <v>0</v>
      </c>
      <c r="P12" s="197">
        <v>0</v>
      </c>
      <c r="Q12" s="197">
        <v>0</v>
      </c>
      <c r="R12" s="197">
        <v>0</v>
      </c>
      <c r="S12" s="197">
        <v>0</v>
      </c>
      <c r="T12" s="197">
        <v>0</v>
      </c>
      <c r="U12" s="197">
        <v>0</v>
      </c>
      <c r="V12" s="197">
        <v>0</v>
      </c>
      <c r="W12" s="197">
        <v>0</v>
      </c>
      <c r="X12" s="197">
        <v>0</v>
      </c>
      <c r="Y12" s="197">
        <v>0</v>
      </c>
      <c r="Z12" s="197">
        <v>0</v>
      </c>
      <c r="AA12" s="197">
        <v>0</v>
      </c>
      <c r="AB12" s="197">
        <v>0</v>
      </c>
      <c r="AC12" s="197">
        <v>0</v>
      </c>
      <c r="AD12" s="197">
        <v>0</v>
      </c>
      <c r="AE12" s="197">
        <v>0</v>
      </c>
      <c r="AF12" s="197">
        <v>0</v>
      </c>
      <c r="AG12" s="197">
        <v>6.4</v>
      </c>
      <c r="AH12" s="197">
        <v>0</v>
      </c>
      <c r="AI12" s="197">
        <v>3.33</v>
      </c>
      <c r="AJ12" s="197">
        <v>0</v>
      </c>
      <c r="AK12" s="197">
        <v>0.84</v>
      </c>
      <c r="AL12" s="197">
        <v>0</v>
      </c>
      <c r="AM12" s="197">
        <v>0</v>
      </c>
      <c r="AN12" s="197">
        <v>0</v>
      </c>
      <c r="AO12" s="197">
        <v>22.34</v>
      </c>
      <c r="AP12" s="197">
        <v>0</v>
      </c>
      <c r="AQ12" s="197">
        <v>0</v>
      </c>
      <c r="AR12" s="197">
        <v>0</v>
      </c>
      <c r="AS12" s="197">
        <v>0</v>
      </c>
      <c r="AT12" s="197">
        <v>0</v>
      </c>
      <c r="AU12" s="197">
        <v>0</v>
      </c>
      <c r="AV12" s="197">
        <v>0</v>
      </c>
      <c r="AW12" s="197">
        <v>0</v>
      </c>
      <c r="AX12" s="197">
        <v>0</v>
      </c>
      <c r="AY12" s="197">
        <v>0</v>
      </c>
    </row>
    <row r="13" spans="1:51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0</v>
      </c>
      <c r="H13" s="197">
        <v>0</v>
      </c>
      <c r="I13" s="197">
        <v>0</v>
      </c>
      <c r="J13" s="197">
        <v>0</v>
      </c>
      <c r="K13" s="197">
        <v>0</v>
      </c>
      <c r="L13" s="197">
        <v>0</v>
      </c>
      <c r="M13" s="197">
        <v>0</v>
      </c>
      <c r="N13" s="197">
        <v>0</v>
      </c>
      <c r="O13" s="197">
        <v>0</v>
      </c>
      <c r="P13" s="197">
        <v>0</v>
      </c>
      <c r="Q13" s="197">
        <v>0</v>
      </c>
      <c r="R13" s="197">
        <v>0</v>
      </c>
      <c r="S13" s="197">
        <v>0</v>
      </c>
      <c r="T13" s="197">
        <v>0</v>
      </c>
      <c r="U13" s="197">
        <v>0</v>
      </c>
      <c r="V13" s="197">
        <v>0</v>
      </c>
      <c r="W13" s="197">
        <v>0</v>
      </c>
      <c r="X13" s="197">
        <v>0</v>
      </c>
      <c r="Y13" s="197">
        <v>0</v>
      </c>
      <c r="Z13" s="197">
        <v>0</v>
      </c>
      <c r="AA13" s="197">
        <v>0</v>
      </c>
      <c r="AB13" s="197">
        <v>0</v>
      </c>
      <c r="AC13" s="197">
        <v>0</v>
      </c>
      <c r="AD13" s="197">
        <v>0</v>
      </c>
      <c r="AE13" s="197">
        <v>0</v>
      </c>
      <c r="AF13" s="197">
        <v>0</v>
      </c>
      <c r="AG13" s="197">
        <v>6.4</v>
      </c>
      <c r="AH13" s="197">
        <v>0</v>
      </c>
      <c r="AI13" s="197">
        <v>3.33</v>
      </c>
      <c r="AJ13" s="197">
        <v>0</v>
      </c>
      <c r="AK13" s="197">
        <v>0.84</v>
      </c>
      <c r="AL13" s="197">
        <v>0</v>
      </c>
      <c r="AM13" s="197">
        <v>0</v>
      </c>
      <c r="AN13" s="197">
        <v>0</v>
      </c>
      <c r="AO13" s="197">
        <v>22.34</v>
      </c>
      <c r="AP13" s="197">
        <v>0</v>
      </c>
      <c r="AQ13" s="197">
        <v>0</v>
      </c>
      <c r="AR13" s="197">
        <v>0</v>
      </c>
      <c r="AS13" s="197">
        <v>0</v>
      </c>
      <c r="AT13" s="197">
        <v>0</v>
      </c>
      <c r="AU13" s="197">
        <v>0</v>
      </c>
      <c r="AV13" s="197">
        <v>0</v>
      </c>
      <c r="AW13" s="197">
        <v>0</v>
      </c>
      <c r="AX13" s="197">
        <v>0</v>
      </c>
      <c r="AY13" s="197">
        <v>0</v>
      </c>
    </row>
    <row r="14" spans="1:51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0</v>
      </c>
      <c r="H14" s="197">
        <v>0</v>
      </c>
      <c r="I14" s="197">
        <v>0</v>
      </c>
      <c r="J14" s="197">
        <v>0</v>
      </c>
      <c r="K14" s="197">
        <v>0</v>
      </c>
      <c r="L14" s="197">
        <v>0</v>
      </c>
      <c r="M14" s="197">
        <v>0</v>
      </c>
      <c r="N14" s="197">
        <v>0</v>
      </c>
      <c r="O14" s="197">
        <v>0</v>
      </c>
      <c r="P14" s="197">
        <v>0</v>
      </c>
      <c r="Q14" s="197">
        <v>0</v>
      </c>
      <c r="R14" s="197">
        <v>0</v>
      </c>
      <c r="S14" s="197">
        <v>0</v>
      </c>
      <c r="T14" s="197">
        <v>0</v>
      </c>
      <c r="U14" s="197">
        <v>0</v>
      </c>
      <c r="V14" s="197">
        <v>0</v>
      </c>
      <c r="W14" s="197">
        <v>0</v>
      </c>
      <c r="X14" s="197">
        <v>0</v>
      </c>
      <c r="Y14" s="197">
        <v>0</v>
      </c>
      <c r="Z14" s="197">
        <v>0</v>
      </c>
      <c r="AA14" s="197">
        <v>0</v>
      </c>
      <c r="AB14" s="197">
        <v>0</v>
      </c>
      <c r="AC14" s="197">
        <v>0</v>
      </c>
      <c r="AD14" s="197">
        <v>0</v>
      </c>
      <c r="AE14" s="197">
        <v>0</v>
      </c>
      <c r="AF14" s="197">
        <v>0</v>
      </c>
      <c r="AG14" s="197">
        <v>6.4</v>
      </c>
      <c r="AH14" s="197">
        <v>0</v>
      </c>
      <c r="AI14" s="197">
        <v>3.33</v>
      </c>
      <c r="AJ14" s="197">
        <v>0</v>
      </c>
      <c r="AK14" s="197">
        <v>0.84</v>
      </c>
      <c r="AL14" s="197">
        <v>0</v>
      </c>
      <c r="AM14" s="197">
        <v>0</v>
      </c>
      <c r="AN14" s="197">
        <v>0</v>
      </c>
      <c r="AO14" s="197">
        <v>22.34</v>
      </c>
      <c r="AP14" s="197">
        <v>0</v>
      </c>
      <c r="AQ14" s="197">
        <v>0</v>
      </c>
      <c r="AR14" s="197">
        <v>0</v>
      </c>
      <c r="AS14" s="197">
        <v>0</v>
      </c>
      <c r="AT14" s="197">
        <v>0</v>
      </c>
      <c r="AU14" s="197">
        <v>0</v>
      </c>
      <c r="AV14" s="197">
        <v>0</v>
      </c>
      <c r="AW14" s="197">
        <v>0</v>
      </c>
      <c r="AX14" s="197">
        <v>0</v>
      </c>
      <c r="AY14" s="197">
        <v>0</v>
      </c>
    </row>
    <row r="15" spans="1:51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0</v>
      </c>
      <c r="L15" s="197">
        <v>0</v>
      </c>
      <c r="M15" s="197">
        <v>0</v>
      </c>
      <c r="N15" s="197">
        <v>0</v>
      </c>
      <c r="O15" s="197">
        <v>0</v>
      </c>
      <c r="P15" s="197">
        <v>0</v>
      </c>
      <c r="Q15" s="197">
        <v>0</v>
      </c>
      <c r="R15" s="197">
        <v>0</v>
      </c>
      <c r="S15" s="197">
        <v>0</v>
      </c>
      <c r="T15" s="197">
        <v>0</v>
      </c>
      <c r="U15" s="197">
        <v>0</v>
      </c>
      <c r="V15" s="197">
        <v>0</v>
      </c>
      <c r="W15" s="197">
        <v>0</v>
      </c>
      <c r="X15" s="197">
        <v>0</v>
      </c>
      <c r="Y15" s="197">
        <v>0</v>
      </c>
      <c r="Z15" s="197">
        <v>0</v>
      </c>
      <c r="AA15" s="197">
        <v>0</v>
      </c>
      <c r="AB15" s="197">
        <v>0</v>
      </c>
      <c r="AC15" s="197">
        <v>0</v>
      </c>
      <c r="AD15" s="197">
        <v>0</v>
      </c>
      <c r="AE15" s="197">
        <v>0</v>
      </c>
      <c r="AF15" s="197">
        <v>0</v>
      </c>
      <c r="AG15" s="197">
        <v>6.4</v>
      </c>
      <c r="AH15" s="197">
        <v>0</v>
      </c>
      <c r="AI15" s="197">
        <v>3.33</v>
      </c>
      <c r="AJ15" s="197">
        <v>0</v>
      </c>
      <c r="AK15" s="197">
        <v>0.84</v>
      </c>
      <c r="AL15" s="197">
        <v>0</v>
      </c>
      <c r="AM15" s="197">
        <v>0</v>
      </c>
      <c r="AN15" s="197">
        <v>0</v>
      </c>
      <c r="AO15" s="197">
        <v>22.34</v>
      </c>
      <c r="AP15" s="197">
        <v>0</v>
      </c>
      <c r="AQ15" s="197">
        <v>0</v>
      </c>
      <c r="AR15" s="197">
        <v>0</v>
      </c>
      <c r="AS15" s="197">
        <v>0</v>
      </c>
      <c r="AT15" s="197">
        <v>0</v>
      </c>
      <c r="AU15" s="197">
        <v>0</v>
      </c>
      <c r="AV15" s="197">
        <v>0</v>
      </c>
      <c r="AW15" s="197">
        <v>0</v>
      </c>
      <c r="AX15" s="197">
        <v>0</v>
      </c>
      <c r="AY15" s="197">
        <v>0</v>
      </c>
    </row>
    <row r="16" spans="1:51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0</v>
      </c>
      <c r="H16" s="197">
        <v>0</v>
      </c>
      <c r="I16" s="197">
        <v>0</v>
      </c>
      <c r="J16" s="197">
        <v>0</v>
      </c>
      <c r="K16" s="197">
        <v>0</v>
      </c>
      <c r="L16" s="197">
        <v>0</v>
      </c>
      <c r="M16" s="197">
        <v>0</v>
      </c>
      <c r="N16" s="197">
        <v>0</v>
      </c>
      <c r="O16" s="197">
        <v>0</v>
      </c>
      <c r="P16" s="197">
        <v>0</v>
      </c>
      <c r="Q16" s="197">
        <v>0</v>
      </c>
      <c r="R16" s="197">
        <v>0</v>
      </c>
      <c r="S16" s="197">
        <v>0</v>
      </c>
      <c r="T16" s="197">
        <v>0</v>
      </c>
      <c r="U16" s="197">
        <v>0</v>
      </c>
      <c r="V16" s="197">
        <v>0</v>
      </c>
      <c r="W16" s="197">
        <v>0</v>
      </c>
      <c r="X16" s="197">
        <v>0</v>
      </c>
      <c r="Y16" s="197">
        <v>0</v>
      </c>
      <c r="Z16" s="197">
        <v>0</v>
      </c>
      <c r="AA16" s="197">
        <v>0</v>
      </c>
      <c r="AB16" s="197">
        <v>0</v>
      </c>
      <c r="AC16" s="197">
        <v>0</v>
      </c>
      <c r="AD16" s="197">
        <v>0</v>
      </c>
      <c r="AE16" s="197">
        <v>0</v>
      </c>
      <c r="AF16" s="197">
        <v>0</v>
      </c>
      <c r="AG16" s="197">
        <v>6.4</v>
      </c>
      <c r="AH16" s="197">
        <v>0</v>
      </c>
      <c r="AI16" s="197">
        <v>3.33</v>
      </c>
      <c r="AJ16" s="197">
        <v>0</v>
      </c>
      <c r="AK16" s="197">
        <v>0.84</v>
      </c>
      <c r="AL16" s="197">
        <v>0</v>
      </c>
      <c r="AM16" s="197">
        <v>0</v>
      </c>
      <c r="AN16" s="197">
        <v>0</v>
      </c>
      <c r="AO16" s="197">
        <v>22.34</v>
      </c>
      <c r="AP16" s="197">
        <v>0</v>
      </c>
      <c r="AQ16" s="197">
        <v>0</v>
      </c>
      <c r="AR16" s="197">
        <v>0</v>
      </c>
      <c r="AS16" s="197">
        <v>0</v>
      </c>
      <c r="AT16" s="197">
        <v>0</v>
      </c>
      <c r="AU16" s="197">
        <v>0</v>
      </c>
      <c r="AV16" s="197">
        <v>0</v>
      </c>
      <c r="AW16" s="197">
        <v>0</v>
      </c>
      <c r="AX16" s="197">
        <v>0</v>
      </c>
      <c r="AY16" s="197">
        <v>0</v>
      </c>
    </row>
    <row r="17" spans="1:51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0</v>
      </c>
      <c r="L17" s="197">
        <v>0</v>
      </c>
      <c r="M17" s="197">
        <v>0</v>
      </c>
      <c r="N17" s="197">
        <v>0</v>
      </c>
      <c r="O17" s="197">
        <v>0</v>
      </c>
      <c r="P17" s="197">
        <v>0</v>
      </c>
      <c r="Q17" s="197">
        <v>0</v>
      </c>
      <c r="R17" s="197">
        <v>0</v>
      </c>
      <c r="S17" s="197">
        <v>0</v>
      </c>
      <c r="T17" s="197">
        <v>0</v>
      </c>
      <c r="U17" s="197">
        <v>0</v>
      </c>
      <c r="V17" s="197">
        <v>0</v>
      </c>
      <c r="W17" s="197">
        <v>0</v>
      </c>
      <c r="X17" s="197">
        <v>0</v>
      </c>
      <c r="Y17" s="197">
        <v>0</v>
      </c>
      <c r="Z17" s="197">
        <v>0</v>
      </c>
      <c r="AA17" s="197">
        <v>0</v>
      </c>
      <c r="AB17" s="197">
        <v>0</v>
      </c>
      <c r="AC17" s="197">
        <v>0</v>
      </c>
      <c r="AD17" s="197">
        <v>0</v>
      </c>
      <c r="AE17" s="197">
        <v>0</v>
      </c>
      <c r="AF17" s="197">
        <v>0</v>
      </c>
      <c r="AG17" s="197">
        <v>6.4</v>
      </c>
      <c r="AH17" s="197">
        <v>0</v>
      </c>
      <c r="AI17" s="197">
        <v>3.33</v>
      </c>
      <c r="AJ17" s="197">
        <v>0</v>
      </c>
      <c r="AK17" s="197">
        <v>0.84</v>
      </c>
      <c r="AL17" s="197">
        <v>0</v>
      </c>
      <c r="AM17" s="197">
        <v>0</v>
      </c>
      <c r="AN17" s="197">
        <v>0</v>
      </c>
      <c r="AO17" s="197">
        <v>22.34</v>
      </c>
      <c r="AP17" s="197">
        <v>0</v>
      </c>
      <c r="AQ17" s="197">
        <v>0</v>
      </c>
      <c r="AR17" s="197">
        <v>0</v>
      </c>
      <c r="AS17" s="197">
        <v>0</v>
      </c>
      <c r="AT17" s="197">
        <v>0</v>
      </c>
      <c r="AU17" s="197">
        <v>0</v>
      </c>
      <c r="AV17" s="197">
        <v>0</v>
      </c>
      <c r="AW17" s="197">
        <v>0</v>
      </c>
      <c r="AX17" s="197">
        <v>0</v>
      </c>
      <c r="AY17" s="197">
        <v>0</v>
      </c>
    </row>
    <row r="18" spans="1:51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  <c r="Q18" s="197">
        <v>0</v>
      </c>
      <c r="R18" s="197">
        <v>0</v>
      </c>
      <c r="S18" s="197">
        <v>0</v>
      </c>
      <c r="T18" s="197">
        <v>0</v>
      </c>
      <c r="U18" s="197">
        <v>0</v>
      </c>
      <c r="V18" s="197">
        <v>0</v>
      </c>
      <c r="W18" s="197">
        <v>0</v>
      </c>
      <c r="X18" s="197">
        <v>0</v>
      </c>
      <c r="Y18" s="197">
        <v>0</v>
      </c>
      <c r="Z18" s="197">
        <v>0</v>
      </c>
      <c r="AA18" s="197">
        <v>0</v>
      </c>
      <c r="AB18" s="197">
        <v>0</v>
      </c>
      <c r="AC18" s="197">
        <v>0</v>
      </c>
      <c r="AD18" s="197">
        <v>0</v>
      </c>
      <c r="AE18" s="197">
        <v>0</v>
      </c>
      <c r="AF18" s="197">
        <v>0</v>
      </c>
      <c r="AG18" s="197">
        <v>6.4</v>
      </c>
      <c r="AH18" s="197">
        <v>0</v>
      </c>
      <c r="AI18" s="197">
        <v>3.33</v>
      </c>
      <c r="AJ18" s="197">
        <v>0</v>
      </c>
      <c r="AK18" s="197">
        <v>0.84</v>
      </c>
      <c r="AL18" s="197">
        <v>0</v>
      </c>
      <c r="AM18" s="197">
        <v>0</v>
      </c>
      <c r="AN18" s="197">
        <v>0</v>
      </c>
      <c r="AO18" s="197">
        <v>22.34</v>
      </c>
      <c r="AP18" s="197">
        <v>0</v>
      </c>
      <c r="AQ18" s="197">
        <v>0</v>
      </c>
      <c r="AR18" s="197">
        <v>0</v>
      </c>
      <c r="AS18" s="197">
        <v>0</v>
      </c>
      <c r="AT18" s="197">
        <v>0</v>
      </c>
      <c r="AU18" s="197">
        <v>0</v>
      </c>
      <c r="AV18" s="197">
        <v>0</v>
      </c>
      <c r="AW18" s="197">
        <v>0</v>
      </c>
      <c r="AX18" s="197">
        <v>0</v>
      </c>
      <c r="AY18" s="197">
        <v>0</v>
      </c>
    </row>
    <row r="19" spans="1:51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0</v>
      </c>
      <c r="H19" s="197">
        <v>0</v>
      </c>
      <c r="I19" s="197">
        <v>0</v>
      </c>
      <c r="J19" s="197">
        <v>0</v>
      </c>
      <c r="K19" s="197">
        <v>0</v>
      </c>
      <c r="L19" s="197">
        <v>0</v>
      </c>
      <c r="M19" s="197">
        <v>0</v>
      </c>
      <c r="N19" s="197">
        <v>0</v>
      </c>
      <c r="O19" s="197">
        <v>0</v>
      </c>
      <c r="P19" s="197">
        <v>0</v>
      </c>
      <c r="Q19" s="197">
        <v>0</v>
      </c>
      <c r="R19" s="197">
        <v>0</v>
      </c>
      <c r="S19" s="197">
        <v>0</v>
      </c>
      <c r="T19" s="197">
        <v>0</v>
      </c>
      <c r="U19" s="197">
        <v>0</v>
      </c>
      <c r="V19" s="197">
        <v>0</v>
      </c>
      <c r="W19" s="197">
        <v>0</v>
      </c>
      <c r="X19" s="197">
        <v>0</v>
      </c>
      <c r="Y19" s="197">
        <v>0</v>
      </c>
      <c r="Z19" s="197">
        <v>0</v>
      </c>
      <c r="AA19" s="197">
        <v>0</v>
      </c>
      <c r="AB19" s="197">
        <v>0</v>
      </c>
      <c r="AC19" s="197">
        <v>0</v>
      </c>
      <c r="AD19" s="197">
        <v>0</v>
      </c>
      <c r="AE19" s="197">
        <v>0</v>
      </c>
      <c r="AF19" s="197">
        <v>0</v>
      </c>
      <c r="AG19" s="197">
        <v>6.4</v>
      </c>
      <c r="AH19" s="197">
        <v>0</v>
      </c>
      <c r="AI19" s="197">
        <v>3.33</v>
      </c>
      <c r="AJ19" s="197">
        <v>0</v>
      </c>
      <c r="AK19" s="197">
        <v>0.84</v>
      </c>
      <c r="AL19" s="197">
        <v>0</v>
      </c>
      <c r="AM19" s="197">
        <v>0</v>
      </c>
      <c r="AN19" s="197">
        <v>0</v>
      </c>
      <c r="AO19" s="197">
        <v>22.34</v>
      </c>
      <c r="AP19" s="197">
        <v>0</v>
      </c>
      <c r="AQ19" s="197">
        <v>0</v>
      </c>
      <c r="AR19" s="197">
        <v>0</v>
      </c>
      <c r="AS19" s="197">
        <v>0</v>
      </c>
      <c r="AT19" s="197">
        <v>0</v>
      </c>
      <c r="AU19" s="197">
        <v>0</v>
      </c>
      <c r="AV19" s="197">
        <v>0</v>
      </c>
      <c r="AW19" s="197">
        <v>0</v>
      </c>
      <c r="AX19" s="197">
        <v>0</v>
      </c>
      <c r="AY19" s="197">
        <v>0</v>
      </c>
    </row>
    <row r="20" spans="1:51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0</v>
      </c>
      <c r="H20" s="197">
        <v>0</v>
      </c>
      <c r="I20" s="197">
        <v>0</v>
      </c>
      <c r="J20" s="197">
        <v>0</v>
      </c>
      <c r="K20" s="197">
        <v>0</v>
      </c>
      <c r="L20" s="197">
        <v>0</v>
      </c>
      <c r="M20" s="197">
        <v>0</v>
      </c>
      <c r="N20" s="197">
        <v>0</v>
      </c>
      <c r="O20" s="197">
        <v>0</v>
      </c>
      <c r="P20" s="197">
        <v>0</v>
      </c>
      <c r="Q20" s="197">
        <v>0</v>
      </c>
      <c r="R20" s="197">
        <v>0</v>
      </c>
      <c r="S20" s="197">
        <v>0</v>
      </c>
      <c r="T20" s="197">
        <v>0</v>
      </c>
      <c r="U20" s="197">
        <v>0</v>
      </c>
      <c r="V20" s="197">
        <v>0</v>
      </c>
      <c r="W20" s="197">
        <v>0</v>
      </c>
      <c r="X20" s="197">
        <v>0</v>
      </c>
      <c r="Y20" s="197">
        <v>0</v>
      </c>
      <c r="Z20" s="197">
        <v>0</v>
      </c>
      <c r="AA20" s="197">
        <v>0</v>
      </c>
      <c r="AB20" s="197">
        <v>0</v>
      </c>
      <c r="AC20" s="197">
        <v>0</v>
      </c>
      <c r="AD20" s="197">
        <v>0</v>
      </c>
      <c r="AE20" s="197">
        <v>0</v>
      </c>
      <c r="AF20" s="197">
        <v>0</v>
      </c>
      <c r="AG20" s="197">
        <v>6.58</v>
      </c>
      <c r="AH20" s="197">
        <v>0</v>
      </c>
      <c r="AI20" s="197">
        <v>3.33</v>
      </c>
      <c r="AJ20" s="197">
        <v>0</v>
      </c>
      <c r="AK20" s="197">
        <v>0.84</v>
      </c>
      <c r="AL20" s="197">
        <v>0</v>
      </c>
      <c r="AM20" s="197">
        <v>0</v>
      </c>
      <c r="AN20" s="197">
        <v>0</v>
      </c>
      <c r="AO20" s="197">
        <v>22.34</v>
      </c>
      <c r="AP20" s="197">
        <v>0</v>
      </c>
      <c r="AQ20" s="197">
        <v>0</v>
      </c>
      <c r="AR20" s="197">
        <v>0</v>
      </c>
      <c r="AS20" s="197">
        <v>0</v>
      </c>
      <c r="AT20" s="197">
        <v>0</v>
      </c>
      <c r="AU20" s="197">
        <v>0</v>
      </c>
      <c r="AV20" s="197">
        <v>0</v>
      </c>
      <c r="AW20" s="197">
        <v>0</v>
      </c>
      <c r="AX20" s="197">
        <v>0</v>
      </c>
      <c r="AY20" s="197">
        <v>0</v>
      </c>
    </row>
    <row r="21" spans="1:51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0</v>
      </c>
      <c r="H21" s="197">
        <v>0</v>
      </c>
      <c r="I21" s="197">
        <v>0</v>
      </c>
      <c r="J21" s="197">
        <v>0</v>
      </c>
      <c r="K21" s="197">
        <v>0</v>
      </c>
      <c r="L21" s="197">
        <v>0</v>
      </c>
      <c r="M21" s="197">
        <v>0</v>
      </c>
      <c r="N21" s="197">
        <v>0</v>
      </c>
      <c r="O21" s="197">
        <v>0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197">
        <v>0</v>
      </c>
      <c r="AC21" s="197">
        <v>0</v>
      </c>
      <c r="AD21" s="197">
        <v>0</v>
      </c>
      <c r="AE21" s="197">
        <v>0</v>
      </c>
      <c r="AF21" s="197">
        <v>0</v>
      </c>
      <c r="AG21" s="197">
        <v>6.58</v>
      </c>
      <c r="AH21" s="197">
        <v>0</v>
      </c>
      <c r="AI21" s="197">
        <v>3.33</v>
      </c>
      <c r="AJ21" s="197">
        <v>0</v>
      </c>
      <c r="AK21" s="197">
        <v>0.84</v>
      </c>
      <c r="AL21" s="197">
        <v>0</v>
      </c>
      <c r="AM21" s="197">
        <v>0</v>
      </c>
      <c r="AN21" s="197">
        <v>0</v>
      </c>
      <c r="AO21" s="197">
        <v>22.34</v>
      </c>
      <c r="AP21" s="197">
        <v>0</v>
      </c>
      <c r="AQ21" s="197">
        <v>0</v>
      </c>
      <c r="AR21" s="197">
        <v>0</v>
      </c>
      <c r="AS21" s="197">
        <v>0</v>
      </c>
      <c r="AT21" s="197">
        <v>0</v>
      </c>
      <c r="AU21" s="197">
        <v>0</v>
      </c>
      <c r="AV21" s="197">
        <v>0</v>
      </c>
      <c r="AW21" s="197">
        <v>0</v>
      </c>
      <c r="AX21" s="197">
        <v>0</v>
      </c>
      <c r="AY21" s="197">
        <v>0</v>
      </c>
    </row>
    <row r="22" spans="1:51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0</v>
      </c>
      <c r="H22" s="197">
        <v>0</v>
      </c>
      <c r="I22" s="197">
        <v>0</v>
      </c>
      <c r="J22" s="197">
        <v>0</v>
      </c>
      <c r="K22" s="197">
        <v>0</v>
      </c>
      <c r="L22" s="197">
        <v>0</v>
      </c>
      <c r="M22" s="197">
        <v>0</v>
      </c>
      <c r="N22" s="197">
        <v>0</v>
      </c>
      <c r="O22" s="197">
        <v>0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197">
        <v>0</v>
      </c>
      <c r="AC22" s="197">
        <v>0</v>
      </c>
      <c r="AD22" s="197">
        <v>0</v>
      </c>
      <c r="AE22" s="197">
        <v>0</v>
      </c>
      <c r="AF22" s="197">
        <v>0</v>
      </c>
      <c r="AG22" s="197">
        <v>6.58</v>
      </c>
      <c r="AH22" s="197">
        <v>0</v>
      </c>
      <c r="AI22" s="197">
        <v>3.33</v>
      </c>
      <c r="AJ22" s="197">
        <v>0</v>
      </c>
      <c r="AK22" s="197">
        <v>0.84</v>
      </c>
      <c r="AL22" s="197">
        <v>0</v>
      </c>
      <c r="AM22" s="197">
        <v>0</v>
      </c>
      <c r="AN22" s="197">
        <v>0</v>
      </c>
      <c r="AO22" s="197">
        <v>22.34</v>
      </c>
      <c r="AP22" s="197">
        <v>0</v>
      </c>
      <c r="AQ22" s="197">
        <v>0</v>
      </c>
      <c r="AR22" s="197">
        <v>0</v>
      </c>
      <c r="AS22" s="197">
        <v>0</v>
      </c>
      <c r="AT22" s="197">
        <v>0</v>
      </c>
      <c r="AU22" s="197">
        <v>0</v>
      </c>
      <c r="AV22" s="197">
        <v>0</v>
      </c>
      <c r="AW22" s="197">
        <v>0</v>
      </c>
      <c r="AX22" s="197">
        <v>0</v>
      </c>
      <c r="AY22" s="197">
        <v>0</v>
      </c>
    </row>
    <row r="23" spans="1:51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0</v>
      </c>
      <c r="H23" s="197">
        <v>0</v>
      </c>
      <c r="I23" s="197">
        <v>0</v>
      </c>
      <c r="J23" s="197">
        <v>0</v>
      </c>
      <c r="K23" s="197">
        <v>0</v>
      </c>
      <c r="L23" s="197">
        <v>0</v>
      </c>
      <c r="M23" s="197">
        <v>0</v>
      </c>
      <c r="N23" s="197">
        <v>0</v>
      </c>
      <c r="O23" s="197">
        <v>0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197">
        <v>0</v>
      </c>
      <c r="AD23" s="197">
        <v>0</v>
      </c>
      <c r="AE23" s="197">
        <v>0</v>
      </c>
      <c r="AF23" s="197">
        <v>0</v>
      </c>
      <c r="AG23" s="197">
        <v>6.58</v>
      </c>
      <c r="AH23" s="197">
        <v>0</v>
      </c>
      <c r="AI23" s="197">
        <v>3.33</v>
      </c>
      <c r="AJ23" s="197">
        <v>0</v>
      </c>
      <c r="AK23" s="197">
        <v>0.84</v>
      </c>
      <c r="AL23" s="197">
        <v>0</v>
      </c>
      <c r="AM23" s="197">
        <v>0</v>
      </c>
      <c r="AN23" s="197">
        <v>0</v>
      </c>
      <c r="AO23" s="197">
        <v>22.34</v>
      </c>
      <c r="AP23" s="197">
        <v>0</v>
      </c>
      <c r="AQ23" s="197">
        <v>0</v>
      </c>
      <c r="AR23" s="197">
        <v>0</v>
      </c>
      <c r="AS23" s="197">
        <v>0</v>
      </c>
      <c r="AT23" s="197">
        <v>0</v>
      </c>
      <c r="AU23" s="197">
        <v>0</v>
      </c>
      <c r="AV23" s="197">
        <v>0</v>
      </c>
      <c r="AW23" s="197">
        <v>0</v>
      </c>
      <c r="AX23" s="197">
        <v>0</v>
      </c>
      <c r="AY23" s="197">
        <v>0</v>
      </c>
    </row>
    <row r="24" spans="1:51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0</v>
      </c>
      <c r="H24" s="197">
        <v>0</v>
      </c>
      <c r="I24" s="197">
        <v>0</v>
      </c>
      <c r="J24" s="197">
        <v>0</v>
      </c>
      <c r="K24" s="197">
        <v>0</v>
      </c>
      <c r="L24" s="197">
        <v>0</v>
      </c>
      <c r="M24" s="197">
        <v>0</v>
      </c>
      <c r="N24" s="197">
        <v>0</v>
      </c>
      <c r="O24" s="197">
        <v>0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  <c r="AC24" s="197">
        <v>0</v>
      </c>
      <c r="AD24" s="197">
        <v>0</v>
      </c>
      <c r="AE24" s="197">
        <v>0</v>
      </c>
      <c r="AF24" s="197">
        <v>0</v>
      </c>
      <c r="AG24" s="197">
        <v>6.58</v>
      </c>
      <c r="AH24" s="197">
        <v>0</v>
      </c>
      <c r="AI24" s="197">
        <v>3.33</v>
      </c>
      <c r="AJ24" s="197">
        <v>0</v>
      </c>
      <c r="AK24" s="197">
        <v>0.84</v>
      </c>
      <c r="AL24" s="197">
        <v>0</v>
      </c>
      <c r="AM24" s="197">
        <v>0</v>
      </c>
      <c r="AN24" s="197">
        <v>0</v>
      </c>
      <c r="AO24" s="197">
        <v>22.34</v>
      </c>
      <c r="AP24" s="197">
        <v>0</v>
      </c>
      <c r="AQ24" s="197">
        <v>0</v>
      </c>
      <c r="AR24" s="197">
        <v>0</v>
      </c>
      <c r="AS24" s="197">
        <v>0</v>
      </c>
      <c r="AT24" s="197">
        <v>0</v>
      </c>
      <c r="AU24" s="197">
        <v>0</v>
      </c>
      <c r="AV24" s="197">
        <v>0</v>
      </c>
      <c r="AW24" s="197">
        <v>0</v>
      </c>
      <c r="AX24" s="197">
        <v>0</v>
      </c>
      <c r="AY24" s="197">
        <v>0</v>
      </c>
    </row>
    <row r="25" spans="1:51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0</v>
      </c>
      <c r="H25" s="197">
        <v>0</v>
      </c>
      <c r="I25" s="197">
        <v>0</v>
      </c>
      <c r="J25" s="197">
        <v>0</v>
      </c>
      <c r="K25" s="197">
        <v>0</v>
      </c>
      <c r="L25" s="197">
        <v>0</v>
      </c>
      <c r="M25" s="197">
        <v>0</v>
      </c>
      <c r="N25" s="197">
        <v>0</v>
      </c>
      <c r="O25" s="197">
        <v>0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197">
        <v>0</v>
      </c>
      <c r="AE25" s="197">
        <v>0</v>
      </c>
      <c r="AF25" s="197">
        <v>0</v>
      </c>
      <c r="AG25" s="197">
        <v>6.58</v>
      </c>
      <c r="AH25" s="197">
        <v>0</v>
      </c>
      <c r="AI25" s="197">
        <v>3.33</v>
      </c>
      <c r="AJ25" s="197">
        <v>0</v>
      </c>
      <c r="AK25" s="197">
        <v>0.84</v>
      </c>
      <c r="AL25" s="197">
        <v>0</v>
      </c>
      <c r="AM25" s="197">
        <v>0</v>
      </c>
      <c r="AN25" s="197">
        <v>0</v>
      </c>
      <c r="AO25" s="197">
        <v>22.34</v>
      </c>
      <c r="AP25" s="197">
        <v>0</v>
      </c>
      <c r="AQ25" s="197">
        <v>0</v>
      </c>
      <c r="AR25" s="197">
        <v>0</v>
      </c>
      <c r="AS25" s="197">
        <v>0</v>
      </c>
      <c r="AT25" s="197">
        <v>0</v>
      </c>
      <c r="AU25" s="197">
        <v>0</v>
      </c>
      <c r="AV25" s="197">
        <v>0</v>
      </c>
      <c r="AW25" s="197">
        <v>0</v>
      </c>
      <c r="AX25" s="197">
        <v>0</v>
      </c>
      <c r="AY25" s="197">
        <v>0</v>
      </c>
    </row>
    <row r="26" spans="1:51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0</v>
      </c>
      <c r="H26" s="197">
        <v>0</v>
      </c>
      <c r="I26" s="197">
        <v>0</v>
      </c>
      <c r="J26" s="197">
        <v>0</v>
      </c>
      <c r="K26" s="197">
        <v>0</v>
      </c>
      <c r="L26" s="197">
        <v>0</v>
      </c>
      <c r="M26" s="197">
        <v>0</v>
      </c>
      <c r="N26" s="197">
        <v>0</v>
      </c>
      <c r="O26" s="197">
        <v>0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  <c r="AC26" s="197">
        <v>0</v>
      </c>
      <c r="AD26" s="197">
        <v>0</v>
      </c>
      <c r="AE26" s="197">
        <v>0</v>
      </c>
      <c r="AF26" s="197">
        <v>0</v>
      </c>
      <c r="AG26" s="197">
        <v>6.58</v>
      </c>
      <c r="AH26" s="197">
        <v>0</v>
      </c>
      <c r="AI26" s="197">
        <v>3.33</v>
      </c>
      <c r="AJ26" s="197">
        <v>0</v>
      </c>
      <c r="AK26" s="197">
        <v>0.84</v>
      </c>
      <c r="AL26" s="197">
        <v>0</v>
      </c>
      <c r="AM26" s="197">
        <v>0</v>
      </c>
      <c r="AN26" s="197">
        <v>0</v>
      </c>
      <c r="AO26" s="197">
        <v>22.34</v>
      </c>
      <c r="AP26" s="197">
        <v>0</v>
      </c>
      <c r="AQ26" s="197">
        <v>0</v>
      </c>
      <c r="AR26" s="197">
        <v>0</v>
      </c>
      <c r="AS26" s="197">
        <v>0</v>
      </c>
      <c r="AT26" s="197">
        <v>0</v>
      </c>
      <c r="AU26" s="197">
        <v>0</v>
      </c>
      <c r="AV26" s="197">
        <v>0</v>
      </c>
      <c r="AW26" s="197">
        <v>0</v>
      </c>
      <c r="AX26" s="197">
        <v>0</v>
      </c>
      <c r="AY26" s="197">
        <v>0</v>
      </c>
    </row>
    <row r="27" spans="1:51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0</v>
      </c>
      <c r="H27" s="197">
        <v>0</v>
      </c>
      <c r="I27" s="197">
        <v>0</v>
      </c>
      <c r="J27" s="197">
        <v>0</v>
      </c>
      <c r="K27" s="197">
        <v>0</v>
      </c>
      <c r="L27" s="197">
        <v>0</v>
      </c>
      <c r="M27" s="197">
        <v>0</v>
      </c>
      <c r="N27" s="197">
        <v>0</v>
      </c>
      <c r="O27" s="197">
        <v>0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  <c r="AB27" s="197">
        <v>0</v>
      </c>
      <c r="AC27" s="197">
        <v>0</v>
      </c>
      <c r="AD27" s="197">
        <v>0</v>
      </c>
      <c r="AE27" s="197">
        <v>0</v>
      </c>
      <c r="AF27" s="197">
        <v>0</v>
      </c>
      <c r="AG27" s="197">
        <v>6.58</v>
      </c>
      <c r="AH27" s="197">
        <v>0</v>
      </c>
      <c r="AI27" s="197">
        <v>3.33</v>
      </c>
      <c r="AJ27" s="197">
        <v>0</v>
      </c>
      <c r="AK27" s="197">
        <v>0.84</v>
      </c>
      <c r="AL27" s="197">
        <v>0</v>
      </c>
      <c r="AM27" s="197">
        <v>0</v>
      </c>
      <c r="AN27" s="197">
        <v>0</v>
      </c>
      <c r="AO27" s="197">
        <v>22.34</v>
      </c>
      <c r="AP27" s="197">
        <v>0</v>
      </c>
      <c r="AQ27" s="197">
        <v>0</v>
      </c>
      <c r="AR27" s="197">
        <v>0</v>
      </c>
      <c r="AS27" s="197">
        <v>0</v>
      </c>
      <c r="AT27" s="197">
        <v>0</v>
      </c>
      <c r="AU27" s="197">
        <v>0</v>
      </c>
      <c r="AV27" s="197">
        <v>0</v>
      </c>
      <c r="AW27" s="197">
        <v>0</v>
      </c>
      <c r="AX27" s="197">
        <v>0</v>
      </c>
      <c r="AY27" s="197">
        <v>0</v>
      </c>
    </row>
    <row r="28" spans="1:51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0</v>
      </c>
      <c r="H28" s="197">
        <v>0</v>
      </c>
      <c r="I28" s="197">
        <v>0</v>
      </c>
      <c r="J28" s="197">
        <v>0</v>
      </c>
      <c r="K28" s="197">
        <v>0</v>
      </c>
      <c r="L28" s="197">
        <v>0</v>
      </c>
      <c r="M28" s="197">
        <v>0</v>
      </c>
      <c r="N28" s="197">
        <v>0</v>
      </c>
      <c r="O28" s="197">
        <v>0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197">
        <v>0</v>
      </c>
      <c r="AC28" s="197">
        <v>0</v>
      </c>
      <c r="AD28" s="197">
        <v>0</v>
      </c>
      <c r="AE28" s="197">
        <v>0</v>
      </c>
      <c r="AF28" s="197">
        <v>0</v>
      </c>
      <c r="AG28" s="197">
        <v>6.4</v>
      </c>
      <c r="AH28" s="197">
        <v>0</v>
      </c>
      <c r="AI28" s="197">
        <v>3.33</v>
      </c>
      <c r="AJ28" s="197">
        <v>0</v>
      </c>
      <c r="AK28" s="197">
        <v>0.84</v>
      </c>
      <c r="AL28" s="197">
        <v>0</v>
      </c>
      <c r="AM28" s="197">
        <v>0</v>
      </c>
      <c r="AN28" s="197">
        <v>0</v>
      </c>
      <c r="AO28" s="197">
        <v>22.34</v>
      </c>
      <c r="AP28" s="197">
        <v>0</v>
      </c>
      <c r="AQ28" s="197">
        <v>0</v>
      </c>
      <c r="AR28" s="197">
        <v>0</v>
      </c>
      <c r="AS28" s="197">
        <v>0</v>
      </c>
      <c r="AT28" s="197">
        <v>0</v>
      </c>
      <c r="AU28" s="197">
        <v>0</v>
      </c>
      <c r="AV28" s="197">
        <v>0</v>
      </c>
      <c r="AW28" s="197">
        <v>0</v>
      </c>
      <c r="AX28" s="197">
        <v>0</v>
      </c>
      <c r="AY28" s="197">
        <v>0</v>
      </c>
    </row>
    <row r="29" spans="1:51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0</v>
      </c>
      <c r="H29" s="197">
        <v>0</v>
      </c>
      <c r="I29" s="197">
        <v>0</v>
      </c>
      <c r="J29" s="197">
        <v>0</v>
      </c>
      <c r="K29" s="197">
        <v>0</v>
      </c>
      <c r="L29" s="197">
        <v>0</v>
      </c>
      <c r="M29" s="197">
        <v>0</v>
      </c>
      <c r="N29" s="197">
        <v>0</v>
      </c>
      <c r="O29" s="197">
        <v>0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  <c r="AB29" s="197">
        <v>0</v>
      </c>
      <c r="AC29" s="197">
        <v>0</v>
      </c>
      <c r="AD29" s="197">
        <v>0</v>
      </c>
      <c r="AE29" s="197">
        <v>0</v>
      </c>
      <c r="AF29" s="197">
        <v>0</v>
      </c>
      <c r="AG29" s="197">
        <v>6.4</v>
      </c>
      <c r="AH29" s="197">
        <v>0</v>
      </c>
      <c r="AI29" s="197">
        <v>3.33</v>
      </c>
      <c r="AJ29" s="197">
        <v>0</v>
      </c>
      <c r="AK29" s="197">
        <v>0.84</v>
      </c>
      <c r="AL29" s="197">
        <v>0</v>
      </c>
      <c r="AM29" s="197">
        <v>0</v>
      </c>
      <c r="AN29" s="197">
        <v>0</v>
      </c>
      <c r="AO29" s="197">
        <v>22.34</v>
      </c>
      <c r="AP29" s="197">
        <v>0</v>
      </c>
      <c r="AQ29" s="197">
        <v>0</v>
      </c>
      <c r="AR29" s="197">
        <v>0</v>
      </c>
      <c r="AS29" s="197">
        <v>0</v>
      </c>
      <c r="AT29" s="197">
        <v>0</v>
      </c>
      <c r="AU29" s="197">
        <v>0</v>
      </c>
      <c r="AV29" s="197">
        <v>0</v>
      </c>
      <c r="AW29" s="197">
        <v>0</v>
      </c>
      <c r="AX29" s="197">
        <v>0</v>
      </c>
      <c r="AY29" s="197">
        <v>0</v>
      </c>
    </row>
    <row r="30" spans="1:51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0</v>
      </c>
      <c r="H30" s="197">
        <v>0</v>
      </c>
      <c r="I30" s="197">
        <v>0</v>
      </c>
      <c r="J30" s="197">
        <v>0</v>
      </c>
      <c r="K30" s="197">
        <v>0</v>
      </c>
      <c r="L30" s="197">
        <v>0</v>
      </c>
      <c r="M30" s="197">
        <v>0</v>
      </c>
      <c r="N30" s="197">
        <v>0</v>
      </c>
      <c r="O30" s="197">
        <v>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 s="197">
        <v>0</v>
      </c>
      <c r="AA30" s="197">
        <v>0</v>
      </c>
      <c r="AB30" s="197">
        <v>0</v>
      </c>
      <c r="AC30" s="197">
        <v>0</v>
      </c>
      <c r="AD30" s="197">
        <v>0</v>
      </c>
      <c r="AE30" s="197">
        <v>0</v>
      </c>
      <c r="AF30" s="197">
        <v>0</v>
      </c>
      <c r="AG30" s="197">
        <v>6.4</v>
      </c>
      <c r="AH30" s="197">
        <v>0</v>
      </c>
      <c r="AI30" s="197">
        <v>3.33</v>
      </c>
      <c r="AJ30" s="197">
        <v>0</v>
      </c>
      <c r="AK30" s="197">
        <v>0.84</v>
      </c>
      <c r="AL30" s="197">
        <v>0</v>
      </c>
      <c r="AM30" s="197">
        <v>0</v>
      </c>
      <c r="AN30" s="197">
        <v>0</v>
      </c>
      <c r="AO30" s="197">
        <v>22.34</v>
      </c>
      <c r="AP30" s="197">
        <v>0</v>
      </c>
      <c r="AQ30" s="197">
        <v>0</v>
      </c>
      <c r="AR30" s="197">
        <v>0</v>
      </c>
      <c r="AS30" s="197">
        <v>0</v>
      </c>
      <c r="AT30" s="197">
        <v>0</v>
      </c>
      <c r="AU30" s="197">
        <v>0</v>
      </c>
      <c r="AV30" s="197">
        <v>0</v>
      </c>
      <c r="AW30" s="197">
        <v>0</v>
      </c>
      <c r="AX30" s="197">
        <v>0</v>
      </c>
      <c r="AY30" s="197">
        <v>0</v>
      </c>
    </row>
    <row r="31" spans="1:51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0</v>
      </c>
      <c r="H31" s="197">
        <v>0</v>
      </c>
      <c r="I31" s="197">
        <v>0</v>
      </c>
      <c r="J31" s="197">
        <v>0</v>
      </c>
      <c r="K31" s="197">
        <v>0</v>
      </c>
      <c r="L31" s="197">
        <v>0</v>
      </c>
      <c r="M31" s="197">
        <v>0</v>
      </c>
      <c r="N31" s="197">
        <v>0</v>
      </c>
      <c r="O31" s="197">
        <v>0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 s="197">
        <v>0</v>
      </c>
      <c r="AA31" s="197">
        <v>0</v>
      </c>
      <c r="AB31" s="197">
        <v>0</v>
      </c>
      <c r="AC31" s="197">
        <v>0</v>
      </c>
      <c r="AD31" s="197">
        <v>0</v>
      </c>
      <c r="AE31" s="197">
        <v>0</v>
      </c>
      <c r="AF31" s="197">
        <v>0</v>
      </c>
      <c r="AG31" s="197">
        <v>6.4</v>
      </c>
      <c r="AH31" s="197">
        <v>0</v>
      </c>
      <c r="AI31" s="197">
        <v>3.33</v>
      </c>
      <c r="AJ31" s="197">
        <v>0</v>
      </c>
      <c r="AK31" s="197">
        <v>0.84</v>
      </c>
      <c r="AL31" s="197">
        <v>0</v>
      </c>
      <c r="AM31" s="197">
        <v>0</v>
      </c>
      <c r="AN31" s="197">
        <v>0</v>
      </c>
      <c r="AO31" s="197">
        <v>22.34</v>
      </c>
      <c r="AP31" s="197">
        <v>0</v>
      </c>
      <c r="AQ31" s="197">
        <v>0</v>
      </c>
      <c r="AR31" s="197">
        <v>0</v>
      </c>
      <c r="AS31" s="197">
        <v>0</v>
      </c>
      <c r="AT31" s="197">
        <v>0</v>
      </c>
      <c r="AU31" s="197">
        <v>0</v>
      </c>
      <c r="AV31" s="197">
        <v>0</v>
      </c>
      <c r="AW31" s="197">
        <v>0</v>
      </c>
      <c r="AX31" s="197">
        <v>0</v>
      </c>
      <c r="AY31" s="197">
        <v>0</v>
      </c>
    </row>
    <row r="32" spans="1:51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0</v>
      </c>
      <c r="H32" s="197">
        <v>0</v>
      </c>
      <c r="I32" s="197">
        <v>0</v>
      </c>
      <c r="J32" s="197">
        <v>0</v>
      </c>
      <c r="K32" s="197">
        <v>0</v>
      </c>
      <c r="L32" s="197">
        <v>0</v>
      </c>
      <c r="M32" s="197">
        <v>0</v>
      </c>
      <c r="N32" s="197">
        <v>0</v>
      </c>
      <c r="O32" s="197">
        <v>0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  <c r="AB32" s="197">
        <v>0</v>
      </c>
      <c r="AC32" s="197">
        <v>0</v>
      </c>
      <c r="AD32" s="197">
        <v>0</v>
      </c>
      <c r="AE32" s="197">
        <v>0</v>
      </c>
      <c r="AF32" s="197">
        <v>0</v>
      </c>
      <c r="AG32" s="197">
        <v>6.4</v>
      </c>
      <c r="AH32" s="197">
        <v>0</v>
      </c>
      <c r="AI32" s="197">
        <v>3.33</v>
      </c>
      <c r="AJ32" s="197">
        <v>0</v>
      </c>
      <c r="AK32" s="197">
        <v>0.84</v>
      </c>
      <c r="AL32" s="197">
        <v>0</v>
      </c>
      <c r="AM32" s="197">
        <v>0</v>
      </c>
      <c r="AN32" s="197">
        <v>0</v>
      </c>
      <c r="AO32" s="197">
        <v>22.34</v>
      </c>
      <c r="AP32" s="197">
        <v>0</v>
      </c>
      <c r="AQ32" s="197">
        <v>0</v>
      </c>
      <c r="AR32" s="197">
        <v>0</v>
      </c>
      <c r="AS32" s="197">
        <v>0</v>
      </c>
      <c r="AT32" s="197">
        <v>0</v>
      </c>
      <c r="AU32" s="197">
        <v>0</v>
      </c>
      <c r="AV32" s="197">
        <v>0</v>
      </c>
      <c r="AW32" s="197">
        <v>0</v>
      </c>
      <c r="AX32" s="197">
        <v>0</v>
      </c>
      <c r="AY32" s="197">
        <v>0</v>
      </c>
    </row>
    <row r="33" spans="1:51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0</v>
      </c>
      <c r="H33" s="197">
        <v>0</v>
      </c>
      <c r="I33" s="197">
        <v>0</v>
      </c>
      <c r="J33" s="197">
        <v>0</v>
      </c>
      <c r="K33" s="197">
        <v>0</v>
      </c>
      <c r="L33" s="197">
        <v>0</v>
      </c>
      <c r="M33" s="197">
        <v>0</v>
      </c>
      <c r="N33" s="197">
        <v>0</v>
      </c>
      <c r="O33" s="197">
        <v>0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 s="197">
        <v>0</v>
      </c>
      <c r="AA33" s="197">
        <v>0</v>
      </c>
      <c r="AB33" s="197">
        <v>0</v>
      </c>
      <c r="AC33" s="197">
        <v>0</v>
      </c>
      <c r="AD33" s="197">
        <v>0</v>
      </c>
      <c r="AE33" s="197">
        <v>0</v>
      </c>
      <c r="AF33" s="197">
        <v>0</v>
      </c>
      <c r="AG33" s="197">
        <v>6.4</v>
      </c>
      <c r="AH33" s="197">
        <v>0</v>
      </c>
      <c r="AI33" s="197">
        <v>3.33</v>
      </c>
      <c r="AJ33" s="197">
        <v>0</v>
      </c>
      <c r="AK33" s="197">
        <v>0.84</v>
      </c>
      <c r="AL33" s="197">
        <v>0</v>
      </c>
      <c r="AM33" s="197">
        <v>0</v>
      </c>
      <c r="AN33" s="197">
        <v>0</v>
      </c>
      <c r="AO33" s="197">
        <v>22.34</v>
      </c>
      <c r="AP33" s="197">
        <v>0</v>
      </c>
      <c r="AQ33" s="197">
        <v>0</v>
      </c>
      <c r="AR33" s="197">
        <v>0</v>
      </c>
      <c r="AS33" s="197">
        <v>0</v>
      </c>
      <c r="AT33" s="197">
        <v>0</v>
      </c>
      <c r="AU33" s="197">
        <v>0</v>
      </c>
      <c r="AV33" s="197">
        <v>0</v>
      </c>
      <c r="AW33" s="197">
        <v>0</v>
      </c>
      <c r="AX33" s="197">
        <v>0</v>
      </c>
      <c r="AY33" s="197">
        <v>0</v>
      </c>
    </row>
    <row r="34" spans="1:51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0</v>
      </c>
      <c r="H34" s="197">
        <v>0</v>
      </c>
      <c r="I34" s="197">
        <v>0</v>
      </c>
      <c r="J34" s="197">
        <v>0</v>
      </c>
      <c r="K34" s="197">
        <v>0</v>
      </c>
      <c r="L34" s="197">
        <v>0</v>
      </c>
      <c r="M34" s="197">
        <v>0</v>
      </c>
      <c r="N34" s="197">
        <v>0</v>
      </c>
      <c r="O34" s="197">
        <v>0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 s="197">
        <v>0</v>
      </c>
      <c r="AA34" s="197">
        <v>0</v>
      </c>
      <c r="AB34" s="197">
        <v>0</v>
      </c>
      <c r="AC34" s="197">
        <v>0</v>
      </c>
      <c r="AD34" s="197">
        <v>0</v>
      </c>
      <c r="AE34" s="197">
        <v>0</v>
      </c>
      <c r="AF34" s="197">
        <v>0</v>
      </c>
      <c r="AG34" s="197">
        <v>6.4</v>
      </c>
      <c r="AH34" s="197">
        <v>0</v>
      </c>
      <c r="AI34" s="197">
        <v>3.33</v>
      </c>
      <c r="AJ34" s="197">
        <v>0</v>
      </c>
      <c r="AK34" s="197">
        <v>0.84</v>
      </c>
      <c r="AL34" s="197">
        <v>0</v>
      </c>
      <c r="AM34" s="197">
        <v>0</v>
      </c>
      <c r="AN34" s="197">
        <v>0</v>
      </c>
      <c r="AO34" s="197">
        <v>22.34</v>
      </c>
      <c r="AP34" s="197">
        <v>0</v>
      </c>
      <c r="AQ34" s="197">
        <v>0</v>
      </c>
      <c r="AR34" s="197">
        <v>0</v>
      </c>
      <c r="AS34" s="197">
        <v>0</v>
      </c>
      <c r="AT34" s="197">
        <v>0</v>
      </c>
      <c r="AU34" s="197">
        <v>0</v>
      </c>
      <c r="AV34" s="197">
        <v>0</v>
      </c>
      <c r="AW34" s="197">
        <v>0</v>
      </c>
      <c r="AX34" s="197">
        <v>0</v>
      </c>
      <c r="AY34" s="197">
        <v>0</v>
      </c>
    </row>
    <row r="35" spans="1:51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0</v>
      </c>
      <c r="H35" s="197">
        <v>0</v>
      </c>
      <c r="I35" s="197">
        <v>0</v>
      </c>
      <c r="J35" s="197">
        <v>0</v>
      </c>
      <c r="K35" s="197">
        <v>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 s="197">
        <v>0</v>
      </c>
      <c r="AA35" s="197">
        <v>0</v>
      </c>
      <c r="AB35" s="197">
        <v>0</v>
      </c>
      <c r="AC35" s="197">
        <v>0</v>
      </c>
      <c r="AD35" s="197">
        <v>0</v>
      </c>
      <c r="AE35" s="197">
        <v>0</v>
      </c>
      <c r="AF35" s="197">
        <v>0</v>
      </c>
      <c r="AG35" s="197">
        <v>6.4</v>
      </c>
      <c r="AH35" s="197">
        <v>0</v>
      </c>
      <c r="AI35" s="197">
        <v>3.33</v>
      </c>
      <c r="AJ35" s="197">
        <v>0</v>
      </c>
      <c r="AK35" s="197">
        <v>0.84</v>
      </c>
      <c r="AL35" s="197">
        <v>0</v>
      </c>
      <c r="AM35" s="197">
        <v>0</v>
      </c>
      <c r="AN35" s="197">
        <v>0</v>
      </c>
      <c r="AO35" s="197">
        <v>22.34</v>
      </c>
      <c r="AP35" s="197">
        <v>0</v>
      </c>
      <c r="AQ35" s="197">
        <v>0</v>
      </c>
      <c r="AR35" s="197">
        <v>0</v>
      </c>
      <c r="AS35" s="197">
        <v>0</v>
      </c>
      <c r="AT35" s="197">
        <v>0</v>
      </c>
      <c r="AU35" s="197">
        <v>0</v>
      </c>
      <c r="AV35" s="197">
        <v>0</v>
      </c>
      <c r="AW35" s="197">
        <v>0</v>
      </c>
      <c r="AX35" s="197">
        <v>0</v>
      </c>
      <c r="AY35" s="197">
        <v>0</v>
      </c>
    </row>
    <row r="36" spans="1:51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0</v>
      </c>
      <c r="H36" s="197">
        <v>0</v>
      </c>
      <c r="I36" s="197">
        <v>0</v>
      </c>
      <c r="J36" s="197">
        <v>0</v>
      </c>
      <c r="K36" s="197">
        <v>0</v>
      </c>
      <c r="L36" s="197">
        <v>0</v>
      </c>
      <c r="M36" s="197">
        <v>0</v>
      </c>
      <c r="N36" s="197">
        <v>0</v>
      </c>
      <c r="O36" s="197">
        <v>0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 s="197">
        <v>0</v>
      </c>
      <c r="AA36" s="197">
        <v>0</v>
      </c>
      <c r="AB36" s="197">
        <v>0</v>
      </c>
      <c r="AC36" s="197">
        <v>0</v>
      </c>
      <c r="AD36" s="197">
        <v>0</v>
      </c>
      <c r="AE36" s="197">
        <v>0</v>
      </c>
      <c r="AF36" s="197">
        <v>0</v>
      </c>
      <c r="AG36" s="197">
        <v>6.4</v>
      </c>
      <c r="AH36" s="197">
        <v>0</v>
      </c>
      <c r="AI36" s="197">
        <v>3.33</v>
      </c>
      <c r="AJ36" s="197">
        <v>0</v>
      </c>
      <c r="AK36" s="197">
        <v>0.84</v>
      </c>
      <c r="AL36" s="197">
        <v>0</v>
      </c>
      <c r="AM36" s="197">
        <v>0</v>
      </c>
      <c r="AN36" s="197">
        <v>0</v>
      </c>
      <c r="AO36" s="197">
        <v>22.34</v>
      </c>
      <c r="AP36" s="197">
        <v>0</v>
      </c>
      <c r="AQ36" s="197">
        <v>0</v>
      </c>
      <c r="AR36" s="197">
        <v>0</v>
      </c>
      <c r="AS36" s="197">
        <v>0</v>
      </c>
      <c r="AT36" s="197">
        <v>0</v>
      </c>
      <c r="AU36" s="197">
        <v>0</v>
      </c>
      <c r="AV36" s="197">
        <v>0</v>
      </c>
      <c r="AW36" s="197">
        <v>0</v>
      </c>
      <c r="AX36" s="197">
        <v>0</v>
      </c>
      <c r="AY36" s="197">
        <v>0</v>
      </c>
    </row>
    <row r="37" spans="1:51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0</v>
      </c>
      <c r="H37" s="197">
        <v>0</v>
      </c>
      <c r="I37" s="197">
        <v>0</v>
      </c>
      <c r="J37" s="197">
        <v>0</v>
      </c>
      <c r="K37" s="197">
        <v>0</v>
      </c>
      <c r="L37" s="197">
        <v>0</v>
      </c>
      <c r="M37" s="197">
        <v>0</v>
      </c>
      <c r="N37" s="197">
        <v>0</v>
      </c>
      <c r="O37" s="197">
        <v>0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 s="197">
        <v>0</v>
      </c>
      <c r="AA37" s="197">
        <v>0</v>
      </c>
      <c r="AB37" s="197">
        <v>0</v>
      </c>
      <c r="AC37" s="197">
        <v>0</v>
      </c>
      <c r="AD37" s="197">
        <v>0</v>
      </c>
      <c r="AE37" s="197">
        <v>0</v>
      </c>
      <c r="AF37" s="197">
        <v>0</v>
      </c>
      <c r="AG37" s="197">
        <v>6.4</v>
      </c>
      <c r="AH37" s="197">
        <v>0</v>
      </c>
      <c r="AI37" s="197">
        <v>3.33</v>
      </c>
      <c r="AJ37" s="197">
        <v>0</v>
      </c>
      <c r="AK37" s="197">
        <v>0.84</v>
      </c>
      <c r="AL37" s="197">
        <v>0</v>
      </c>
      <c r="AM37" s="197">
        <v>0</v>
      </c>
      <c r="AN37" s="197">
        <v>0</v>
      </c>
      <c r="AO37" s="197">
        <v>22.34</v>
      </c>
      <c r="AP37" s="197">
        <v>0</v>
      </c>
      <c r="AQ37" s="197">
        <v>0</v>
      </c>
      <c r="AR37" s="197">
        <v>0</v>
      </c>
      <c r="AS37" s="197">
        <v>0</v>
      </c>
      <c r="AT37" s="197">
        <v>0</v>
      </c>
      <c r="AU37" s="197">
        <v>0</v>
      </c>
      <c r="AV37" s="197">
        <v>0</v>
      </c>
      <c r="AW37" s="197">
        <v>0</v>
      </c>
      <c r="AX37" s="197">
        <v>0</v>
      </c>
      <c r="AY37" s="197">
        <v>0</v>
      </c>
    </row>
    <row r="38" spans="1:51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0</v>
      </c>
      <c r="H38" s="197">
        <v>0</v>
      </c>
      <c r="I38" s="197">
        <v>0</v>
      </c>
      <c r="J38" s="197">
        <v>0</v>
      </c>
      <c r="K38" s="197">
        <v>0</v>
      </c>
      <c r="L38" s="197">
        <v>0</v>
      </c>
      <c r="M38" s="197">
        <v>0</v>
      </c>
      <c r="N38" s="197">
        <v>0</v>
      </c>
      <c r="O38" s="197">
        <v>0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 s="197">
        <v>0</v>
      </c>
      <c r="AA38" s="197">
        <v>0</v>
      </c>
      <c r="AB38" s="197">
        <v>0</v>
      </c>
      <c r="AC38" s="197">
        <v>0</v>
      </c>
      <c r="AD38" s="197">
        <v>0</v>
      </c>
      <c r="AE38" s="197">
        <v>0</v>
      </c>
      <c r="AF38" s="197">
        <v>0</v>
      </c>
      <c r="AG38" s="197">
        <v>6.4</v>
      </c>
      <c r="AH38" s="197">
        <v>0</v>
      </c>
      <c r="AI38" s="197">
        <v>3.33</v>
      </c>
      <c r="AJ38" s="197">
        <v>0</v>
      </c>
      <c r="AK38" s="197">
        <v>0.84</v>
      </c>
      <c r="AL38" s="197">
        <v>0</v>
      </c>
      <c r="AM38" s="197">
        <v>0</v>
      </c>
      <c r="AN38" s="197">
        <v>0</v>
      </c>
      <c r="AO38" s="197">
        <v>22.34</v>
      </c>
      <c r="AP38" s="197">
        <v>0</v>
      </c>
      <c r="AQ38" s="197">
        <v>0</v>
      </c>
      <c r="AR38" s="197">
        <v>0</v>
      </c>
      <c r="AS38" s="197">
        <v>0</v>
      </c>
      <c r="AT38" s="197">
        <v>0</v>
      </c>
      <c r="AU38" s="197">
        <v>0</v>
      </c>
      <c r="AV38" s="197">
        <v>0</v>
      </c>
      <c r="AW38" s="197">
        <v>0</v>
      </c>
      <c r="AX38" s="197">
        <v>0</v>
      </c>
      <c r="AY38" s="197">
        <v>0</v>
      </c>
    </row>
    <row r="39" spans="1:51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0</v>
      </c>
      <c r="H39" s="197">
        <v>0</v>
      </c>
      <c r="I39" s="197">
        <v>0</v>
      </c>
      <c r="J39" s="197">
        <v>0</v>
      </c>
      <c r="K39" s="197">
        <v>0</v>
      </c>
      <c r="L39" s="197">
        <v>0</v>
      </c>
      <c r="M39" s="197">
        <v>0</v>
      </c>
      <c r="N39" s="197">
        <v>0</v>
      </c>
      <c r="O39" s="197">
        <v>0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 s="197">
        <v>0</v>
      </c>
      <c r="AA39" s="197">
        <v>0</v>
      </c>
      <c r="AB39" s="197">
        <v>0</v>
      </c>
      <c r="AC39" s="197">
        <v>0</v>
      </c>
      <c r="AD39" s="197">
        <v>0</v>
      </c>
      <c r="AE39" s="197">
        <v>0</v>
      </c>
      <c r="AF39" s="197">
        <v>0</v>
      </c>
      <c r="AG39" s="197">
        <v>6.4</v>
      </c>
      <c r="AH39" s="197">
        <v>0</v>
      </c>
      <c r="AI39" s="197">
        <v>3.33</v>
      </c>
      <c r="AJ39" s="197">
        <v>0</v>
      </c>
      <c r="AK39" s="197">
        <v>0.84</v>
      </c>
      <c r="AL39" s="197">
        <v>0</v>
      </c>
      <c r="AM39" s="197">
        <v>0</v>
      </c>
      <c r="AN39" s="197">
        <v>0</v>
      </c>
      <c r="AO39" s="197">
        <v>22.34</v>
      </c>
      <c r="AP39" s="197">
        <v>0</v>
      </c>
      <c r="AQ39" s="197">
        <v>0</v>
      </c>
      <c r="AR39" s="197">
        <v>0</v>
      </c>
      <c r="AS39" s="197">
        <v>0</v>
      </c>
      <c r="AT39" s="197">
        <v>0</v>
      </c>
      <c r="AU39" s="197">
        <v>0</v>
      </c>
      <c r="AV39" s="197">
        <v>0</v>
      </c>
      <c r="AW39" s="197">
        <v>0</v>
      </c>
      <c r="AX39" s="197">
        <v>0</v>
      </c>
      <c r="AY39" s="197">
        <v>0</v>
      </c>
    </row>
    <row r="40" spans="1:51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0</v>
      </c>
      <c r="H40" s="197">
        <v>0</v>
      </c>
      <c r="I40" s="197">
        <v>0</v>
      </c>
      <c r="J40" s="197">
        <v>0</v>
      </c>
      <c r="K40" s="197">
        <v>0</v>
      </c>
      <c r="L40" s="197">
        <v>0</v>
      </c>
      <c r="M40" s="197">
        <v>0</v>
      </c>
      <c r="N40" s="197">
        <v>0</v>
      </c>
      <c r="O40" s="197">
        <v>0</v>
      </c>
      <c r="P40" s="197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 s="197">
        <v>0</v>
      </c>
      <c r="AA40" s="197">
        <v>0</v>
      </c>
      <c r="AB40" s="197">
        <v>0</v>
      </c>
      <c r="AC40" s="197">
        <v>0</v>
      </c>
      <c r="AD40" s="197">
        <v>0</v>
      </c>
      <c r="AE40" s="197">
        <v>0</v>
      </c>
      <c r="AF40" s="197">
        <v>0</v>
      </c>
      <c r="AG40" s="197">
        <v>6.4</v>
      </c>
      <c r="AH40" s="197">
        <v>0</v>
      </c>
      <c r="AI40" s="197">
        <v>3.33</v>
      </c>
      <c r="AJ40" s="197">
        <v>0</v>
      </c>
      <c r="AK40" s="197">
        <v>0.84</v>
      </c>
      <c r="AL40" s="197">
        <v>0</v>
      </c>
      <c r="AM40" s="197">
        <v>0</v>
      </c>
      <c r="AN40" s="197">
        <v>0</v>
      </c>
      <c r="AO40" s="197">
        <v>22.34</v>
      </c>
      <c r="AP40" s="197">
        <v>0</v>
      </c>
      <c r="AQ40" s="197">
        <v>0</v>
      </c>
      <c r="AR40" s="197">
        <v>0</v>
      </c>
      <c r="AS40" s="197">
        <v>0</v>
      </c>
      <c r="AT40" s="197">
        <v>0</v>
      </c>
      <c r="AU40" s="197">
        <v>0</v>
      </c>
      <c r="AV40" s="197">
        <v>0</v>
      </c>
      <c r="AW40" s="197">
        <v>0</v>
      </c>
      <c r="AX40" s="197">
        <v>0</v>
      </c>
      <c r="AY40" s="197">
        <v>0</v>
      </c>
    </row>
    <row r="41" spans="1:51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0</v>
      </c>
      <c r="H41" s="197">
        <v>0</v>
      </c>
      <c r="I41" s="197">
        <v>0</v>
      </c>
      <c r="J41" s="197">
        <v>0</v>
      </c>
      <c r="K41" s="197">
        <v>0</v>
      </c>
      <c r="L41" s="197">
        <v>0</v>
      </c>
      <c r="M41" s="197">
        <v>0</v>
      </c>
      <c r="N41" s="197">
        <v>0</v>
      </c>
      <c r="O41" s="197">
        <v>0</v>
      </c>
      <c r="P41" s="197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 s="197">
        <v>0</v>
      </c>
      <c r="AA41" s="197">
        <v>0</v>
      </c>
      <c r="AB41" s="197">
        <v>0</v>
      </c>
      <c r="AC41" s="197">
        <v>0</v>
      </c>
      <c r="AD41" s="197">
        <v>0</v>
      </c>
      <c r="AE41" s="197">
        <v>0</v>
      </c>
      <c r="AF41" s="197">
        <v>0</v>
      </c>
      <c r="AG41" s="197">
        <v>6.4</v>
      </c>
      <c r="AH41" s="197">
        <v>0</v>
      </c>
      <c r="AI41" s="197">
        <v>3.33</v>
      </c>
      <c r="AJ41" s="197">
        <v>0</v>
      </c>
      <c r="AK41" s="197">
        <v>0.84</v>
      </c>
      <c r="AL41" s="197">
        <v>0</v>
      </c>
      <c r="AM41" s="197">
        <v>0</v>
      </c>
      <c r="AN41" s="197">
        <v>0</v>
      </c>
      <c r="AO41" s="197">
        <v>22.34</v>
      </c>
      <c r="AP41" s="197">
        <v>0</v>
      </c>
      <c r="AQ41" s="197">
        <v>0</v>
      </c>
      <c r="AR41" s="197">
        <v>0</v>
      </c>
      <c r="AS41" s="197">
        <v>0</v>
      </c>
      <c r="AT41" s="197">
        <v>0</v>
      </c>
      <c r="AU41" s="197">
        <v>0</v>
      </c>
      <c r="AV41" s="197">
        <v>0</v>
      </c>
      <c r="AW41" s="197">
        <v>0</v>
      </c>
      <c r="AX41" s="197">
        <v>0</v>
      </c>
      <c r="AY41" s="197">
        <v>0</v>
      </c>
    </row>
    <row r="42" spans="1:51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0</v>
      </c>
      <c r="H42" s="197">
        <v>0</v>
      </c>
      <c r="I42" s="197">
        <v>0</v>
      </c>
      <c r="J42" s="197">
        <v>0</v>
      </c>
      <c r="K42" s="197">
        <v>0</v>
      </c>
      <c r="L42" s="197">
        <v>0</v>
      </c>
      <c r="M42" s="197">
        <v>0</v>
      </c>
      <c r="N42" s="197">
        <v>0</v>
      </c>
      <c r="O42" s="197">
        <v>0</v>
      </c>
      <c r="P42" s="197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 s="197">
        <v>0</v>
      </c>
      <c r="AA42" s="197">
        <v>0</v>
      </c>
      <c r="AB42" s="197">
        <v>0</v>
      </c>
      <c r="AC42" s="197">
        <v>0</v>
      </c>
      <c r="AD42" s="197">
        <v>0</v>
      </c>
      <c r="AE42" s="197">
        <v>0</v>
      </c>
      <c r="AF42" s="197">
        <v>0</v>
      </c>
      <c r="AG42" s="197">
        <v>6.4</v>
      </c>
      <c r="AH42" s="197">
        <v>0</v>
      </c>
      <c r="AI42" s="197">
        <v>3.33</v>
      </c>
      <c r="AJ42" s="197">
        <v>0</v>
      </c>
      <c r="AK42" s="197">
        <v>0.84</v>
      </c>
      <c r="AL42" s="197">
        <v>0</v>
      </c>
      <c r="AM42" s="197">
        <v>0</v>
      </c>
      <c r="AN42" s="197">
        <v>0</v>
      </c>
      <c r="AO42" s="197">
        <v>22.34</v>
      </c>
      <c r="AP42" s="197">
        <v>0</v>
      </c>
      <c r="AQ42" s="197">
        <v>0</v>
      </c>
      <c r="AR42" s="197">
        <v>0</v>
      </c>
      <c r="AS42" s="197">
        <v>0</v>
      </c>
      <c r="AT42" s="197">
        <v>0</v>
      </c>
      <c r="AU42" s="197">
        <v>0</v>
      </c>
      <c r="AV42" s="197">
        <v>0</v>
      </c>
      <c r="AW42" s="197">
        <v>0</v>
      </c>
      <c r="AX42" s="197">
        <v>0</v>
      </c>
      <c r="AY42" s="197">
        <v>0</v>
      </c>
    </row>
    <row r="43" spans="1:51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0</v>
      </c>
      <c r="L43" s="197">
        <v>0</v>
      </c>
      <c r="M43" s="197">
        <v>0</v>
      </c>
      <c r="N43" s="197">
        <v>0</v>
      </c>
      <c r="O43" s="197">
        <v>0</v>
      </c>
      <c r="P43" s="197">
        <v>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  <c r="Y43" s="197">
        <v>0</v>
      </c>
      <c r="Z43" s="197">
        <v>0</v>
      </c>
      <c r="AA43" s="197">
        <v>0</v>
      </c>
      <c r="AB43" s="197">
        <v>0</v>
      </c>
      <c r="AC43" s="197">
        <v>0</v>
      </c>
      <c r="AD43" s="197">
        <v>0</v>
      </c>
      <c r="AE43" s="197">
        <v>0</v>
      </c>
      <c r="AF43" s="197">
        <v>0</v>
      </c>
      <c r="AG43" s="197">
        <v>6.58</v>
      </c>
      <c r="AH43" s="197">
        <v>0</v>
      </c>
      <c r="AI43" s="197">
        <v>3.33</v>
      </c>
      <c r="AJ43" s="197">
        <v>0</v>
      </c>
      <c r="AK43" s="197">
        <v>0.84</v>
      </c>
      <c r="AL43" s="197">
        <v>0</v>
      </c>
      <c r="AM43" s="197">
        <v>0</v>
      </c>
      <c r="AN43" s="197">
        <v>0</v>
      </c>
      <c r="AO43" s="197">
        <v>21.89</v>
      </c>
      <c r="AP43" s="197">
        <v>0</v>
      </c>
      <c r="AQ43" s="197">
        <v>0</v>
      </c>
      <c r="AR43" s="197">
        <v>0</v>
      </c>
      <c r="AS43" s="197">
        <v>0</v>
      </c>
      <c r="AT43" s="197">
        <v>0</v>
      </c>
      <c r="AU43" s="197">
        <v>0</v>
      </c>
      <c r="AV43" s="197">
        <v>0</v>
      </c>
      <c r="AW43" s="197">
        <v>0</v>
      </c>
      <c r="AX43" s="197">
        <v>0</v>
      </c>
      <c r="AY43" s="197">
        <v>0</v>
      </c>
    </row>
    <row r="44" spans="1:51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0</v>
      </c>
      <c r="H44" s="197">
        <v>0</v>
      </c>
      <c r="I44" s="197">
        <v>0</v>
      </c>
      <c r="J44" s="197">
        <v>0</v>
      </c>
      <c r="K44" s="197">
        <v>0</v>
      </c>
      <c r="L44" s="197">
        <v>0</v>
      </c>
      <c r="M44" s="197">
        <v>0</v>
      </c>
      <c r="N44" s="197">
        <v>0</v>
      </c>
      <c r="O44" s="197">
        <v>0</v>
      </c>
      <c r="P44" s="197">
        <v>0</v>
      </c>
      <c r="Q44" s="197">
        <v>0</v>
      </c>
      <c r="R44" s="197">
        <v>0</v>
      </c>
      <c r="S44" s="197">
        <v>0</v>
      </c>
      <c r="T44" s="197">
        <v>0</v>
      </c>
      <c r="U44" s="197">
        <v>0</v>
      </c>
      <c r="V44" s="197">
        <v>0</v>
      </c>
      <c r="W44" s="197">
        <v>0</v>
      </c>
      <c r="X44" s="197">
        <v>0</v>
      </c>
      <c r="Y44" s="197">
        <v>0</v>
      </c>
      <c r="Z44" s="197">
        <v>0</v>
      </c>
      <c r="AA44" s="197">
        <v>0</v>
      </c>
      <c r="AB44" s="197">
        <v>0</v>
      </c>
      <c r="AC44" s="197">
        <v>0</v>
      </c>
      <c r="AD44" s="197">
        <v>0</v>
      </c>
      <c r="AE44" s="197">
        <v>0</v>
      </c>
      <c r="AF44" s="197">
        <v>0</v>
      </c>
      <c r="AG44" s="197">
        <v>6.58</v>
      </c>
      <c r="AH44" s="197">
        <v>0</v>
      </c>
      <c r="AI44" s="197">
        <v>3.33</v>
      </c>
      <c r="AJ44" s="197">
        <v>0</v>
      </c>
      <c r="AK44" s="197">
        <v>0.84</v>
      </c>
      <c r="AL44" s="197">
        <v>0</v>
      </c>
      <c r="AM44" s="197">
        <v>0</v>
      </c>
      <c r="AN44" s="197">
        <v>0</v>
      </c>
      <c r="AO44" s="197">
        <v>21.89</v>
      </c>
      <c r="AP44" s="197">
        <v>0</v>
      </c>
      <c r="AQ44" s="197">
        <v>0</v>
      </c>
      <c r="AR44" s="197">
        <v>0</v>
      </c>
      <c r="AS44" s="197">
        <v>0</v>
      </c>
      <c r="AT44" s="197">
        <v>0</v>
      </c>
      <c r="AU44" s="197">
        <v>0</v>
      </c>
      <c r="AV44" s="197">
        <v>0</v>
      </c>
      <c r="AW44" s="197">
        <v>0</v>
      </c>
      <c r="AX44" s="197">
        <v>0</v>
      </c>
      <c r="AY44" s="197">
        <v>0</v>
      </c>
    </row>
    <row r="45" spans="1:51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0</v>
      </c>
      <c r="H45" s="197">
        <v>0</v>
      </c>
      <c r="I45" s="197">
        <v>0</v>
      </c>
      <c r="J45" s="197">
        <v>0</v>
      </c>
      <c r="K45" s="197">
        <v>0</v>
      </c>
      <c r="L45" s="197">
        <v>0</v>
      </c>
      <c r="M45" s="197">
        <v>0</v>
      </c>
      <c r="N45" s="197">
        <v>0</v>
      </c>
      <c r="O45" s="197">
        <v>0</v>
      </c>
      <c r="P45" s="197">
        <v>0</v>
      </c>
      <c r="Q45" s="197">
        <v>0</v>
      </c>
      <c r="R45" s="197">
        <v>0</v>
      </c>
      <c r="S45" s="197">
        <v>0</v>
      </c>
      <c r="T45" s="197">
        <v>0</v>
      </c>
      <c r="U45" s="197">
        <v>0</v>
      </c>
      <c r="V45" s="197">
        <v>0</v>
      </c>
      <c r="W45" s="197">
        <v>0</v>
      </c>
      <c r="X45" s="197">
        <v>0</v>
      </c>
      <c r="Y45" s="197">
        <v>0</v>
      </c>
      <c r="Z45" s="197">
        <v>0</v>
      </c>
      <c r="AA45" s="197">
        <v>0</v>
      </c>
      <c r="AB45" s="197">
        <v>0</v>
      </c>
      <c r="AC45" s="197">
        <v>0</v>
      </c>
      <c r="AD45" s="197">
        <v>0</v>
      </c>
      <c r="AE45" s="197">
        <v>0</v>
      </c>
      <c r="AF45" s="197">
        <v>0</v>
      </c>
      <c r="AG45" s="197">
        <v>6.58</v>
      </c>
      <c r="AH45" s="197">
        <v>0</v>
      </c>
      <c r="AI45" s="197">
        <v>3.33</v>
      </c>
      <c r="AJ45" s="197">
        <v>0</v>
      </c>
      <c r="AK45" s="197">
        <v>0.84</v>
      </c>
      <c r="AL45" s="197">
        <v>0</v>
      </c>
      <c r="AM45" s="197">
        <v>0</v>
      </c>
      <c r="AN45" s="197">
        <v>0</v>
      </c>
      <c r="AO45" s="197">
        <v>21.89</v>
      </c>
      <c r="AP45" s="197">
        <v>0</v>
      </c>
      <c r="AQ45" s="197">
        <v>0</v>
      </c>
      <c r="AR45" s="197">
        <v>0</v>
      </c>
      <c r="AS45" s="197">
        <v>0</v>
      </c>
      <c r="AT45" s="197">
        <v>0</v>
      </c>
      <c r="AU45" s="197">
        <v>0</v>
      </c>
      <c r="AV45" s="197">
        <v>0</v>
      </c>
      <c r="AW45" s="197">
        <v>0</v>
      </c>
      <c r="AX45" s="197">
        <v>0</v>
      </c>
      <c r="AY45" s="197">
        <v>0</v>
      </c>
    </row>
    <row r="46" spans="1:51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0</v>
      </c>
      <c r="H46" s="197">
        <v>0</v>
      </c>
      <c r="I46" s="197">
        <v>0</v>
      </c>
      <c r="J46" s="197">
        <v>0</v>
      </c>
      <c r="K46" s="197">
        <v>0</v>
      </c>
      <c r="L46" s="197">
        <v>0</v>
      </c>
      <c r="M46" s="197">
        <v>0</v>
      </c>
      <c r="N46" s="197">
        <v>0</v>
      </c>
      <c r="O46" s="197">
        <v>0</v>
      </c>
      <c r="P46" s="197">
        <v>0</v>
      </c>
      <c r="Q46" s="197">
        <v>0</v>
      </c>
      <c r="R46" s="197">
        <v>0</v>
      </c>
      <c r="S46" s="197">
        <v>0</v>
      </c>
      <c r="T46" s="197">
        <v>0</v>
      </c>
      <c r="U46" s="197">
        <v>0</v>
      </c>
      <c r="V46" s="197">
        <v>0</v>
      </c>
      <c r="W46" s="197">
        <v>0</v>
      </c>
      <c r="X46" s="197">
        <v>0</v>
      </c>
      <c r="Y46" s="197">
        <v>0</v>
      </c>
      <c r="Z46" s="197">
        <v>0</v>
      </c>
      <c r="AA46" s="197">
        <v>0</v>
      </c>
      <c r="AB46" s="197">
        <v>0</v>
      </c>
      <c r="AC46" s="197">
        <v>0</v>
      </c>
      <c r="AD46" s="197">
        <v>0</v>
      </c>
      <c r="AE46" s="197">
        <v>0</v>
      </c>
      <c r="AF46" s="197">
        <v>0</v>
      </c>
      <c r="AG46" s="197">
        <v>6.58</v>
      </c>
      <c r="AH46" s="197">
        <v>0</v>
      </c>
      <c r="AI46" s="197">
        <v>3.33</v>
      </c>
      <c r="AJ46" s="197">
        <v>0</v>
      </c>
      <c r="AK46" s="197">
        <v>0.84</v>
      </c>
      <c r="AL46" s="197">
        <v>0</v>
      </c>
      <c r="AM46" s="197">
        <v>0</v>
      </c>
      <c r="AN46" s="197">
        <v>0</v>
      </c>
      <c r="AO46" s="197">
        <v>21.89</v>
      </c>
      <c r="AP46" s="197">
        <v>0</v>
      </c>
      <c r="AQ46" s="197">
        <v>0</v>
      </c>
      <c r="AR46" s="197">
        <v>0</v>
      </c>
      <c r="AS46" s="197">
        <v>0</v>
      </c>
      <c r="AT46" s="197">
        <v>0</v>
      </c>
      <c r="AU46" s="197">
        <v>0</v>
      </c>
      <c r="AV46" s="197">
        <v>0</v>
      </c>
      <c r="AW46" s="197">
        <v>0</v>
      </c>
      <c r="AX46" s="197">
        <v>0</v>
      </c>
      <c r="AY46" s="197">
        <v>0</v>
      </c>
    </row>
    <row r="47" spans="1:51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0</v>
      </c>
      <c r="H47" s="197">
        <v>0</v>
      </c>
      <c r="I47" s="197">
        <v>0</v>
      </c>
      <c r="J47" s="197">
        <v>0</v>
      </c>
      <c r="K47" s="197">
        <v>0</v>
      </c>
      <c r="L47" s="197">
        <v>0</v>
      </c>
      <c r="M47" s="197">
        <v>0</v>
      </c>
      <c r="N47" s="197">
        <v>0</v>
      </c>
      <c r="O47" s="197">
        <v>0</v>
      </c>
      <c r="P47" s="197">
        <v>0</v>
      </c>
      <c r="Q47" s="197">
        <v>0</v>
      </c>
      <c r="R47" s="197">
        <v>0</v>
      </c>
      <c r="S47" s="197">
        <v>0</v>
      </c>
      <c r="T47" s="197">
        <v>0</v>
      </c>
      <c r="U47" s="197">
        <v>0</v>
      </c>
      <c r="V47" s="197">
        <v>0</v>
      </c>
      <c r="W47" s="197">
        <v>0</v>
      </c>
      <c r="X47" s="197">
        <v>0</v>
      </c>
      <c r="Y47" s="197">
        <v>0</v>
      </c>
      <c r="Z47" s="197">
        <v>0</v>
      </c>
      <c r="AA47" s="197">
        <v>0</v>
      </c>
      <c r="AB47" s="197">
        <v>0</v>
      </c>
      <c r="AC47" s="197">
        <v>0</v>
      </c>
      <c r="AD47" s="197">
        <v>0</v>
      </c>
      <c r="AE47" s="197">
        <v>0</v>
      </c>
      <c r="AF47" s="197">
        <v>0</v>
      </c>
      <c r="AG47" s="197">
        <v>6.58</v>
      </c>
      <c r="AH47" s="197">
        <v>0</v>
      </c>
      <c r="AI47" s="197">
        <v>3.33</v>
      </c>
      <c r="AJ47" s="197">
        <v>0</v>
      </c>
      <c r="AK47" s="197">
        <v>0.84</v>
      </c>
      <c r="AL47" s="197">
        <v>0</v>
      </c>
      <c r="AM47" s="197">
        <v>0</v>
      </c>
      <c r="AN47" s="197">
        <v>0</v>
      </c>
      <c r="AO47" s="197">
        <v>21.89</v>
      </c>
      <c r="AP47" s="197">
        <v>0</v>
      </c>
      <c r="AQ47" s="197">
        <v>0</v>
      </c>
      <c r="AR47" s="197">
        <v>0</v>
      </c>
      <c r="AS47" s="197">
        <v>0</v>
      </c>
      <c r="AT47" s="197">
        <v>0</v>
      </c>
      <c r="AU47" s="197">
        <v>0</v>
      </c>
      <c r="AV47" s="197">
        <v>0</v>
      </c>
      <c r="AW47" s="197">
        <v>0</v>
      </c>
      <c r="AX47" s="197">
        <v>0</v>
      </c>
      <c r="AY47" s="197">
        <v>0</v>
      </c>
    </row>
    <row r="48" spans="1:51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0</v>
      </c>
      <c r="H48" s="197">
        <v>0</v>
      </c>
      <c r="I48" s="197">
        <v>0</v>
      </c>
      <c r="J48" s="197">
        <v>0</v>
      </c>
      <c r="K48" s="197">
        <v>0</v>
      </c>
      <c r="L48" s="197">
        <v>0</v>
      </c>
      <c r="M48" s="197">
        <v>0</v>
      </c>
      <c r="N48" s="197">
        <v>0</v>
      </c>
      <c r="O48" s="197">
        <v>0</v>
      </c>
      <c r="P48" s="197">
        <v>0</v>
      </c>
      <c r="Q48" s="197">
        <v>0</v>
      </c>
      <c r="R48" s="197">
        <v>0</v>
      </c>
      <c r="S48" s="197">
        <v>0</v>
      </c>
      <c r="T48" s="197">
        <v>0</v>
      </c>
      <c r="U48" s="197">
        <v>0</v>
      </c>
      <c r="V48" s="197">
        <v>0</v>
      </c>
      <c r="W48" s="197">
        <v>0</v>
      </c>
      <c r="X48" s="197">
        <v>0</v>
      </c>
      <c r="Y48" s="197">
        <v>0</v>
      </c>
      <c r="Z48" s="197">
        <v>0</v>
      </c>
      <c r="AA48" s="197">
        <v>0</v>
      </c>
      <c r="AB48" s="197">
        <v>0</v>
      </c>
      <c r="AC48" s="197">
        <v>0</v>
      </c>
      <c r="AD48" s="197">
        <v>0</v>
      </c>
      <c r="AE48" s="197">
        <v>0</v>
      </c>
      <c r="AF48" s="197">
        <v>0</v>
      </c>
      <c r="AG48" s="197">
        <v>6.58</v>
      </c>
      <c r="AH48" s="197">
        <v>0</v>
      </c>
      <c r="AI48" s="197">
        <v>3.33</v>
      </c>
      <c r="AJ48" s="197">
        <v>0</v>
      </c>
      <c r="AK48" s="197">
        <v>0.84</v>
      </c>
      <c r="AL48" s="197">
        <v>0</v>
      </c>
      <c r="AM48" s="197">
        <v>0</v>
      </c>
      <c r="AN48" s="197">
        <v>0</v>
      </c>
      <c r="AO48" s="197">
        <v>21.89</v>
      </c>
      <c r="AP48" s="197">
        <v>0</v>
      </c>
      <c r="AQ48" s="197">
        <v>0</v>
      </c>
      <c r="AR48" s="197">
        <v>0</v>
      </c>
      <c r="AS48" s="197">
        <v>0</v>
      </c>
      <c r="AT48" s="197">
        <v>0</v>
      </c>
      <c r="AU48" s="197">
        <v>0</v>
      </c>
      <c r="AV48" s="197">
        <v>0</v>
      </c>
      <c r="AW48" s="197">
        <v>0</v>
      </c>
      <c r="AX48" s="197">
        <v>0</v>
      </c>
      <c r="AY48" s="197">
        <v>0</v>
      </c>
    </row>
    <row r="49" spans="1:51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0</v>
      </c>
      <c r="L49" s="197">
        <v>0</v>
      </c>
      <c r="M49" s="197">
        <v>0</v>
      </c>
      <c r="N49" s="197">
        <v>0</v>
      </c>
      <c r="O49" s="197">
        <v>0</v>
      </c>
      <c r="P49" s="197">
        <v>0</v>
      </c>
      <c r="Q49" s="197">
        <v>0</v>
      </c>
      <c r="R49" s="197">
        <v>0</v>
      </c>
      <c r="S49" s="197">
        <v>0</v>
      </c>
      <c r="T49" s="197">
        <v>0</v>
      </c>
      <c r="U49" s="197">
        <v>0</v>
      </c>
      <c r="V49" s="197">
        <v>0</v>
      </c>
      <c r="W49" s="197">
        <v>0</v>
      </c>
      <c r="X49" s="197">
        <v>0</v>
      </c>
      <c r="Y49" s="197">
        <v>0</v>
      </c>
      <c r="Z49" s="197">
        <v>0</v>
      </c>
      <c r="AA49" s="197">
        <v>0</v>
      </c>
      <c r="AB49" s="197">
        <v>0</v>
      </c>
      <c r="AC49" s="197">
        <v>0</v>
      </c>
      <c r="AD49" s="197">
        <v>0</v>
      </c>
      <c r="AE49" s="197">
        <v>0</v>
      </c>
      <c r="AF49" s="197">
        <v>0</v>
      </c>
      <c r="AG49" s="197">
        <v>6.58</v>
      </c>
      <c r="AH49" s="197">
        <v>0</v>
      </c>
      <c r="AI49" s="197">
        <v>3.33</v>
      </c>
      <c r="AJ49" s="197">
        <v>0</v>
      </c>
      <c r="AK49" s="197">
        <v>0.84</v>
      </c>
      <c r="AL49" s="197">
        <v>0</v>
      </c>
      <c r="AM49" s="197">
        <v>0</v>
      </c>
      <c r="AN49" s="197">
        <v>0</v>
      </c>
      <c r="AO49" s="197">
        <v>21.89</v>
      </c>
      <c r="AP49" s="197">
        <v>0</v>
      </c>
      <c r="AQ49" s="197">
        <v>0</v>
      </c>
      <c r="AR49" s="197">
        <v>0</v>
      </c>
      <c r="AS49" s="197">
        <v>0</v>
      </c>
      <c r="AT49" s="197">
        <v>0</v>
      </c>
      <c r="AU49" s="197">
        <v>0</v>
      </c>
      <c r="AV49" s="197">
        <v>0</v>
      </c>
      <c r="AW49" s="197">
        <v>0</v>
      </c>
      <c r="AX49" s="197">
        <v>0</v>
      </c>
      <c r="AY49" s="197">
        <v>0</v>
      </c>
    </row>
    <row r="50" spans="1:51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0</v>
      </c>
      <c r="H50" s="197">
        <v>0</v>
      </c>
      <c r="I50" s="197">
        <v>0</v>
      </c>
      <c r="J50" s="197">
        <v>0</v>
      </c>
      <c r="K50" s="197">
        <v>0</v>
      </c>
      <c r="L50" s="197">
        <v>0</v>
      </c>
      <c r="M50" s="197">
        <v>0</v>
      </c>
      <c r="N50" s="197">
        <v>0</v>
      </c>
      <c r="O50" s="197">
        <v>0</v>
      </c>
      <c r="P50" s="197">
        <v>0</v>
      </c>
      <c r="Q50" s="197">
        <v>0</v>
      </c>
      <c r="R50" s="197">
        <v>0</v>
      </c>
      <c r="S50" s="197">
        <v>0</v>
      </c>
      <c r="T50" s="197">
        <v>0</v>
      </c>
      <c r="U50" s="197">
        <v>0</v>
      </c>
      <c r="V50" s="197">
        <v>0</v>
      </c>
      <c r="W50" s="197">
        <v>0</v>
      </c>
      <c r="X50" s="197">
        <v>0</v>
      </c>
      <c r="Y50" s="197">
        <v>0</v>
      </c>
      <c r="Z50" s="197">
        <v>0</v>
      </c>
      <c r="AA50" s="197">
        <v>0</v>
      </c>
      <c r="AB50" s="197">
        <v>0</v>
      </c>
      <c r="AC50" s="197">
        <v>0</v>
      </c>
      <c r="AD50" s="197">
        <v>0</v>
      </c>
      <c r="AE50" s="197">
        <v>0</v>
      </c>
      <c r="AF50" s="197">
        <v>0</v>
      </c>
      <c r="AG50" s="197">
        <v>6.58</v>
      </c>
      <c r="AH50" s="197">
        <v>0</v>
      </c>
      <c r="AI50" s="197">
        <v>3.33</v>
      </c>
      <c r="AJ50" s="197">
        <v>0</v>
      </c>
      <c r="AK50" s="197">
        <v>0.84</v>
      </c>
      <c r="AL50" s="197">
        <v>0</v>
      </c>
      <c r="AM50" s="197">
        <v>0</v>
      </c>
      <c r="AN50" s="197">
        <v>0</v>
      </c>
      <c r="AO50" s="197">
        <v>21.89</v>
      </c>
      <c r="AP50" s="197">
        <v>0</v>
      </c>
      <c r="AQ50" s="197">
        <v>0</v>
      </c>
      <c r="AR50" s="197">
        <v>0</v>
      </c>
      <c r="AS50" s="197">
        <v>0</v>
      </c>
      <c r="AT50" s="197">
        <v>0</v>
      </c>
      <c r="AU50" s="197">
        <v>0</v>
      </c>
      <c r="AV50" s="197">
        <v>0</v>
      </c>
      <c r="AW50" s="197">
        <v>0</v>
      </c>
      <c r="AX50" s="197">
        <v>0</v>
      </c>
      <c r="AY50" s="197">
        <v>0</v>
      </c>
    </row>
    <row r="51" spans="1:51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197">
        <v>0</v>
      </c>
      <c r="I51" s="197">
        <v>0</v>
      </c>
      <c r="J51" s="197">
        <v>0</v>
      </c>
      <c r="K51" s="197">
        <v>0</v>
      </c>
      <c r="L51" s="197">
        <v>0</v>
      </c>
      <c r="M51" s="197">
        <v>0</v>
      </c>
      <c r="N51" s="197">
        <v>0</v>
      </c>
      <c r="O51" s="197">
        <v>0</v>
      </c>
      <c r="P51" s="197">
        <v>0</v>
      </c>
      <c r="Q51" s="197">
        <v>0</v>
      </c>
      <c r="R51" s="197">
        <v>0</v>
      </c>
      <c r="S51" s="197">
        <v>0</v>
      </c>
      <c r="T51" s="197">
        <v>0</v>
      </c>
      <c r="U51" s="197">
        <v>0</v>
      </c>
      <c r="V51" s="197">
        <v>0</v>
      </c>
      <c r="W51" s="197">
        <v>0</v>
      </c>
      <c r="X51" s="197">
        <v>0</v>
      </c>
      <c r="Y51" s="197">
        <v>0</v>
      </c>
      <c r="Z51" s="197">
        <v>0</v>
      </c>
      <c r="AA51" s="197">
        <v>0</v>
      </c>
      <c r="AB51" s="197">
        <v>0</v>
      </c>
      <c r="AC51" s="197">
        <v>0</v>
      </c>
      <c r="AD51" s="197">
        <v>0</v>
      </c>
      <c r="AE51" s="197">
        <v>0</v>
      </c>
      <c r="AF51" s="197">
        <v>0</v>
      </c>
      <c r="AG51" s="197">
        <v>6.72</v>
      </c>
      <c r="AH51" s="197">
        <v>0</v>
      </c>
      <c r="AI51" s="197">
        <v>3.33</v>
      </c>
      <c r="AJ51" s="197">
        <v>0</v>
      </c>
      <c r="AK51" s="197">
        <v>0.84</v>
      </c>
      <c r="AL51" s="197">
        <v>0</v>
      </c>
      <c r="AM51" s="197">
        <v>0</v>
      </c>
      <c r="AN51" s="197">
        <v>0</v>
      </c>
      <c r="AO51" s="197">
        <v>21.89</v>
      </c>
      <c r="AP51" s="197">
        <v>0</v>
      </c>
      <c r="AQ51" s="197">
        <v>0</v>
      </c>
      <c r="AR51" s="197">
        <v>0</v>
      </c>
      <c r="AS51" s="197">
        <v>0</v>
      </c>
      <c r="AT51" s="197">
        <v>0</v>
      </c>
      <c r="AU51" s="197">
        <v>0</v>
      </c>
      <c r="AV51" s="197">
        <v>0</v>
      </c>
      <c r="AW51" s="197">
        <v>0</v>
      </c>
      <c r="AX51" s="197">
        <v>0</v>
      </c>
      <c r="AY51" s="197">
        <v>0</v>
      </c>
    </row>
    <row r="52" spans="1:51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0</v>
      </c>
      <c r="H52" s="197">
        <v>0</v>
      </c>
      <c r="I52" s="197">
        <v>0</v>
      </c>
      <c r="J52" s="197">
        <v>0</v>
      </c>
      <c r="K52" s="197">
        <v>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7">
        <v>0</v>
      </c>
      <c r="Y52" s="197">
        <v>0</v>
      </c>
      <c r="Z52" s="197">
        <v>0</v>
      </c>
      <c r="AA52" s="197">
        <v>0</v>
      </c>
      <c r="AB52" s="197">
        <v>0</v>
      </c>
      <c r="AC52" s="197">
        <v>0</v>
      </c>
      <c r="AD52" s="197">
        <v>0</v>
      </c>
      <c r="AE52" s="197">
        <v>0</v>
      </c>
      <c r="AF52" s="197">
        <v>0</v>
      </c>
      <c r="AG52" s="197">
        <v>6.94</v>
      </c>
      <c r="AH52" s="197">
        <v>0</v>
      </c>
      <c r="AI52" s="197">
        <v>3.33</v>
      </c>
      <c r="AJ52" s="197">
        <v>0</v>
      </c>
      <c r="AK52" s="197">
        <v>0.84</v>
      </c>
      <c r="AL52" s="197">
        <v>0</v>
      </c>
      <c r="AM52" s="197">
        <v>0</v>
      </c>
      <c r="AN52" s="197">
        <v>0</v>
      </c>
      <c r="AO52" s="197">
        <v>21.89</v>
      </c>
      <c r="AP52" s="197">
        <v>0</v>
      </c>
      <c r="AQ52" s="197">
        <v>0</v>
      </c>
      <c r="AR52" s="197">
        <v>0</v>
      </c>
      <c r="AS52" s="197">
        <v>0</v>
      </c>
      <c r="AT52" s="197">
        <v>0</v>
      </c>
      <c r="AU52" s="197">
        <v>0</v>
      </c>
      <c r="AV52" s="197">
        <v>0</v>
      </c>
      <c r="AW52" s="197">
        <v>0</v>
      </c>
      <c r="AX52" s="197">
        <v>0</v>
      </c>
      <c r="AY52" s="197">
        <v>0</v>
      </c>
    </row>
    <row r="53" spans="1:51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0</v>
      </c>
      <c r="H53" s="197">
        <v>0</v>
      </c>
      <c r="I53" s="197">
        <v>0</v>
      </c>
      <c r="J53" s="197">
        <v>0</v>
      </c>
      <c r="K53" s="197">
        <v>0</v>
      </c>
      <c r="L53" s="197">
        <v>0</v>
      </c>
      <c r="M53" s="197">
        <v>0</v>
      </c>
      <c r="N53" s="197">
        <v>0</v>
      </c>
      <c r="O53" s="197">
        <v>0</v>
      </c>
      <c r="P53" s="197">
        <v>0</v>
      </c>
      <c r="Q53" s="197">
        <v>0</v>
      </c>
      <c r="R53" s="197">
        <v>0</v>
      </c>
      <c r="S53" s="197">
        <v>0</v>
      </c>
      <c r="T53" s="197">
        <v>0</v>
      </c>
      <c r="U53" s="197">
        <v>0</v>
      </c>
      <c r="V53" s="197">
        <v>0</v>
      </c>
      <c r="W53" s="197">
        <v>0</v>
      </c>
      <c r="X53" s="197">
        <v>0</v>
      </c>
      <c r="Y53" s="197">
        <v>0</v>
      </c>
      <c r="Z53" s="197">
        <v>0</v>
      </c>
      <c r="AA53" s="197">
        <v>0</v>
      </c>
      <c r="AB53" s="197">
        <v>0</v>
      </c>
      <c r="AC53" s="197">
        <v>0</v>
      </c>
      <c r="AD53" s="197">
        <v>0</v>
      </c>
      <c r="AE53" s="197">
        <v>0</v>
      </c>
      <c r="AF53" s="197">
        <v>0</v>
      </c>
      <c r="AG53" s="197">
        <v>6.94</v>
      </c>
      <c r="AH53" s="197">
        <v>0</v>
      </c>
      <c r="AI53" s="197">
        <v>3.33</v>
      </c>
      <c r="AJ53" s="197">
        <v>0</v>
      </c>
      <c r="AK53" s="197">
        <v>0.84</v>
      </c>
      <c r="AL53" s="197">
        <v>0</v>
      </c>
      <c r="AM53" s="197">
        <v>0</v>
      </c>
      <c r="AN53" s="197">
        <v>0</v>
      </c>
      <c r="AO53" s="197">
        <v>21.89</v>
      </c>
      <c r="AP53" s="197">
        <v>0</v>
      </c>
      <c r="AQ53" s="197">
        <v>0</v>
      </c>
      <c r="AR53" s="197">
        <v>0</v>
      </c>
      <c r="AS53" s="197">
        <v>0</v>
      </c>
      <c r="AT53" s="197">
        <v>0</v>
      </c>
      <c r="AU53" s="197">
        <v>0</v>
      </c>
      <c r="AV53" s="197">
        <v>0</v>
      </c>
      <c r="AW53" s="197">
        <v>0</v>
      </c>
      <c r="AX53" s="197">
        <v>0</v>
      </c>
      <c r="AY53" s="197">
        <v>0</v>
      </c>
    </row>
    <row r="54" spans="1:51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0</v>
      </c>
      <c r="H54" s="197">
        <v>0</v>
      </c>
      <c r="I54" s="197">
        <v>0</v>
      </c>
      <c r="J54" s="197">
        <v>0</v>
      </c>
      <c r="K54" s="197">
        <v>0</v>
      </c>
      <c r="L54" s="197">
        <v>0</v>
      </c>
      <c r="M54" s="197">
        <v>0</v>
      </c>
      <c r="N54" s="197">
        <v>0</v>
      </c>
      <c r="O54" s="197">
        <v>0</v>
      </c>
      <c r="P54" s="197">
        <v>0</v>
      </c>
      <c r="Q54" s="197">
        <v>0</v>
      </c>
      <c r="R54" s="197">
        <v>0</v>
      </c>
      <c r="S54" s="197">
        <v>0</v>
      </c>
      <c r="T54" s="197">
        <v>0</v>
      </c>
      <c r="U54" s="197">
        <v>0</v>
      </c>
      <c r="V54" s="197">
        <v>0</v>
      </c>
      <c r="W54" s="197">
        <v>0</v>
      </c>
      <c r="X54" s="197">
        <v>0</v>
      </c>
      <c r="Y54" s="197">
        <v>0</v>
      </c>
      <c r="Z54" s="197">
        <v>0</v>
      </c>
      <c r="AA54" s="197">
        <v>0</v>
      </c>
      <c r="AB54" s="197">
        <v>0</v>
      </c>
      <c r="AC54" s="197">
        <v>0</v>
      </c>
      <c r="AD54" s="197">
        <v>0</v>
      </c>
      <c r="AE54" s="197">
        <v>0</v>
      </c>
      <c r="AF54" s="197">
        <v>0</v>
      </c>
      <c r="AG54" s="197">
        <v>6.94</v>
      </c>
      <c r="AH54" s="197">
        <v>0</v>
      </c>
      <c r="AI54" s="197">
        <v>3.33</v>
      </c>
      <c r="AJ54" s="197">
        <v>0</v>
      </c>
      <c r="AK54" s="197">
        <v>0.84</v>
      </c>
      <c r="AL54" s="197">
        <v>0</v>
      </c>
      <c r="AM54" s="197">
        <v>0</v>
      </c>
      <c r="AN54" s="197">
        <v>0</v>
      </c>
      <c r="AO54" s="197">
        <v>21.89</v>
      </c>
      <c r="AP54" s="197">
        <v>0</v>
      </c>
      <c r="AQ54" s="197">
        <v>0</v>
      </c>
      <c r="AR54" s="197">
        <v>0</v>
      </c>
      <c r="AS54" s="197">
        <v>0</v>
      </c>
      <c r="AT54" s="197">
        <v>0</v>
      </c>
      <c r="AU54" s="197">
        <v>0</v>
      </c>
      <c r="AV54" s="197">
        <v>0</v>
      </c>
      <c r="AW54" s="197">
        <v>0</v>
      </c>
      <c r="AX54" s="197">
        <v>0</v>
      </c>
      <c r="AY54" s="197">
        <v>0</v>
      </c>
    </row>
    <row r="55" spans="1:51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0</v>
      </c>
      <c r="H55" s="197">
        <v>0</v>
      </c>
      <c r="I55" s="197">
        <v>0</v>
      </c>
      <c r="J55" s="197">
        <v>0</v>
      </c>
      <c r="K55" s="197">
        <v>0</v>
      </c>
      <c r="L55" s="197">
        <v>0</v>
      </c>
      <c r="M55" s="197">
        <v>0</v>
      </c>
      <c r="N55" s="197">
        <v>0</v>
      </c>
      <c r="O55" s="197">
        <v>0</v>
      </c>
      <c r="P55" s="197">
        <v>0</v>
      </c>
      <c r="Q55" s="197">
        <v>0</v>
      </c>
      <c r="R55" s="197">
        <v>0</v>
      </c>
      <c r="S55" s="197">
        <v>0</v>
      </c>
      <c r="T55" s="197">
        <v>0</v>
      </c>
      <c r="U55" s="197">
        <v>0</v>
      </c>
      <c r="V55" s="197">
        <v>0</v>
      </c>
      <c r="W55" s="197">
        <v>0</v>
      </c>
      <c r="X55" s="197">
        <v>0</v>
      </c>
      <c r="Y55" s="197">
        <v>0</v>
      </c>
      <c r="Z55" s="197">
        <v>0</v>
      </c>
      <c r="AA55" s="197">
        <v>0</v>
      </c>
      <c r="AB55" s="197">
        <v>0</v>
      </c>
      <c r="AC55" s="197">
        <v>0</v>
      </c>
      <c r="AD55" s="197">
        <v>0</v>
      </c>
      <c r="AE55" s="197">
        <v>0</v>
      </c>
      <c r="AF55" s="197">
        <v>0</v>
      </c>
      <c r="AG55" s="197">
        <v>6.94</v>
      </c>
      <c r="AH55" s="197">
        <v>0</v>
      </c>
      <c r="AI55" s="197">
        <v>3.33</v>
      </c>
      <c r="AJ55" s="197">
        <v>0</v>
      </c>
      <c r="AK55" s="197">
        <v>0.84</v>
      </c>
      <c r="AL55" s="197">
        <v>0</v>
      </c>
      <c r="AM55" s="197">
        <v>0</v>
      </c>
      <c r="AN55" s="197">
        <v>0</v>
      </c>
      <c r="AO55" s="197">
        <v>21.89</v>
      </c>
      <c r="AP55" s="197">
        <v>0</v>
      </c>
      <c r="AQ55" s="197">
        <v>0</v>
      </c>
      <c r="AR55" s="197">
        <v>0</v>
      </c>
      <c r="AS55" s="197">
        <v>0</v>
      </c>
      <c r="AT55" s="197">
        <v>0</v>
      </c>
      <c r="AU55" s="197">
        <v>0</v>
      </c>
      <c r="AV55" s="197">
        <v>0</v>
      </c>
      <c r="AW55" s="197">
        <v>0</v>
      </c>
      <c r="AX55" s="197">
        <v>0</v>
      </c>
      <c r="AY55" s="197">
        <v>0</v>
      </c>
    </row>
    <row r="56" spans="1:51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0</v>
      </c>
      <c r="H56" s="197">
        <v>0</v>
      </c>
      <c r="I56" s="197">
        <v>0</v>
      </c>
      <c r="J56" s="197">
        <v>0</v>
      </c>
      <c r="K56" s="197">
        <v>0</v>
      </c>
      <c r="L56" s="197">
        <v>0</v>
      </c>
      <c r="M56" s="197">
        <v>0</v>
      </c>
      <c r="N56" s="197">
        <v>0</v>
      </c>
      <c r="O56" s="197">
        <v>0</v>
      </c>
      <c r="P56" s="197">
        <v>0</v>
      </c>
      <c r="Q56" s="197">
        <v>0</v>
      </c>
      <c r="R56" s="197">
        <v>0</v>
      </c>
      <c r="S56" s="197">
        <v>0</v>
      </c>
      <c r="T56" s="197">
        <v>0</v>
      </c>
      <c r="U56" s="197">
        <v>0</v>
      </c>
      <c r="V56" s="197">
        <v>0</v>
      </c>
      <c r="W56" s="197">
        <v>0</v>
      </c>
      <c r="X56" s="197">
        <v>0</v>
      </c>
      <c r="Y56" s="197">
        <v>0</v>
      </c>
      <c r="Z56" s="197">
        <v>0</v>
      </c>
      <c r="AA56" s="197">
        <v>0</v>
      </c>
      <c r="AB56" s="197">
        <v>0</v>
      </c>
      <c r="AC56" s="197">
        <v>0</v>
      </c>
      <c r="AD56" s="197">
        <v>0</v>
      </c>
      <c r="AE56" s="197">
        <v>0</v>
      </c>
      <c r="AF56" s="197">
        <v>0</v>
      </c>
      <c r="AG56" s="197">
        <v>6.94</v>
      </c>
      <c r="AH56" s="197">
        <v>0</v>
      </c>
      <c r="AI56" s="197">
        <v>3.33</v>
      </c>
      <c r="AJ56" s="197">
        <v>0</v>
      </c>
      <c r="AK56" s="197">
        <v>0.84</v>
      </c>
      <c r="AL56" s="197">
        <v>0</v>
      </c>
      <c r="AM56" s="197">
        <v>0</v>
      </c>
      <c r="AN56" s="197">
        <v>0</v>
      </c>
      <c r="AO56" s="197">
        <v>21.89</v>
      </c>
      <c r="AP56" s="197">
        <v>0</v>
      </c>
      <c r="AQ56" s="197">
        <v>0</v>
      </c>
      <c r="AR56" s="197">
        <v>0</v>
      </c>
      <c r="AS56" s="197">
        <v>0</v>
      </c>
      <c r="AT56" s="197">
        <v>0</v>
      </c>
      <c r="AU56" s="197">
        <v>0</v>
      </c>
      <c r="AV56" s="197">
        <v>0</v>
      </c>
      <c r="AW56" s="197">
        <v>0</v>
      </c>
      <c r="AX56" s="197">
        <v>0</v>
      </c>
      <c r="AY56" s="197">
        <v>0</v>
      </c>
    </row>
    <row r="57" spans="1:51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0</v>
      </c>
      <c r="H57" s="197">
        <v>0</v>
      </c>
      <c r="I57" s="197">
        <v>0</v>
      </c>
      <c r="J57" s="197">
        <v>0</v>
      </c>
      <c r="K57" s="197">
        <v>0</v>
      </c>
      <c r="L57" s="197">
        <v>0</v>
      </c>
      <c r="M57" s="197">
        <v>0</v>
      </c>
      <c r="N57" s="197">
        <v>0</v>
      </c>
      <c r="O57" s="197">
        <v>0</v>
      </c>
      <c r="P57" s="197">
        <v>0</v>
      </c>
      <c r="Q57" s="197">
        <v>0</v>
      </c>
      <c r="R57" s="197">
        <v>0</v>
      </c>
      <c r="S57" s="197">
        <v>0</v>
      </c>
      <c r="T57" s="197">
        <v>0</v>
      </c>
      <c r="U57" s="197">
        <v>0</v>
      </c>
      <c r="V57" s="197">
        <v>0</v>
      </c>
      <c r="W57" s="197">
        <v>0</v>
      </c>
      <c r="X57" s="197">
        <v>0</v>
      </c>
      <c r="Y57" s="197">
        <v>0</v>
      </c>
      <c r="Z57" s="197">
        <v>0</v>
      </c>
      <c r="AA57" s="197">
        <v>0</v>
      </c>
      <c r="AB57" s="197">
        <v>0</v>
      </c>
      <c r="AC57" s="197">
        <v>0</v>
      </c>
      <c r="AD57" s="197">
        <v>0</v>
      </c>
      <c r="AE57" s="197">
        <v>0</v>
      </c>
      <c r="AF57" s="197">
        <v>0</v>
      </c>
      <c r="AG57" s="197">
        <v>6.94</v>
      </c>
      <c r="AH57" s="197">
        <v>0</v>
      </c>
      <c r="AI57" s="197">
        <v>3.33</v>
      </c>
      <c r="AJ57" s="197">
        <v>0</v>
      </c>
      <c r="AK57" s="197">
        <v>0.84</v>
      </c>
      <c r="AL57" s="197">
        <v>0</v>
      </c>
      <c r="AM57" s="197">
        <v>0</v>
      </c>
      <c r="AN57" s="197">
        <v>0</v>
      </c>
      <c r="AO57" s="197">
        <v>21.89</v>
      </c>
      <c r="AP57" s="197">
        <v>0</v>
      </c>
      <c r="AQ57" s="197">
        <v>0</v>
      </c>
      <c r="AR57" s="197">
        <v>0</v>
      </c>
      <c r="AS57" s="197">
        <v>0</v>
      </c>
      <c r="AT57" s="197">
        <v>0</v>
      </c>
      <c r="AU57" s="197">
        <v>0</v>
      </c>
      <c r="AV57" s="197">
        <v>0</v>
      </c>
      <c r="AW57" s="197">
        <v>0</v>
      </c>
      <c r="AX57" s="197">
        <v>0</v>
      </c>
      <c r="AY57" s="197">
        <v>0</v>
      </c>
    </row>
    <row r="58" spans="1:51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0</v>
      </c>
      <c r="H58" s="197">
        <v>0</v>
      </c>
      <c r="I58" s="197">
        <v>0</v>
      </c>
      <c r="J58" s="197">
        <v>0</v>
      </c>
      <c r="K58" s="197">
        <v>0</v>
      </c>
      <c r="L58" s="197">
        <v>0</v>
      </c>
      <c r="M58" s="197">
        <v>0</v>
      </c>
      <c r="N58" s="197">
        <v>0</v>
      </c>
      <c r="O58" s="197">
        <v>0</v>
      </c>
      <c r="P58" s="197">
        <v>0</v>
      </c>
      <c r="Q58" s="197">
        <v>0</v>
      </c>
      <c r="R58" s="197">
        <v>0</v>
      </c>
      <c r="S58" s="197">
        <v>0</v>
      </c>
      <c r="T58" s="197">
        <v>0</v>
      </c>
      <c r="U58" s="197">
        <v>0</v>
      </c>
      <c r="V58" s="197">
        <v>0</v>
      </c>
      <c r="W58" s="197">
        <v>0</v>
      </c>
      <c r="X58" s="197">
        <v>0</v>
      </c>
      <c r="Y58" s="197">
        <v>0</v>
      </c>
      <c r="Z58" s="197">
        <v>0</v>
      </c>
      <c r="AA58" s="197">
        <v>0</v>
      </c>
      <c r="AB58" s="197">
        <v>0</v>
      </c>
      <c r="AC58" s="197">
        <v>0</v>
      </c>
      <c r="AD58" s="197">
        <v>0</v>
      </c>
      <c r="AE58" s="197">
        <v>0</v>
      </c>
      <c r="AF58" s="197">
        <v>0</v>
      </c>
      <c r="AG58" s="197">
        <v>6.94</v>
      </c>
      <c r="AH58" s="197">
        <v>0</v>
      </c>
      <c r="AI58" s="197">
        <v>3.33</v>
      </c>
      <c r="AJ58" s="197">
        <v>0</v>
      </c>
      <c r="AK58" s="197">
        <v>0.84</v>
      </c>
      <c r="AL58" s="197">
        <v>0</v>
      </c>
      <c r="AM58" s="197">
        <v>0</v>
      </c>
      <c r="AN58" s="197">
        <v>0</v>
      </c>
      <c r="AO58" s="197">
        <v>21.89</v>
      </c>
      <c r="AP58" s="197">
        <v>0</v>
      </c>
      <c r="AQ58" s="197">
        <v>0</v>
      </c>
      <c r="AR58" s="197">
        <v>0</v>
      </c>
      <c r="AS58" s="197">
        <v>0</v>
      </c>
      <c r="AT58" s="197">
        <v>0</v>
      </c>
      <c r="AU58" s="197">
        <v>0</v>
      </c>
      <c r="AV58" s="197">
        <v>0</v>
      </c>
      <c r="AW58" s="197">
        <v>0</v>
      </c>
      <c r="AX58" s="197">
        <v>0</v>
      </c>
      <c r="AY58" s="197">
        <v>0</v>
      </c>
    </row>
    <row r="59" spans="1:51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0</v>
      </c>
      <c r="H59" s="197">
        <v>0</v>
      </c>
      <c r="I59" s="197">
        <v>0</v>
      </c>
      <c r="J59" s="197">
        <v>0</v>
      </c>
      <c r="K59" s="197">
        <v>0</v>
      </c>
      <c r="L59" s="197">
        <v>0</v>
      </c>
      <c r="M59" s="197">
        <v>0</v>
      </c>
      <c r="N59" s="197">
        <v>0</v>
      </c>
      <c r="O59" s="197">
        <v>0</v>
      </c>
      <c r="P59" s="197">
        <v>0</v>
      </c>
      <c r="Q59" s="197">
        <v>0</v>
      </c>
      <c r="R59" s="197">
        <v>0</v>
      </c>
      <c r="S59" s="197">
        <v>0</v>
      </c>
      <c r="T59" s="197">
        <v>0</v>
      </c>
      <c r="U59" s="197">
        <v>0</v>
      </c>
      <c r="V59" s="197">
        <v>0</v>
      </c>
      <c r="W59" s="197">
        <v>0</v>
      </c>
      <c r="X59" s="197">
        <v>0</v>
      </c>
      <c r="Y59" s="197">
        <v>0</v>
      </c>
      <c r="Z59" s="197">
        <v>0</v>
      </c>
      <c r="AA59" s="197">
        <v>0</v>
      </c>
      <c r="AB59" s="197">
        <v>0</v>
      </c>
      <c r="AC59" s="197">
        <v>0</v>
      </c>
      <c r="AD59" s="197">
        <v>0</v>
      </c>
      <c r="AE59" s="197">
        <v>0</v>
      </c>
      <c r="AF59" s="197">
        <v>0</v>
      </c>
      <c r="AG59" s="197">
        <v>7.12</v>
      </c>
      <c r="AH59" s="197">
        <v>0</v>
      </c>
      <c r="AI59" s="197">
        <v>3.33</v>
      </c>
      <c r="AJ59" s="197">
        <v>0</v>
      </c>
      <c r="AK59" s="197">
        <v>0.84</v>
      </c>
      <c r="AL59" s="197">
        <v>0</v>
      </c>
      <c r="AM59" s="197">
        <v>0</v>
      </c>
      <c r="AN59" s="197">
        <v>0</v>
      </c>
      <c r="AO59" s="197">
        <v>21.89</v>
      </c>
      <c r="AP59" s="197">
        <v>0</v>
      </c>
      <c r="AQ59" s="197">
        <v>0</v>
      </c>
      <c r="AR59" s="197">
        <v>0</v>
      </c>
      <c r="AS59" s="197">
        <v>0</v>
      </c>
      <c r="AT59" s="197">
        <v>0</v>
      </c>
      <c r="AU59" s="197">
        <v>0</v>
      </c>
      <c r="AV59" s="197">
        <v>0</v>
      </c>
      <c r="AW59" s="197">
        <v>0</v>
      </c>
      <c r="AX59" s="197">
        <v>0</v>
      </c>
      <c r="AY59" s="197">
        <v>0</v>
      </c>
    </row>
    <row r="60" spans="1:51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0</v>
      </c>
      <c r="H60" s="197">
        <v>0</v>
      </c>
      <c r="I60" s="197">
        <v>0</v>
      </c>
      <c r="J60" s="197">
        <v>0</v>
      </c>
      <c r="K60" s="197">
        <v>0</v>
      </c>
      <c r="L60" s="197">
        <v>0</v>
      </c>
      <c r="M60" s="197">
        <v>0</v>
      </c>
      <c r="N60" s="197">
        <v>0</v>
      </c>
      <c r="O60" s="197">
        <v>0</v>
      </c>
      <c r="P60" s="197">
        <v>0</v>
      </c>
      <c r="Q60" s="197">
        <v>0</v>
      </c>
      <c r="R60" s="197">
        <v>0</v>
      </c>
      <c r="S60" s="197">
        <v>0</v>
      </c>
      <c r="T60" s="197">
        <v>0</v>
      </c>
      <c r="U60" s="197">
        <v>0</v>
      </c>
      <c r="V60" s="197">
        <v>0</v>
      </c>
      <c r="W60" s="197">
        <v>0</v>
      </c>
      <c r="X60" s="197">
        <v>0</v>
      </c>
      <c r="Y60" s="197">
        <v>0</v>
      </c>
      <c r="Z60" s="197">
        <v>0</v>
      </c>
      <c r="AA60" s="197">
        <v>0</v>
      </c>
      <c r="AB60" s="197">
        <v>0</v>
      </c>
      <c r="AC60" s="197">
        <v>0</v>
      </c>
      <c r="AD60" s="197">
        <v>0</v>
      </c>
      <c r="AE60" s="197">
        <v>0</v>
      </c>
      <c r="AF60" s="197">
        <v>0</v>
      </c>
      <c r="AG60" s="197">
        <v>7.12</v>
      </c>
      <c r="AH60" s="197">
        <v>0</v>
      </c>
      <c r="AI60" s="197">
        <v>3.33</v>
      </c>
      <c r="AJ60" s="197">
        <v>0</v>
      </c>
      <c r="AK60" s="197">
        <v>0.84</v>
      </c>
      <c r="AL60" s="197">
        <v>0</v>
      </c>
      <c r="AM60" s="197">
        <v>0</v>
      </c>
      <c r="AN60" s="197">
        <v>0</v>
      </c>
      <c r="AO60" s="197">
        <v>21.89</v>
      </c>
      <c r="AP60" s="197">
        <v>0</v>
      </c>
      <c r="AQ60" s="197">
        <v>0</v>
      </c>
      <c r="AR60" s="197">
        <v>0</v>
      </c>
      <c r="AS60" s="197">
        <v>0</v>
      </c>
      <c r="AT60" s="197">
        <v>0</v>
      </c>
      <c r="AU60" s="197">
        <v>0</v>
      </c>
      <c r="AV60" s="197">
        <v>0</v>
      </c>
      <c r="AW60" s="197">
        <v>0</v>
      </c>
      <c r="AX60" s="197">
        <v>0</v>
      </c>
      <c r="AY60" s="197">
        <v>0</v>
      </c>
    </row>
    <row r="61" spans="1:51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0</v>
      </c>
      <c r="H61" s="197">
        <v>0</v>
      </c>
      <c r="I61" s="197">
        <v>0</v>
      </c>
      <c r="J61" s="197">
        <v>0</v>
      </c>
      <c r="K61" s="197">
        <v>0</v>
      </c>
      <c r="L61" s="197">
        <v>0</v>
      </c>
      <c r="M61" s="197">
        <v>0</v>
      </c>
      <c r="N61" s="197">
        <v>0</v>
      </c>
      <c r="O61" s="197">
        <v>0</v>
      </c>
      <c r="P61" s="197">
        <v>0</v>
      </c>
      <c r="Q61" s="197">
        <v>0</v>
      </c>
      <c r="R61" s="197">
        <v>0</v>
      </c>
      <c r="S61" s="197">
        <v>0</v>
      </c>
      <c r="T61" s="197">
        <v>0</v>
      </c>
      <c r="U61" s="197">
        <v>0</v>
      </c>
      <c r="V61" s="197">
        <v>0</v>
      </c>
      <c r="W61" s="197">
        <v>0</v>
      </c>
      <c r="X61" s="197">
        <v>0</v>
      </c>
      <c r="Y61" s="197">
        <v>0</v>
      </c>
      <c r="Z61" s="197">
        <v>0</v>
      </c>
      <c r="AA61" s="197">
        <v>0</v>
      </c>
      <c r="AB61" s="197">
        <v>0</v>
      </c>
      <c r="AC61" s="197">
        <v>0</v>
      </c>
      <c r="AD61" s="197">
        <v>0</v>
      </c>
      <c r="AE61" s="197">
        <v>0</v>
      </c>
      <c r="AF61" s="197">
        <v>0</v>
      </c>
      <c r="AG61" s="197">
        <v>7.12</v>
      </c>
      <c r="AH61" s="197">
        <v>0</v>
      </c>
      <c r="AI61" s="197">
        <v>3.33</v>
      </c>
      <c r="AJ61" s="197">
        <v>0</v>
      </c>
      <c r="AK61" s="197">
        <v>0.84</v>
      </c>
      <c r="AL61" s="197">
        <v>0</v>
      </c>
      <c r="AM61" s="197">
        <v>0</v>
      </c>
      <c r="AN61" s="197">
        <v>0</v>
      </c>
      <c r="AO61" s="197">
        <v>21.89</v>
      </c>
      <c r="AP61" s="197">
        <v>0</v>
      </c>
      <c r="AQ61" s="197">
        <v>0</v>
      </c>
      <c r="AR61" s="197">
        <v>0</v>
      </c>
      <c r="AS61" s="197">
        <v>0</v>
      </c>
      <c r="AT61" s="197">
        <v>0</v>
      </c>
      <c r="AU61" s="197">
        <v>0</v>
      </c>
      <c r="AV61" s="197">
        <v>0</v>
      </c>
      <c r="AW61" s="197">
        <v>0</v>
      </c>
      <c r="AX61" s="197">
        <v>0</v>
      </c>
      <c r="AY61" s="197">
        <v>0</v>
      </c>
    </row>
    <row r="62" spans="1:51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0</v>
      </c>
      <c r="H62" s="197">
        <v>0</v>
      </c>
      <c r="I62" s="197">
        <v>0</v>
      </c>
      <c r="J62" s="197">
        <v>0</v>
      </c>
      <c r="K62" s="197">
        <v>0</v>
      </c>
      <c r="L62" s="197">
        <v>0</v>
      </c>
      <c r="M62" s="197">
        <v>0</v>
      </c>
      <c r="N62" s="197">
        <v>0</v>
      </c>
      <c r="O62" s="197">
        <v>0</v>
      </c>
      <c r="P62" s="197">
        <v>0</v>
      </c>
      <c r="Q62" s="197">
        <v>0</v>
      </c>
      <c r="R62" s="197">
        <v>0</v>
      </c>
      <c r="S62" s="197">
        <v>0</v>
      </c>
      <c r="T62" s="197">
        <v>0</v>
      </c>
      <c r="U62" s="197">
        <v>0</v>
      </c>
      <c r="V62" s="197">
        <v>0</v>
      </c>
      <c r="W62" s="197">
        <v>0</v>
      </c>
      <c r="X62" s="197">
        <v>0</v>
      </c>
      <c r="Y62" s="197">
        <v>0</v>
      </c>
      <c r="Z62" s="197">
        <v>0</v>
      </c>
      <c r="AA62" s="197">
        <v>0</v>
      </c>
      <c r="AB62" s="197">
        <v>0</v>
      </c>
      <c r="AC62" s="197">
        <v>0</v>
      </c>
      <c r="AD62" s="197">
        <v>0</v>
      </c>
      <c r="AE62" s="197">
        <v>0</v>
      </c>
      <c r="AF62" s="197">
        <v>0</v>
      </c>
      <c r="AG62" s="197">
        <v>7.12</v>
      </c>
      <c r="AH62" s="197">
        <v>0</v>
      </c>
      <c r="AI62" s="197">
        <v>3.33</v>
      </c>
      <c r="AJ62" s="197">
        <v>0</v>
      </c>
      <c r="AK62" s="197">
        <v>0.84</v>
      </c>
      <c r="AL62" s="197">
        <v>0</v>
      </c>
      <c r="AM62" s="197">
        <v>0</v>
      </c>
      <c r="AN62" s="197">
        <v>0</v>
      </c>
      <c r="AO62" s="197">
        <v>21.89</v>
      </c>
      <c r="AP62" s="197">
        <v>0</v>
      </c>
      <c r="AQ62" s="197">
        <v>0</v>
      </c>
      <c r="AR62" s="197">
        <v>0</v>
      </c>
      <c r="AS62" s="197">
        <v>0</v>
      </c>
      <c r="AT62" s="197">
        <v>0</v>
      </c>
      <c r="AU62" s="197">
        <v>0</v>
      </c>
      <c r="AV62" s="197">
        <v>0</v>
      </c>
      <c r="AW62" s="197">
        <v>0</v>
      </c>
      <c r="AX62" s="197">
        <v>0</v>
      </c>
      <c r="AY62" s="197">
        <v>0</v>
      </c>
    </row>
    <row r="63" spans="1:51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0</v>
      </c>
      <c r="H63" s="197">
        <v>0</v>
      </c>
      <c r="I63" s="197">
        <v>0</v>
      </c>
      <c r="J63" s="197">
        <v>0</v>
      </c>
      <c r="K63" s="197">
        <v>0</v>
      </c>
      <c r="L63" s="197">
        <v>0</v>
      </c>
      <c r="M63" s="197">
        <v>0</v>
      </c>
      <c r="N63" s="197">
        <v>0</v>
      </c>
      <c r="O63" s="197">
        <v>0</v>
      </c>
      <c r="P63" s="197">
        <v>0</v>
      </c>
      <c r="Q63" s="197">
        <v>0</v>
      </c>
      <c r="R63" s="197">
        <v>0</v>
      </c>
      <c r="S63" s="197">
        <v>0</v>
      </c>
      <c r="T63" s="197">
        <v>0</v>
      </c>
      <c r="U63" s="197">
        <v>0</v>
      </c>
      <c r="V63" s="197">
        <v>0</v>
      </c>
      <c r="W63" s="197">
        <v>0</v>
      </c>
      <c r="X63" s="197">
        <v>0</v>
      </c>
      <c r="Y63" s="197">
        <v>0</v>
      </c>
      <c r="Z63" s="197">
        <v>0</v>
      </c>
      <c r="AA63" s="197">
        <v>0</v>
      </c>
      <c r="AB63" s="197">
        <v>0</v>
      </c>
      <c r="AC63" s="197">
        <v>0</v>
      </c>
      <c r="AD63" s="197">
        <v>0</v>
      </c>
      <c r="AE63" s="197">
        <v>0</v>
      </c>
      <c r="AF63" s="197">
        <v>0</v>
      </c>
      <c r="AG63" s="197">
        <v>7.12</v>
      </c>
      <c r="AH63" s="197">
        <v>0</v>
      </c>
      <c r="AI63" s="197">
        <v>3.33</v>
      </c>
      <c r="AJ63" s="197">
        <v>0</v>
      </c>
      <c r="AK63" s="197">
        <v>0.84</v>
      </c>
      <c r="AL63" s="197">
        <v>0</v>
      </c>
      <c r="AM63" s="197">
        <v>0</v>
      </c>
      <c r="AN63" s="197">
        <v>0</v>
      </c>
      <c r="AO63" s="197">
        <v>21.89</v>
      </c>
      <c r="AP63" s="197">
        <v>0</v>
      </c>
      <c r="AQ63" s="197">
        <v>0</v>
      </c>
      <c r="AR63" s="197">
        <v>0</v>
      </c>
      <c r="AS63" s="197">
        <v>0</v>
      </c>
      <c r="AT63" s="197">
        <v>0</v>
      </c>
      <c r="AU63" s="197">
        <v>0</v>
      </c>
      <c r="AV63" s="197">
        <v>0</v>
      </c>
      <c r="AW63" s="197">
        <v>0</v>
      </c>
      <c r="AX63" s="197">
        <v>0</v>
      </c>
      <c r="AY63" s="197">
        <v>0</v>
      </c>
    </row>
    <row r="64" spans="1:51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0</v>
      </c>
      <c r="H64" s="197">
        <v>0</v>
      </c>
      <c r="I64" s="197">
        <v>0</v>
      </c>
      <c r="J64" s="197">
        <v>0</v>
      </c>
      <c r="K64" s="197">
        <v>0</v>
      </c>
      <c r="L64" s="197">
        <v>0</v>
      </c>
      <c r="M64" s="197">
        <v>0</v>
      </c>
      <c r="N64" s="197">
        <v>0</v>
      </c>
      <c r="O64" s="197">
        <v>0</v>
      </c>
      <c r="P64" s="197">
        <v>0</v>
      </c>
      <c r="Q64" s="197">
        <v>0</v>
      </c>
      <c r="R64" s="197">
        <v>0</v>
      </c>
      <c r="S64" s="197">
        <v>0</v>
      </c>
      <c r="T64" s="197">
        <v>0</v>
      </c>
      <c r="U64" s="197">
        <v>0</v>
      </c>
      <c r="V64" s="197">
        <v>0</v>
      </c>
      <c r="W64" s="197">
        <v>0</v>
      </c>
      <c r="X64" s="197">
        <v>0</v>
      </c>
      <c r="Y64" s="197">
        <v>0</v>
      </c>
      <c r="Z64" s="197">
        <v>0</v>
      </c>
      <c r="AA64" s="197">
        <v>0</v>
      </c>
      <c r="AB64" s="197">
        <v>0</v>
      </c>
      <c r="AC64" s="197">
        <v>0</v>
      </c>
      <c r="AD64" s="197">
        <v>0</v>
      </c>
      <c r="AE64" s="197">
        <v>0</v>
      </c>
      <c r="AF64" s="197">
        <v>0</v>
      </c>
      <c r="AG64" s="197">
        <v>7.12</v>
      </c>
      <c r="AH64" s="197">
        <v>0</v>
      </c>
      <c r="AI64" s="197">
        <v>3.33</v>
      </c>
      <c r="AJ64" s="197">
        <v>0</v>
      </c>
      <c r="AK64" s="197">
        <v>0.84</v>
      </c>
      <c r="AL64" s="197">
        <v>0</v>
      </c>
      <c r="AM64" s="197">
        <v>0</v>
      </c>
      <c r="AN64" s="197">
        <v>0</v>
      </c>
      <c r="AO64" s="197">
        <v>21.89</v>
      </c>
      <c r="AP64" s="197">
        <v>0</v>
      </c>
      <c r="AQ64" s="197">
        <v>0</v>
      </c>
      <c r="AR64" s="197">
        <v>0</v>
      </c>
      <c r="AS64" s="197">
        <v>0</v>
      </c>
      <c r="AT64" s="197">
        <v>0</v>
      </c>
      <c r="AU64" s="197">
        <v>0</v>
      </c>
      <c r="AV64" s="197">
        <v>0</v>
      </c>
      <c r="AW64" s="197">
        <v>0</v>
      </c>
      <c r="AX64" s="197">
        <v>0</v>
      </c>
      <c r="AY64" s="197">
        <v>0</v>
      </c>
    </row>
    <row r="65" spans="1:51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0</v>
      </c>
      <c r="H65" s="197">
        <v>0</v>
      </c>
      <c r="I65" s="197">
        <v>0</v>
      </c>
      <c r="J65" s="197">
        <v>0</v>
      </c>
      <c r="K65" s="197">
        <v>0</v>
      </c>
      <c r="L65" s="197">
        <v>0</v>
      </c>
      <c r="M65" s="197">
        <v>0</v>
      </c>
      <c r="N65" s="197">
        <v>0</v>
      </c>
      <c r="O65" s="197">
        <v>0</v>
      </c>
      <c r="P65" s="197">
        <v>0</v>
      </c>
      <c r="Q65" s="197">
        <v>0</v>
      </c>
      <c r="R65" s="197">
        <v>0</v>
      </c>
      <c r="S65" s="197">
        <v>0</v>
      </c>
      <c r="T65" s="197">
        <v>0</v>
      </c>
      <c r="U65" s="197">
        <v>0</v>
      </c>
      <c r="V65" s="197">
        <v>0</v>
      </c>
      <c r="W65" s="197">
        <v>0</v>
      </c>
      <c r="X65" s="197">
        <v>0</v>
      </c>
      <c r="Y65" s="197">
        <v>0</v>
      </c>
      <c r="Z65" s="197">
        <v>0</v>
      </c>
      <c r="AA65" s="197">
        <v>0</v>
      </c>
      <c r="AB65" s="197">
        <v>0</v>
      </c>
      <c r="AC65" s="197">
        <v>0</v>
      </c>
      <c r="AD65" s="197">
        <v>0</v>
      </c>
      <c r="AE65" s="197">
        <v>0</v>
      </c>
      <c r="AF65" s="197">
        <v>0</v>
      </c>
      <c r="AG65" s="197">
        <v>7.12</v>
      </c>
      <c r="AH65" s="197">
        <v>0</v>
      </c>
      <c r="AI65" s="197">
        <v>3.33</v>
      </c>
      <c r="AJ65" s="197">
        <v>0</v>
      </c>
      <c r="AK65" s="197">
        <v>0.84</v>
      </c>
      <c r="AL65" s="197">
        <v>0</v>
      </c>
      <c r="AM65" s="197">
        <v>0</v>
      </c>
      <c r="AN65" s="197">
        <v>0</v>
      </c>
      <c r="AO65" s="197">
        <v>21.89</v>
      </c>
      <c r="AP65" s="197">
        <v>0</v>
      </c>
      <c r="AQ65" s="197">
        <v>0</v>
      </c>
      <c r="AR65" s="197">
        <v>0</v>
      </c>
      <c r="AS65" s="197">
        <v>0</v>
      </c>
      <c r="AT65" s="197">
        <v>0</v>
      </c>
      <c r="AU65" s="197">
        <v>0</v>
      </c>
      <c r="AV65" s="197">
        <v>0</v>
      </c>
      <c r="AW65" s="197">
        <v>0</v>
      </c>
      <c r="AX65" s="197">
        <v>0</v>
      </c>
      <c r="AY65" s="197">
        <v>0</v>
      </c>
    </row>
    <row r="66" spans="1:51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0</v>
      </c>
      <c r="H66" s="197">
        <v>0</v>
      </c>
      <c r="I66" s="197">
        <v>0</v>
      </c>
      <c r="J66" s="197">
        <v>0</v>
      </c>
      <c r="K66" s="197">
        <v>0</v>
      </c>
      <c r="L66" s="197">
        <v>0</v>
      </c>
      <c r="M66" s="197">
        <v>0</v>
      </c>
      <c r="N66" s="197">
        <v>0</v>
      </c>
      <c r="O66" s="197">
        <v>0</v>
      </c>
      <c r="P66" s="197">
        <v>0</v>
      </c>
      <c r="Q66" s="197">
        <v>0</v>
      </c>
      <c r="R66" s="197">
        <v>0</v>
      </c>
      <c r="S66" s="197">
        <v>0</v>
      </c>
      <c r="T66" s="197">
        <v>0</v>
      </c>
      <c r="U66" s="197">
        <v>0</v>
      </c>
      <c r="V66" s="197">
        <v>0</v>
      </c>
      <c r="W66" s="197">
        <v>0</v>
      </c>
      <c r="X66" s="197">
        <v>0</v>
      </c>
      <c r="Y66" s="197">
        <v>0</v>
      </c>
      <c r="Z66" s="197">
        <v>0</v>
      </c>
      <c r="AA66" s="197">
        <v>0</v>
      </c>
      <c r="AB66" s="197">
        <v>0</v>
      </c>
      <c r="AC66" s="197">
        <v>0</v>
      </c>
      <c r="AD66" s="197">
        <v>0</v>
      </c>
      <c r="AE66" s="197">
        <v>0</v>
      </c>
      <c r="AF66" s="197">
        <v>0</v>
      </c>
      <c r="AG66" s="197">
        <v>7.12</v>
      </c>
      <c r="AH66" s="197">
        <v>0</v>
      </c>
      <c r="AI66" s="197">
        <v>3.33</v>
      </c>
      <c r="AJ66" s="197">
        <v>0</v>
      </c>
      <c r="AK66" s="197">
        <v>0.84</v>
      </c>
      <c r="AL66" s="197">
        <v>0</v>
      </c>
      <c r="AM66" s="197">
        <v>0</v>
      </c>
      <c r="AN66" s="197">
        <v>0</v>
      </c>
      <c r="AO66" s="197">
        <v>21.89</v>
      </c>
      <c r="AP66" s="197">
        <v>0</v>
      </c>
      <c r="AQ66" s="197">
        <v>0</v>
      </c>
      <c r="AR66" s="197">
        <v>0</v>
      </c>
      <c r="AS66" s="197">
        <v>0</v>
      </c>
      <c r="AT66" s="197">
        <v>0</v>
      </c>
      <c r="AU66" s="197">
        <v>0</v>
      </c>
      <c r="AV66" s="197">
        <v>0</v>
      </c>
      <c r="AW66" s="197">
        <v>0</v>
      </c>
      <c r="AX66" s="197">
        <v>0</v>
      </c>
      <c r="AY66" s="197">
        <v>0</v>
      </c>
    </row>
    <row r="67" spans="1:51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0</v>
      </c>
      <c r="H67" s="197">
        <v>0</v>
      </c>
      <c r="I67" s="197">
        <v>0</v>
      </c>
      <c r="J67" s="197">
        <v>0</v>
      </c>
      <c r="K67" s="197">
        <v>0</v>
      </c>
      <c r="L67" s="197">
        <v>0</v>
      </c>
      <c r="M67" s="197">
        <v>0</v>
      </c>
      <c r="N67" s="197">
        <v>0</v>
      </c>
      <c r="O67" s="197">
        <v>0</v>
      </c>
      <c r="P67" s="197">
        <v>0</v>
      </c>
      <c r="Q67" s="197">
        <v>0</v>
      </c>
      <c r="R67" s="197">
        <v>0</v>
      </c>
      <c r="S67" s="197">
        <v>0</v>
      </c>
      <c r="T67" s="197">
        <v>0</v>
      </c>
      <c r="U67" s="197">
        <v>0</v>
      </c>
      <c r="V67" s="197">
        <v>0</v>
      </c>
      <c r="W67" s="197">
        <v>0</v>
      </c>
      <c r="X67" s="197">
        <v>0</v>
      </c>
      <c r="Y67" s="197">
        <v>0</v>
      </c>
      <c r="Z67" s="197">
        <v>0</v>
      </c>
      <c r="AA67" s="197">
        <v>0</v>
      </c>
      <c r="AB67" s="197">
        <v>0</v>
      </c>
      <c r="AC67" s="197">
        <v>0</v>
      </c>
      <c r="AD67" s="197">
        <v>0</v>
      </c>
      <c r="AE67" s="197">
        <v>0</v>
      </c>
      <c r="AF67" s="197">
        <v>0</v>
      </c>
      <c r="AG67" s="197">
        <v>7.12</v>
      </c>
      <c r="AH67" s="197">
        <v>0</v>
      </c>
      <c r="AI67" s="197">
        <v>3.33</v>
      </c>
      <c r="AJ67" s="197">
        <v>0</v>
      </c>
      <c r="AK67" s="197">
        <v>0.84</v>
      </c>
      <c r="AL67" s="197">
        <v>0</v>
      </c>
      <c r="AM67" s="197">
        <v>0</v>
      </c>
      <c r="AN67" s="197">
        <v>0</v>
      </c>
      <c r="AO67" s="197">
        <v>21.89</v>
      </c>
      <c r="AP67" s="197">
        <v>0</v>
      </c>
      <c r="AQ67" s="197">
        <v>0</v>
      </c>
      <c r="AR67" s="197">
        <v>0</v>
      </c>
      <c r="AS67" s="197">
        <v>0</v>
      </c>
      <c r="AT67" s="197">
        <v>0</v>
      </c>
      <c r="AU67" s="197">
        <v>0</v>
      </c>
      <c r="AV67" s="197">
        <v>0</v>
      </c>
      <c r="AW67" s="197">
        <v>0</v>
      </c>
      <c r="AX67" s="197">
        <v>0</v>
      </c>
      <c r="AY67" s="197">
        <v>0</v>
      </c>
    </row>
    <row r="68" spans="1:51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0</v>
      </c>
      <c r="H68" s="197">
        <v>0</v>
      </c>
      <c r="I68" s="197">
        <v>0</v>
      </c>
      <c r="J68" s="197">
        <v>0</v>
      </c>
      <c r="K68" s="197">
        <v>0</v>
      </c>
      <c r="L68" s="197">
        <v>0</v>
      </c>
      <c r="M68" s="197">
        <v>0</v>
      </c>
      <c r="N68" s="197">
        <v>0</v>
      </c>
      <c r="O68" s="197">
        <v>0</v>
      </c>
      <c r="P68" s="197">
        <v>0</v>
      </c>
      <c r="Q68" s="197">
        <v>0</v>
      </c>
      <c r="R68" s="197">
        <v>0</v>
      </c>
      <c r="S68" s="197">
        <v>0</v>
      </c>
      <c r="T68" s="197">
        <v>0</v>
      </c>
      <c r="U68" s="197">
        <v>0</v>
      </c>
      <c r="V68" s="197">
        <v>0</v>
      </c>
      <c r="W68" s="197">
        <v>0</v>
      </c>
      <c r="X68" s="197">
        <v>0</v>
      </c>
      <c r="Y68" s="197">
        <v>0</v>
      </c>
      <c r="Z68" s="197">
        <v>0</v>
      </c>
      <c r="AA68" s="197">
        <v>0</v>
      </c>
      <c r="AB68" s="197">
        <v>0</v>
      </c>
      <c r="AC68" s="197">
        <v>0</v>
      </c>
      <c r="AD68" s="197">
        <v>0</v>
      </c>
      <c r="AE68" s="197">
        <v>0</v>
      </c>
      <c r="AF68" s="197">
        <v>0</v>
      </c>
      <c r="AG68" s="197">
        <v>7.12</v>
      </c>
      <c r="AH68" s="197">
        <v>0</v>
      </c>
      <c r="AI68" s="197">
        <v>3.33</v>
      </c>
      <c r="AJ68" s="197">
        <v>0</v>
      </c>
      <c r="AK68" s="197">
        <v>0.84</v>
      </c>
      <c r="AL68" s="197">
        <v>0</v>
      </c>
      <c r="AM68" s="197">
        <v>0</v>
      </c>
      <c r="AN68" s="197">
        <v>0</v>
      </c>
      <c r="AO68" s="197">
        <v>21.89</v>
      </c>
      <c r="AP68" s="197">
        <v>0</v>
      </c>
      <c r="AQ68" s="197">
        <v>0</v>
      </c>
      <c r="AR68" s="197">
        <v>0</v>
      </c>
      <c r="AS68" s="197">
        <v>0</v>
      </c>
      <c r="AT68" s="197">
        <v>0</v>
      </c>
      <c r="AU68" s="197">
        <v>0</v>
      </c>
      <c r="AV68" s="197">
        <v>0</v>
      </c>
      <c r="AW68" s="197">
        <v>0</v>
      </c>
      <c r="AX68" s="197">
        <v>0</v>
      </c>
      <c r="AY68" s="197">
        <v>0</v>
      </c>
    </row>
    <row r="69" spans="1:51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0</v>
      </c>
      <c r="H69" s="197">
        <v>0</v>
      </c>
      <c r="I69" s="197">
        <v>0</v>
      </c>
      <c r="J69" s="197">
        <v>0</v>
      </c>
      <c r="K69" s="197">
        <v>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7">
        <v>0</v>
      </c>
      <c r="Y69" s="197">
        <v>0</v>
      </c>
      <c r="Z69" s="197">
        <v>0</v>
      </c>
      <c r="AA69" s="197">
        <v>0</v>
      </c>
      <c r="AB69" s="197">
        <v>0</v>
      </c>
      <c r="AC69" s="197">
        <v>0</v>
      </c>
      <c r="AD69" s="197">
        <v>0</v>
      </c>
      <c r="AE69" s="197">
        <v>0</v>
      </c>
      <c r="AF69" s="197">
        <v>0</v>
      </c>
      <c r="AG69" s="197">
        <v>8.6999999999999993</v>
      </c>
      <c r="AH69" s="197">
        <v>0</v>
      </c>
      <c r="AI69" s="197">
        <v>3.33</v>
      </c>
      <c r="AJ69" s="197">
        <v>0</v>
      </c>
      <c r="AK69" s="197">
        <v>1.07</v>
      </c>
      <c r="AL69" s="197">
        <v>0</v>
      </c>
      <c r="AM69" s="197">
        <v>0</v>
      </c>
      <c r="AN69" s="197">
        <v>0</v>
      </c>
      <c r="AO69" s="197">
        <v>21.89</v>
      </c>
      <c r="AP69" s="197">
        <v>0</v>
      </c>
      <c r="AQ69" s="197">
        <v>0</v>
      </c>
      <c r="AR69" s="197">
        <v>0</v>
      </c>
      <c r="AS69" s="197">
        <v>0</v>
      </c>
      <c r="AT69" s="197">
        <v>0</v>
      </c>
      <c r="AU69" s="197">
        <v>0</v>
      </c>
      <c r="AV69" s="197">
        <v>0</v>
      </c>
      <c r="AW69" s="197">
        <v>0</v>
      </c>
      <c r="AX69" s="197">
        <v>0</v>
      </c>
      <c r="AY69" s="197">
        <v>0</v>
      </c>
    </row>
    <row r="70" spans="1:51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0</v>
      </c>
      <c r="H70" s="197">
        <v>0</v>
      </c>
      <c r="I70" s="197">
        <v>0</v>
      </c>
      <c r="J70" s="197">
        <v>0</v>
      </c>
      <c r="K70" s="197">
        <v>0</v>
      </c>
      <c r="L70" s="197">
        <v>0</v>
      </c>
      <c r="M70" s="197">
        <v>0</v>
      </c>
      <c r="N70" s="197">
        <v>0</v>
      </c>
      <c r="O70" s="197">
        <v>0</v>
      </c>
      <c r="P70" s="197">
        <v>0</v>
      </c>
      <c r="Q70" s="197">
        <v>0</v>
      </c>
      <c r="R70" s="197">
        <v>0</v>
      </c>
      <c r="S70" s="197">
        <v>0</v>
      </c>
      <c r="T70" s="197">
        <v>0</v>
      </c>
      <c r="U70" s="197">
        <v>0</v>
      </c>
      <c r="V70" s="197">
        <v>0</v>
      </c>
      <c r="W70" s="197">
        <v>0</v>
      </c>
      <c r="X70" s="197">
        <v>0</v>
      </c>
      <c r="Y70" s="197">
        <v>0</v>
      </c>
      <c r="Z70" s="197">
        <v>0</v>
      </c>
      <c r="AA70" s="197">
        <v>0</v>
      </c>
      <c r="AB70" s="197">
        <v>0</v>
      </c>
      <c r="AC70" s="197">
        <v>0</v>
      </c>
      <c r="AD70" s="197">
        <v>0</v>
      </c>
      <c r="AE70" s="197">
        <v>0</v>
      </c>
      <c r="AF70" s="197">
        <v>0</v>
      </c>
      <c r="AG70" s="197">
        <v>8.6999999999999993</v>
      </c>
      <c r="AH70" s="197">
        <v>0</v>
      </c>
      <c r="AI70" s="197">
        <v>3.33</v>
      </c>
      <c r="AJ70" s="197">
        <v>0</v>
      </c>
      <c r="AK70" s="197">
        <v>1.07</v>
      </c>
      <c r="AL70" s="197">
        <v>0</v>
      </c>
      <c r="AM70" s="197">
        <v>0</v>
      </c>
      <c r="AN70" s="197">
        <v>0</v>
      </c>
      <c r="AO70" s="197">
        <v>21.89</v>
      </c>
      <c r="AP70" s="197">
        <v>0</v>
      </c>
      <c r="AQ70" s="197">
        <v>0</v>
      </c>
      <c r="AR70" s="197">
        <v>0</v>
      </c>
      <c r="AS70" s="197">
        <v>0</v>
      </c>
      <c r="AT70" s="197">
        <v>0</v>
      </c>
      <c r="AU70" s="197">
        <v>0</v>
      </c>
      <c r="AV70" s="197">
        <v>0</v>
      </c>
      <c r="AW70" s="197">
        <v>0</v>
      </c>
      <c r="AX70" s="197">
        <v>0</v>
      </c>
      <c r="AY70" s="197">
        <v>0</v>
      </c>
    </row>
    <row r="71" spans="1:51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0</v>
      </c>
      <c r="H71" s="197">
        <v>0</v>
      </c>
      <c r="I71" s="197">
        <v>0</v>
      </c>
      <c r="J71" s="197">
        <v>0</v>
      </c>
      <c r="K71" s="197">
        <v>0</v>
      </c>
      <c r="L71" s="197">
        <v>0</v>
      </c>
      <c r="M71" s="197">
        <v>0</v>
      </c>
      <c r="N71" s="197">
        <v>0</v>
      </c>
      <c r="O71" s="197">
        <v>0</v>
      </c>
      <c r="P71" s="197">
        <v>0</v>
      </c>
      <c r="Q71" s="197">
        <v>0</v>
      </c>
      <c r="R71" s="197">
        <v>0</v>
      </c>
      <c r="S71" s="197">
        <v>0</v>
      </c>
      <c r="T71" s="197">
        <v>0</v>
      </c>
      <c r="U71" s="197">
        <v>0</v>
      </c>
      <c r="V71" s="197">
        <v>0</v>
      </c>
      <c r="W71" s="197">
        <v>0</v>
      </c>
      <c r="X71" s="197">
        <v>0</v>
      </c>
      <c r="Y71" s="197">
        <v>0</v>
      </c>
      <c r="Z71" s="197">
        <v>0</v>
      </c>
      <c r="AA71" s="197">
        <v>0</v>
      </c>
      <c r="AB71" s="197">
        <v>0</v>
      </c>
      <c r="AC71" s="197">
        <v>0</v>
      </c>
      <c r="AD71" s="197">
        <v>0</v>
      </c>
      <c r="AE71" s="197">
        <v>0</v>
      </c>
      <c r="AF71" s="197">
        <v>0</v>
      </c>
      <c r="AG71" s="197">
        <v>8.6999999999999993</v>
      </c>
      <c r="AH71" s="197">
        <v>0</v>
      </c>
      <c r="AI71" s="197">
        <v>3.33</v>
      </c>
      <c r="AJ71" s="197">
        <v>0</v>
      </c>
      <c r="AK71" s="197">
        <v>0.47</v>
      </c>
      <c r="AL71" s="197">
        <v>0</v>
      </c>
      <c r="AM71" s="197">
        <v>0</v>
      </c>
      <c r="AN71" s="197">
        <v>0</v>
      </c>
      <c r="AO71" s="197">
        <v>21.89</v>
      </c>
      <c r="AP71" s="197">
        <v>0</v>
      </c>
      <c r="AQ71" s="197">
        <v>0</v>
      </c>
      <c r="AR71" s="197">
        <v>0</v>
      </c>
      <c r="AS71" s="197">
        <v>0</v>
      </c>
      <c r="AT71" s="197">
        <v>0</v>
      </c>
      <c r="AU71" s="197">
        <v>0</v>
      </c>
      <c r="AV71" s="197">
        <v>0</v>
      </c>
      <c r="AW71" s="197">
        <v>0</v>
      </c>
      <c r="AX71" s="197">
        <v>0</v>
      </c>
      <c r="AY71" s="197">
        <v>0</v>
      </c>
    </row>
    <row r="72" spans="1:51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0</v>
      </c>
      <c r="H72" s="197">
        <v>0</v>
      </c>
      <c r="I72" s="197">
        <v>0</v>
      </c>
      <c r="J72" s="197">
        <v>0</v>
      </c>
      <c r="K72" s="197">
        <v>0</v>
      </c>
      <c r="L72" s="197">
        <v>0</v>
      </c>
      <c r="M72" s="197">
        <v>0</v>
      </c>
      <c r="N72" s="197">
        <v>0</v>
      </c>
      <c r="O72" s="197">
        <v>0</v>
      </c>
      <c r="P72" s="197">
        <v>0</v>
      </c>
      <c r="Q72" s="197">
        <v>0</v>
      </c>
      <c r="R72" s="197">
        <v>0</v>
      </c>
      <c r="S72" s="197">
        <v>0</v>
      </c>
      <c r="T72" s="197">
        <v>0</v>
      </c>
      <c r="U72" s="197">
        <v>0</v>
      </c>
      <c r="V72" s="197">
        <v>0</v>
      </c>
      <c r="W72" s="197">
        <v>0</v>
      </c>
      <c r="X72" s="197">
        <v>0</v>
      </c>
      <c r="Y72" s="197">
        <v>0</v>
      </c>
      <c r="Z72" s="197">
        <v>0</v>
      </c>
      <c r="AA72" s="197">
        <v>0</v>
      </c>
      <c r="AB72" s="197">
        <v>0</v>
      </c>
      <c r="AC72" s="197">
        <v>0</v>
      </c>
      <c r="AD72" s="197">
        <v>0</v>
      </c>
      <c r="AE72" s="197">
        <v>0</v>
      </c>
      <c r="AF72" s="197">
        <v>0</v>
      </c>
      <c r="AG72" s="197">
        <v>8.6999999999999993</v>
      </c>
      <c r="AH72" s="197">
        <v>0</v>
      </c>
      <c r="AI72" s="197">
        <v>3.33</v>
      </c>
      <c r="AJ72" s="197">
        <v>0</v>
      </c>
      <c r="AK72" s="197">
        <v>0.55000000000000004</v>
      </c>
      <c r="AL72" s="197">
        <v>0</v>
      </c>
      <c r="AM72" s="197">
        <v>0</v>
      </c>
      <c r="AN72" s="197">
        <v>0</v>
      </c>
      <c r="AO72" s="197">
        <v>21.89</v>
      </c>
      <c r="AP72" s="197">
        <v>0</v>
      </c>
      <c r="AQ72" s="197">
        <v>0</v>
      </c>
      <c r="AR72" s="197">
        <v>0</v>
      </c>
      <c r="AS72" s="197">
        <v>0</v>
      </c>
      <c r="AT72" s="197">
        <v>0</v>
      </c>
      <c r="AU72" s="197">
        <v>0</v>
      </c>
      <c r="AV72" s="197">
        <v>0</v>
      </c>
      <c r="AW72" s="197">
        <v>0</v>
      </c>
      <c r="AX72" s="197">
        <v>0</v>
      </c>
      <c r="AY72" s="197">
        <v>0</v>
      </c>
    </row>
    <row r="73" spans="1:51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0</v>
      </c>
      <c r="H73" s="197">
        <v>0</v>
      </c>
      <c r="I73" s="197">
        <v>0</v>
      </c>
      <c r="J73" s="197">
        <v>0</v>
      </c>
      <c r="K73" s="197">
        <v>0</v>
      </c>
      <c r="L73" s="197">
        <v>0</v>
      </c>
      <c r="M73" s="197">
        <v>0</v>
      </c>
      <c r="N73" s="197">
        <v>0</v>
      </c>
      <c r="O73" s="197">
        <v>0</v>
      </c>
      <c r="P73" s="197">
        <v>0</v>
      </c>
      <c r="Q73" s="197">
        <v>0</v>
      </c>
      <c r="R73" s="197">
        <v>0</v>
      </c>
      <c r="S73" s="197">
        <v>0</v>
      </c>
      <c r="T73" s="197">
        <v>0</v>
      </c>
      <c r="U73" s="197">
        <v>0</v>
      </c>
      <c r="V73" s="197">
        <v>0</v>
      </c>
      <c r="W73" s="197">
        <v>0</v>
      </c>
      <c r="X73" s="197">
        <v>0</v>
      </c>
      <c r="Y73" s="197">
        <v>0</v>
      </c>
      <c r="Z73" s="197">
        <v>0</v>
      </c>
      <c r="AA73" s="197">
        <v>0</v>
      </c>
      <c r="AB73" s="197">
        <v>0</v>
      </c>
      <c r="AC73" s="197">
        <v>0</v>
      </c>
      <c r="AD73" s="197">
        <v>0</v>
      </c>
      <c r="AE73" s="197">
        <v>0</v>
      </c>
      <c r="AF73" s="197">
        <v>0</v>
      </c>
      <c r="AG73" s="197">
        <v>8.6999999999999993</v>
      </c>
      <c r="AH73" s="197">
        <v>0</v>
      </c>
      <c r="AI73" s="197">
        <v>3.33</v>
      </c>
      <c r="AJ73" s="197">
        <v>0</v>
      </c>
      <c r="AK73" s="197">
        <v>0.55000000000000004</v>
      </c>
      <c r="AL73" s="197">
        <v>0</v>
      </c>
      <c r="AM73" s="197">
        <v>0</v>
      </c>
      <c r="AN73" s="197">
        <v>0</v>
      </c>
      <c r="AO73" s="197">
        <v>21.89</v>
      </c>
      <c r="AP73" s="197">
        <v>0</v>
      </c>
      <c r="AQ73" s="197">
        <v>0</v>
      </c>
      <c r="AR73" s="197">
        <v>0</v>
      </c>
      <c r="AS73" s="197">
        <v>0</v>
      </c>
      <c r="AT73" s="197">
        <v>0</v>
      </c>
      <c r="AU73" s="197">
        <v>0</v>
      </c>
      <c r="AV73" s="197">
        <v>0</v>
      </c>
      <c r="AW73" s="197">
        <v>0</v>
      </c>
      <c r="AX73" s="197">
        <v>0</v>
      </c>
      <c r="AY73" s="197">
        <v>0</v>
      </c>
    </row>
    <row r="74" spans="1:51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0</v>
      </c>
      <c r="H74" s="197">
        <v>0</v>
      </c>
      <c r="I74" s="197">
        <v>0</v>
      </c>
      <c r="J74" s="197">
        <v>0</v>
      </c>
      <c r="K74" s="197">
        <v>0</v>
      </c>
      <c r="L74" s="197">
        <v>0</v>
      </c>
      <c r="M74" s="197">
        <v>0</v>
      </c>
      <c r="N74" s="197">
        <v>0</v>
      </c>
      <c r="O74" s="197">
        <v>0</v>
      </c>
      <c r="P74" s="197">
        <v>0</v>
      </c>
      <c r="Q74" s="197">
        <v>0</v>
      </c>
      <c r="R74" s="197">
        <v>0</v>
      </c>
      <c r="S74" s="197">
        <v>0</v>
      </c>
      <c r="T74" s="197">
        <v>0</v>
      </c>
      <c r="U74" s="197">
        <v>0</v>
      </c>
      <c r="V74" s="197">
        <v>0</v>
      </c>
      <c r="W74" s="197">
        <v>0</v>
      </c>
      <c r="X74" s="197">
        <v>0</v>
      </c>
      <c r="Y74" s="197">
        <v>0</v>
      </c>
      <c r="Z74" s="197">
        <v>0</v>
      </c>
      <c r="AA74" s="197">
        <v>0</v>
      </c>
      <c r="AB74" s="197">
        <v>0</v>
      </c>
      <c r="AC74" s="197">
        <v>0</v>
      </c>
      <c r="AD74" s="197">
        <v>0</v>
      </c>
      <c r="AE74" s="197">
        <v>0</v>
      </c>
      <c r="AF74" s="197">
        <v>0</v>
      </c>
      <c r="AG74" s="197">
        <v>8.6999999999999993</v>
      </c>
      <c r="AH74" s="197">
        <v>0</v>
      </c>
      <c r="AI74" s="197">
        <v>3.33</v>
      </c>
      <c r="AJ74" s="197">
        <v>0</v>
      </c>
      <c r="AK74" s="197">
        <v>0.55000000000000004</v>
      </c>
      <c r="AL74" s="197">
        <v>0</v>
      </c>
      <c r="AM74" s="197">
        <v>0</v>
      </c>
      <c r="AN74" s="197">
        <v>0</v>
      </c>
      <c r="AO74" s="197">
        <v>21.89</v>
      </c>
      <c r="AP74" s="197">
        <v>0</v>
      </c>
      <c r="AQ74" s="197">
        <v>0</v>
      </c>
      <c r="AR74" s="197">
        <v>0</v>
      </c>
      <c r="AS74" s="197">
        <v>0</v>
      </c>
      <c r="AT74" s="197">
        <v>0</v>
      </c>
      <c r="AU74" s="197">
        <v>0</v>
      </c>
      <c r="AV74" s="197">
        <v>0</v>
      </c>
      <c r="AW74" s="197">
        <v>0</v>
      </c>
      <c r="AX74" s="197">
        <v>0</v>
      </c>
      <c r="AY74" s="197">
        <v>0</v>
      </c>
    </row>
    <row r="75" spans="1:51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0</v>
      </c>
      <c r="H75" s="197">
        <v>0</v>
      </c>
      <c r="I75" s="197">
        <v>0</v>
      </c>
      <c r="J75" s="197">
        <v>0</v>
      </c>
      <c r="K75" s="197">
        <v>0</v>
      </c>
      <c r="L75" s="197">
        <v>0</v>
      </c>
      <c r="M75" s="197">
        <v>0</v>
      </c>
      <c r="N75" s="197">
        <v>0</v>
      </c>
      <c r="O75" s="197">
        <v>0</v>
      </c>
      <c r="P75" s="197">
        <v>0</v>
      </c>
      <c r="Q75" s="197">
        <v>0</v>
      </c>
      <c r="R75" s="197">
        <v>0</v>
      </c>
      <c r="S75" s="197">
        <v>0</v>
      </c>
      <c r="T75" s="197">
        <v>0</v>
      </c>
      <c r="U75" s="197">
        <v>0</v>
      </c>
      <c r="V75" s="197">
        <v>0</v>
      </c>
      <c r="W75" s="197">
        <v>0</v>
      </c>
      <c r="X75" s="197">
        <v>0</v>
      </c>
      <c r="Y75" s="197">
        <v>0</v>
      </c>
      <c r="Z75" s="197">
        <v>0</v>
      </c>
      <c r="AA75" s="197">
        <v>0</v>
      </c>
      <c r="AB75" s="197">
        <v>0</v>
      </c>
      <c r="AC75" s="197">
        <v>0</v>
      </c>
      <c r="AD75" s="197">
        <v>0</v>
      </c>
      <c r="AE75" s="197">
        <v>0</v>
      </c>
      <c r="AF75" s="197">
        <v>0</v>
      </c>
      <c r="AG75" s="197">
        <v>8.6</v>
      </c>
      <c r="AH75" s="197">
        <v>0</v>
      </c>
      <c r="AI75" s="197">
        <v>3.33</v>
      </c>
      <c r="AJ75" s="197">
        <v>0</v>
      </c>
      <c r="AK75" s="197">
        <v>0.47</v>
      </c>
      <c r="AL75" s="197">
        <v>0</v>
      </c>
      <c r="AM75" s="197">
        <v>0</v>
      </c>
      <c r="AN75" s="197">
        <v>0</v>
      </c>
      <c r="AO75" s="197">
        <v>22.34</v>
      </c>
      <c r="AP75" s="197">
        <v>0</v>
      </c>
      <c r="AQ75" s="197">
        <v>0</v>
      </c>
      <c r="AR75" s="197">
        <v>0</v>
      </c>
      <c r="AS75" s="197">
        <v>0</v>
      </c>
      <c r="AT75" s="197">
        <v>0</v>
      </c>
      <c r="AU75" s="197">
        <v>0</v>
      </c>
      <c r="AV75" s="197">
        <v>0</v>
      </c>
      <c r="AW75" s="197">
        <v>0</v>
      </c>
      <c r="AX75" s="197">
        <v>0</v>
      </c>
      <c r="AY75" s="197">
        <v>0</v>
      </c>
    </row>
    <row r="76" spans="1:51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0</v>
      </c>
      <c r="H76" s="197">
        <v>0</v>
      </c>
      <c r="I76" s="197">
        <v>0</v>
      </c>
      <c r="J76" s="197">
        <v>0</v>
      </c>
      <c r="K76" s="197">
        <v>0</v>
      </c>
      <c r="L76" s="197">
        <v>0</v>
      </c>
      <c r="M76" s="197">
        <v>0</v>
      </c>
      <c r="N76" s="197">
        <v>0</v>
      </c>
      <c r="O76" s="197">
        <v>0</v>
      </c>
      <c r="P76" s="197">
        <v>0</v>
      </c>
      <c r="Q76" s="197">
        <v>0</v>
      </c>
      <c r="R76" s="197">
        <v>0</v>
      </c>
      <c r="S76" s="197">
        <v>0</v>
      </c>
      <c r="T76" s="197">
        <v>0</v>
      </c>
      <c r="U76" s="197">
        <v>0</v>
      </c>
      <c r="V76" s="197">
        <v>0</v>
      </c>
      <c r="W76" s="197">
        <v>0</v>
      </c>
      <c r="X76" s="197">
        <v>0</v>
      </c>
      <c r="Y76" s="197">
        <v>0</v>
      </c>
      <c r="Z76" s="197">
        <v>0</v>
      </c>
      <c r="AA76" s="197">
        <v>0</v>
      </c>
      <c r="AB76" s="197">
        <v>0</v>
      </c>
      <c r="AC76" s="197">
        <v>0</v>
      </c>
      <c r="AD76" s="197">
        <v>0</v>
      </c>
      <c r="AE76" s="197">
        <v>0</v>
      </c>
      <c r="AF76" s="197">
        <v>0</v>
      </c>
      <c r="AG76" s="197">
        <v>8.6</v>
      </c>
      <c r="AH76" s="197">
        <v>0</v>
      </c>
      <c r="AI76" s="197">
        <v>3.33</v>
      </c>
      <c r="AJ76" s="197">
        <v>0</v>
      </c>
      <c r="AK76" s="197">
        <v>0.4</v>
      </c>
      <c r="AL76" s="197">
        <v>0</v>
      </c>
      <c r="AM76" s="197">
        <v>0</v>
      </c>
      <c r="AN76" s="197">
        <v>0</v>
      </c>
      <c r="AO76" s="197">
        <v>22.34</v>
      </c>
      <c r="AP76" s="197">
        <v>0</v>
      </c>
      <c r="AQ76" s="197">
        <v>0</v>
      </c>
      <c r="AR76" s="197">
        <v>0</v>
      </c>
      <c r="AS76" s="197">
        <v>0</v>
      </c>
      <c r="AT76" s="197">
        <v>0</v>
      </c>
      <c r="AU76" s="197">
        <v>0</v>
      </c>
      <c r="AV76" s="197">
        <v>0</v>
      </c>
      <c r="AW76" s="197">
        <v>0</v>
      </c>
      <c r="AX76" s="197">
        <v>0</v>
      </c>
      <c r="AY76" s="197">
        <v>0</v>
      </c>
    </row>
    <row r="77" spans="1:51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0</v>
      </c>
      <c r="H77" s="197">
        <v>0</v>
      </c>
      <c r="I77" s="197">
        <v>0</v>
      </c>
      <c r="J77" s="197">
        <v>0</v>
      </c>
      <c r="K77" s="197">
        <v>0</v>
      </c>
      <c r="L77" s="197">
        <v>0</v>
      </c>
      <c r="M77" s="197">
        <v>0</v>
      </c>
      <c r="N77" s="197">
        <v>0</v>
      </c>
      <c r="O77" s="197">
        <v>0</v>
      </c>
      <c r="P77" s="197">
        <v>0</v>
      </c>
      <c r="Q77" s="197">
        <v>0</v>
      </c>
      <c r="R77" s="197">
        <v>0</v>
      </c>
      <c r="S77" s="197">
        <v>0</v>
      </c>
      <c r="T77" s="197">
        <v>0</v>
      </c>
      <c r="U77" s="197">
        <v>0</v>
      </c>
      <c r="V77" s="197">
        <v>0</v>
      </c>
      <c r="W77" s="197">
        <v>0</v>
      </c>
      <c r="X77" s="197">
        <v>0</v>
      </c>
      <c r="Y77" s="197">
        <v>0</v>
      </c>
      <c r="Z77" s="197">
        <v>0</v>
      </c>
      <c r="AA77" s="197">
        <v>0</v>
      </c>
      <c r="AB77" s="197">
        <v>0</v>
      </c>
      <c r="AC77" s="197">
        <v>0</v>
      </c>
      <c r="AD77" s="197">
        <v>0</v>
      </c>
      <c r="AE77" s="197">
        <v>0</v>
      </c>
      <c r="AF77" s="197">
        <v>0</v>
      </c>
      <c r="AG77" s="197">
        <v>8.6</v>
      </c>
      <c r="AH77" s="197">
        <v>0</v>
      </c>
      <c r="AI77" s="197">
        <v>3.33</v>
      </c>
      <c r="AJ77" s="197">
        <v>0</v>
      </c>
      <c r="AK77" s="197">
        <v>0.39</v>
      </c>
      <c r="AL77" s="197">
        <v>0</v>
      </c>
      <c r="AM77" s="197">
        <v>0</v>
      </c>
      <c r="AN77" s="197">
        <v>0</v>
      </c>
      <c r="AO77" s="197">
        <v>22.34</v>
      </c>
      <c r="AP77" s="197">
        <v>0</v>
      </c>
      <c r="AQ77" s="197">
        <v>0</v>
      </c>
      <c r="AR77" s="197">
        <v>0</v>
      </c>
      <c r="AS77" s="197">
        <v>0</v>
      </c>
      <c r="AT77" s="197">
        <v>0</v>
      </c>
      <c r="AU77" s="197">
        <v>0</v>
      </c>
      <c r="AV77" s="197">
        <v>0</v>
      </c>
      <c r="AW77" s="197">
        <v>0</v>
      </c>
      <c r="AX77" s="197">
        <v>0</v>
      </c>
      <c r="AY77" s="197">
        <v>0</v>
      </c>
    </row>
    <row r="78" spans="1:51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0</v>
      </c>
      <c r="H78" s="197">
        <v>0</v>
      </c>
      <c r="I78" s="197">
        <v>0</v>
      </c>
      <c r="J78" s="197">
        <v>0</v>
      </c>
      <c r="K78" s="197">
        <v>0</v>
      </c>
      <c r="L78" s="197">
        <v>0</v>
      </c>
      <c r="M78" s="197">
        <v>0</v>
      </c>
      <c r="N78" s="197">
        <v>0</v>
      </c>
      <c r="O78" s="197">
        <v>0</v>
      </c>
      <c r="P78" s="197">
        <v>0</v>
      </c>
      <c r="Q78" s="197">
        <v>0</v>
      </c>
      <c r="R78" s="197">
        <v>0</v>
      </c>
      <c r="S78" s="197">
        <v>0</v>
      </c>
      <c r="T78" s="197">
        <v>0</v>
      </c>
      <c r="U78" s="197">
        <v>0</v>
      </c>
      <c r="V78" s="197">
        <v>0</v>
      </c>
      <c r="W78" s="197">
        <v>0</v>
      </c>
      <c r="X78" s="197">
        <v>0</v>
      </c>
      <c r="Y78" s="197">
        <v>0</v>
      </c>
      <c r="Z78" s="197">
        <v>0</v>
      </c>
      <c r="AA78" s="197">
        <v>0</v>
      </c>
      <c r="AB78" s="197">
        <v>0</v>
      </c>
      <c r="AC78" s="197">
        <v>0</v>
      </c>
      <c r="AD78" s="197">
        <v>0</v>
      </c>
      <c r="AE78" s="197">
        <v>0</v>
      </c>
      <c r="AF78" s="197">
        <v>0</v>
      </c>
      <c r="AG78" s="197">
        <v>8.6</v>
      </c>
      <c r="AH78" s="197">
        <v>0</v>
      </c>
      <c r="AI78" s="197">
        <v>3.33</v>
      </c>
      <c r="AJ78" s="197">
        <v>0</v>
      </c>
      <c r="AK78" s="197">
        <v>0.39</v>
      </c>
      <c r="AL78" s="197">
        <v>0</v>
      </c>
      <c r="AM78" s="197">
        <v>0</v>
      </c>
      <c r="AN78" s="197">
        <v>0</v>
      </c>
      <c r="AO78" s="197">
        <v>22.34</v>
      </c>
      <c r="AP78" s="197">
        <v>0</v>
      </c>
      <c r="AQ78" s="197">
        <v>0</v>
      </c>
      <c r="AR78" s="197">
        <v>0</v>
      </c>
      <c r="AS78" s="197">
        <v>0</v>
      </c>
      <c r="AT78" s="197">
        <v>0</v>
      </c>
      <c r="AU78" s="197">
        <v>0</v>
      </c>
      <c r="AV78" s="197">
        <v>0</v>
      </c>
      <c r="AW78" s="197">
        <v>0</v>
      </c>
      <c r="AX78" s="197">
        <v>0</v>
      </c>
      <c r="AY78" s="197">
        <v>0</v>
      </c>
    </row>
    <row r="79" spans="1:51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0</v>
      </c>
      <c r="H79" s="197">
        <v>0</v>
      </c>
      <c r="I79" s="197">
        <v>0</v>
      </c>
      <c r="J79" s="197">
        <v>0</v>
      </c>
      <c r="K79" s="197">
        <v>0</v>
      </c>
      <c r="L79" s="197">
        <v>0</v>
      </c>
      <c r="M79" s="197">
        <v>0</v>
      </c>
      <c r="N79" s="197">
        <v>0</v>
      </c>
      <c r="O79" s="197">
        <v>0</v>
      </c>
      <c r="P79" s="197">
        <v>0</v>
      </c>
      <c r="Q79" s="197">
        <v>0</v>
      </c>
      <c r="R79" s="197">
        <v>0</v>
      </c>
      <c r="S79" s="197">
        <v>0</v>
      </c>
      <c r="T79" s="197">
        <v>0</v>
      </c>
      <c r="U79" s="197">
        <v>0</v>
      </c>
      <c r="V79" s="197">
        <v>0</v>
      </c>
      <c r="W79" s="197">
        <v>0</v>
      </c>
      <c r="X79" s="197">
        <v>0</v>
      </c>
      <c r="Y79" s="197">
        <v>0</v>
      </c>
      <c r="Z79" s="197">
        <v>0</v>
      </c>
      <c r="AA79" s="197">
        <v>0</v>
      </c>
      <c r="AB79" s="197">
        <v>0</v>
      </c>
      <c r="AC79" s="197">
        <v>0</v>
      </c>
      <c r="AD79" s="197">
        <v>0</v>
      </c>
      <c r="AE79" s="197">
        <v>0</v>
      </c>
      <c r="AF79" s="197">
        <v>0</v>
      </c>
      <c r="AG79" s="197">
        <v>8.5500000000000007</v>
      </c>
      <c r="AH79" s="197">
        <v>0</v>
      </c>
      <c r="AI79" s="197">
        <v>3.33</v>
      </c>
      <c r="AJ79" s="197">
        <v>0</v>
      </c>
      <c r="AK79" s="197">
        <v>0.39</v>
      </c>
      <c r="AL79" s="197">
        <v>0</v>
      </c>
      <c r="AM79" s="197">
        <v>0</v>
      </c>
      <c r="AN79" s="197">
        <v>0</v>
      </c>
      <c r="AO79" s="197">
        <v>22.34</v>
      </c>
      <c r="AP79" s="197">
        <v>0</v>
      </c>
      <c r="AQ79" s="197">
        <v>0</v>
      </c>
      <c r="AR79" s="197">
        <v>0</v>
      </c>
      <c r="AS79" s="197">
        <v>0</v>
      </c>
      <c r="AT79" s="197">
        <v>0</v>
      </c>
      <c r="AU79" s="197">
        <v>0</v>
      </c>
      <c r="AV79" s="197">
        <v>0</v>
      </c>
      <c r="AW79" s="197">
        <v>0</v>
      </c>
      <c r="AX79" s="197">
        <v>0</v>
      </c>
      <c r="AY79" s="197">
        <v>0</v>
      </c>
    </row>
    <row r="80" spans="1:51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0</v>
      </c>
      <c r="H80" s="197">
        <v>0</v>
      </c>
      <c r="I80" s="197">
        <v>0</v>
      </c>
      <c r="J80" s="197">
        <v>0</v>
      </c>
      <c r="K80" s="197">
        <v>0</v>
      </c>
      <c r="L80" s="197">
        <v>0</v>
      </c>
      <c r="M80" s="197">
        <v>0</v>
      </c>
      <c r="N80" s="197">
        <v>0</v>
      </c>
      <c r="O80" s="197">
        <v>0</v>
      </c>
      <c r="P80" s="197">
        <v>0</v>
      </c>
      <c r="Q80" s="197">
        <v>0</v>
      </c>
      <c r="R80" s="197">
        <v>0</v>
      </c>
      <c r="S80" s="197">
        <v>0</v>
      </c>
      <c r="T80" s="197">
        <v>0</v>
      </c>
      <c r="U80" s="197">
        <v>0</v>
      </c>
      <c r="V80" s="197">
        <v>0</v>
      </c>
      <c r="W80" s="197">
        <v>0</v>
      </c>
      <c r="X80" s="197">
        <v>0</v>
      </c>
      <c r="Y80" s="197">
        <v>0</v>
      </c>
      <c r="Z80" s="197">
        <v>0</v>
      </c>
      <c r="AA80" s="197">
        <v>0</v>
      </c>
      <c r="AB80" s="197">
        <v>0</v>
      </c>
      <c r="AC80" s="197">
        <v>0</v>
      </c>
      <c r="AD80" s="197">
        <v>0</v>
      </c>
      <c r="AE80" s="197">
        <v>0</v>
      </c>
      <c r="AF80" s="197">
        <v>0</v>
      </c>
      <c r="AG80" s="197">
        <v>8.5500000000000007</v>
      </c>
      <c r="AH80" s="197">
        <v>0</v>
      </c>
      <c r="AI80" s="197">
        <v>3.33</v>
      </c>
      <c r="AJ80" s="197">
        <v>0</v>
      </c>
      <c r="AK80" s="197">
        <v>0.39</v>
      </c>
      <c r="AL80" s="197">
        <v>0</v>
      </c>
      <c r="AM80" s="197">
        <v>0</v>
      </c>
      <c r="AN80" s="197">
        <v>0</v>
      </c>
      <c r="AO80" s="197">
        <v>22.34</v>
      </c>
      <c r="AP80" s="197">
        <v>0</v>
      </c>
      <c r="AQ80" s="197">
        <v>0</v>
      </c>
      <c r="AR80" s="197">
        <v>0</v>
      </c>
      <c r="AS80" s="197">
        <v>0</v>
      </c>
      <c r="AT80" s="197">
        <v>0</v>
      </c>
      <c r="AU80" s="197">
        <v>0</v>
      </c>
      <c r="AV80" s="197">
        <v>0</v>
      </c>
      <c r="AW80" s="197">
        <v>0</v>
      </c>
      <c r="AX80" s="197">
        <v>0</v>
      </c>
      <c r="AY80" s="197">
        <v>0</v>
      </c>
    </row>
    <row r="81" spans="1:51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0</v>
      </c>
      <c r="H81" s="197">
        <v>0</v>
      </c>
      <c r="I81" s="197">
        <v>0</v>
      </c>
      <c r="J81" s="197">
        <v>0</v>
      </c>
      <c r="K81" s="197">
        <v>0</v>
      </c>
      <c r="L81" s="197">
        <v>0</v>
      </c>
      <c r="M81" s="197">
        <v>0</v>
      </c>
      <c r="N81" s="197">
        <v>0</v>
      </c>
      <c r="O81" s="197">
        <v>0</v>
      </c>
      <c r="P81" s="197">
        <v>0</v>
      </c>
      <c r="Q81" s="197">
        <v>0</v>
      </c>
      <c r="R81" s="197">
        <v>0</v>
      </c>
      <c r="S81" s="197">
        <v>0</v>
      </c>
      <c r="T81" s="197">
        <v>0</v>
      </c>
      <c r="U81" s="197">
        <v>0</v>
      </c>
      <c r="V81" s="197">
        <v>0</v>
      </c>
      <c r="W81" s="197">
        <v>0</v>
      </c>
      <c r="X81" s="197">
        <v>0</v>
      </c>
      <c r="Y81" s="197">
        <v>0</v>
      </c>
      <c r="Z81" s="197">
        <v>0</v>
      </c>
      <c r="AA81" s="197">
        <v>0</v>
      </c>
      <c r="AB81" s="197">
        <v>0</v>
      </c>
      <c r="AC81" s="197">
        <v>0</v>
      </c>
      <c r="AD81" s="197">
        <v>0</v>
      </c>
      <c r="AE81" s="197">
        <v>0</v>
      </c>
      <c r="AF81" s="197">
        <v>0</v>
      </c>
      <c r="AG81" s="197">
        <v>6.87</v>
      </c>
      <c r="AH81" s="197">
        <v>0</v>
      </c>
      <c r="AI81" s="197">
        <v>3.33</v>
      </c>
      <c r="AJ81" s="197">
        <v>0</v>
      </c>
      <c r="AK81" s="197">
        <v>0.21</v>
      </c>
      <c r="AL81" s="197">
        <v>0</v>
      </c>
      <c r="AM81" s="197">
        <v>0</v>
      </c>
      <c r="AN81" s="197">
        <v>0</v>
      </c>
      <c r="AO81" s="197">
        <v>22.34</v>
      </c>
      <c r="AP81" s="197">
        <v>0</v>
      </c>
      <c r="AQ81" s="197">
        <v>0</v>
      </c>
      <c r="AR81" s="197">
        <v>0</v>
      </c>
      <c r="AS81" s="197">
        <v>0</v>
      </c>
      <c r="AT81" s="197">
        <v>0</v>
      </c>
      <c r="AU81" s="197">
        <v>0</v>
      </c>
      <c r="AV81" s="197">
        <v>0</v>
      </c>
      <c r="AW81" s="197">
        <v>0</v>
      </c>
      <c r="AX81" s="197">
        <v>0</v>
      </c>
      <c r="AY81" s="197">
        <v>0</v>
      </c>
    </row>
    <row r="82" spans="1:51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0</v>
      </c>
      <c r="H82" s="197">
        <v>0</v>
      </c>
      <c r="I82" s="197">
        <v>0</v>
      </c>
      <c r="J82" s="197">
        <v>0</v>
      </c>
      <c r="K82" s="197">
        <v>0</v>
      </c>
      <c r="L82" s="197">
        <v>0</v>
      </c>
      <c r="M82" s="197">
        <v>0</v>
      </c>
      <c r="N82" s="197">
        <v>0</v>
      </c>
      <c r="O82" s="197">
        <v>0</v>
      </c>
      <c r="P82" s="197">
        <v>0</v>
      </c>
      <c r="Q82" s="197">
        <v>0</v>
      </c>
      <c r="R82" s="197">
        <v>0</v>
      </c>
      <c r="S82" s="197">
        <v>0</v>
      </c>
      <c r="T82" s="197">
        <v>0</v>
      </c>
      <c r="U82" s="197">
        <v>0</v>
      </c>
      <c r="V82" s="197">
        <v>0</v>
      </c>
      <c r="W82" s="197">
        <v>0</v>
      </c>
      <c r="X82" s="197">
        <v>0</v>
      </c>
      <c r="Y82" s="197">
        <v>0</v>
      </c>
      <c r="Z82" s="197">
        <v>0</v>
      </c>
      <c r="AA82" s="197">
        <v>0</v>
      </c>
      <c r="AB82" s="197">
        <v>0</v>
      </c>
      <c r="AC82" s="197">
        <v>0</v>
      </c>
      <c r="AD82" s="197">
        <v>0</v>
      </c>
      <c r="AE82" s="197">
        <v>0</v>
      </c>
      <c r="AF82" s="197">
        <v>0</v>
      </c>
      <c r="AG82" s="197">
        <v>6.87</v>
      </c>
      <c r="AH82" s="197">
        <v>0</v>
      </c>
      <c r="AI82" s="197">
        <v>3.33</v>
      </c>
      <c r="AJ82" s="197">
        <v>0</v>
      </c>
      <c r="AK82" s="197">
        <v>0.31</v>
      </c>
      <c r="AL82" s="197">
        <v>0</v>
      </c>
      <c r="AM82" s="197">
        <v>0</v>
      </c>
      <c r="AN82" s="197">
        <v>0</v>
      </c>
      <c r="AO82" s="197">
        <v>22.34</v>
      </c>
      <c r="AP82" s="197">
        <v>0</v>
      </c>
      <c r="AQ82" s="197">
        <v>0</v>
      </c>
      <c r="AR82" s="197">
        <v>0</v>
      </c>
      <c r="AS82" s="197">
        <v>0</v>
      </c>
      <c r="AT82" s="197">
        <v>0</v>
      </c>
      <c r="AU82" s="197">
        <v>0</v>
      </c>
      <c r="AV82" s="197">
        <v>0</v>
      </c>
      <c r="AW82" s="197">
        <v>0</v>
      </c>
      <c r="AX82" s="197">
        <v>0</v>
      </c>
      <c r="AY82" s="197">
        <v>0</v>
      </c>
    </row>
    <row r="83" spans="1:51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0</v>
      </c>
      <c r="H83" s="197">
        <v>0</v>
      </c>
      <c r="I83" s="197">
        <v>0</v>
      </c>
      <c r="J83" s="197">
        <v>0</v>
      </c>
      <c r="K83" s="197">
        <v>0</v>
      </c>
      <c r="L83" s="197">
        <v>0</v>
      </c>
      <c r="M83" s="197">
        <v>0</v>
      </c>
      <c r="N83" s="197">
        <v>0</v>
      </c>
      <c r="O83" s="197">
        <v>0</v>
      </c>
      <c r="P83" s="197">
        <v>0</v>
      </c>
      <c r="Q83" s="197">
        <v>0</v>
      </c>
      <c r="R83" s="197">
        <v>0</v>
      </c>
      <c r="S83" s="197">
        <v>0</v>
      </c>
      <c r="T83" s="197">
        <v>0</v>
      </c>
      <c r="U83" s="197">
        <v>0</v>
      </c>
      <c r="V83" s="197">
        <v>0</v>
      </c>
      <c r="W83" s="197">
        <v>0</v>
      </c>
      <c r="X83" s="197">
        <v>0</v>
      </c>
      <c r="Y83" s="197">
        <v>0</v>
      </c>
      <c r="Z83" s="197">
        <v>0</v>
      </c>
      <c r="AA83" s="197">
        <v>0</v>
      </c>
      <c r="AB83" s="197">
        <v>0</v>
      </c>
      <c r="AC83" s="197">
        <v>0</v>
      </c>
      <c r="AD83" s="197">
        <v>0</v>
      </c>
      <c r="AE83" s="197">
        <v>0</v>
      </c>
      <c r="AF83" s="197">
        <v>0</v>
      </c>
      <c r="AG83" s="197">
        <v>6.79</v>
      </c>
      <c r="AH83" s="197">
        <v>0</v>
      </c>
      <c r="AI83" s="197">
        <v>3.33</v>
      </c>
      <c r="AJ83" s="197">
        <v>0</v>
      </c>
      <c r="AK83" s="197">
        <v>0.31</v>
      </c>
      <c r="AL83" s="197">
        <v>0</v>
      </c>
      <c r="AM83" s="197">
        <v>0</v>
      </c>
      <c r="AN83" s="197">
        <v>0</v>
      </c>
      <c r="AO83" s="197">
        <v>22.34</v>
      </c>
      <c r="AP83" s="197">
        <v>0</v>
      </c>
      <c r="AQ83" s="197">
        <v>0</v>
      </c>
      <c r="AR83" s="197">
        <v>0</v>
      </c>
      <c r="AS83" s="197">
        <v>0</v>
      </c>
      <c r="AT83" s="197">
        <v>0</v>
      </c>
      <c r="AU83" s="197">
        <v>0</v>
      </c>
      <c r="AV83" s="197">
        <v>0</v>
      </c>
      <c r="AW83" s="197">
        <v>0</v>
      </c>
      <c r="AX83" s="197">
        <v>0</v>
      </c>
      <c r="AY83" s="197">
        <v>0</v>
      </c>
    </row>
    <row r="84" spans="1:51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0</v>
      </c>
      <c r="H84" s="197">
        <v>0</v>
      </c>
      <c r="I84" s="197">
        <v>0</v>
      </c>
      <c r="J84" s="197">
        <v>0</v>
      </c>
      <c r="K84" s="197">
        <v>0</v>
      </c>
      <c r="L84" s="197">
        <v>0</v>
      </c>
      <c r="M84" s="197">
        <v>0</v>
      </c>
      <c r="N84" s="197">
        <v>0</v>
      </c>
      <c r="O84" s="197">
        <v>0</v>
      </c>
      <c r="P84" s="197">
        <v>0</v>
      </c>
      <c r="Q84" s="197">
        <v>0</v>
      </c>
      <c r="R84" s="197">
        <v>0</v>
      </c>
      <c r="S84" s="197">
        <v>0</v>
      </c>
      <c r="T84" s="197">
        <v>0</v>
      </c>
      <c r="U84" s="197">
        <v>0</v>
      </c>
      <c r="V84" s="197">
        <v>0</v>
      </c>
      <c r="W84" s="197">
        <v>0</v>
      </c>
      <c r="X84" s="197">
        <v>0</v>
      </c>
      <c r="Y84" s="197">
        <v>0</v>
      </c>
      <c r="Z84" s="197">
        <v>0</v>
      </c>
      <c r="AA84" s="197">
        <v>0</v>
      </c>
      <c r="AB84" s="197">
        <v>0</v>
      </c>
      <c r="AC84" s="197">
        <v>0</v>
      </c>
      <c r="AD84" s="197">
        <v>0</v>
      </c>
      <c r="AE84" s="197">
        <v>0</v>
      </c>
      <c r="AF84" s="197">
        <v>0</v>
      </c>
      <c r="AG84" s="197">
        <v>6.79</v>
      </c>
      <c r="AH84" s="197">
        <v>0</v>
      </c>
      <c r="AI84" s="197">
        <v>3.33</v>
      </c>
      <c r="AJ84" s="197">
        <v>0</v>
      </c>
      <c r="AK84" s="197">
        <v>0.31</v>
      </c>
      <c r="AL84" s="197">
        <v>0</v>
      </c>
      <c r="AM84" s="197">
        <v>0</v>
      </c>
      <c r="AN84" s="197">
        <v>0</v>
      </c>
      <c r="AO84" s="197">
        <v>22.34</v>
      </c>
      <c r="AP84" s="197">
        <v>0</v>
      </c>
      <c r="AQ84" s="197">
        <v>0</v>
      </c>
      <c r="AR84" s="197">
        <v>0</v>
      </c>
      <c r="AS84" s="197">
        <v>0</v>
      </c>
      <c r="AT84" s="197">
        <v>0</v>
      </c>
      <c r="AU84" s="197">
        <v>0</v>
      </c>
      <c r="AV84" s="197">
        <v>0</v>
      </c>
      <c r="AW84" s="197">
        <v>0</v>
      </c>
      <c r="AX84" s="197">
        <v>0</v>
      </c>
      <c r="AY84" s="197">
        <v>0</v>
      </c>
    </row>
    <row r="85" spans="1:51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0</v>
      </c>
      <c r="H85" s="197">
        <v>0</v>
      </c>
      <c r="I85" s="197">
        <v>0</v>
      </c>
      <c r="J85" s="197">
        <v>0</v>
      </c>
      <c r="K85" s="197">
        <v>0</v>
      </c>
      <c r="L85" s="197">
        <v>0</v>
      </c>
      <c r="M85" s="197">
        <v>0</v>
      </c>
      <c r="N85" s="197">
        <v>0</v>
      </c>
      <c r="O85" s="197">
        <v>0</v>
      </c>
      <c r="P85" s="197">
        <v>0</v>
      </c>
      <c r="Q85" s="197">
        <v>0</v>
      </c>
      <c r="R85" s="197">
        <v>0</v>
      </c>
      <c r="S85" s="197">
        <v>0</v>
      </c>
      <c r="T85" s="197">
        <v>0</v>
      </c>
      <c r="U85" s="197">
        <v>0</v>
      </c>
      <c r="V85" s="197">
        <v>0</v>
      </c>
      <c r="W85" s="197">
        <v>0</v>
      </c>
      <c r="X85" s="197">
        <v>0</v>
      </c>
      <c r="Y85" s="197">
        <v>0</v>
      </c>
      <c r="Z85" s="197">
        <v>0</v>
      </c>
      <c r="AA85" s="197">
        <v>0</v>
      </c>
      <c r="AB85" s="197">
        <v>0</v>
      </c>
      <c r="AC85" s="197">
        <v>0</v>
      </c>
      <c r="AD85" s="197">
        <v>0</v>
      </c>
      <c r="AE85" s="197">
        <v>0</v>
      </c>
      <c r="AF85" s="197">
        <v>0</v>
      </c>
      <c r="AG85" s="197">
        <v>6.79</v>
      </c>
      <c r="AH85" s="197">
        <v>0</v>
      </c>
      <c r="AI85" s="197">
        <v>3.33</v>
      </c>
      <c r="AJ85" s="197">
        <v>0</v>
      </c>
      <c r="AK85" s="197">
        <v>0.31</v>
      </c>
      <c r="AL85" s="197">
        <v>0</v>
      </c>
      <c r="AM85" s="197">
        <v>0</v>
      </c>
      <c r="AN85" s="197">
        <v>0</v>
      </c>
      <c r="AO85" s="197">
        <v>22.34</v>
      </c>
      <c r="AP85" s="197">
        <v>0</v>
      </c>
      <c r="AQ85" s="197">
        <v>0</v>
      </c>
      <c r="AR85" s="197">
        <v>0</v>
      </c>
      <c r="AS85" s="197">
        <v>0</v>
      </c>
      <c r="AT85" s="197">
        <v>0</v>
      </c>
      <c r="AU85" s="197">
        <v>0</v>
      </c>
      <c r="AV85" s="197">
        <v>0</v>
      </c>
      <c r="AW85" s="197">
        <v>0</v>
      </c>
      <c r="AX85" s="197">
        <v>0</v>
      </c>
      <c r="AY85" s="197">
        <v>0</v>
      </c>
    </row>
    <row r="86" spans="1:51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0</v>
      </c>
      <c r="H86" s="197">
        <v>0</v>
      </c>
      <c r="I86" s="197">
        <v>0</v>
      </c>
      <c r="J86" s="197">
        <v>0</v>
      </c>
      <c r="K86" s="197">
        <v>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7">
        <v>0</v>
      </c>
      <c r="Y86" s="197">
        <v>0</v>
      </c>
      <c r="Z86" s="197">
        <v>0</v>
      </c>
      <c r="AA86" s="197">
        <v>0</v>
      </c>
      <c r="AB86" s="197">
        <v>0</v>
      </c>
      <c r="AC86" s="197">
        <v>0</v>
      </c>
      <c r="AD86" s="197">
        <v>0</v>
      </c>
      <c r="AE86" s="197">
        <v>0</v>
      </c>
      <c r="AF86" s="197">
        <v>0</v>
      </c>
      <c r="AG86" s="197">
        <v>6.79</v>
      </c>
      <c r="AH86" s="197">
        <v>0</v>
      </c>
      <c r="AI86" s="197">
        <v>3.33</v>
      </c>
      <c r="AJ86" s="197">
        <v>0</v>
      </c>
      <c r="AK86" s="197">
        <v>0.41</v>
      </c>
      <c r="AL86" s="197">
        <v>0</v>
      </c>
      <c r="AM86" s="197">
        <v>0</v>
      </c>
      <c r="AN86" s="197">
        <v>0</v>
      </c>
      <c r="AO86" s="197">
        <v>22.34</v>
      </c>
      <c r="AP86" s="197">
        <v>0</v>
      </c>
      <c r="AQ86" s="197">
        <v>0</v>
      </c>
      <c r="AR86" s="197">
        <v>0</v>
      </c>
      <c r="AS86" s="197">
        <v>0</v>
      </c>
      <c r="AT86" s="197">
        <v>0</v>
      </c>
      <c r="AU86" s="197">
        <v>0</v>
      </c>
      <c r="AV86" s="197">
        <v>0</v>
      </c>
      <c r="AW86" s="197">
        <v>0</v>
      </c>
      <c r="AX86" s="197">
        <v>0</v>
      </c>
      <c r="AY86" s="197">
        <v>0</v>
      </c>
    </row>
    <row r="87" spans="1:51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0</v>
      </c>
      <c r="H87" s="197">
        <v>0</v>
      </c>
      <c r="I87" s="197">
        <v>0</v>
      </c>
      <c r="J87" s="197">
        <v>0</v>
      </c>
      <c r="K87" s="197">
        <v>0</v>
      </c>
      <c r="L87" s="197">
        <v>0</v>
      </c>
      <c r="M87" s="197">
        <v>0</v>
      </c>
      <c r="N87" s="197">
        <v>0</v>
      </c>
      <c r="O87" s="197">
        <v>0</v>
      </c>
      <c r="P87" s="197">
        <v>0</v>
      </c>
      <c r="Q87" s="197">
        <v>0</v>
      </c>
      <c r="R87" s="197">
        <v>0</v>
      </c>
      <c r="S87" s="197">
        <v>0</v>
      </c>
      <c r="T87" s="197">
        <v>0</v>
      </c>
      <c r="U87" s="197">
        <v>0</v>
      </c>
      <c r="V87" s="197">
        <v>0</v>
      </c>
      <c r="W87" s="197">
        <v>0</v>
      </c>
      <c r="X87" s="197">
        <v>0</v>
      </c>
      <c r="Y87" s="197">
        <v>0</v>
      </c>
      <c r="Z87" s="197">
        <v>0</v>
      </c>
      <c r="AA87" s="197">
        <v>0</v>
      </c>
      <c r="AB87" s="197">
        <v>0</v>
      </c>
      <c r="AC87" s="197">
        <v>0</v>
      </c>
      <c r="AD87" s="197">
        <v>0</v>
      </c>
      <c r="AE87" s="197">
        <v>0</v>
      </c>
      <c r="AF87" s="197">
        <v>0</v>
      </c>
      <c r="AG87" s="197">
        <v>6.79</v>
      </c>
      <c r="AH87" s="197">
        <v>0</v>
      </c>
      <c r="AI87" s="197">
        <v>3.33</v>
      </c>
      <c r="AJ87" s="197">
        <v>0</v>
      </c>
      <c r="AK87" s="197">
        <v>0.33</v>
      </c>
      <c r="AL87" s="197">
        <v>0</v>
      </c>
      <c r="AM87" s="197">
        <v>0</v>
      </c>
      <c r="AN87" s="197">
        <v>0</v>
      </c>
      <c r="AO87" s="197">
        <v>22.34</v>
      </c>
      <c r="AP87" s="197">
        <v>0</v>
      </c>
      <c r="AQ87" s="197">
        <v>0</v>
      </c>
      <c r="AR87" s="197">
        <v>0</v>
      </c>
      <c r="AS87" s="197">
        <v>0</v>
      </c>
      <c r="AT87" s="197">
        <v>0</v>
      </c>
      <c r="AU87" s="197">
        <v>0</v>
      </c>
      <c r="AV87" s="197">
        <v>0</v>
      </c>
      <c r="AW87" s="197">
        <v>0</v>
      </c>
      <c r="AX87" s="197">
        <v>0</v>
      </c>
      <c r="AY87" s="197">
        <v>0</v>
      </c>
    </row>
    <row r="88" spans="1:51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0</v>
      </c>
      <c r="H88" s="197">
        <v>0</v>
      </c>
      <c r="I88" s="197">
        <v>0</v>
      </c>
      <c r="J88" s="197">
        <v>0</v>
      </c>
      <c r="K88" s="197">
        <v>0</v>
      </c>
      <c r="L88" s="197">
        <v>0</v>
      </c>
      <c r="M88" s="197">
        <v>0</v>
      </c>
      <c r="N88" s="197">
        <v>0</v>
      </c>
      <c r="O88" s="197">
        <v>0</v>
      </c>
      <c r="P88" s="197">
        <v>0</v>
      </c>
      <c r="Q88" s="197">
        <v>0</v>
      </c>
      <c r="R88" s="197">
        <v>0</v>
      </c>
      <c r="S88" s="197">
        <v>0</v>
      </c>
      <c r="T88" s="197">
        <v>0</v>
      </c>
      <c r="U88" s="197">
        <v>0</v>
      </c>
      <c r="V88" s="197">
        <v>0</v>
      </c>
      <c r="W88" s="197">
        <v>0</v>
      </c>
      <c r="X88" s="197">
        <v>0</v>
      </c>
      <c r="Y88" s="197">
        <v>0</v>
      </c>
      <c r="Z88" s="197">
        <v>0</v>
      </c>
      <c r="AA88" s="197">
        <v>0</v>
      </c>
      <c r="AB88" s="197">
        <v>0</v>
      </c>
      <c r="AC88" s="197">
        <v>0</v>
      </c>
      <c r="AD88" s="197">
        <v>0</v>
      </c>
      <c r="AE88" s="197">
        <v>0</v>
      </c>
      <c r="AF88" s="197">
        <v>0</v>
      </c>
      <c r="AG88" s="197">
        <v>6.79</v>
      </c>
      <c r="AH88" s="197">
        <v>0</v>
      </c>
      <c r="AI88" s="197">
        <v>3.33</v>
      </c>
      <c r="AJ88" s="197">
        <v>0</v>
      </c>
      <c r="AK88" s="197">
        <v>0.44</v>
      </c>
      <c r="AL88" s="197">
        <v>0</v>
      </c>
      <c r="AM88" s="197">
        <v>0</v>
      </c>
      <c r="AN88" s="197">
        <v>0</v>
      </c>
      <c r="AO88" s="197">
        <v>22.34</v>
      </c>
      <c r="AP88" s="197">
        <v>0</v>
      </c>
      <c r="AQ88" s="197">
        <v>0</v>
      </c>
      <c r="AR88" s="197">
        <v>0</v>
      </c>
      <c r="AS88" s="197">
        <v>0</v>
      </c>
      <c r="AT88" s="197">
        <v>0</v>
      </c>
      <c r="AU88" s="197">
        <v>0</v>
      </c>
      <c r="AV88" s="197">
        <v>0</v>
      </c>
      <c r="AW88" s="197">
        <v>0</v>
      </c>
      <c r="AX88" s="197">
        <v>0</v>
      </c>
      <c r="AY88" s="197">
        <v>0</v>
      </c>
    </row>
    <row r="89" spans="1:51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0</v>
      </c>
      <c r="H89" s="197">
        <v>0</v>
      </c>
      <c r="I89" s="197">
        <v>0</v>
      </c>
      <c r="J89" s="197">
        <v>0</v>
      </c>
      <c r="K89" s="197">
        <v>0</v>
      </c>
      <c r="L89" s="197">
        <v>0</v>
      </c>
      <c r="M89" s="197">
        <v>0</v>
      </c>
      <c r="N89" s="197">
        <v>0</v>
      </c>
      <c r="O89" s="197">
        <v>0</v>
      </c>
      <c r="P89" s="197">
        <v>0</v>
      </c>
      <c r="Q89" s="197">
        <v>0</v>
      </c>
      <c r="R89" s="197">
        <v>0</v>
      </c>
      <c r="S89" s="197">
        <v>0</v>
      </c>
      <c r="T89" s="197">
        <v>0</v>
      </c>
      <c r="U89" s="197">
        <v>0</v>
      </c>
      <c r="V89" s="197">
        <v>0</v>
      </c>
      <c r="W89" s="197">
        <v>0</v>
      </c>
      <c r="X89" s="197">
        <v>0</v>
      </c>
      <c r="Y89" s="197">
        <v>0</v>
      </c>
      <c r="Z89" s="197">
        <v>0</v>
      </c>
      <c r="AA89" s="197">
        <v>0</v>
      </c>
      <c r="AB89" s="197">
        <v>0</v>
      </c>
      <c r="AC89" s="197">
        <v>0</v>
      </c>
      <c r="AD89" s="197">
        <v>0</v>
      </c>
      <c r="AE89" s="197">
        <v>0</v>
      </c>
      <c r="AF89" s="197">
        <v>0</v>
      </c>
      <c r="AG89" s="197">
        <v>6.79</v>
      </c>
      <c r="AH89" s="197">
        <v>0</v>
      </c>
      <c r="AI89" s="197">
        <v>3.33</v>
      </c>
      <c r="AJ89" s="197">
        <v>0</v>
      </c>
      <c r="AK89" s="197">
        <v>0.44</v>
      </c>
      <c r="AL89" s="197">
        <v>0</v>
      </c>
      <c r="AM89" s="197">
        <v>0</v>
      </c>
      <c r="AN89" s="197">
        <v>0</v>
      </c>
      <c r="AO89" s="197">
        <v>22.34</v>
      </c>
      <c r="AP89" s="197">
        <v>0</v>
      </c>
      <c r="AQ89" s="197">
        <v>0</v>
      </c>
      <c r="AR89" s="197">
        <v>0</v>
      </c>
      <c r="AS89" s="197">
        <v>0</v>
      </c>
      <c r="AT89" s="197">
        <v>0</v>
      </c>
      <c r="AU89" s="197">
        <v>0</v>
      </c>
      <c r="AV89" s="197">
        <v>0</v>
      </c>
      <c r="AW89" s="197">
        <v>0</v>
      </c>
      <c r="AX89" s="197">
        <v>0</v>
      </c>
      <c r="AY89" s="197">
        <v>0</v>
      </c>
    </row>
    <row r="90" spans="1:51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0</v>
      </c>
      <c r="H90" s="197">
        <v>0</v>
      </c>
      <c r="I90" s="197">
        <v>0</v>
      </c>
      <c r="J90" s="197">
        <v>0</v>
      </c>
      <c r="K90" s="197">
        <v>0</v>
      </c>
      <c r="L90" s="197">
        <v>0</v>
      </c>
      <c r="M90" s="197">
        <v>0</v>
      </c>
      <c r="N90" s="197">
        <v>0</v>
      </c>
      <c r="O90" s="197">
        <v>0</v>
      </c>
      <c r="P90" s="197">
        <v>0</v>
      </c>
      <c r="Q90" s="197">
        <v>0</v>
      </c>
      <c r="R90" s="197">
        <v>0</v>
      </c>
      <c r="S90" s="197">
        <v>0</v>
      </c>
      <c r="T90" s="197">
        <v>0</v>
      </c>
      <c r="U90" s="197">
        <v>0</v>
      </c>
      <c r="V90" s="197">
        <v>0</v>
      </c>
      <c r="W90" s="197">
        <v>0</v>
      </c>
      <c r="X90" s="197">
        <v>0</v>
      </c>
      <c r="Y90" s="197">
        <v>0</v>
      </c>
      <c r="Z90" s="197">
        <v>0</v>
      </c>
      <c r="AA90" s="197">
        <v>0</v>
      </c>
      <c r="AB90" s="197">
        <v>0</v>
      </c>
      <c r="AC90" s="197">
        <v>0</v>
      </c>
      <c r="AD90" s="197">
        <v>0</v>
      </c>
      <c r="AE90" s="197">
        <v>0</v>
      </c>
      <c r="AF90" s="197">
        <v>0</v>
      </c>
      <c r="AG90" s="197">
        <v>6.79</v>
      </c>
      <c r="AH90" s="197">
        <v>0</v>
      </c>
      <c r="AI90" s="197">
        <v>3.33</v>
      </c>
      <c r="AJ90" s="197">
        <v>0</v>
      </c>
      <c r="AK90" s="197">
        <v>0.55000000000000004</v>
      </c>
      <c r="AL90" s="197">
        <v>0</v>
      </c>
      <c r="AM90" s="197">
        <v>0</v>
      </c>
      <c r="AN90" s="197">
        <v>0</v>
      </c>
      <c r="AO90" s="197">
        <v>22.34</v>
      </c>
      <c r="AP90" s="197">
        <v>0</v>
      </c>
      <c r="AQ90" s="197">
        <v>0</v>
      </c>
      <c r="AR90" s="197">
        <v>0</v>
      </c>
      <c r="AS90" s="197">
        <v>0</v>
      </c>
      <c r="AT90" s="197">
        <v>0</v>
      </c>
      <c r="AU90" s="197">
        <v>0</v>
      </c>
      <c r="AV90" s="197">
        <v>0</v>
      </c>
      <c r="AW90" s="197">
        <v>0</v>
      </c>
      <c r="AX90" s="197">
        <v>0</v>
      </c>
      <c r="AY90" s="197">
        <v>0</v>
      </c>
    </row>
    <row r="91" spans="1:51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0</v>
      </c>
      <c r="H91" s="197">
        <v>0</v>
      </c>
      <c r="I91" s="197">
        <v>0</v>
      </c>
      <c r="J91" s="197">
        <v>0</v>
      </c>
      <c r="K91" s="197">
        <v>0</v>
      </c>
      <c r="L91" s="197">
        <v>0</v>
      </c>
      <c r="M91" s="197">
        <v>0</v>
      </c>
      <c r="N91" s="197">
        <v>0</v>
      </c>
      <c r="O91" s="197">
        <v>0</v>
      </c>
      <c r="P91" s="197">
        <v>0</v>
      </c>
      <c r="Q91" s="197">
        <v>0</v>
      </c>
      <c r="R91" s="197">
        <v>0</v>
      </c>
      <c r="S91" s="197">
        <v>0</v>
      </c>
      <c r="T91" s="197">
        <v>0</v>
      </c>
      <c r="U91" s="197">
        <v>0</v>
      </c>
      <c r="V91" s="197">
        <v>0</v>
      </c>
      <c r="W91" s="197">
        <v>0</v>
      </c>
      <c r="X91" s="197">
        <v>0</v>
      </c>
      <c r="Y91" s="197">
        <v>0</v>
      </c>
      <c r="Z91" s="197">
        <v>0</v>
      </c>
      <c r="AA91" s="197">
        <v>0</v>
      </c>
      <c r="AB91" s="197">
        <v>0</v>
      </c>
      <c r="AC91" s="197">
        <v>0</v>
      </c>
      <c r="AD91" s="197">
        <v>0</v>
      </c>
      <c r="AE91" s="197">
        <v>0</v>
      </c>
      <c r="AF91" s="197">
        <v>0</v>
      </c>
      <c r="AG91" s="197">
        <v>6.64</v>
      </c>
      <c r="AH91" s="197">
        <v>0</v>
      </c>
      <c r="AI91" s="197">
        <v>3.33</v>
      </c>
      <c r="AJ91" s="197">
        <v>0</v>
      </c>
      <c r="AK91" s="197">
        <v>-0.95</v>
      </c>
      <c r="AL91" s="197">
        <v>0</v>
      </c>
      <c r="AM91" s="197">
        <v>0</v>
      </c>
      <c r="AN91" s="197">
        <v>0</v>
      </c>
      <c r="AO91" s="197">
        <v>22.34</v>
      </c>
      <c r="AP91" s="197">
        <v>0</v>
      </c>
      <c r="AQ91" s="197">
        <v>0</v>
      </c>
      <c r="AR91" s="197">
        <v>0</v>
      </c>
      <c r="AS91" s="197">
        <v>0</v>
      </c>
      <c r="AT91" s="197">
        <v>0</v>
      </c>
      <c r="AU91" s="197">
        <v>0</v>
      </c>
      <c r="AV91" s="197">
        <v>0</v>
      </c>
      <c r="AW91" s="197">
        <v>0</v>
      </c>
      <c r="AX91" s="197">
        <v>0</v>
      </c>
      <c r="AY91" s="197">
        <v>0</v>
      </c>
    </row>
    <row r="92" spans="1:51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0</v>
      </c>
      <c r="H92" s="197">
        <v>0</v>
      </c>
      <c r="I92" s="197">
        <v>0</v>
      </c>
      <c r="J92" s="197">
        <v>0</v>
      </c>
      <c r="K92" s="197">
        <v>0</v>
      </c>
      <c r="L92" s="197">
        <v>0</v>
      </c>
      <c r="M92" s="197">
        <v>0</v>
      </c>
      <c r="N92" s="197">
        <v>0</v>
      </c>
      <c r="O92" s="197">
        <v>0</v>
      </c>
      <c r="P92" s="197">
        <v>0</v>
      </c>
      <c r="Q92" s="197">
        <v>0</v>
      </c>
      <c r="R92" s="197">
        <v>0</v>
      </c>
      <c r="S92" s="197">
        <v>0</v>
      </c>
      <c r="T92" s="197">
        <v>0</v>
      </c>
      <c r="U92" s="197">
        <v>0</v>
      </c>
      <c r="V92" s="197">
        <v>0</v>
      </c>
      <c r="W92" s="197">
        <v>0</v>
      </c>
      <c r="X92" s="197">
        <v>0</v>
      </c>
      <c r="Y92" s="197">
        <v>0</v>
      </c>
      <c r="Z92" s="197">
        <v>0</v>
      </c>
      <c r="AA92" s="197">
        <v>0</v>
      </c>
      <c r="AB92" s="197">
        <v>0</v>
      </c>
      <c r="AC92" s="197">
        <v>0</v>
      </c>
      <c r="AD92" s="197">
        <v>0</v>
      </c>
      <c r="AE92" s="197">
        <v>0</v>
      </c>
      <c r="AF92" s="197">
        <v>0</v>
      </c>
      <c r="AG92" s="197">
        <v>6.64</v>
      </c>
      <c r="AH92" s="197">
        <v>0</v>
      </c>
      <c r="AI92" s="197">
        <v>3.33</v>
      </c>
      <c r="AJ92" s="197">
        <v>0</v>
      </c>
      <c r="AK92" s="197">
        <v>-0.35</v>
      </c>
      <c r="AL92" s="197">
        <v>0</v>
      </c>
      <c r="AM92" s="197">
        <v>0</v>
      </c>
      <c r="AN92" s="197">
        <v>0</v>
      </c>
      <c r="AO92" s="197">
        <v>22.34</v>
      </c>
      <c r="AP92" s="197">
        <v>0</v>
      </c>
      <c r="AQ92" s="197">
        <v>0</v>
      </c>
      <c r="AR92" s="197">
        <v>0</v>
      </c>
      <c r="AS92" s="197">
        <v>0</v>
      </c>
      <c r="AT92" s="197">
        <v>0</v>
      </c>
      <c r="AU92" s="197">
        <v>0</v>
      </c>
      <c r="AV92" s="197">
        <v>0</v>
      </c>
      <c r="AW92" s="197">
        <v>0</v>
      </c>
      <c r="AX92" s="197">
        <v>0</v>
      </c>
      <c r="AY92" s="197">
        <v>0</v>
      </c>
    </row>
    <row r="93" spans="1:51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0</v>
      </c>
      <c r="H93" s="197">
        <v>0</v>
      </c>
      <c r="I93" s="197">
        <v>0</v>
      </c>
      <c r="J93" s="197">
        <v>0</v>
      </c>
      <c r="K93" s="197">
        <v>0</v>
      </c>
      <c r="L93" s="197">
        <v>0</v>
      </c>
      <c r="M93" s="197">
        <v>0</v>
      </c>
      <c r="N93" s="197">
        <v>0</v>
      </c>
      <c r="O93" s="197">
        <v>0</v>
      </c>
      <c r="P93" s="197">
        <v>0</v>
      </c>
      <c r="Q93" s="197">
        <v>0</v>
      </c>
      <c r="R93" s="197">
        <v>0</v>
      </c>
      <c r="S93" s="197">
        <v>0</v>
      </c>
      <c r="T93" s="197">
        <v>0</v>
      </c>
      <c r="U93" s="197">
        <v>0</v>
      </c>
      <c r="V93" s="197">
        <v>0</v>
      </c>
      <c r="W93" s="197">
        <v>0</v>
      </c>
      <c r="X93" s="197">
        <v>0</v>
      </c>
      <c r="Y93" s="197">
        <v>0</v>
      </c>
      <c r="Z93" s="197">
        <v>0</v>
      </c>
      <c r="AA93" s="197">
        <v>0</v>
      </c>
      <c r="AB93" s="197">
        <v>0</v>
      </c>
      <c r="AC93" s="197">
        <v>0</v>
      </c>
      <c r="AD93" s="197">
        <v>0</v>
      </c>
      <c r="AE93" s="197">
        <v>0</v>
      </c>
      <c r="AF93" s="197">
        <v>0</v>
      </c>
      <c r="AG93" s="197">
        <v>6.64</v>
      </c>
      <c r="AH93" s="197">
        <v>0</v>
      </c>
      <c r="AI93" s="197">
        <v>3.33</v>
      </c>
      <c r="AJ93" s="197">
        <v>0</v>
      </c>
      <c r="AK93" s="197">
        <v>-1.1599999999999999</v>
      </c>
      <c r="AL93" s="197">
        <v>0</v>
      </c>
      <c r="AM93" s="197">
        <v>0</v>
      </c>
      <c r="AN93" s="197">
        <v>0</v>
      </c>
      <c r="AO93" s="197">
        <v>22.34</v>
      </c>
      <c r="AP93" s="197">
        <v>0</v>
      </c>
      <c r="AQ93" s="197">
        <v>0</v>
      </c>
      <c r="AR93" s="197">
        <v>0</v>
      </c>
      <c r="AS93" s="197">
        <v>0</v>
      </c>
      <c r="AT93" s="197">
        <v>0</v>
      </c>
      <c r="AU93" s="197">
        <v>0</v>
      </c>
      <c r="AV93" s="197">
        <v>0</v>
      </c>
      <c r="AW93" s="197">
        <v>0</v>
      </c>
      <c r="AX93" s="197">
        <v>0</v>
      </c>
      <c r="AY93" s="197">
        <v>0</v>
      </c>
    </row>
    <row r="94" spans="1:51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0</v>
      </c>
      <c r="H94" s="197">
        <v>0</v>
      </c>
      <c r="I94" s="197">
        <v>0</v>
      </c>
      <c r="J94" s="197">
        <v>0</v>
      </c>
      <c r="K94" s="197">
        <v>0</v>
      </c>
      <c r="L94" s="197">
        <v>0</v>
      </c>
      <c r="M94" s="197">
        <v>0</v>
      </c>
      <c r="N94" s="197">
        <v>0</v>
      </c>
      <c r="O94" s="197">
        <v>0</v>
      </c>
      <c r="P94" s="197">
        <v>0</v>
      </c>
      <c r="Q94" s="197">
        <v>0</v>
      </c>
      <c r="R94" s="197">
        <v>0</v>
      </c>
      <c r="S94" s="197">
        <v>0</v>
      </c>
      <c r="T94" s="197">
        <v>0</v>
      </c>
      <c r="U94" s="197">
        <v>0</v>
      </c>
      <c r="V94" s="197">
        <v>0</v>
      </c>
      <c r="W94" s="197">
        <v>0</v>
      </c>
      <c r="X94" s="197">
        <v>0</v>
      </c>
      <c r="Y94" s="197">
        <v>0</v>
      </c>
      <c r="Z94" s="197">
        <v>0</v>
      </c>
      <c r="AA94" s="197">
        <v>0</v>
      </c>
      <c r="AB94" s="197">
        <v>0</v>
      </c>
      <c r="AC94" s="197">
        <v>0</v>
      </c>
      <c r="AD94" s="197">
        <v>0</v>
      </c>
      <c r="AE94" s="197">
        <v>0</v>
      </c>
      <c r="AF94" s="197">
        <v>0</v>
      </c>
      <c r="AG94" s="197">
        <v>6.64</v>
      </c>
      <c r="AH94" s="197">
        <v>0</v>
      </c>
      <c r="AI94" s="197">
        <v>3.33</v>
      </c>
      <c r="AJ94" s="197">
        <v>0</v>
      </c>
      <c r="AK94" s="197">
        <v>-1.1599999999999999</v>
      </c>
      <c r="AL94" s="197">
        <v>0</v>
      </c>
      <c r="AM94" s="197">
        <v>0</v>
      </c>
      <c r="AN94" s="197">
        <v>0</v>
      </c>
      <c r="AO94" s="197">
        <v>22.34</v>
      </c>
      <c r="AP94" s="197">
        <v>0</v>
      </c>
      <c r="AQ94" s="197">
        <v>0</v>
      </c>
      <c r="AR94" s="197">
        <v>0</v>
      </c>
      <c r="AS94" s="197">
        <v>0</v>
      </c>
      <c r="AT94" s="197">
        <v>0</v>
      </c>
      <c r="AU94" s="197">
        <v>0</v>
      </c>
      <c r="AV94" s="197">
        <v>0</v>
      </c>
      <c r="AW94" s="197">
        <v>0</v>
      </c>
      <c r="AX94" s="197">
        <v>0</v>
      </c>
      <c r="AY94" s="197">
        <v>0</v>
      </c>
    </row>
    <row r="95" spans="1:51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0</v>
      </c>
      <c r="H95" s="197">
        <v>0</v>
      </c>
      <c r="I95" s="197">
        <v>0</v>
      </c>
      <c r="J95" s="197">
        <v>0</v>
      </c>
      <c r="K95" s="197">
        <v>0</v>
      </c>
      <c r="L95" s="197">
        <v>0</v>
      </c>
      <c r="M95" s="197">
        <v>0</v>
      </c>
      <c r="N95" s="197">
        <v>0</v>
      </c>
      <c r="O95" s="197">
        <v>0</v>
      </c>
      <c r="P95" s="197">
        <v>0</v>
      </c>
      <c r="Q95" s="197">
        <v>0</v>
      </c>
      <c r="R95" s="197">
        <v>0</v>
      </c>
      <c r="S95" s="197">
        <v>0</v>
      </c>
      <c r="T95" s="197">
        <v>0</v>
      </c>
      <c r="U95" s="197">
        <v>0</v>
      </c>
      <c r="V95" s="197">
        <v>0</v>
      </c>
      <c r="W95" s="197">
        <v>0</v>
      </c>
      <c r="X95" s="197">
        <v>0</v>
      </c>
      <c r="Y95" s="197">
        <v>0</v>
      </c>
      <c r="Z95" s="197">
        <v>0</v>
      </c>
      <c r="AA95" s="197">
        <v>0</v>
      </c>
      <c r="AB95" s="197">
        <v>0</v>
      </c>
      <c r="AC95" s="197">
        <v>0</v>
      </c>
      <c r="AD95" s="197">
        <v>0</v>
      </c>
      <c r="AE95" s="197">
        <v>0</v>
      </c>
      <c r="AF95" s="197">
        <v>0</v>
      </c>
      <c r="AG95" s="197">
        <v>6.64</v>
      </c>
      <c r="AH95" s="197">
        <v>0</v>
      </c>
      <c r="AI95" s="197">
        <v>3.33</v>
      </c>
      <c r="AJ95" s="197">
        <v>0</v>
      </c>
      <c r="AK95" s="197">
        <v>-0.16</v>
      </c>
      <c r="AL95" s="197">
        <v>0</v>
      </c>
      <c r="AM95" s="197">
        <v>0</v>
      </c>
      <c r="AN95" s="197">
        <v>0</v>
      </c>
      <c r="AO95" s="197">
        <v>22.34</v>
      </c>
      <c r="AP95" s="197">
        <v>0</v>
      </c>
      <c r="AQ95" s="197">
        <v>0</v>
      </c>
      <c r="AR95" s="197">
        <v>0</v>
      </c>
      <c r="AS95" s="197">
        <v>0</v>
      </c>
      <c r="AT95" s="197">
        <v>0</v>
      </c>
      <c r="AU95" s="197">
        <v>0</v>
      </c>
      <c r="AV95" s="197">
        <v>0</v>
      </c>
      <c r="AW95" s="197">
        <v>0</v>
      </c>
      <c r="AX95" s="197">
        <v>0</v>
      </c>
      <c r="AY95" s="197">
        <v>0</v>
      </c>
    </row>
    <row r="96" spans="1:51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0</v>
      </c>
      <c r="H96" s="197">
        <v>0</v>
      </c>
      <c r="I96" s="197">
        <v>0</v>
      </c>
      <c r="J96" s="197">
        <v>0</v>
      </c>
      <c r="K96" s="197">
        <v>0</v>
      </c>
      <c r="L96" s="197">
        <v>0</v>
      </c>
      <c r="M96" s="197">
        <v>0</v>
      </c>
      <c r="N96" s="197">
        <v>0</v>
      </c>
      <c r="O96" s="197">
        <v>0</v>
      </c>
      <c r="P96" s="197">
        <v>0</v>
      </c>
      <c r="Q96" s="197">
        <v>0</v>
      </c>
      <c r="R96" s="197">
        <v>0</v>
      </c>
      <c r="S96" s="197">
        <v>0</v>
      </c>
      <c r="T96" s="197">
        <v>0</v>
      </c>
      <c r="U96" s="197">
        <v>0</v>
      </c>
      <c r="V96" s="197">
        <v>0</v>
      </c>
      <c r="W96" s="197">
        <v>0</v>
      </c>
      <c r="X96" s="197">
        <v>0</v>
      </c>
      <c r="Y96" s="197">
        <v>0</v>
      </c>
      <c r="Z96" s="197">
        <v>0</v>
      </c>
      <c r="AA96" s="197">
        <v>0</v>
      </c>
      <c r="AB96" s="197">
        <v>0</v>
      </c>
      <c r="AC96" s="197">
        <v>0</v>
      </c>
      <c r="AD96" s="197">
        <v>0</v>
      </c>
      <c r="AE96" s="197">
        <v>0</v>
      </c>
      <c r="AF96" s="197">
        <v>0</v>
      </c>
      <c r="AG96" s="197">
        <v>6.64</v>
      </c>
      <c r="AH96" s="197">
        <v>0</v>
      </c>
      <c r="AI96" s="197">
        <v>3.33</v>
      </c>
      <c r="AJ96" s="197">
        <v>0</v>
      </c>
      <c r="AK96" s="197">
        <v>-0.16</v>
      </c>
      <c r="AL96" s="197">
        <v>0</v>
      </c>
      <c r="AM96" s="197">
        <v>0</v>
      </c>
      <c r="AN96" s="197">
        <v>0</v>
      </c>
      <c r="AO96" s="197">
        <v>22.34</v>
      </c>
      <c r="AP96" s="197">
        <v>0</v>
      </c>
      <c r="AQ96" s="197">
        <v>0</v>
      </c>
      <c r="AR96" s="197">
        <v>0</v>
      </c>
      <c r="AS96" s="197">
        <v>0</v>
      </c>
      <c r="AT96" s="197">
        <v>0</v>
      </c>
      <c r="AU96" s="197">
        <v>0</v>
      </c>
      <c r="AV96" s="197">
        <v>0</v>
      </c>
      <c r="AW96" s="197">
        <v>0</v>
      </c>
      <c r="AX96" s="197">
        <v>0</v>
      </c>
      <c r="AY96" s="197">
        <v>0</v>
      </c>
    </row>
    <row r="97" spans="1:51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0</v>
      </c>
      <c r="H97" s="197">
        <v>0</v>
      </c>
      <c r="I97" s="197">
        <v>0</v>
      </c>
      <c r="J97" s="197">
        <v>0</v>
      </c>
      <c r="K97" s="197">
        <v>0</v>
      </c>
      <c r="L97" s="197">
        <v>0</v>
      </c>
      <c r="M97" s="197">
        <v>0</v>
      </c>
      <c r="N97" s="197">
        <v>0</v>
      </c>
      <c r="O97" s="197">
        <v>0</v>
      </c>
      <c r="P97" s="197">
        <v>0</v>
      </c>
      <c r="Q97" s="197">
        <v>0</v>
      </c>
      <c r="R97" s="197">
        <v>0</v>
      </c>
      <c r="S97" s="197">
        <v>0</v>
      </c>
      <c r="T97" s="197">
        <v>0</v>
      </c>
      <c r="U97" s="197">
        <v>0</v>
      </c>
      <c r="V97" s="197">
        <v>0</v>
      </c>
      <c r="W97" s="197">
        <v>0</v>
      </c>
      <c r="X97" s="197">
        <v>0</v>
      </c>
      <c r="Y97" s="197">
        <v>0</v>
      </c>
      <c r="Z97" s="197">
        <v>0</v>
      </c>
      <c r="AA97" s="197">
        <v>0</v>
      </c>
      <c r="AB97" s="197">
        <v>0</v>
      </c>
      <c r="AC97" s="197">
        <v>0</v>
      </c>
      <c r="AD97" s="197">
        <v>0</v>
      </c>
      <c r="AE97" s="197">
        <v>0</v>
      </c>
      <c r="AF97" s="197">
        <v>0</v>
      </c>
      <c r="AG97" s="197">
        <v>6.64</v>
      </c>
      <c r="AH97" s="197">
        <v>0</v>
      </c>
      <c r="AI97" s="197">
        <v>3.33</v>
      </c>
      <c r="AJ97" s="197">
        <v>0</v>
      </c>
      <c r="AK97" s="197">
        <v>0.84</v>
      </c>
      <c r="AL97" s="197">
        <v>0</v>
      </c>
      <c r="AM97" s="197">
        <v>0</v>
      </c>
      <c r="AN97" s="197">
        <v>0</v>
      </c>
      <c r="AO97" s="197">
        <v>22.34</v>
      </c>
      <c r="AP97" s="197">
        <v>0</v>
      </c>
      <c r="AQ97" s="197">
        <v>0</v>
      </c>
      <c r="AR97" s="197">
        <v>0</v>
      </c>
      <c r="AS97" s="197">
        <v>0</v>
      </c>
      <c r="AT97" s="197">
        <v>0</v>
      </c>
      <c r="AU97" s="197">
        <v>0</v>
      </c>
      <c r="AV97" s="197">
        <v>0</v>
      </c>
      <c r="AW97" s="197">
        <v>0</v>
      </c>
      <c r="AX97" s="197">
        <v>0</v>
      </c>
      <c r="AY97" s="197">
        <v>0</v>
      </c>
    </row>
    <row r="98" spans="1:51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0</v>
      </c>
      <c r="H98" s="197">
        <v>0</v>
      </c>
      <c r="I98" s="197">
        <v>0</v>
      </c>
      <c r="J98" s="197">
        <v>0</v>
      </c>
      <c r="K98" s="197">
        <v>0</v>
      </c>
      <c r="L98" s="197">
        <v>0</v>
      </c>
      <c r="M98" s="197">
        <v>0</v>
      </c>
      <c r="N98" s="197">
        <v>0</v>
      </c>
      <c r="O98" s="197">
        <v>0</v>
      </c>
      <c r="P98" s="197">
        <v>0</v>
      </c>
      <c r="Q98" s="197">
        <v>0</v>
      </c>
      <c r="R98" s="197">
        <v>0</v>
      </c>
      <c r="S98" s="197">
        <v>0</v>
      </c>
      <c r="T98" s="197">
        <v>0</v>
      </c>
      <c r="U98" s="197">
        <v>0</v>
      </c>
      <c r="V98" s="197">
        <v>0</v>
      </c>
      <c r="W98" s="197">
        <v>0</v>
      </c>
      <c r="X98" s="197">
        <v>0</v>
      </c>
      <c r="Y98" s="197">
        <v>0</v>
      </c>
      <c r="Z98" s="197">
        <v>0</v>
      </c>
      <c r="AA98" s="197">
        <v>0</v>
      </c>
      <c r="AB98" s="197">
        <v>0</v>
      </c>
      <c r="AC98" s="197">
        <v>0</v>
      </c>
      <c r="AD98" s="197">
        <v>0</v>
      </c>
      <c r="AE98" s="197">
        <v>0</v>
      </c>
      <c r="AF98" s="197">
        <v>0</v>
      </c>
      <c r="AG98" s="197">
        <v>6.64</v>
      </c>
      <c r="AH98" s="197">
        <v>0</v>
      </c>
      <c r="AI98" s="197">
        <v>3.33</v>
      </c>
      <c r="AJ98" s="197">
        <v>0</v>
      </c>
      <c r="AK98" s="197">
        <v>0.84</v>
      </c>
      <c r="AL98" s="197">
        <v>0</v>
      </c>
      <c r="AM98" s="197">
        <v>0</v>
      </c>
      <c r="AN98" s="197">
        <v>0</v>
      </c>
      <c r="AO98" s="197">
        <v>22.34</v>
      </c>
      <c r="AP98" s="197">
        <v>0</v>
      </c>
      <c r="AQ98" s="197">
        <v>0</v>
      </c>
      <c r="AR98" s="197">
        <v>0</v>
      </c>
      <c r="AS98" s="197">
        <v>0</v>
      </c>
      <c r="AT98" s="197">
        <v>0</v>
      </c>
      <c r="AU98" s="197">
        <v>0</v>
      </c>
      <c r="AV98" s="197">
        <v>0</v>
      </c>
      <c r="AW98" s="197">
        <v>0</v>
      </c>
      <c r="AX98" s="197">
        <v>0</v>
      </c>
      <c r="AY98" s="197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0.16552999999999993</v>
      </c>
      <c r="AH99">
        <f t="shared" si="0"/>
        <v>0</v>
      </c>
      <c r="AI99">
        <f t="shared" si="0"/>
        <v>7.9920000000000033E-2</v>
      </c>
      <c r="AJ99">
        <f t="shared" si="0"/>
        <v>0</v>
      </c>
      <c r="AK99">
        <f t="shared" si="0"/>
        <v>1.5872500000000025E-2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0.53256000000000037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5">
        <f>Allocation_SG!A1</f>
        <v>45204</v>
      </c>
      <c r="B1" s="96" t="s">
        <v>270</v>
      </c>
      <c r="C1" s="96"/>
      <c r="D1" s="96"/>
      <c r="E1" s="96"/>
      <c r="F1" s="96"/>
      <c r="G1" s="97"/>
    </row>
    <row r="2" spans="1:7" ht="13.5" thickBot="1">
      <c r="A2" s="100"/>
      <c r="B2" s="104" t="s">
        <v>145</v>
      </c>
      <c r="C2" s="104" t="s">
        <v>146</v>
      </c>
      <c r="D2" s="104" t="s">
        <v>147</v>
      </c>
      <c r="E2" s="104" t="s">
        <v>148</v>
      </c>
      <c r="F2" s="104" t="s">
        <v>149</v>
      </c>
      <c r="G2" s="105"/>
    </row>
    <row r="3" spans="1:7">
      <c r="A3" s="101" t="s">
        <v>45</v>
      </c>
      <c r="B3" s="102">
        <f>'IDT-1 Calculation'!DF3</f>
        <v>58.607999999999997</v>
      </c>
      <c r="C3" s="102">
        <f>'IDT-1 Calculation'!DG3</f>
        <v>-95</v>
      </c>
      <c r="D3" s="102">
        <f>'IDT-1 Calculation'!DH3</f>
        <v>0</v>
      </c>
      <c r="E3" s="102">
        <f>'IDT-1 Calculation'!DI3</f>
        <v>0</v>
      </c>
      <c r="F3" s="102">
        <f>'IDT-1 Calculation'!DJ3</f>
        <v>36.392000000000003</v>
      </c>
      <c r="G3" s="103">
        <f>SUM(B3:F3)</f>
        <v>0</v>
      </c>
    </row>
    <row r="4" spans="1:7">
      <c r="A4" s="98" t="s">
        <v>46</v>
      </c>
      <c r="B4" s="94">
        <f>'IDT-1 Calculation'!DF4</f>
        <v>74.072000000000003</v>
      </c>
      <c r="C4" s="94">
        <f>'IDT-1 Calculation'!DG4</f>
        <v>-105</v>
      </c>
      <c r="D4" s="94">
        <f>'IDT-1 Calculation'!DH4</f>
        <v>0</v>
      </c>
      <c r="E4" s="94">
        <f>'IDT-1 Calculation'!DI4</f>
        <v>0</v>
      </c>
      <c r="F4" s="94">
        <f>'IDT-1 Calculation'!DJ4</f>
        <v>30.928000000000001</v>
      </c>
      <c r="G4" s="99">
        <f t="shared" ref="G4:G67" si="0">SUM(B4:F4)</f>
        <v>0</v>
      </c>
    </row>
    <row r="5" spans="1:7">
      <c r="A5" s="98" t="s">
        <v>47</v>
      </c>
      <c r="B5" s="94">
        <f>'IDT-1 Calculation'!DF5</f>
        <v>85.43</v>
      </c>
      <c r="C5" s="94">
        <f>'IDT-1 Calculation'!DG5</f>
        <v>-115</v>
      </c>
      <c r="D5" s="94">
        <f>'IDT-1 Calculation'!DH5</f>
        <v>0</v>
      </c>
      <c r="E5" s="94">
        <f>'IDT-1 Calculation'!DI5</f>
        <v>0</v>
      </c>
      <c r="F5" s="94">
        <f>'IDT-1 Calculation'!DJ5</f>
        <v>29.57</v>
      </c>
      <c r="G5" s="99">
        <f t="shared" si="0"/>
        <v>0</v>
      </c>
    </row>
    <row r="6" spans="1:7">
      <c r="A6" s="98" t="s">
        <v>48</v>
      </c>
      <c r="B6" s="94">
        <f>'IDT-1 Calculation'!DF6</f>
        <v>23.343</v>
      </c>
      <c r="C6" s="94">
        <f>'IDT-1 Calculation'!DG6</f>
        <v>-34</v>
      </c>
      <c r="D6" s="94">
        <f>'IDT-1 Calculation'!DH6</f>
        <v>0</v>
      </c>
      <c r="E6" s="94">
        <f>'IDT-1 Calculation'!DI6</f>
        <v>0</v>
      </c>
      <c r="F6" s="94">
        <f>'IDT-1 Calculation'!DJ6</f>
        <v>10.657</v>
      </c>
      <c r="G6" s="99">
        <f t="shared" si="0"/>
        <v>0</v>
      </c>
    </row>
    <row r="7" spans="1:7">
      <c r="A7" s="98" t="s">
        <v>49</v>
      </c>
      <c r="B7" s="94">
        <f>'IDT-1 Calculation'!DF7</f>
        <v>44</v>
      </c>
      <c r="C7" s="94">
        <f>'IDT-1 Calculation'!DG7</f>
        <v>-44</v>
      </c>
      <c r="D7" s="94">
        <f>'IDT-1 Calculation'!DH7</f>
        <v>0</v>
      </c>
      <c r="E7" s="94">
        <f>'IDT-1 Calculation'!DI7</f>
        <v>0</v>
      </c>
      <c r="F7" s="94">
        <f>'IDT-1 Calculation'!DJ7</f>
        <v>0</v>
      </c>
      <c r="G7" s="99">
        <f t="shared" si="0"/>
        <v>0</v>
      </c>
    </row>
    <row r="8" spans="1:7">
      <c r="A8" s="98" t="s">
        <v>50</v>
      </c>
      <c r="B8" s="94">
        <f>'IDT-1 Calculation'!DF8</f>
        <v>54</v>
      </c>
      <c r="C8" s="94">
        <f>'IDT-1 Calculation'!DG8</f>
        <v>-54</v>
      </c>
      <c r="D8" s="94">
        <f>'IDT-1 Calculation'!DH8</f>
        <v>0</v>
      </c>
      <c r="E8" s="94">
        <f>'IDT-1 Calculation'!DI8</f>
        <v>0</v>
      </c>
      <c r="F8" s="94">
        <f>'IDT-1 Calculation'!DJ8</f>
        <v>0</v>
      </c>
      <c r="G8" s="99">
        <f t="shared" si="0"/>
        <v>0</v>
      </c>
    </row>
    <row r="9" spans="1:7">
      <c r="A9" s="98" t="s">
        <v>51</v>
      </c>
      <c r="B9" s="94">
        <f>'IDT-1 Calculation'!DF9</f>
        <v>54</v>
      </c>
      <c r="C9" s="94">
        <f>'IDT-1 Calculation'!DG9</f>
        <v>-54</v>
      </c>
      <c r="D9" s="94">
        <f>'IDT-1 Calculation'!DH9</f>
        <v>0</v>
      </c>
      <c r="E9" s="94">
        <f>'IDT-1 Calculation'!DI9</f>
        <v>0</v>
      </c>
      <c r="F9" s="94">
        <f>'IDT-1 Calculation'!DJ9</f>
        <v>0</v>
      </c>
      <c r="G9" s="99">
        <f t="shared" si="0"/>
        <v>0</v>
      </c>
    </row>
    <row r="10" spans="1:7">
      <c r="A10" s="98" t="s">
        <v>52</v>
      </c>
      <c r="B10" s="94">
        <f>'IDT-1 Calculation'!DF10</f>
        <v>63</v>
      </c>
      <c r="C10" s="94">
        <f>'IDT-1 Calculation'!DG10</f>
        <v>-63</v>
      </c>
      <c r="D10" s="94">
        <f>'IDT-1 Calculation'!DH10</f>
        <v>0</v>
      </c>
      <c r="E10" s="94">
        <f>'IDT-1 Calculation'!DI10</f>
        <v>0</v>
      </c>
      <c r="F10" s="94">
        <f>'IDT-1 Calculation'!DJ10</f>
        <v>0</v>
      </c>
      <c r="G10" s="99">
        <f t="shared" si="0"/>
        <v>0</v>
      </c>
    </row>
    <row r="11" spans="1:7">
      <c r="A11" s="98" t="s">
        <v>53</v>
      </c>
      <c r="B11" s="94">
        <f>'IDT-1 Calculation'!DF11</f>
        <v>78</v>
      </c>
      <c r="C11" s="94">
        <f>'IDT-1 Calculation'!DG11</f>
        <v>-78</v>
      </c>
      <c r="D11" s="94">
        <f>'IDT-1 Calculation'!DH11</f>
        <v>0</v>
      </c>
      <c r="E11" s="94">
        <f>'IDT-1 Calculation'!DI11</f>
        <v>0</v>
      </c>
      <c r="F11" s="94">
        <f>'IDT-1 Calculation'!DJ11</f>
        <v>0</v>
      </c>
      <c r="G11" s="99">
        <f t="shared" si="0"/>
        <v>0</v>
      </c>
    </row>
    <row r="12" spans="1:7">
      <c r="A12" s="98" t="s">
        <v>54</v>
      </c>
      <c r="B12" s="94">
        <f>'IDT-1 Calculation'!DF12</f>
        <v>88</v>
      </c>
      <c r="C12" s="94">
        <f>'IDT-1 Calculation'!DG12</f>
        <v>-88</v>
      </c>
      <c r="D12" s="94">
        <f>'IDT-1 Calculation'!DH12</f>
        <v>0</v>
      </c>
      <c r="E12" s="94">
        <f>'IDT-1 Calculation'!DI12</f>
        <v>0</v>
      </c>
      <c r="F12" s="94">
        <f>'IDT-1 Calculation'!DJ12</f>
        <v>0</v>
      </c>
      <c r="G12" s="99">
        <f t="shared" si="0"/>
        <v>0</v>
      </c>
    </row>
    <row r="13" spans="1:7">
      <c r="A13" s="98" t="s">
        <v>55</v>
      </c>
      <c r="B13" s="94">
        <f>'IDT-1 Calculation'!DF13</f>
        <v>101</v>
      </c>
      <c r="C13" s="94">
        <f>'IDT-1 Calculation'!DG13</f>
        <v>-101</v>
      </c>
      <c r="D13" s="94">
        <f>'IDT-1 Calculation'!DH13</f>
        <v>0</v>
      </c>
      <c r="E13" s="94">
        <f>'IDT-1 Calculation'!DI13</f>
        <v>0</v>
      </c>
      <c r="F13" s="94">
        <f>'IDT-1 Calculation'!DJ13</f>
        <v>0</v>
      </c>
      <c r="G13" s="99">
        <f t="shared" si="0"/>
        <v>0</v>
      </c>
    </row>
    <row r="14" spans="1:7">
      <c r="A14" s="98" t="s">
        <v>56</v>
      </c>
      <c r="B14" s="94">
        <f>'IDT-1 Calculation'!DF14</f>
        <v>63</v>
      </c>
      <c r="C14" s="94">
        <f>'IDT-1 Calculation'!DG14</f>
        <v>-63</v>
      </c>
      <c r="D14" s="94">
        <f>'IDT-1 Calculation'!DH14</f>
        <v>0</v>
      </c>
      <c r="E14" s="94">
        <f>'IDT-1 Calculation'!DI14</f>
        <v>0</v>
      </c>
      <c r="F14" s="94">
        <f>'IDT-1 Calculation'!DJ14</f>
        <v>0</v>
      </c>
      <c r="G14" s="99">
        <f t="shared" si="0"/>
        <v>0</v>
      </c>
    </row>
    <row r="15" spans="1:7">
      <c r="A15" s="98" t="s">
        <v>57</v>
      </c>
      <c r="B15" s="94">
        <f>'IDT-1 Calculation'!DF15</f>
        <v>44</v>
      </c>
      <c r="C15" s="94">
        <f>'IDT-1 Calculation'!DG15</f>
        <v>-44</v>
      </c>
      <c r="D15" s="94">
        <f>'IDT-1 Calculation'!DH15</f>
        <v>0</v>
      </c>
      <c r="E15" s="94">
        <f>'IDT-1 Calculation'!DI15</f>
        <v>0</v>
      </c>
      <c r="F15" s="94">
        <f>'IDT-1 Calculation'!DJ15</f>
        <v>0</v>
      </c>
      <c r="G15" s="99">
        <f t="shared" si="0"/>
        <v>0</v>
      </c>
    </row>
    <row r="16" spans="1:7">
      <c r="A16" s="98" t="s">
        <v>58</v>
      </c>
      <c r="B16" s="94">
        <f>'IDT-1 Calculation'!DF16</f>
        <v>28</v>
      </c>
      <c r="C16" s="94">
        <f>'IDT-1 Calculation'!DG16</f>
        <v>-28</v>
      </c>
      <c r="D16" s="94">
        <f>'IDT-1 Calculation'!DH16</f>
        <v>0</v>
      </c>
      <c r="E16" s="94">
        <f>'IDT-1 Calculation'!DI16</f>
        <v>0</v>
      </c>
      <c r="F16" s="94">
        <f>'IDT-1 Calculation'!DJ16</f>
        <v>0</v>
      </c>
      <c r="G16" s="99">
        <f t="shared" si="0"/>
        <v>0</v>
      </c>
    </row>
    <row r="17" spans="1:7">
      <c r="A17" s="98" t="s">
        <v>59</v>
      </c>
      <c r="B17" s="94">
        <f>'IDT-1 Calculation'!DF17</f>
        <v>0</v>
      </c>
      <c r="C17" s="94">
        <f>'IDT-1 Calculation'!DG17</f>
        <v>0</v>
      </c>
      <c r="D17" s="94">
        <f>'IDT-1 Calculation'!DH17</f>
        <v>0</v>
      </c>
      <c r="E17" s="94">
        <f>'IDT-1 Calculation'!DI17</f>
        <v>0</v>
      </c>
      <c r="F17" s="94">
        <f>'IDT-1 Calculation'!DJ17</f>
        <v>0</v>
      </c>
      <c r="G17" s="99">
        <f t="shared" si="0"/>
        <v>0</v>
      </c>
    </row>
    <row r="18" spans="1:7">
      <c r="A18" s="98" t="s">
        <v>60</v>
      </c>
      <c r="B18" s="94">
        <f>'IDT-1 Calculation'!DF18</f>
        <v>12</v>
      </c>
      <c r="C18" s="94">
        <f>'IDT-1 Calculation'!DG18</f>
        <v>-12</v>
      </c>
      <c r="D18" s="94">
        <f>'IDT-1 Calculation'!DH18</f>
        <v>0</v>
      </c>
      <c r="E18" s="94">
        <f>'IDT-1 Calculation'!DI18</f>
        <v>0</v>
      </c>
      <c r="F18" s="94">
        <f>'IDT-1 Calculation'!DJ18</f>
        <v>0</v>
      </c>
      <c r="G18" s="99">
        <f t="shared" si="0"/>
        <v>0</v>
      </c>
    </row>
    <row r="19" spans="1:7">
      <c r="A19" s="98" t="s">
        <v>61</v>
      </c>
      <c r="B19" s="94">
        <f>'IDT-1 Calculation'!DF19</f>
        <v>24</v>
      </c>
      <c r="C19" s="94">
        <f>'IDT-1 Calculation'!DG19</f>
        <v>-24</v>
      </c>
      <c r="D19" s="94">
        <f>'IDT-1 Calculation'!DH19</f>
        <v>0</v>
      </c>
      <c r="E19" s="94">
        <f>'IDT-1 Calculation'!DI19</f>
        <v>0</v>
      </c>
      <c r="F19" s="94">
        <f>'IDT-1 Calculation'!DJ19</f>
        <v>0</v>
      </c>
      <c r="G19" s="99">
        <f t="shared" si="0"/>
        <v>0</v>
      </c>
    </row>
    <row r="20" spans="1:7">
      <c r="A20" s="98" t="s">
        <v>62</v>
      </c>
      <c r="B20" s="94">
        <f>'IDT-1 Calculation'!DF20</f>
        <v>24</v>
      </c>
      <c r="C20" s="94">
        <f>'IDT-1 Calculation'!DG20</f>
        <v>-24</v>
      </c>
      <c r="D20" s="94">
        <f>'IDT-1 Calculation'!DH20</f>
        <v>0</v>
      </c>
      <c r="E20" s="94">
        <f>'IDT-1 Calculation'!DI20</f>
        <v>0</v>
      </c>
      <c r="F20" s="94">
        <f>'IDT-1 Calculation'!DJ20</f>
        <v>0</v>
      </c>
      <c r="G20" s="99">
        <f t="shared" si="0"/>
        <v>0</v>
      </c>
    </row>
    <row r="21" spans="1:7">
      <c r="A21" s="98" t="s">
        <v>63</v>
      </c>
      <c r="B21" s="94">
        <f>'IDT-1 Calculation'!DF21</f>
        <v>21</v>
      </c>
      <c r="C21" s="94">
        <f>'IDT-1 Calculation'!DG21</f>
        <v>-21</v>
      </c>
      <c r="D21" s="94">
        <f>'IDT-1 Calculation'!DH21</f>
        <v>0</v>
      </c>
      <c r="E21" s="94">
        <f>'IDT-1 Calculation'!DI21</f>
        <v>0</v>
      </c>
      <c r="F21" s="94">
        <f>'IDT-1 Calculation'!DJ21</f>
        <v>0</v>
      </c>
      <c r="G21" s="99">
        <f t="shared" si="0"/>
        <v>0</v>
      </c>
    </row>
    <row r="22" spans="1:7">
      <c r="A22" s="98" t="s">
        <v>64</v>
      </c>
      <c r="B22" s="94">
        <f>'IDT-1 Calculation'!DF22</f>
        <v>22</v>
      </c>
      <c r="C22" s="94">
        <f>'IDT-1 Calculation'!DG22</f>
        <v>-22</v>
      </c>
      <c r="D22" s="94">
        <f>'IDT-1 Calculation'!DH22</f>
        <v>0</v>
      </c>
      <c r="E22" s="94">
        <f>'IDT-1 Calculation'!DI22</f>
        <v>0</v>
      </c>
      <c r="F22" s="94">
        <f>'IDT-1 Calculation'!DJ22</f>
        <v>0</v>
      </c>
      <c r="G22" s="99">
        <f t="shared" si="0"/>
        <v>0</v>
      </c>
    </row>
    <row r="23" spans="1:7">
      <c r="A23" s="98" t="s">
        <v>65</v>
      </c>
      <c r="B23" s="94">
        <f>'IDT-1 Calculation'!DF23</f>
        <v>23</v>
      </c>
      <c r="C23" s="94">
        <f>'IDT-1 Calculation'!DG23</f>
        <v>-23</v>
      </c>
      <c r="D23" s="94">
        <f>'IDT-1 Calculation'!DH23</f>
        <v>0</v>
      </c>
      <c r="E23" s="94">
        <f>'IDT-1 Calculation'!DI23</f>
        <v>0</v>
      </c>
      <c r="F23" s="94">
        <f>'IDT-1 Calculation'!DJ23</f>
        <v>0</v>
      </c>
      <c r="G23" s="99">
        <f t="shared" si="0"/>
        <v>0</v>
      </c>
    </row>
    <row r="24" spans="1:7">
      <c r="A24" s="98" t="s">
        <v>66</v>
      </c>
      <c r="B24" s="94">
        <f>'IDT-1 Calculation'!DF24</f>
        <v>36</v>
      </c>
      <c r="C24" s="94">
        <f>'IDT-1 Calculation'!DG24</f>
        <v>-36</v>
      </c>
      <c r="D24" s="94">
        <f>'IDT-1 Calculation'!DH24</f>
        <v>0</v>
      </c>
      <c r="E24" s="94">
        <f>'IDT-1 Calculation'!DI24</f>
        <v>0</v>
      </c>
      <c r="F24" s="94">
        <f>'IDT-1 Calculation'!DJ24</f>
        <v>0</v>
      </c>
      <c r="G24" s="99">
        <f t="shared" si="0"/>
        <v>0</v>
      </c>
    </row>
    <row r="25" spans="1:7">
      <c r="A25" s="98" t="s">
        <v>67</v>
      </c>
      <c r="B25" s="94">
        <f>'IDT-1 Calculation'!DF25</f>
        <v>43</v>
      </c>
      <c r="C25" s="94">
        <f>'IDT-1 Calculation'!DG25</f>
        <v>-43</v>
      </c>
      <c r="D25" s="94">
        <f>'IDT-1 Calculation'!DH25</f>
        <v>0</v>
      </c>
      <c r="E25" s="94">
        <f>'IDT-1 Calculation'!DI25</f>
        <v>0</v>
      </c>
      <c r="F25" s="94">
        <f>'IDT-1 Calculation'!DJ25</f>
        <v>0</v>
      </c>
      <c r="G25" s="99">
        <f t="shared" si="0"/>
        <v>0</v>
      </c>
    </row>
    <row r="26" spans="1:7">
      <c r="A26" s="98" t="s">
        <v>68</v>
      </c>
      <c r="B26" s="94">
        <f>'IDT-1 Calculation'!DF26</f>
        <v>60</v>
      </c>
      <c r="C26" s="94">
        <f>'IDT-1 Calculation'!DG26</f>
        <v>-60</v>
      </c>
      <c r="D26" s="94">
        <f>'IDT-1 Calculation'!DH26</f>
        <v>0</v>
      </c>
      <c r="E26" s="94">
        <f>'IDT-1 Calculation'!DI26</f>
        <v>0</v>
      </c>
      <c r="F26" s="94">
        <f>'IDT-1 Calculation'!DJ26</f>
        <v>0</v>
      </c>
      <c r="G26" s="99">
        <f t="shared" si="0"/>
        <v>0</v>
      </c>
    </row>
    <row r="27" spans="1:7">
      <c r="A27" s="98" t="s">
        <v>69</v>
      </c>
      <c r="B27" s="94">
        <f>'IDT-1 Calculation'!DF27</f>
        <v>129</v>
      </c>
      <c r="C27" s="94">
        <f>'IDT-1 Calculation'!DG27</f>
        <v>-129</v>
      </c>
      <c r="D27" s="94">
        <f>'IDT-1 Calculation'!DH27</f>
        <v>0</v>
      </c>
      <c r="E27" s="94">
        <f>'IDT-1 Calculation'!DI27</f>
        <v>0</v>
      </c>
      <c r="F27" s="94">
        <f>'IDT-1 Calculation'!DJ27</f>
        <v>0</v>
      </c>
      <c r="G27" s="99">
        <f t="shared" si="0"/>
        <v>0</v>
      </c>
    </row>
    <row r="28" spans="1:7">
      <c r="A28" s="98" t="s">
        <v>70</v>
      </c>
      <c r="B28" s="94">
        <f>'IDT-1 Calculation'!DF28</f>
        <v>119</v>
      </c>
      <c r="C28" s="94">
        <f>'IDT-1 Calculation'!DG28</f>
        <v>-119</v>
      </c>
      <c r="D28" s="94">
        <f>'IDT-1 Calculation'!DH28</f>
        <v>0</v>
      </c>
      <c r="E28" s="94">
        <f>'IDT-1 Calculation'!DI28</f>
        <v>0</v>
      </c>
      <c r="F28" s="94">
        <f>'IDT-1 Calculation'!DJ28</f>
        <v>0</v>
      </c>
      <c r="G28" s="99">
        <f t="shared" si="0"/>
        <v>0</v>
      </c>
    </row>
    <row r="29" spans="1:7">
      <c r="A29" s="98" t="s">
        <v>71</v>
      </c>
      <c r="B29" s="94">
        <f>'IDT-1 Calculation'!DF29</f>
        <v>128</v>
      </c>
      <c r="C29" s="94">
        <f>'IDT-1 Calculation'!DG29</f>
        <v>-128</v>
      </c>
      <c r="D29" s="94">
        <f>'IDT-1 Calculation'!DH29</f>
        <v>0</v>
      </c>
      <c r="E29" s="94">
        <f>'IDT-1 Calculation'!DI29</f>
        <v>0</v>
      </c>
      <c r="F29" s="94">
        <f>'IDT-1 Calculation'!DJ29</f>
        <v>0</v>
      </c>
      <c r="G29" s="99">
        <f t="shared" si="0"/>
        <v>0</v>
      </c>
    </row>
    <row r="30" spans="1:7">
      <c r="A30" s="98" t="s">
        <v>72</v>
      </c>
      <c r="B30" s="94">
        <f>'IDT-1 Calculation'!DF30</f>
        <v>94</v>
      </c>
      <c r="C30" s="94">
        <f>'IDT-1 Calculation'!DG30</f>
        <v>-94</v>
      </c>
      <c r="D30" s="94">
        <f>'IDT-1 Calculation'!DH30</f>
        <v>0</v>
      </c>
      <c r="E30" s="94">
        <f>'IDT-1 Calculation'!DI30</f>
        <v>0</v>
      </c>
      <c r="F30" s="94">
        <f>'IDT-1 Calculation'!DJ30</f>
        <v>0</v>
      </c>
      <c r="G30" s="99">
        <f t="shared" si="0"/>
        <v>0</v>
      </c>
    </row>
    <row r="31" spans="1:7">
      <c r="A31" s="98" t="s">
        <v>73</v>
      </c>
      <c r="B31" s="94">
        <f>'IDT-1 Calculation'!DF31</f>
        <v>71</v>
      </c>
      <c r="C31" s="94">
        <f>'IDT-1 Calculation'!DG31</f>
        <v>-71</v>
      </c>
      <c r="D31" s="94">
        <f>'IDT-1 Calculation'!DH31</f>
        <v>0</v>
      </c>
      <c r="E31" s="94">
        <f>'IDT-1 Calculation'!DI31</f>
        <v>0</v>
      </c>
      <c r="F31" s="94">
        <f>'IDT-1 Calculation'!DJ31</f>
        <v>0</v>
      </c>
      <c r="G31" s="99">
        <f t="shared" si="0"/>
        <v>0</v>
      </c>
    </row>
    <row r="32" spans="1:7">
      <c r="A32" s="98" t="s">
        <v>74</v>
      </c>
      <c r="B32" s="94">
        <f>'IDT-1 Calculation'!DF32</f>
        <v>44</v>
      </c>
      <c r="C32" s="94">
        <f>'IDT-1 Calculation'!DG32</f>
        <v>-44</v>
      </c>
      <c r="D32" s="94">
        <f>'IDT-1 Calculation'!DH32</f>
        <v>0</v>
      </c>
      <c r="E32" s="94">
        <f>'IDT-1 Calculation'!DI32</f>
        <v>0</v>
      </c>
      <c r="F32" s="94">
        <f>'IDT-1 Calculation'!DJ32</f>
        <v>0</v>
      </c>
      <c r="G32" s="99">
        <f t="shared" si="0"/>
        <v>0</v>
      </c>
    </row>
    <row r="33" spans="1:7">
      <c r="A33" s="98" t="s">
        <v>75</v>
      </c>
      <c r="B33" s="94">
        <f>'IDT-1 Calculation'!DF33</f>
        <v>0</v>
      </c>
      <c r="C33" s="94">
        <f>'IDT-1 Calculation'!DG33</f>
        <v>0</v>
      </c>
      <c r="D33" s="94">
        <f>'IDT-1 Calculation'!DH33</f>
        <v>0</v>
      </c>
      <c r="E33" s="94">
        <f>'IDT-1 Calculation'!DI33</f>
        <v>0</v>
      </c>
      <c r="F33" s="94">
        <f>'IDT-1 Calculation'!DJ33</f>
        <v>0</v>
      </c>
      <c r="G33" s="99">
        <f t="shared" si="0"/>
        <v>0</v>
      </c>
    </row>
    <row r="34" spans="1:7">
      <c r="A34" s="98" t="s">
        <v>76</v>
      </c>
      <c r="B34" s="94">
        <f>'IDT-1 Calculation'!DF34</f>
        <v>0</v>
      </c>
      <c r="C34" s="94">
        <f>'IDT-1 Calculation'!DG34</f>
        <v>0</v>
      </c>
      <c r="D34" s="94">
        <f>'IDT-1 Calculation'!DH34</f>
        <v>0</v>
      </c>
      <c r="E34" s="94">
        <f>'IDT-1 Calculation'!DI34</f>
        <v>0</v>
      </c>
      <c r="F34" s="94">
        <f>'IDT-1 Calculation'!DJ34</f>
        <v>0</v>
      </c>
      <c r="G34" s="99">
        <f t="shared" si="0"/>
        <v>0</v>
      </c>
    </row>
    <row r="35" spans="1:7">
      <c r="A35" s="98" t="s">
        <v>77</v>
      </c>
      <c r="B35" s="94">
        <f>'IDT-1 Calculation'!DF35</f>
        <v>0</v>
      </c>
      <c r="C35" s="94">
        <f>'IDT-1 Calculation'!DG35</f>
        <v>0</v>
      </c>
      <c r="D35" s="94">
        <f>'IDT-1 Calculation'!DH35</f>
        <v>0</v>
      </c>
      <c r="E35" s="94">
        <f>'IDT-1 Calculation'!DI35</f>
        <v>0</v>
      </c>
      <c r="F35" s="94">
        <f>'IDT-1 Calculation'!DJ35</f>
        <v>0</v>
      </c>
      <c r="G35" s="99">
        <f t="shared" si="0"/>
        <v>0</v>
      </c>
    </row>
    <row r="36" spans="1:7">
      <c r="A36" s="98" t="s">
        <v>78</v>
      </c>
      <c r="B36" s="94">
        <f>'IDT-1 Calculation'!DF36</f>
        <v>0</v>
      </c>
      <c r="C36" s="94">
        <f>'IDT-1 Calculation'!DG36</f>
        <v>0</v>
      </c>
      <c r="D36" s="94">
        <f>'IDT-1 Calculation'!DH36</f>
        <v>0</v>
      </c>
      <c r="E36" s="94">
        <f>'IDT-1 Calculation'!DI36</f>
        <v>0</v>
      </c>
      <c r="F36" s="94">
        <f>'IDT-1 Calculation'!DJ36</f>
        <v>0</v>
      </c>
      <c r="G36" s="99">
        <f t="shared" si="0"/>
        <v>0</v>
      </c>
    </row>
    <row r="37" spans="1:7">
      <c r="A37" s="98" t="s">
        <v>79</v>
      </c>
      <c r="B37" s="94">
        <f>'IDT-1 Calculation'!DF37</f>
        <v>0</v>
      </c>
      <c r="C37" s="94">
        <f>'IDT-1 Calculation'!DG37</f>
        <v>0</v>
      </c>
      <c r="D37" s="94">
        <f>'IDT-1 Calculation'!DH37</f>
        <v>0</v>
      </c>
      <c r="E37" s="94">
        <f>'IDT-1 Calculation'!DI37</f>
        <v>0</v>
      </c>
      <c r="F37" s="94">
        <f>'IDT-1 Calculation'!DJ37</f>
        <v>0</v>
      </c>
      <c r="G37" s="99">
        <f t="shared" si="0"/>
        <v>0</v>
      </c>
    </row>
    <row r="38" spans="1:7">
      <c r="A38" s="98" t="s">
        <v>80</v>
      </c>
      <c r="B38" s="94">
        <f>'IDT-1 Calculation'!DF38</f>
        <v>0</v>
      </c>
      <c r="C38" s="94">
        <f>'IDT-1 Calculation'!DG38</f>
        <v>0</v>
      </c>
      <c r="D38" s="94">
        <f>'IDT-1 Calculation'!DH38</f>
        <v>0</v>
      </c>
      <c r="E38" s="94">
        <f>'IDT-1 Calculation'!DI38</f>
        <v>0</v>
      </c>
      <c r="F38" s="94">
        <f>'IDT-1 Calculation'!DJ38</f>
        <v>0</v>
      </c>
      <c r="G38" s="99">
        <f t="shared" si="0"/>
        <v>0</v>
      </c>
    </row>
    <row r="39" spans="1:7">
      <c r="A39" s="98" t="s">
        <v>81</v>
      </c>
      <c r="B39" s="94">
        <f>'IDT-1 Calculation'!DF39</f>
        <v>0</v>
      </c>
      <c r="C39" s="94">
        <f>'IDT-1 Calculation'!DG39</f>
        <v>0</v>
      </c>
      <c r="D39" s="94">
        <f>'IDT-1 Calculation'!DH39</f>
        <v>0</v>
      </c>
      <c r="E39" s="94">
        <f>'IDT-1 Calculation'!DI39</f>
        <v>0</v>
      </c>
      <c r="F39" s="94">
        <f>'IDT-1 Calculation'!DJ39</f>
        <v>0</v>
      </c>
      <c r="G39" s="99">
        <f t="shared" si="0"/>
        <v>0</v>
      </c>
    </row>
    <row r="40" spans="1:7">
      <c r="A40" s="98" t="s">
        <v>82</v>
      </c>
      <c r="B40" s="94">
        <f>'IDT-1 Calculation'!DF40</f>
        <v>0</v>
      </c>
      <c r="C40" s="94">
        <f>'IDT-1 Calculation'!DG40</f>
        <v>0</v>
      </c>
      <c r="D40" s="94">
        <f>'IDT-1 Calculation'!DH40</f>
        <v>0</v>
      </c>
      <c r="E40" s="94">
        <f>'IDT-1 Calculation'!DI40</f>
        <v>0</v>
      </c>
      <c r="F40" s="94">
        <f>'IDT-1 Calculation'!DJ40</f>
        <v>0</v>
      </c>
      <c r="G40" s="99">
        <f t="shared" si="0"/>
        <v>0</v>
      </c>
    </row>
    <row r="41" spans="1:7">
      <c r="A41" s="98" t="s">
        <v>83</v>
      </c>
      <c r="B41" s="94">
        <f>'IDT-1 Calculation'!DF41</f>
        <v>0</v>
      </c>
      <c r="C41" s="94">
        <f>'IDT-1 Calculation'!DG41</f>
        <v>0</v>
      </c>
      <c r="D41" s="94">
        <f>'IDT-1 Calculation'!DH41</f>
        <v>0</v>
      </c>
      <c r="E41" s="94">
        <f>'IDT-1 Calculation'!DI41</f>
        <v>0</v>
      </c>
      <c r="F41" s="94">
        <f>'IDT-1 Calculation'!DJ41</f>
        <v>0</v>
      </c>
      <c r="G41" s="99">
        <f t="shared" si="0"/>
        <v>0</v>
      </c>
    </row>
    <row r="42" spans="1:7">
      <c r="A42" s="98" t="s">
        <v>84</v>
      </c>
      <c r="B42" s="94">
        <f>'IDT-1 Calculation'!DF42</f>
        <v>0</v>
      </c>
      <c r="C42" s="94">
        <f>'IDT-1 Calculation'!DG42</f>
        <v>0</v>
      </c>
      <c r="D42" s="94">
        <f>'IDT-1 Calculation'!DH42</f>
        <v>0</v>
      </c>
      <c r="E42" s="94">
        <f>'IDT-1 Calculation'!DI42</f>
        <v>0</v>
      </c>
      <c r="F42" s="94">
        <f>'IDT-1 Calculation'!DJ42</f>
        <v>0</v>
      </c>
      <c r="G42" s="99">
        <f t="shared" si="0"/>
        <v>0</v>
      </c>
    </row>
    <row r="43" spans="1:7">
      <c r="A43" s="98" t="s">
        <v>85</v>
      </c>
      <c r="B43" s="94">
        <f>'IDT-1 Calculation'!DF43</f>
        <v>0</v>
      </c>
      <c r="C43" s="94">
        <f>'IDT-1 Calculation'!DG43</f>
        <v>0</v>
      </c>
      <c r="D43" s="94">
        <f>'IDT-1 Calculation'!DH43</f>
        <v>0</v>
      </c>
      <c r="E43" s="94">
        <f>'IDT-1 Calculation'!DI43</f>
        <v>0</v>
      </c>
      <c r="F43" s="94">
        <f>'IDT-1 Calculation'!DJ43</f>
        <v>0</v>
      </c>
      <c r="G43" s="99">
        <f t="shared" si="0"/>
        <v>0</v>
      </c>
    </row>
    <row r="44" spans="1:7">
      <c r="A44" s="98" t="s">
        <v>86</v>
      </c>
      <c r="B44" s="94">
        <f>'IDT-1 Calculation'!DF44</f>
        <v>0</v>
      </c>
      <c r="C44" s="94">
        <f>'IDT-1 Calculation'!DG44</f>
        <v>0</v>
      </c>
      <c r="D44" s="94">
        <f>'IDT-1 Calculation'!DH44</f>
        <v>0</v>
      </c>
      <c r="E44" s="94">
        <f>'IDT-1 Calculation'!DI44</f>
        <v>0</v>
      </c>
      <c r="F44" s="94">
        <f>'IDT-1 Calculation'!DJ44</f>
        <v>0</v>
      </c>
      <c r="G44" s="99">
        <f t="shared" si="0"/>
        <v>0</v>
      </c>
    </row>
    <row r="45" spans="1:7">
      <c r="A45" s="98" t="s">
        <v>87</v>
      </c>
      <c r="B45" s="94">
        <f>'IDT-1 Calculation'!DF45</f>
        <v>0</v>
      </c>
      <c r="C45" s="94">
        <f>'IDT-1 Calculation'!DG45</f>
        <v>0</v>
      </c>
      <c r="D45" s="94">
        <f>'IDT-1 Calculation'!DH45</f>
        <v>0</v>
      </c>
      <c r="E45" s="94">
        <f>'IDT-1 Calculation'!DI45</f>
        <v>0</v>
      </c>
      <c r="F45" s="94">
        <f>'IDT-1 Calculation'!DJ45</f>
        <v>0</v>
      </c>
      <c r="G45" s="99">
        <f t="shared" si="0"/>
        <v>0</v>
      </c>
    </row>
    <row r="46" spans="1:7">
      <c r="A46" s="98" t="s">
        <v>88</v>
      </c>
      <c r="B46" s="94">
        <f>'IDT-1 Calculation'!DF46</f>
        <v>0</v>
      </c>
      <c r="C46" s="94">
        <f>'IDT-1 Calculation'!DG46</f>
        <v>-16.161999999999999</v>
      </c>
      <c r="D46" s="94">
        <f>'IDT-1 Calculation'!DH46</f>
        <v>0</v>
      </c>
      <c r="E46" s="94">
        <f>'IDT-1 Calculation'!DI46</f>
        <v>0</v>
      </c>
      <c r="F46" s="94">
        <f>'IDT-1 Calculation'!DJ46</f>
        <v>16.161999999999999</v>
      </c>
      <c r="G46" s="99">
        <f t="shared" si="0"/>
        <v>0</v>
      </c>
    </row>
    <row r="47" spans="1:7">
      <c r="A47" s="98" t="s">
        <v>89</v>
      </c>
      <c r="B47" s="94">
        <f>'IDT-1 Calculation'!DF47</f>
        <v>0</v>
      </c>
      <c r="C47" s="94">
        <f>'IDT-1 Calculation'!DG47</f>
        <v>-24.062000000000001</v>
      </c>
      <c r="D47" s="94">
        <f>'IDT-1 Calculation'!DH47</f>
        <v>0</v>
      </c>
      <c r="E47" s="94">
        <f>'IDT-1 Calculation'!DI47</f>
        <v>0</v>
      </c>
      <c r="F47" s="94">
        <f>'IDT-1 Calculation'!DJ47</f>
        <v>24.062000000000001</v>
      </c>
      <c r="G47" s="99">
        <f t="shared" si="0"/>
        <v>0</v>
      </c>
    </row>
    <row r="48" spans="1:7">
      <c r="A48" s="98" t="s">
        <v>90</v>
      </c>
      <c r="B48" s="94">
        <f>'IDT-1 Calculation'!DF48</f>
        <v>0</v>
      </c>
      <c r="C48" s="94">
        <f>'IDT-1 Calculation'!DG48</f>
        <v>-30.692</v>
      </c>
      <c r="D48" s="94">
        <f>'IDT-1 Calculation'!DH48</f>
        <v>0</v>
      </c>
      <c r="E48" s="94">
        <f>'IDT-1 Calculation'!DI48</f>
        <v>0</v>
      </c>
      <c r="F48" s="94">
        <f>'IDT-1 Calculation'!DJ48</f>
        <v>30.692</v>
      </c>
      <c r="G48" s="99">
        <f t="shared" si="0"/>
        <v>0</v>
      </c>
    </row>
    <row r="49" spans="1:7">
      <c r="A49" s="98" t="s">
        <v>91</v>
      </c>
      <c r="B49" s="94">
        <f>'IDT-1 Calculation'!DF49</f>
        <v>0</v>
      </c>
      <c r="C49" s="94">
        <f>'IDT-1 Calculation'!DG49</f>
        <v>-36.241999999999997</v>
      </c>
      <c r="D49" s="94">
        <f>'IDT-1 Calculation'!DH49</f>
        <v>0</v>
      </c>
      <c r="E49" s="94">
        <f>'IDT-1 Calculation'!DI49</f>
        <v>0</v>
      </c>
      <c r="F49" s="94">
        <f>'IDT-1 Calculation'!DJ49</f>
        <v>36.241999999999997</v>
      </c>
      <c r="G49" s="99">
        <f t="shared" si="0"/>
        <v>0</v>
      </c>
    </row>
    <row r="50" spans="1:7">
      <c r="A50" s="98" t="s">
        <v>92</v>
      </c>
      <c r="B50" s="94">
        <f>'IDT-1 Calculation'!DF50</f>
        <v>0</v>
      </c>
      <c r="C50" s="94">
        <f>'IDT-1 Calculation'!DG50</f>
        <v>-41.633000000000003</v>
      </c>
      <c r="D50" s="94">
        <f>'IDT-1 Calculation'!DH50</f>
        <v>0</v>
      </c>
      <c r="E50" s="94">
        <f>'IDT-1 Calculation'!DI50</f>
        <v>0</v>
      </c>
      <c r="F50" s="94">
        <f>'IDT-1 Calculation'!DJ50</f>
        <v>41.633000000000003</v>
      </c>
      <c r="G50" s="99">
        <f t="shared" si="0"/>
        <v>0</v>
      </c>
    </row>
    <row r="51" spans="1:7">
      <c r="A51" s="98" t="s">
        <v>93</v>
      </c>
      <c r="B51" s="94">
        <f>'IDT-1 Calculation'!DF51</f>
        <v>0</v>
      </c>
      <c r="C51" s="94">
        <f>'IDT-1 Calculation'!DG51</f>
        <v>-36.408000000000001</v>
      </c>
      <c r="D51" s="94">
        <f>'IDT-1 Calculation'!DH51</f>
        <v>0</v>
      </c>
      <c r="E51" s="94">
        <f>'IDT-1 Calculation'!DI51</f>
        <v>0</v>
      </c>
      <c r="F51" s="94">
        <f>'IDT-1 Calculation'!DJ51</f>
        <v>36.408000000000001</v>
      </c>
      <c r="G51" s="99">
        <f t="shared" si="0"/>
        <v>0</v>
      </c>
    </row>
    <row r="52" spans="1:7">
      <c r="A52" s="98" t="s">
        <v>94</v>
      </c>
      <c r="B52" s="94">
        <f>'IDT-1 Calculation'!DF52</f>
        <v>0</v>
      </c>
      <c r="C52" s="94">
        <f>'IDT-1 Calculation'!DG52</f>
        <v>-44.317999999999998</v>
      </c>
      <c r="D52" s="94">
        <f>'IDT-1 Calculation'!DH52</f>
        <v>0</v>
      </c>
      <c r="E52" s="94">
        <f>'IDT-1 Calculation'!DI52</f>
        <v>0</v>
      </c>
      <c r="F52" s="94">
        <f>'IDT-1 Calculation'!DJ52</f>
        <v>44.317999999999998</v>
      </c>
      <c r="G52" s="99">
        <f t="shared" si="0"/>
        <v>0</v>
      </c>
    </row>
    <row r="53" spans="1:7">
      <c r="A53" s="98" t="s">
        <v>95</v>
      </c>
      <c r="B53" s="94">
        <f>'IDT-1 Calculation'!DF53</f>
        <v>0</v>
      </c>
      <c r="C53" s="94">
        <f>'IDT-1 Calculation'!DG53</f>
        <v>-50.822000000000003</v>
      </c>
      <c r="D53" s="94">
        <f>'IDT-1 Calculation'!DH53</f>
        <v>0</v>
      </c>
      <c r="E53" s="94">
        <f>'IDT-1 Calculation'!DI53</f>
        <v>0</v>
      </c>
      <c r="F53" s="94">
        <f>'IDT-1 Calculation'!DJ53</f>
        <v>50.822000000000003</v>
      </c>
      <c r="G53" s="99">
        <f t="shared" si="0"/>
        <v>0</v>
      </c>
    </row>
    <row r="54" spans="1:7">
      <c r="A54" s="98" t="s">
        <v>96</v>
      </c>
      <c r="B54" s="94">
        <f>'IDT-1 Calculation'!DF54</f>
        <v>0</v>
      </c>
      <c r="C54" s="94">
        <f>'IDT-1 Calculation'!DG54</f>
        <v>-34.49</v>
      </c>
      <c r="D54" s="94">
        <f>'IDT-1 Calculation'!DH54</f>
        <v>0</v>
      </c>
      <c r="E54" s="94">
        <f>'IDT-1 Calculation'!DI54</f>
        <v>0</v>
      </c>
      <c r="F54" s="94">
        <f>'IDT-1 Calculation'!DJ54</f>
        <v>34.49</v>
      </c>
      <c r="G54" s="99">
        <f t="shared" si="0"/>
        <v>0</v>
      </c>
    </row>
    <row r="55" spans="1:7">
      <c r="A55" s="98" t="s">
        <v>97</v>
      </c>
      <c r="B55" s="94">
        <f>'IDT-1 Calculation'!DF55</f>
        <v>0</v>
      </c>
      <c r="C55" s="94">
        <f>'IDT-1 Calculation'!DG55</f>
        <v>0</v>
      </c>
      <c r="D55" s="94">
        <f>'IDT-1 Calculation'!DH55</f>
        <v>0</v>
      </c>
      <c r="E55" s="94">
        <f>'IDT-1 Calculation'!DI55</f>
        <v>0</v>
      </c>
      <c r="F55" s="94">
        <f>'IDT-1 Calculation'!DJ55</f>
        <v>0</v>
      </c>
      <c r="G55" s="99">
        <f t="shared" si="0"/>
        <v>0</v>
      </c>
    </row>
    <row r="56" spans="1:7">
      <c r="A56" s="98" t="s">
        <v>98</v>
      </c>
      <c r="B56" s="94">
        <f>'IDT-1 Calculation'!DF56</f>
        <v>0</v>
      </c>
      <c r="C56" s="94">
        <f>'IDT-1 Calculation'!DG56</f>
        <v>0</v>
      </c>
      <c r="D56" s="94">
        <f>'IDT-1 Calculation'!DH56</f>
        <v>0</v>
      </c>
      <c r="E56" s="94">
        <f>'IDT-1 Calculation'!DI56</f>
        <v>0</v>
      </c>
      <c r="F56" s="94">
        <f>'IDT-1 Calculation'!DJ56</f>
        <v>0</v>
      </c>
      <c r="G56" s="99">
        <f t="shared" si="0"/>
        <v>0</v>
      </c>
    </row>
    <row r="57" spans="1:7">
      <c r="A57" s="98" t="s">
        <v>99</v>
      </c>
      <c r="B57" s="94">
        <f>'IDT-1 Calculation'!DF57</f>
        <v>0</v>
      </c>
      <c r="C57" s="94">
        <f>'IDT-1 Calculation'!DG57</f>
        <v>0</v>
      </c>
      <c r="D57" s="94">
        <f>'IDT-1 Calculation'!DH57</f>
        <v>0</v>
      </c>
      <c r="E57" s="94">
        <f>'IDT-1 Calculation'!DI57</f>
        <v>0</v>
      </c>
      <c r="F57" s="94">
        <f>'IDT-1 Calculation'!DJ57</f>
        <v>0</v>
      </c>
      <c r="G57" s="99">
        <f t="shared" si="0"/>
        <v>0</v>
      </c>
    </row>
    <row r="58" spans="1:7">
      <c r="A58" s="98" t="s">
        <v>100</v>
      </c>
      <c r="B58" s="94">
        <f>'IDT-1 Calculation'!DF58</f>
        <v>0</v>
      </c>
      <c r="C58" s="94">
        <f>'IDT-1 Calculation'!DG58</f>
        <v>-6.4160000000000004</v>
      </c>
      <c r="D58" s="94">
        <f>'IDT-1 Calculation'!DH58</f>
        <v>0</v>
      </c>
      <c r="E58" s="94">
        <f>'IDT-1 Calculation'!DI58</f>
        <v>0</v>
      </c>
      <c r="F58" s="94">
        <f>'IDT-1 Calculation'!DJ58</f>
        <v>6.4160000000000004</v>
      </c>
      <c r="G58" s="99">
        <f t="shared" si="0"/>
        <v>0</v>
      </c>
    </row>
    <row r="59" spans="1:7">
      <c r="A59" s="98" t="s">
        <v>101</v>
      </c>
      <c r="B59" s="94">
        <f>'IDT-1 Calculation'!DF59</f>
        <v>0</v>
      </c>
      <c r="C59" s="94">
        <f>'IDT-1 Calculation'!DG59</f>
        <v>-45.552999999999997</v>
      </c>
      <c r="D59" s="94">
        <f>'IDT-1 Calculation'!DH59</f>
        <v>0</v>
      </c>
      <c r="E59" s="94">
        <f>'IDT-1 Calculation'!DI59</f>
        <v>0</v>
      </c>
      <c r="F59" s="94">
        <f>'IDT-1 Calculation'!DJ59</f>
        <v>45.552999999999997</v>
      </c>
      <c r="G59" s="99">
        <f t="shared" si="0"/>
        <v>0</v>
      </c>
    </row>
    <row r="60" spans="1:7">
      <c r="A60" s="98" t="s">
        <v>102</v>
      </c>
      <c r="B60" s="94">
        <f>'IDT-1 Calculation'!DF60</f>
        <v>0</v>
      </c>
      <c r="C60" s="94">
        <f>'IDT-1 Calculation'!DG60</f>
        <v>-80.727999999999994</v>
      </c>
      <c r="D60" s="94">
        <f>'IDT-1 Calculation'!DH60</f>
        <v>0</v>
      </c>
      <c r="E60" s="94">
        <f>'IDT-1 Calculation'!DI60</f>
        <v>0</v>
      </c>
      <c r="F60" s="94">
        <f>'IDT-1 Calculation'!DJ60</f>
        <v>80.727999999999994</v>
      </c>
      <c r="G60" s="99">
        <f t="shared" si="0"/>
        <v>0</v>
      </c>
    </row>
    <row r="61" spans="1:7">
      <c r="A61" s="98" t="s">
        <v>103</v>
      </c>
      <c r="B61" s="94">
        <f>'IDT-1 Calculation'!DF61</f>
        <v>0</v>
      </c>
      <c r="C61" s="94">
        <f>'IDT-1 Calculation'!DG61</f>
        <v>-110</v>
      </c>
      <c r="D61" s="94">
        <f>'IDT-1 Calculation'!DH61</f>
        <v>0</v>
      </c>
      <c r="E61" s="94">
        <f>'IDT-1 Calculation'!DI61</f>
        <v>0</v>
      </c>
      <c r="F61" s="94">
        <f>'IDT-1 Calculation'!DJ61</f>
        <v>110</v>
      </c>
      <c r="G61" s="99">
        <f t="shared" si="0"/>
        <v>0</v>
      </c>
    </row>
    <row r="62" spans="1:7">
      <c r="A62" s="98" t="s">
        <v>104</v>
      </c>
      <c r="B62" s="94">
        <f>'IDT-1 Calculation'!DF62</f>
        <v>27</v>
      </c>
      <c r="C62" s="94">
        <f>'IDT-1 Calculation'!DG62</f>
        <v>-70</v>
      </c>
      <c r="D62" s="94">
        <f>'IDT-1 Calculation'!DH62</f>
        <v>0</v>
      </c>
      <c r="E62" s="94">
        <f>'IDT-1 Calculation'!DI62</f>
        <v>0</v>
      </c>
      <c r="F62" s="94">
        <f>'IDT-1 Calculation'!DJ62</f>
        <v>43</v>
      </c>
      <c r="G62" s="99">
        <f t="shared" si="0"/>
        <v>0</v>
      </c>
    </row>
    <row r="63" spans="1:7">
      <c r="A63" s="98" t="s">
        <v>105</v>
      </c>
      <c r="B63" s="94">
        <f>'IDT-1 Calculation'!DF63</f>
        <v>40.673999999999999</v>
      </c>
      <c r="C63" s="94">
        <f>'IDT-1 Calculation'!DG63</f>
        <v>-75</v>
      </c>
      <c r="D63" s="94">
        <f>'IDT-1 Calculation'!DH63</f>
        <v>0</v>
      </c>
      <c r="E63" s="94">
        <f>'IDT-1 Calculation'!DI63</f>
        <v>0</v>
      </c>
      <c r="F63" s="94">
        <f>'IDT-1 Calculation'!DJ63</f>
        <v>34.326000000000001</v>
      </c>
      <c r="G63" s="99">
        <f t="shared" si="0"/>
        <v>0</v>
      </c>
    </row>
    <row r="64" spans="1:7">
      <c r="A64" s="98" t="s">
        <v>106</v>
      </c>
      <c r="B64" s="94">
        <f>'IDT-1 Calculation'!DF64</f>
        <v>24.405000000000001</v>
      </c>
      <c r="C64" s="94">
        <f>'IDT-1 Calculation'!DG64</f>
        <v>-45</v>
      </c>
      <c r="D64" s="94">
        <f>'IDT-1 Calculation'!DH64</f>
        <v>0</v>
      </c>
      <c r="E64" s="94">
        <f>'IDT-1 Calculation'!DI64</f>
        <v>0</v>
      </c>
      <c r="F64" s="94">
        <f>'IDT-1 Calculation'!DJ64</f>
        <v>20.594999999999999</v>
      </c>
      <c r="G64" s="99">
        <f t="shared" si="0"/>
        <v>0</v>
      </c>
    </row>
    <row r="65" spans="1:7">
      <c r="A65" s="98" t="s">
        <v>107</v>
      </c>
      <c r="B65" s="94">
        <f>'IDT-1 Calculation'!DF65</f>
        <v>17.896999999999998</v>
      </c>
      <c r="C65" s="94">
        <f>'IDT-1 Calculation'!DG65</f>
        <v>-33</v>
      </c>
      <c r="D65" s="94">
        <f>'IDT-1 Calculation'!DH65</f>
        <v>0</v>
      </c>
      <c r="E65" s="94">
        <f>'IDT-1 Calculation'!DI65</f>
        <v>0</v>
      </c>
      <c r="F65" s="94">
        <f>'IDT-1 Calculation'!DJ65</f>
        <v>15.103</v>
      </c>
      <c r="G65" s="99">
        <f t="shared" si="0"/>
        <v>0</v>
      </c>
    </row>
    <row r="66" spans="1:7">
      <c r="A66" s="98" t="s">
        <v>108</v>
      </c>
      <c r="B66" s="94">
        <f>'IDT-1 Calculation'!DF66</f>
        <v>15.185</v>
      </c>
      <c r="C66" s="94">
        <f>'IDT-1 Calculation'!DG66</f>
        <v>-28</v>
      </c>
      <c r="D66" s="94">
        <f>'IDT-1 Calculation'!DH66</f>
        <v>0</v>
      </c>
      <c r="E66" s="94">
        <f>'IDT-1 Calculation'!DI66</f>
        <v>0</v>
      </c>
      <c r="F66" s="94">
        <f>'IDT-1 Calculation'!DJ66</f>
        <v>12.815</v>
      </c>
      <c r="G66" s="99">
        <f t="shared" si="0"/>
        <v>0</v>
      </c>
    </row>
    <row r="67" spans="1:7">
      <c r="A67" s="98" t="s">
        <v>109</v>
      </c>
      <c r="B67" s="94">
        <f>'IDT-1 Calculation'!DF67</f>
        <v>4.3390000000000004</v>
      </c>
      <c r="C67" s="94">
        <f>'IDT-1 Calculation'!DG67</f>
        <v>-8</v>
      </c>
      <c r="D67" s="94">
        <f>'IDT-1 Calculation'!DH67</f>
        <v>0</v>
      </c>
      <c r="E67" s="94">
        <f>'IDT-1 Calculation'!DI67</f>
        <v>0</v>
      </c>
      <c r="F67" s="94">
        <f>'IDT-1 Calculation'!DJ67</f>
        <v>3.661</v>
      </c>
      <c r="G67" s="99">
        <f t="shared" si="0"/>
        <v>0</v>
      </c>
    </row>
    <row r="68" spans="1:7">
      <c r="A68" s="98" t="s">
        <v>110</v>
      </c>
      <c r="B68" s="94">
        <f>'IDT-1 Calculation'!DF68</f>
        <v>0</v>
      </c>
      <c r="C68" s="94">
        <f>'IDT-1 Calculation'!DG68</f>
        <v>0</v>
      </c>
      <c r="D68" s="94">
        <f>'IDT-1 Calculation'!DH68</f>
        <v>0</v>
      </c>
      <c r="E68" s="94">
        <f>'IDT-1 Calculation'!DI68</f>
        <v>0</v>
      </c>
      <c r="F68" s="94">
        <f>'IDT-1 Calculation'!DJ68</f>
        <v>0</v>
      </c>
      <c r="G68" s="99">
        <f t="shared" ref="G68:G99" si="1">SUM(B68:F68)</f>
        <v>0</v>
      </c>
    </row>
    <row r="69" spans="1:7">
      <c r="A69" s="98" t="s">
        <v>111</v>
      </c>
      <c r="B69" s="94">
        <f>'IDT-1 Calculation'!DF69</f>
        <v>0</v>
      </c>
      <c r="C69" s="94">
        <f>'IDT-1 Calculation'!DG69</f>
        <v>0</v>
      </c>
      <c r="D69" s="94">
        <f>'IDT-1 Calculation'!DH69</f>
        <v>0</v>
      </c>
      <c r="E69" s="94">
        <f>'IDT-1 Calculation'!DI69</f>
        <v>0</v>
      </c>
      <c r="F69" s="94">
        <f>'IDT-1 Calculation'!DJ69</f>
        <v>0</v>
      </c>
      <c r="G69" s="99">
        <f t="shared" si="1"/>
        <v>0</v>
      </c>
    </row>
    <row r="70" spans="1:7">
      <c r="A70" s="98" t="s">
        <v>112</v>
      </c>
      <c r="B70" s="94">
        <f>'IDT-1 Calculation'!DF70</f>
        <v>0</v>
      </c>
      <c r="C70" s="94">
        <f>'IDT-1 Calculation'!DG70</f>
        <v>0</v>
      </c>
      <c r="D70" s="94">
        <f>'IDT-1 Calculation'!DH70</f>
        <v>0</v>
      </c>
      <c r="E70" s="94">
        <f>'IDT-1 Calculation'!DI70</f>
        <v>0</v>
      </c>
      <c r="F70" s="94">
        <f>'IDT-1 Calculation'!DJ70</f>
        <v>0</v>
      </c>
      <c r="G70" s="99">
        <f t="shared" si="1"/>
        <v>0</v>
      </c>
    </row>
    <row r="71" spans="1:7">
      <c r="A71" s="98" t="s">
        <v>113</v>
      </c>
      <c r="B71" s="94">
        <f>'IDT-1 Calculation'!DF71</f>
        <v>0</v>
      </c>
      <c r="C71" s="94">
        <f>'IDT-1 Calculation'!DG71</f>
        <v>0</v>
      </c>
      <c r="D71" s="94">
        <f>'IDT-1 Calculation'!DH71</f>
        <v>0</v>
      </c>
      <c r="E71" s="94">
        <f>'IDT-1 Calculation'!DI71</f>
        <v>0</v>
      </c>
      <c r="F71" s="94">
        <f>'IDT-1 Calculation'!DJ71</f>
        <v>0</v>
      </c>
      <c r="G71" s="99">
        <f t="shared" si="1"/>
        <v>0</v>
      </c>
    </row>
    <row r="72" spans="1:7">
      <c r="A72" s="98" t="s">
        <v>114</v>
      </c>
      <c r="B72" s="94">
        <f>'IDT-1 Calculation'!DF72</f>
        <v>0</v>
      </c>
      <c r="C72" s="94">
        <f>'IDT-1 Calculation'!DG72</f>
        <v>0</v>
      </c>
      <c r="D72" s="94">
        <f>'IDT-1 Calculation'!DH72</f>
        <v>0</v>
      </c>
      <c r="E72" s="94">
        <f>'IDT-1 Calculation'!DI72</f>
        <v>0</v>
      </c>
      <c r="F72" s="94">
        <f>'IDT-1 Calculation'!DJ72</f>
        <v>0</v>
      </c>
      <c r="G72" s="99">
        <f t="shared" si="1"/>
        <v>0</v>
      </c>
    </row>
    <row r="73" spans="1:7">
      <c r="A73" s="98" t="s">
        <v>115</v>
      </c>
      <c r="B73" s="94">
        <f>'IDT-1 Calculation'!DF73</f>
        <v>0</v>
      </c>
      <c r="C73" s="94">
        <f>'IDT-1 Calculation'!DG73</f>
        <v>0</v>
      </c>
      <c r="D73" s="94">
        <f>'IDT-1 Calculation'!DH73</f>
        <v>0</v>
      </c>
      <c r="E73" s="94">
        <f>'IDT-1 Calculation'!DI73</f>
        <v>0</v>
      </c>
      <c r="F73" s="94">
        <f>'IDT-1 Calculation'!DJ73</f>
        <v>0</v>
      </c>
      <c r="G73" s="99">
        <f t="shared" si="1"/>
        <v>0</v>
      </c>
    </row>
    <row r="74" spans="1:7">
      <c r="A74" s="98" t="s">
        <v>116</v>
      </c>
      <c r="B74" s="94">
        <f>'IDT-1 Calculation'!DF74</f>
        <v>0</v>
      </c>
      <c r="C74" s="94">
        <f>'IDT-1 Calculation'!DG74</f>
        <v>0</v>
      </c>
      <c r="D74" s="94">
        <f>'IDT-1 Calculation'!DH74</f>
        <v>0</v>
      </c>
      <c r="E74" s="94">
        <f>'IDT-1 Calculation'!DI74</f>
        <v>0</v>
      </c>
      <c r="F74" s="94">
        <f>'IDT-1 Calculation'!DJ74</f>
        <v>0</v>
      </c>
      <c r="G74" s="99">
        <f t="shared" si="1"/>
        <v>0</v>
      </c>
    </row>
    <row r="75" spans="1:7">
      <c r="A75" s="98" t="s">
        <v>117</v>
      </c>
      <c r="B75" s="94">
        <f>'IDT-1 Calculation'!DF75</f>
        <v>0</v>
      </c>
      <c r="C75" s="94">
        <f>'IDT-1 Calculation'!DG75</f>
        <v>0</v>
      </c>
      <c r="D75" s="94">
        <f>'IDT-1 Calculation'!DH75</f>
        <v>0</v>
      </c>
      <c r="E75" s="94">
        <f>'IDT-1 Calculation'!DI75</f>
        <v>0</v>
      </c>
      <c r="F75" s="94">
        <f>'IDT-1 Calculation'!DJ75</f>
        <v>0</v>
      </c>
      <c r="G75" s="99">
        <f t="shared" si="1"/>
        <v>0</v>
      </c>
    </row>
    <row r="76" spans="1:7">
      <c r="A76" s="98" t="s">
        <v>118</v>
      </c>
      <c r="B76" s="94">
        <f>'IDT-1 Calculation'!DF76</f>
        <v>0</v>
      </c>
      <c r="C76" s="94">
        <f>'IDT-1 Calculation'!DG76</f>
        <v>0</v>
      </c>
      <c r="D76" s="94">
        <f>'IDT-1 Calculation'!DH76</f>
        <v>0</v>
      </c>
      <c r="E76" s="94">
        <f>'IDT-1 Calculation'!DI76</f>
        <v>0</v>
      </c>
      <c r="F76" s="94">
        <f>'IDT-1 Calculation'!DJ76</f>
        <v>0</v>
      </c>
      <c r="G76" s="99">
        <f t="shared" si="1"/>
        <v>0</v>
      </c>
    </row>
    <row r="77" spans="1:7">
      <c r="A77" s="98" t="s">
        <v>119</v>
      </c>
      <c r="B77" s="94">
        <f>'IDT-1 Calculation'!DF77</f>
        <v>0</v>
      </c>
      <c r="C77" s="94">
        <f>'IDT-1 Calculation'!DG77</f>
        <v>0</v>
      </c>
      <c r="D77" s="94">
        <f>'IDT-1 Calculation'!DH77</f>
        <v>0</v>
      </c>
      <c r="E77" s="94">
        <f>'IDT-1 Calculation'!DI77</f>
        <v>0</v>
      </c>
      <c r="F77" s="94">
        <f>'IDT-1 Calculation'!DJ77</f>
        <v>0</v>
      </c>
      <c r="G77" s="99">
        <f t="shared" si="1"/>
        <v>0</v>
      </c>
    </row>
    <row r="78" spans="1:7">
      <c r="A78" s="98" t="s">
        <v>120</v>
      </c>
      <c r="B78" s="94">
        <f>'IDT-1 Calculation'!DF78</f>
        <v>0</v>
      </c>
      <c r="C78" s="94">
        <f>'IDT-1 Calculation'!DG78</f>
        <v>0</v>
      </c>
      <c r="D78" s="94">
        <f>'IDT-1 Calculation'!DH78</f>
        <v>0</v>
      </c>
      <c r="E78" s="94">
        <f>'IDT-1 Calculation'!DI78</f>
        <v>0</v>
      </c>
      <c r="F78" s="94">
        <f>'IDT-1 Calculation'!DJ78</f>
        <v>0</v>
      </c>
      <c r="G78" s="99">
        <f t="shared" si="1"/>
        <v>0</v>
      </c>
    </row>
    <row r="79" spans="1:7">
      <c r="A79" s="98" t="s">
        <v>121</v>
      </c>
      <c r="B79" s="94">
        <f>'IDT-1 Calculation'!DF79</f>
        <v>0</v>
      </c>
      <c r="C79" s="94">
        <f>'IDT-1 Calculation'!DG79</f>
        <v>0</v>
      </c>
      <c r="D79" s="94">
        <f>'IDT-1 Calculation'!DH79</f>
        <v>0</v>
      </c>
      <c r="E79" s="94">
        <f>'IDT-1 Calculation'!DI79</f>
        <v>0</v>
      </c>
      <c r="F79" s="94">
        <f>'IDT-1 Calculation'!DJ79</f>
        <v>0</v>
      </c>
      <c r="G79" s="99">
        <f t="shared" si="1"/>
        <v>0</v>
      </c>
    </row>
    <row r="80" spans="1:7">
      <c r="A80" s="98" t="s">
        <v>122</v>
      </c>
      <c r="B80" s="94">
        <f>'IDT-1 Calculation'!DF80</f>
        <v>5.423</v>
      </c>
      <c r="C80" s="94">
        <f>'IDT-1 Calculation'!DG80</f>
        <v>-10</v>
      </c>
      <c r="D80" s="94">
        <f>'IDT-1 Calculation'!DH80</f>
        <v>0</v>
      </c>
      <c r="E80" s="94">
        <f>'IDT-1 Calculation'!DI80</f>
        <v>0</v>
      </c>
      <c r="F80" s="94">
        <f>'IDT-1 Calculation'!DJ80</f>
        <v>4.577</v>
      </c>
      <c r="G80" s="99">
        <f t="shared" si="1"/>
        <v>0</v>
      </c>
    </row>
    <row r="81" spans="1:7">
      <c r="A81" s="98" t="s">
        <v>123</v>
      </c>
      <c r="B81" s="94">
        <f>'IDT-1 Calculation'!DF81</f>
        <v>13.558</v>
      </c>
      <c r="C81" s="94">
        <f>'IDT-1 Calculation'!DG81</f>
        <v>-25</v>
      </c>
      <c r="D81" s="94">
        <f>'IDT-1 Calculation'!DH81</f>
        <v>0</v>
      </c>
      <c r="E81" s="94">
        <f>'IDT-1 Calculation'!DI81</f>
        <v>0</v>
      </c>
      <c r="F81" s="94">
        <f>'IDT-1 Calculation'!DJ81</f>
        <v>11.442</v>
      </c>
      <c r="G81" s="99">
        <f t="shared" si="1"/>
        <v>0</v>
      </c>
    </row>
    <row r="82" spans="1:7">
      <c r="A82" s="98" t="s">
        <v>124</v>
      </c>
      <c r="B82" s="94">
        <f>'IDT-1 Calculation'!DF82</f>
        <v>21.693000000000001</v>
      </c>
      <c r="C82" s="94">
        <f>'IDT-1 Calculation'!DG82</f>
        <v>-40</v>
      </c>
      <c r="D82" s="94">
        <f>'IDT-1 Calculation'!DH82</f>
        <v>0</v>
      </c>
      <c r="E82" s="94">
        <f>'IDT-1 Calculation'!DI82</f>
        <v>0</v>
      </c>
      <c r="F82" s="94">
        <f>'IDT-1 Calculation'!DJ82</f>
        <v>18.306999999999999</v>
      </c>
      <c r="G82" s="99">
        <f t="shared" si="1"/>
        <v>0</v>
      </c>
    </row>
    <row r="83" spans="1:7">
      <c r="A83" s="98" t="s">
        <v>125</v>
      </c>
      <c r="B83" s="94">
        <f>'IDT-1 Calculation'!DF83</f>
        <v>34.838999999999999</v>
      </c>
      <c r="C83" s="94">
        <f>'IDT-1 Calculation'!DG83</f>
        <v>-55</v>
      </c>
      <c r="D83" s="94">
        <f>'IDT-1 Calculation'!DH83</f>
        <v>0</v>
      </c>
      <c r="E83" s="94">
        <f>'IDT-1 Calculation'!DI83</f>
        <v>0</v>
      </c>
      <c r="F83" s="94">
        <f>'IDT-1 Calculation'!DJ83</f>
        <v>20.161000000000001</v>
      </c>
      <c r="G83" s="99">
        <f t="shared" si="1"/>
        <v>0</v>
      </c>
    </row>
    <row r="84" spans="1:7">
      <c r="A84" s="98" t="s">
        <v>126</v>
      </c>
      <c r="B84" s="94">
        <f>'IDT-1 Calculation'!DF84</f>
        <v>82.948999999999998</v>
      </c>
      <c r="C84" s="94">
        <f>'IDT-1 Calculation'!DG84</f>
        <v>-70</v>
      </c>
      <c r="D84" s="94">
        <f>'IDT-1 Calculation'!DH84</f>
        <v>0</v>
      </c>
      <c r="E84" s="94">
        <f>'IDT-1 Calculation'!DI84</f>
        <v>0</v>
      </c>
      <c r="F84" s="94">
        <f>'IDT-1 Calculation'!DJ84</f>
        <v>-12.949</v>
      </c>
      <c r="G84" s="99">
        <f t="shared" si="1"/>
        <v>0</v>
      </c>
    </row>
    <row r="85" spans="1:7">
      <c r="A85" s="98" t="s">
        <v>127</v>
      </c>
      <c r="B85" s="94">
        <f>'IDT-1 Calculation'!DF85</f>
        <v>119.03100000000001</v>
      </c>
      <c r="C85" s="94">
        <f>'IDT-1 Calculation'!DG85</f>
        <v>-80</v>
      </c>
      <c r="D85" s="94">
        <f>'IDT-1 Calculation'!DH85</f>
        <v>0</v>
      </c>
      <c r="E85" s="94">
        <f>'IDT-1 Calculation'!DI85</f>
        <v>0</v>
      </c>
      <c r="F85" s="94">
        <f>'IDT-1 Calculation'!DJ85</f>
        <v>-39.030999999999999</v>
      </c>
      <c r="G85" s="99">
        <f t="shared" si="1"/>
        <v>0</v>
      </c>
    </row>
    <row r="86" spans="1:7">
      <c r="A86" s="98" t="s">
        <v>128</v>
      </c>
      <c r="B86" s="94">
        <f>'IDT-1 Calculation'!DF86</f>
        <v>124.782</v>
      </c>
      <c r="C86" s="94">
        <f>'IDT-1 Calculation'!DG86</f>
        <v>-65</v>
      </c>
      <c r="D86" s="94">
        <f>'IDT-1 Calculation'!DH86</f>
        <v>0</v>
      </c>
      <c r="E86" s="94">
        <f>'IDT-1 Calculation'!DI86</f>
        <v>0</v>
      </c>
      <c r="F86" s="94">
        <f>'IDT-1 Calculation'!DJ86</f>
        <v>-59.781999999999996</v>
      </c>
      <c r="G86" s="99">
        <f t="shared" si="1"/>
        <v>0</v>
      </c>
    </row>
    <row r="87" spans="1:7">
      <c r="A87" s="98" t="s">
        <v>129</v>
      </c>
      <c r="B87" s="94">
        <f>'IDT-1 Calculation'!DF87</f>
        <v>152.124</v>
      </c>
      <c r="C87" s="94">
        <f>'IDT-1 Calculation'!DG87</f>
        <v>-75</v>
      </c>
      <c r="D87" s="94">
        <f>'IDT-1 Calculation'!DH87</f>
        <v>0</v>
      </c>
      <c r="E87" s="94">
        <f>'IDT-1 Calculation'!DI87</f>
        <v>0</v>
      </c>
      <c r="F87" s="94">
        <f>'IDT-1 Calculation'!DJ87</f>
        <v>-77.123999999999995</v>
      </c>
      <c r="G87" s="99">
        <f t="shared" si="1"/>
        <v>0</v>
      </c>
    </row>
    <row r="88" spans="1:7">
      <c r="A88" s="98" t="s">
        <v>130</v>
      </c>
      <c r="B88" s="94">
        <f>'IDT-1 Calculation'!DF88</f>
        <v>148.41399999999999</v>
      </c>
      <c r="C88" s="94">
        <f>'IDT-1 Calculation'!DG88</f>
        <v>-70</v>
      </c>
      <c r="D88" s="94">
        <f>'IDT-1 Calculation'!DH88</f>
        <v>0</v>
      </c>
      <c r="E88" s="94">
        <f>'IDT-1 Calculation'!DI88</f>
        <v>0</v>
      </c>
      <c r="F88" s="94">
        <f>'IDT-1 Calculation'!DJ88</f>
        <v>-78.414000000000001</v>
      </c>
      <c r="G88" s="99">
        <f t="shared" si="1"/>
        <v>0</v>
      </c>
    </row>
    <row r="89" spans="1:7">
      <c r="A89" s="98" t="s">
        <v>131</v>
      </c>
      <c r="B89" s="94">
        <f>'IDT-1 Calculation'!DF89</f>
        <v>126.017</v>
      </c>
      <c r="C89" s="94">
        <f>'IDT-1 Calculation'!DG89</f>
        <v>-65</v>
      </c>
      <c r="D89" s="94">
        <f>'IDT-1 Calculation'!DH89</f>
        <v>0</v>
      </c>
      <c r="E89" s="94">
        <f>'IDT-1 Calculation'!DI89</f>
        <v>0</v>
      </c>
      <c r="F89" s="94">
        <f>'IDT-1 Calculation'!DJ89</f>
        <v>-61.017000000000003</v>
      </c>
      <c r="G89" s="99">
        <f t="shared" si="1"/>
        <v>0</v>
      </c>
    </row>
    <row r="90" spans="1:7">
      <c r="A90" s="98" t="s">
        <v>132</v>
      </c>
      <c r="B90" s="94">
        <f>'IDT-1 Calculation'!DF90</f>
        <v>135.47</v>
      </c>
      <c r="C90" s="94">
        <f>'IDT-1 Calculation'!DG90</f>
        <v>-70</v>
      </c>
      <c r="D90" s="94">
        <f>'IDT-1 Calculation'!DH90</f>
        <v>0</v>
      </c>
      <c r="E90" s="94">
        <f>'IDT-1 Calculation'!DI90</f>
        <v>0</v>
      </c>
      <c r="F90" s="94">
        <f>'IDT-1 Calculation'!DJ90</f>
        <v>-65.47</v>
      </c>
      <c r="G90" s="99">
        <f t="shared" si="1"/>
        <v>0</v>
      </c>
    </row>
    <row r="91" spans="1:7">
      <c r="A91" s="98" t="s">
        <v>133</v>
      </c>
      <c r="B91" s="94">
        <f>'IDT-1 Calculation'!DF91</f>
        <v>132.75700000000001</v>
      </c>
      <c r="C91" s="94">
        <f>'IDT-1 Calculation'!DG91</f>
        <v>-100</v>
      </c>
      <c r="D91" s="94">
        <f>'IDT-1 Calculation'!DH91</f>
        <v>0</v>
      </c>
      <c r="E91" s="94">
        <f>'IDT-1 Calculation'!DI91</f>
        <v>0</v>
      </c>
      <c r="F91" s="94">
        <f>'IDT-1 Calculation'!DJ91</f>
        <v>-32.756999999999998</v>
      </c>
      <c r="G91" s="99">
        <f t="shared" si="1"/>
        <v>0</v>
      </c>
    </row>
    <row r="92" spans="1:7">
      <c r="A92" s="98" t="s">
        <v>134</v>
      </c>
      <c r="B92" s="94">
        <f>'IDT-1 Calculation'!DF92</f>
        <v>121.267</v>
      </c>
      <c r="C92" s="94">
        <f>'IDT-1 Calculation'!DG92</f>
        <v>-105</v>
      </c>
      <c r="D92" s="94">
        <f>'IDT-1 Calculation'!DH92</f>
        <v>0</v>
      </c>
      <c r="E92" s="94">
        <f>'IDT-1 Calculation'!DI92</f>
        <v>0</v>
      </c>
      <c r="F92" s="94">
        <f>'IDT-1 Calculation'!DJ92</f>
        <v>-16.266999999999999</v>
      </c>
      <c r="G92" s="99">
        <f t="shared" si="1"/>
        <v>0</v>
      </c>
    </row>
    <row r="93" spans="1:7">
      <c r="A93" s="98" t="s">
        <v>135</v>
      </c>
      <c r="B93" s="94">
        <f>'IDT-1 Calculation'!DF93</f>
        <v>90</v>
      </c>
      <c r="C93" s="94">
        <f>'IDT-1 Calculation'!DG93</f>
        <v>-90</v>
      </c>
      <c r="D93" s="94">
        <f>'IDT-1 Calculation'!DH93</f>
        <v>0</v>
      </c>
      <c r="E93" s="94">
        <f>'IDT-1 Calculation'!DI93</f>
        <v>0</v>
      </c>
      <c r="F93" s="94">
        <f>'IDT-1 Calculation'!DJ93</f>
        <v>0</v>
      </c>
      <c r="G93" s="99">
        <f t="shared" si="1"/>
        <v>0</v>
      </c>
    </row>
    <row r="94" spans="1:7">
      <c r="A94" s="98" t="s">
        <v>136</v>
      </c>
      <c r="B94" s="94">
        <f>'IDT-1 Calculation'!DF94</f>
        <v>80</v>
      </c>
      <c r="C94" s="94">
        <f>'IDT-1 Calculation'!DG94</f>
        <v>-80</v>
      </c>
      <c r="D94" s="94">
        <f>'IDT-1 Calculation'!DH94</f>
        <v>0</v>
      </c>
      <c r="E94" s="94">
        <f>'IDT-1 Calculation'!DI94</f>
        <v>0</v>
      </c>
      <c r="F94" s="94">
        <f>'IDT-1 Calculation'!DJ94</f>
        <v>0</v>
      </c>
      <c r="G94" s="99">
        <f t="shared" si="1"/>
        <v>0</v>
      </c>
    </row>
    <row r="95" spans="1:7">
      <c r="A95" s="98" t="s">
        <v>137</v>
      </c>
      <c r="B95" s="94">
        <f>'IDT-1 Calculation'!DF95</f>
        <v>32.030999999999999</v>
      </c>
      <c r="C95" s="94">
        <f>'IDT-1 Calculation'!DG95</f>
        <v>-55</v>
      </c>
      <c r="D95" s="94">
        <f>'IDT-1 Calculation'!DH95</f>
        <v>0</v>
      </c>
      <c r="E95" s="94">
        <f>'IDT-1 Calculation'!DI95</f>
        <v>0</v>
      </c>
      <c r="F95" s="94">
        <f>'IDT-1 Calculation'!DJ95</f>
        <v>22.969000000000001</v>
      </c>
      <c r="G95" s="99">
        <f t="shared" si="1"/>
        <v>0</v>
      </c>
    </row>
    <row r="96" spans="1:7">
      <c r="A96" s="98" t="s">
        <v>138</v>
      </c>
      <c r="B96" s="94">
        <f>'IDT-1 Calculation'!DF96</f>
        <v>21.693000000000001</v>
      </c>
      <c r="C96" s="94">
        <f>'IDT-1 Calculation'!DG96</f>
        <v>-40</v>
      </c>
      <c r="D96" s="94">
        <f>'IDT-1 Calculation'!DH96</f>
        <v>0</v>
      </c>
      <c r="E96" s="94">
        <f>'IDT-1 Calculation'!DI96</f>
        <v>0</v>
      </c>
      <c r="F96" s="94">
        <f>'IDT-1 Calculation'!DJ96</f>
        <v>18.306999999999999</v>
      </c>
      <c r="G96" s="99">
        <f t="shared" si="1"/>
        <v>0</v>
      </c>
    </row>
    <row r="97" spans="1:7">
      <c r="A97" s="98" t="s">
        <v>139</v>
      </c>
      <c r="B97" s="94">
        <f>'IDT-1 Calculation'!DF97</f>
        <v>13.558</v>
      </c>
      <c r="C97" s="94">
        <f>'IDT-1 Calculation'!DG97</f>
        <v>-25</v>
      </c>
      <c r="D97" s="94">
        <f>'IDT-1 Calculation'!DH97</f>
        <v>0</v>
      </c>
      <c r="E97" s="94">
        <f>'IDT-1 Calculation'!DI97</f>
        <v>0</v>
      </c>
      <c r="F97" s="94">
        <f>'IDT-1 Calculation'!DJ97</f>
        <v>11.442</v>
      </c>
      <c r="G97" s="99">
        <f t="shared" si="1"/>
        <v>0</v>
      </c>
    </row>
    <row r="98" spans="1:7" ht="13.5" thickBot="1">
      <c r="A98" s="106" t="s">
        <v>140</v>
      </c>
      <c r="B98" s="107">
        <f>'IDT-1 Calculation'!DF98</f>
        <v>0</v>
      </c>
      <c r="C98" s="107">
        <f>'IDT-1 Calculation'!DG98</f>
        <v>0</v>
      </c>
      <c r="D98" s="107">
        <f>'IDT-1 Calculation'!DH98</f>
        <v>0</v>
      </c>
      <c r="E98" s="107">
        <f>'IDT-1 Calculation'!DI98</f>
        <v>0</v>
      </c>
      <c r="F98" s="107">
        <f>'IDT-1 Calculation'!DJ98</f>
        <v>0</v>
      </c>
      <c r="G98" s="108">
        <f t="shared" si="1"/>
        <v>0</v>
      </c>
    </row>
    <row r="99" spans="1:7" ht="13.5" thickBot="1">
      <c r="A99" s="109" t="s">
        <v>171</v>
      </c>
      <c r="B99" s="110">
        <f>SUM(B3:B98)/4000</f>
        <v>0.82338974999999981</v>
      </c>
      <c r="C99" s="110">
        <f>SUM(C3:C98)/4000</f>
        <v>-0.93813150000000001</v>
      </c>
      <c r="D99" s="110">
        <f>SUM(D3:D98)/4000</f>
        <v>0</v>
      </c>
      <c r="E99" s="110">
        <f>SUM(E3:E98)/4000</f>
        <v>0</v>
      </c>
      <c r="F99" s="110">
        <f>SUM(F3:F98)/4000</f>
        <v>0.11474174999999998</v>
      </c>
      <c r="G99" s="111">
        <f t="shared" si="1"/>
        <v>-2.2204460492503131E-16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454</v>
      </c>
      <c r="AU1" t="s">
        <v>453</v>
      </c>
      <c r="AV1" t="s">
        <v>420</v>
      </c>
      <c r="AW1" t="s">
        <v>426</v>
      </c>
      <c r="AX1" t="s">
        <v>430</v>
      </c>
    </row>
    <row r="2" spans="1:51">
      <c r="A2" s="216"/>
    </row>
    <row r="3" spans="1:51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0</v>
      </c>
      <c r="H3" s="197">
        <v>0</v>
      </c>
      <c r="I3" s="197">
        <v>0</v>
      </c>
      <c r="J3" s="197">
        <v>0</v>
      </c>
      <c r="K3" s="197">
        <v>0</v>
      </c>
      <c r="L3" s="197">
        <v>0</v>
      </c>
      <c r="M3" s="197">
        <v>0</v>
      </c>
      <c r="N3" s="197">
        <v>0</v>
      </c>
      <c r="O3" s="197">
        <v>0</v>
      </c>
      <c r="P3" s="197">
        <v>0</v>
      </c>
      <c r="Q3" s="197">
        <v>0</v>
      </c>
      <c r="R3" s="197">
        <v>0</v>
      </c>
      <c r="S3" s="197">
        <v>0</v>
      </c>
      <c r="T3" s="197">
        <v>0</v>
      </c>
      <c r="U3" s="197">
        <v>0</v>
      </c>
      <c r="V3" s="197">
        <v>0</v>
      </c>
      <c r="W3" s="197">
        <v>0</v>
      </c>
      <c r="X3" s="197">
        <v>0</v>
      </c>
      <c r="Y3" s="197">
        <v>0</v>
      </c>
      <c r="Z3" s="197">
        <v>0</v>
      </c>
      <c r="AA3" s="197">
        <v>0</v>
      </c>
      <c r="AB3" s="197">
        <v>0</v>
      </c>
      <c r="AC3" s="197">
        <v>0</v>
      </c>
      <c r="AD3" s="197">
        <v>1.49</v>
      </c>
      <c r="AE3" s="197">
        <v>0</v>
      </c>
      <c r="AF3" s="197">
        <v>0</v>
      </c>
      <c r="AG3" s="197">
        <v>32.299999999999997</v>
      </c>
      <c r="AH3" s="197">
        <v>0</v>
      </c>
      <c r="AI3" s="197">
        <v>16.52</v>
      </c>
      <c r="AJ3" s="197">
        <v>0</v>
      </c>
      <c r="AK3" s="197">
        <v>4.3499999999999996</v>
      </c>
      <c r="AL3" s="197">
        <v>0</v>
      </c>
      <c r="AM3" s="197">
        <v>0</v>
      </c>
      <c r="AN3" s="197">
        <v>0</v>
      </c>
      <c r="AO3" s="197">
        <v>89.38</v>
      </c>
      <c r="AP3" s="197">
        <v>0</v>
      </c>
      <c r="AQ3" s="197">
        <v>0</v>
      </c>
      <c r="AR3" s="197">
        <v>0</v>
      </c>
      <c r="AS3" s="197">
        <v>0</v>
      </c>
      <c r="AT3" s="197">
        <v>0</v>
      </c>
      <c r="AU3" s="197">
        <v>0</v>
      </c>
      <c r="AV3" s="197">
        <v>0</v>
      </c>
      <c r="AW3" s="197">
        <v>0</v>
      </c>
      <c r="AX3" s="197">
        <v>0</v>
      </c>
      <c r="AY3" s="197">
        <v>0</v>
      </c>
    </row>
    <row r="4" spans="1:51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0</v>
      </c>
      <c r="H4" s="197">
        <v>0</v>
      </c>
      <c r="I4" s="197">
        <v>0</v>
      </c>
      <c r="J4" s="197">
        <v>0</v>
      </c>
      <c r="K4" s="197">
        <v>0</v>
      </c>
      <c r="L4" s="197">
        <v>0</v>
      </c>
      <c r="M4" s="197">
        <v>0</v>
      </c>
      <c r="N4" s="197">
        <v>0</v>
      </c>
      <c r="O4" s="197">
        <v>0</v>
      </c>
      <c r="P4" s="197">
        <v>0</v>
      </c>
      <c r="Q4" s="197">
        <v>0</v>
      </c>
      <c r="R4" s="197">
        <v>0</v>
      </c>
      <c r="S4" s="197">
        <v>0</v>
      </c>
      <c r="T4" s="197">
        <v>0</v>
      </c>
      <c r="U4" s="197">
        <v>0</v>
      </c>
      <c r="V4" s="197">
        <v>0</v>
      </c>
      <c r="W4" s="197">
        <v>0</v>
      </c>
      <c r="X4" s="197">
        <v>0</v>
      </c>
      <c r="Y4" s="197">
        <v>0</v>
      </c>
      <c r="Z4" s="197">
        <v>0</v>
      </c>
      <c r="AA4" s="197">
        <v>0</v>
      </c>
      <c r="AB4" s="197">
        <v>0</v>
      </c>
      <c r="AC4" s="197">
        <v>0</v>
      </c>
      <c r="AD4" s="197">
        <v>1.49</v>
      </c>
      <c r="AE4" s="197">
        <v>0</v>
      </c>
      <c r="AF4" s="197">
        <v>0</v>
      </c>
      <c r="AG4" s="197">
        <v>32.299999999999997</v>
      </c>
      <c r="AH4" s="197">
        <v>0</v>
      </c>
      <c r="AI4" s="197">
        <v>16.52</v>
      </c>
      <c r="AJ4" s="197">
        <v>0</v>
      </c>
      <c r="AK4" s="197">
        <v>4.3499999999999996</v>
      </c>
      <c r="AL4" s="197">
        <v>0</v>
      </c>
      <c r="AM4" s="197">
        <v>0</v>
      </c>
      <c r="AN4" s="197">
        <v>0</v>
      </c>
      <c r="AO4" s="197">
        <v>89.38</v>
      </c>
      <c r="AP4" s="197">
        <v>0</v>
      </c>
      <c r="AQ4" s="197">
        <v>0</v>
      </c>
      <c r="AR4" s="197">
        <v>0</v>
      </c>
      <c r="AS4" s="197">
        <v>0</v>
      </c>
      <c r="AT4" s="197">
        <v>0</v>
      </c>
      <c r="AU4" s="197">
        <v>0</v>
      </c>
      <c r="AV4" s="197">
        <v>0</v>
      </c>
      <c r="AW4" s="197">
        <v>0</v>
      </c>
      <c r="AX4" s="197">
        <v>0</v>
      </c>
      <c r="AY4" s="197">
        <v>0</v>
      </c>
    </row>
    <row r="5" spans="1:51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0</v>
      </c>
      <c r="H5" s="197">
        <v>0</v>
      </c>
      <c r="I5" s="197">
        <v>0</v>
      </c>
      <c r="J5" s="197">
        <v>0</v>
      </c>
      <c r="K5" s="197">
        <v>0</v>
      </c>
      <c r="L5" s="197">
        <v>0</v>
      </c>
      <c r="M5" s="197">
        <v>0</v>
      </c>
      <c r="N5" s="197">
        <v>0</v>
      </c>
      <c r="O5" s="197">
        <v>0</v>
      </c>
      <c r="P5" s="197">
        <v>0</v>
      </c>
      <c r="Q5" s="197">
        <v>0</v>
      </c>
      <c r="R5" s="197">
        <v>0</v>
      </c>
      <c r="S5" s="197">
        <v>0</v>
      </c>
      <c r="T5" s="197">
        <v>0</v>
      </c>
      <c r="U5" s="197">
        <v>0</v>
      </c>
      <c r="V5" s="197">
        <v>0</v>
      </c>
      <c r="W5" s="197">
        <v>0</v>
      </c>
      <c r="X5" s="197">
        <v>0</v>
      </c>
      <c r="Y5" s="197">
        <v>0</v>
      </c>
      <c r="Z5" s="197">
        <v>0</v>
      </c>
      <c r="AA5" s="197">
        <v>0</v>
      </c>
      <c r="AB5" s="197">
        <v>0</v>
      </c>
      <c r="AC5" s="197">
        <v>0</v>
      </c>
      <c r="AD5" s="197">
        <v>1.49</v>
      </c>
      <c r="AE5" s="197">
        <v>0</v>
      </c>
      <c r="AF5" s="197">
        <v>0</v>
      </c>
      <c r="AG5" s="197">
        <v>32.299999999999997</v>
      </c>
      <c r="AH5" s="197">
        <v>0</v>
      </c>
      <c r="AI5" s="197">
        <v>16.52</v>
      </c>
      <c r="AJ5" s="197">
        <v>0</v>
      </c>
      <c r="AK5" s="197">
        <v>4.3499999999999996</v>
      </c>
      <c r="AL5" s="197">
        <v>0</v>
      </c>
      <c r="AM5" s="197">
        <v>0</v>
      </c>
      <c r="AN5" s="197">
        <v>0</v>
      </c>
      <c r="AO5" s="197">
        <v>89.38</v>
      </c>
      <c r="AP5" s="197">
        <v>0</v>
      </c>
      <c r="AQ5" s="197">
        <v>0</v>
      </c>
      <c r="AR5" s="197">
        <v>0</v>
      </c>
      <c r="AS5" s="197">
        <v>0</v>
      </c>
      <c r="AT5" s="197">
        <v>0</v>
      </c>
      <c r="AU5" s="197">
        <v>0</v>
      </c>
      <c r="AV5" s="197">
        <v>0</v>
      </c>
      <c r="AW5" s="197">
        <v>0</v>
      </c>
      <c r="AX5" s="197">
        <v>0</v>
      </c>
      <c r="AY5" s="197">
        <v>0</v>
      </c>
    </row>
    <row r="6" spans="1:51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0</v>
      </c>
      <c r="H6" s="197">
        <v>0</v>
      </c>
      <c r="I6" s="197">
        <v>0</v>
      </c>
      <c r="J6" s="197">
        <v>0</v>
      </c>
      <c r="K6" s="197">
        <v>0</v>
      </c>
      <c r="L6" s="197">
        <v>0</v>
      </c>
      <c r="M6" s="197">
        <v>0</v>
      </c>
      <c r="N6" s="197">
        <v>0</v>
      </c>
      <c r="O6" s="197">
        <v>0</v>
      </c>
      <c r="P6" s="197">
        <v>0</v>
      </c>
      <c r="Q6" s="197">
        <v>0</v>
      </c>
      <c r="R6" s="197">
        <v>0</v>
      </c>
      <c r="S6" s="197">
        <v>0</v>
      </c>
      <c r="T6" s="197">
        <v>0</v>
      </c>
      <c r="U6" s="197">
        <v>0</v>
      </c>
      <c r="V6" s="197">
        <v>0</v>
      </c>
      <c r="W6" s="197">
        <v>0</v>
      </c>
      <c r="X6" s="197">
        <v>0</v>
      </c>
      <c r="Y6" s="197">
        <v>0</v>
      </c>
      <c r="Z6" s="197">
        <v>0</v>
      </c>
      <c r="AA6" s="197">
        <v>0</v>
      </c>
      <c r="AB6" s="197">
        <v>0</v>
      </c>
      <c r="AC6" s="197">
        <v>0</v>
      </c>
      <c r="AD6" s="197">
        <v>1.49</v>
      </c>
      <c r="AE6" s="197">
        <v>0</v>
      </c>
      <c r="AF6" s="197">
        <v>0</v>
      </c>
      <c r="AG6" s="197">
        <v>32.299999999999997</v>
      </c>
      <c r="AH6" s="197">
        <v>0</v>
      </c>
      <c r="AI6" s="197">
        <v>16.52</v>
      </c>
      <c r="AJ6" s="197">
        <v>0</v>
      </c>
      <c r="AK6" s="197">
        <v>4.3499999999999996</v>
      </c>
      <c r="AL6" s="197">
        <v>0</v>
      </c>
      <c r="AM6" s="197">
        <v>0</v>
      </c>
      <c r="AN6" s="197">
        <v>0</v>
      </c>
      <c r="AO6" s="197">
        <v>89.38</v>
      </c>
      <c r="AP6" s="197">
        <v>0</v>
      </c>
      <c r="AQ6" s="197">
        <v>0</v>
      </c>
      <c r="AR6" s="197">
        <v>0</v>
      </c>
      <c r="AS6" s="197">
        <v>0</v>
      </c>
      <c r="AT6" s="197">
        <v>0</v>
      </c>
      <c r="AU6" s="197">
        <v>0</v>
      </c>
      <c r="AV6" s="197">
        <v>0</v>
      </c>
      <c r="AW6" s="197">
        <v>0</v>
      </c>
      <c r="AX6" s="197">
        <v>0</v>
      </c>
      <c r="AY6" s="197">
        <v>0</v>
      </c>
    </row>
    <row r="7" spans="1:51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0</v>
      </c>
      <c r="H7" s="197">
        <v>0</v>
      </c>
      <c r="I7" s="197">
        <v>0</v>
      </c>
      <c r="J7" s="197">
        <v>0</v>
      </c>
      <c r="K7" s="197">
        <v>0</v>
      </c>
      <c r="L7" s="197">
        <v>0</v>
      </c>
      <c r="M7" s="197">
        <v>0</v>
      </c>
      <c r="N7" s="197">
        <v>0</v>
      </c>
      <c r="O7" s="197">
        <v>0</v>
      </c>
      <c r="P7" s="197">
        <v>0</v>
      </c>
      <c r="Q7" s="197">
        <v>0</v>
      </c>
      <c r="R7" s="197">
        <v>0</v>
      </c>
      <c r="S7" s="197">
        <v>0</v>
      </c>
      <c r="T7" s="197">
        <v>0</v>
      </c>
      <c r="U7" s="197">
        <v>0</v>
      </c>
      <c r="V7" s="197">
        <v>0</v>
      </c>
      <c r="W7" s="197">
        <v>0</v>
      </c>
      <c r="X7" s="197">
        <v>0</v>
      </c>
      <c r="Y7" s="197">
        <v>0</v>
      </c>
      <c r="Z7" s="197">
        <v>0</v>
      </c>
      <c r="AA7" s="197">
        <v>0</v>
      </c>
      <c r="AB7" s="197">
        <v>0</v>
      </c>
      <c r="AC7" s="197">
        <v>0</v>
      </c>
      <c r="AD7" s="197">
        <v>1.49</v>
      </c>
      <c r="AE7" s="197">
        <v>0</v>
      </c>
      <c r="AF7" s="197">
        <v>0</v>
      </c>
      <c r="AG7" s="197">
        <v>32.299999999999997</v>
      </c>
      <c r="AH7" s="197">
        <v>0</v>
      </c>
      <c r="AI7" s="197">
        <v>16.52</v>
      </c>
      <c r="AJ7" s="197">
        <v>0</v>
      </c>
      <c r="AK7" s="197">
        <v>4.3499999999999996</v>
      </c>
      <c r="AL7" s="197">
        <v>0</v>
      </c>
      <c r="AM7" s="197">
        <v>0</v>
      </c>
      <c r="AN7" s="197">
        <v>0</v>
      </c>
      <c r="AO7" s="197">
        <v>89.38</v>
      </c>
      <c r="AP7" s="197">
        <v>0</v>
      </c>
      <c r="AQ7" s="197">
        <v>0</v>
      </c>
      <c r="AR7" s="197">
        <v>0</v>
      </c>
      <c r="AS7" s="197">
        <v>0</v>
      </c>
      <c r="AT7" s="197">
        <v>0</v>
      </c>
      <c r="AU7" s="197">
        <v>0</v>
      </c>
      <c r="AV7" s="197">
        <v>0</v>
      </c>
      <c r="AW7" s="197">
        <v>0</v>
      </c>
      <c r="AX7" s="197">
        <v>0</v>
      </c>
      <c r="AY7" s="197">
        <v>0</v>
      </c>
    </row>
    <row r="8" spans="1:51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0</v>
      </c>
      <c r="H8" s="197">
        <v>0</v>
      </c>
      <c r="I8" s="197">
        <v>0</v>
      </c>
      <c r="J8" s="197">
        <v>0</v>
      </c>
      <c r="K8" s="197">
        <v>0</v>
      </c>
      <c r="L8" s="197">
        <v>0</v>
      </c>
      <c r="M8" s="197">
        <v>0</v>
      </c>
      <c r="N8" s="197">
        <v>0</v>
      </c>
      <c r="O8" s="197">
        <v>0</v>
      </c>
      <c r="P8" s="197">
        <v>0</v>
      </c>
      <c r="Q8" s="197">
        <v>0</v>
      </c>
      <c r="R8" s="197">
        <v>0</v>
      </c>
      <c r="S8" s="197">
        <v>0</v>
      </c>
      <c r="T8" s="197">
        <v>0</v>
      </c>
      <c r="U8" s="197">
        <v>0</v>
      </c>
      <c r="V8" s="197">
        <v>0</v>
      </c>
      <c r="W8" s="197">
        <v>0</v>
      </c>
      <c r="X8" s="197">
        <v>0</v>
      </c>
      <c r="Y8" s="197">
        <v>0</v>
      </c>
      <c r="Z8" s="197">
        <v>0</v>
      </c>
      <c r="AA8" s="197">
        <v>0</v>
      </c>
      <c r="AB8" s="197">
        <v>0</v>
      </c>
      <c r="AC8" s="197">
        <v>0</v>
      </c>
      <c r="AD8" s="197">
        <v>1.49</v>
      </c>
      <c r="AE8" s="197">
        <v>0</v>
      </c>
      <c r="AF8" s="197">
        <v>0</v>
      </c>
      <c r="AG8" s="197">
        <v>32</v>
      </c>
      <c r="AH8" s="197">
        <v>0</v>
      </c>
      <c r="AI8" s="197">
        <v>16.52</v>
      </c>
      <c r="AJ8" s="197">
        <v>0</v>
      </c>
      <c r="AK8" s="197">
        <v>4.3499999999999996</v>
      </c>
      <c r="AL8" s="197">
        <v>0</v>
      </c>
      <c r="AM8" s="197">
        <v>0</v>
      </c>
      <c r="AN8" s="197">
        <v>0</v>
      </c>
      <c r="AO8" s="197">
        <v>89.38</v>
      </c>
      <c r="AP8" s="197">
        <v>0</v>
      </c>
      <c r="AQ8" s="197">
        <v>0</v>
      </c>
      <c r="AR8" s="197">
        <v>0</v>
      </c>
      <c r="AS8" s="197">
        <v>0</v>
      </c>
      <c r="AT8" s="197">
        <v>0</v>
      </c>
      <c r="AU8" s="197">
        <v>0</v>
      </c>
      <c r="AV8" s="197">
        <v>0</v>
      </c>
      <c r="AW8" s="197">
        <v>0</v>
      </c>
      <c r="AX8" s="197">
        <v>0</v>
      </c>
      <c r="AY8" s="197">
        <v>0</v>
      </c>
    </row>
    <row r="9" spans="1:51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0</v>
      </c>
      <c r="H9" s="197">
        <v>0</v>
      </c>
      <c r="I9" s="197">
        <v>0</v>
      </c>
      <c r="J9" s="197">
        <v>0</v>
      </c>
      <c r="K9" s="197">
        <v>0</v>
      </c>
      <c r="L9" s="197">
        <v>0</v>
      </c>
      <c r="M9" s="197">
        <v>0</v>
      </c>
      <c r="N9" s="197">
        <v>0</v>
      </c>
      <c r="O9" s="197">
        <v>0</v>
      </c>
      <c r="P9" s="197">
        <v>0</v>
      </c>
      <c r="Q9" s="197">
        <v>0</v>
      </c>
      <c r="R9" s="197">
        <v>0</v>
      </c>
      <c r="S9" s="197">
        <v>0</v>
      </c>
      <c r="T9" s="197">
        <v>0</v>
      </c>
      <c r="U9" s="197">
        <v>0</v>
      </c>
      <c r="V9" s="197">
        <v>0</v>
      </c>
      <c r="W9" s="197">
        <v>0</v>
      </c>
      <c r="X9" s="197">
        <v>0</v>
      </c>
      <c r="Y9" s="197">
        <v>0</v>
      </c>
      <c r="Z9" s="197">
        <v>0</v>
      </c>
      <c r="AA9" s="197">
        <v>0</v>
      </c>
      <c r="AB9" s="197">
        <v>0</v>
      </c>
      <c r="AC9" s="197">
        <v>0</v>
      </c>
      <c r="AD9" s="197">
        <v>1.49</v>
      </c>
      <c r="AE9" s="197">
        <v>0</v>
      </c>
      <c r="AF9" s="197">
        <v>0</v>
      </c>
      <c r="AG9" s="197">
        <v>31.7</v>
      </c>
      <c r="AH9" s="197">
        <v>0</v>
      </c>
      <c r="AI9" s="197">
        <v>16.52</v>
      </c>
      <c r="AJ9" s="197">
        <v>0</v>
      </c>
      <c r="AK9" s="197">
        <v>4.3499999999999996</v>
      </c>
      <c r="AL9" s="197">
        <v>0</v>
      </c>
      <c r="AM9" s="197">
        <v>0</v>
      </c>
      <c r="AN9" s="197">
        <v>0</v>
      </c>
      <c r="AO9" s="197">
        <v>89.38</v>
      </c>
      <c r="AP9" s="197">
        <v>0</v>
      </c>
      <c r="AQ9" s="197">
        <v>0</v>
      </c>
      <c r="AR9" s="197">
        <v>0</v>
      </c>
      <c r="AS9" s="197">
        <v>0</v>
      </c>
      <c r="AT9" s="197">
        <v>0</v>
      </c>
      <c r="AU9" s="197">
        <v>0</v>
      </c>
      <c r="AV9" s="197">
        <v>0</v>
      </c>
      <c r="AW9" s="197">
        <v>0</v>
      </c>
      <c r="AX9" s="197">
        <v>0</v>
      </c>
      <c r="AY9" s="197">
        <v>0</v>
      </c>
    </row>
    <row r="10" spans="1:51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0</v>
      </c>
      <c r="H10" s="197">
        <v>0</v>
      </c>
      <c r="I10" s="197">
        <v>0</v>
      </c>
      <c r="J10" s="197">
        <v>0</v>
      </c>
      <c r="K10" s="197">
        <v>0</v>
      </c>
      <c r="L10" s="197">
        <v>0</v>
      </c>
      <c r="M10" s="197">
        <v>0</v>
      </c>
      <c r="N10" s="197">
        <v>0</v>
      </c>
      <c r="O10" s="197">
        <v>0</v>
      </c>
      <c r="P10" s="197">
        <v>0</v>
      </c>
      <c r="Q10" s="197">
        <v>0</v>
      </c>
      <c r="R10" s="197">
        <v>0</v>
      </c>
      <c r="S10" s="197">
        <v>0</v>
      </c>
      <c r="T10" s="197">
        <v>0</v>
      </c>
      <c r="U10" s="197">
        <v>0</v>
      </c>
      <c r="V10" s="197">
        <v>0</v>
      </c>
      <c r="W10" s="197">
        <v>0</v>
      </c>
      <c r="X10" s="197">
        <v>0</v>
      </c>
      <c r="Y10" s="197">
        <v>0</v>
      </c>
      <c r="Z10" s="197">
        <v>0</v>
      </c>
      <c r="AA10" s="197">
        <v>0</v>
      </c>
      <c r="AB10" s="197">
        <v>0</v>
      </c>
      <c r="AC10" s="197">
        <v>0</v>
      </c>
      <c r="AD10" s="197">
        <v>1.49</v>
      </c>
      <c r="AE10" s="197">
        <v>0</v>
      </c>
      <c r="AF10" s="197">
        <v>0</v>
      </c>
      <c r="AG10" s="197">
        <v>31.7</v>
      </c>
      <c r="AH10" s="197">
        <v>0</v>
      </c>
      <c r="AI10" s="197">
        <v>16.52</v>
      </c>
      <c r="AJ10" s="197">
        <v>0</v>
      </c>
      <c r="AK10" s="197">
        <v>4.3499999999999996</v>
      </c>
      <c r="AL10" s="197">
        <v>0</v>
      </c>
      <c r="AM10" s="197">
        <v>0</v>
      </c>
      <c r="AN10" s="197">
        <v>0</v>
      </c>
      <c r="AO10" s="197">
        <v>89.38</v>
      </c>
      <c r="AP10" s="197">
        <v>0</v>
      </c>
      <c r="AQ10" s="197">
        <v>0</v>
      </c>
      <c r="AR10" s="197">
        <v>0</v>
      </c>
      <c r="AS10" s="197">
        <v>0</v>
      </c>
      <c r="AT10" s="197">
        <v>0</v>
      </c>
      <c r="AU10" s="197">
        <v>0</v>
      </c>
      <c r="AV10" s="197">
        <v>0</v>
      </c>
      <c r="AW10" s="197">
        <v>0</v>
      </c>
      <c r="AX10" s="197">
        <v>0</v>
      </c>
      <c r="AY10" s="197">
        <v>0</v>
      </c>
    </row>
    <row r="11" spans="1:51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0</v>
      </c>
      <c r="H11" s="197">
        <v>0</v>
      </c>
      <c r="I11" s="197">
        <v>0</v>
      </c>
      <c r="J11" s="197">
        <v>0</v>
      </c>
      <c r="K11" s="197">
        <v>0</v>
      </c>
      <c r="L11" s="197">
        <v>0</v>
      </c>
      <c r="M11" s="197">
        <v>0</v>
      </c>
      <c r="N11" s="197">
        <v>0</v>
      </c>
      <c r="O11" s="197">
        <v>0</v>
      </c>
      <c r="P11" s="197">
        <v>0</v>
      </c>
      <c r="Q11" s="197">
        <v>0</v>
      </c>
      <c r="R11" s="197">
        <v>0</v>
      </c>
      <c r="S11" s="197">
        <v>0</v>
      </c>
      <c r="T11" s="197">
        <v>0</v>
      </c>
      <c r="U11" s="197">
        <v>0</v>
      </c>
      <c r="V11" s="197">
        <v>0</v>
      </c>
      <c r="W11" s="197">
        <v>0</v>
      </c>
      <c r="X11" s="197">
        <v>0</v>
      </c>
      <c r="Y11" s="197">
        <v>0</v>
      </c>
      <c r="Z11" s="197">
        <v>0</v>
      </c>
      <c r="AA11" s="197">
        <v>0</v>
      </c>
      <c r="AB11" s="197">
        <v>0</v>
      </c>
      <c r="AC11" s="197">
        <v>0</v>
      </c>
      <c r="AD11" s="197">
        <v>1.49</v>
      </c>
      <c r="AE11" s="197">
        <v>0</v>
      </c>
      <c r="AF11" s="197">
        <v>0</v>
      </c>
      <c r="AG11" s="197">
        <v>31.7</v>
      </c>
      <c r="AH11" s="197">
        <v>0</v>
      </c>
      <c r="AI11" s="197">
        <v>16.52</v>
      </c>
      <c r="AJ11" s="197">
        <v>0</v>
      </c>
      <c r="AK11" s="197">
        <v>4.3499999999999996</v>
      </c>
      <c r="AL11" s="197">
        <v>0</v>
      </c>
      <c r="AM11" s="197">
        <v>0</v>
      </c>
      <c r="AN11" s="197">
        <v>0</v>
      </c>
      <c r="AO11" s="197">
        <v>89.38</v>
      </c>
      <c r="AP11" s="197">
        <v>0</v>
      </c>
      <c r="AQ11" s="197">
        <v>0</v>
      </c>
      <c r="AR11" s="197">
        <v>0</v>
      </c>
      <c r="AS11" s="197">
        <v>0</v>
      </c>
      <c r="AT11" s="197">
        <v>0</v>
      </c>
      <c r="AU11" s="197">
        <v>0</v>
      </c>
      <c r="AV11" s="197">
        <v>0</v>
      </c>
      <c r="AW11" s="197">
        <v>0</v>
      </c>
      <c r="AX11" s="197">
        <v>0</v>
      </c>
      <c r="AY11" s="197">
        <v>0</v>
      </c>
    </row>
    <row r="12" spans="1:51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0</v>
      </c>
      <c r="H12" s="197">
        <v>0</v>
      </c>
      <c r="I12" s="197">
        <v>0</v>
      </c>
      <c r="J12" s="197">
        <v>0</v>
      </c>
      <c r="K12" s="197">
        <v>0</v>
      </c>
      <c r="L12" s="197">
        <v>0</v>
      </c>
      <c r="M12" s="197">
        <v>0</v>
      </c>
      <c r="N12" s="197">
        <v>0</v>
      </c>
      <c r="O12" s="197">
        <v>0</v>
      </c>
      <c r="P12" s="197">
        <v>0</v>
      </c>
      <c r="Q12" s="197">
        <v>0</v>
      </c>
      <c r="R12" s="197">
        <v>0</v>
      </c>
      <c r="S12" s="197">
        <v>0</v>
      </c>
      <c r="T12" s="197">
        <v>0</v>
      </c>
      <c r="U12" s="197">
        <v>0</v>
      </c>
      <c r="V12" s="197">
        <v>0</v>
      </c>
      <c r="W12" s="197">
        <v>0</v>
      </c>
      <c r="X12" s="197">
        <v>0</v>
      </c>
      <c r="Y12" s="197">
        <v>0</v>
      </c>
      <c r="Z12" s="197">
        <v>0</v>
      </c>
      <c r="AA12" s="197">
        <v>0</v>
      </c>
      <c r="AB12" s="197">
        <v>0</v>
      </c>
      <c r="AC12" s="197">
        <v>0</v>
      </c>
      <c r="AD12" s="197">
        <v>1.49</v>
      </c>
      <c r="AE12" s="197">
        <v>0</v>
      </c>
      <c r="AF12" s="197">
        <v>0</v>
      </c>
      <c r="AG12" s="197">
        <v>31.7</v>
      </c>
      <c r="AH12" s="197">
        <v>0</v>
      </c>
      <c r="AI12" s="197">
        <v>16.52</v>
      </c>
      <c r="AJ12" s="197">
        <v>0</v>
      </c>
      <c r="AK12" s="197">
        <v>4.3499999999999996</v>
      </c>
      <c r="AL12" s="197">
        <v>0</v>
      </c>
      <c r="AM12" s="197">
        <v>0</v>
      </c>
      <c r="AN12" s="197">
        <v>0</v>
      </c>
      <c r="AO12" s="197">
        <v>89.38</v>
      </c>
      <c r="AP12" s="197">
        <v>0</v>
      </c>
      <c r="AQ12" s="197">
        <v>0</v>
      </c>
      <c r="AR12" s="197">
        <v>0</v>
      </c>
      <c r="AS12" s="197">
        <v>0</v>
      </c>
      <c r="AT12" s="197">
        <v>0</v>
      </c>
      <c r="AU12" s="197">
        <v>0</v>
      </c>
      <c r="AV12" s="197">
        <v>0</v>
      </c>
      <c r="AW12" s="197">
        <v>0</v>
      </c>
      <c r="AX12" s="197">
        <v>0</v>
      </c>
      <c r="AY12" s="197">
        <v>0</v>
      </c>
    </row>
    <row r="13" spans="1:51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0</v>
      </c>
      <c r="H13" s="197">
        <v>0</v>
      </c>
      <c r="I13" s="197">
        <v>0</v>
      </c>
      <c r="J13" s="197">
        <v>0</v>
      </c>
      <c r="K13" s="197">
        <v>0</v>
      </c>
      <c r="L13" s="197">
        <v>0</v>
      </c>
      <c r="M13" s="197">
        <v>0</v>
      </c>
      <c r="N13" s="197">
        <v>0</v>
      </c>
      <c r="O13" s="197">
        <v>0</v>
      </c>
      <c r="P13" s="197">
        <v>0</v>
      </c>
      <c r="Q13" s="197">
        <v>0</v>
      </c>
      <c r="R13" s="197">
        <v>0</v>
      </c>
      <c r="S13" s="197">
        <v>0</v>
      </c>
      <c r="T13" s="197">
        <v>0</v>
      </c>
      <c r="U13" s="197">
        <v>0</v>
      </c>
      <c r="V13" s="197">
        <v>0</v>
      </c>
      <c r="W13" s="197">
        <v>0</v>
      </c>
      <c r="X13" s="197">
        <v>0</v>
      </c>
      <c r="Y13" s="197">
        <v>0</v>
      </c>
      <c r="Z13" s="197">
        <v>0</v>
      </c>
      <c r="AA13" s="197">
        <v>0</v>
      </c>
      <c r="AB13" s="197">
        <v>0</v>
      </c>
      <c r="AC13" s="197">
        <v>0</v>
      </c>
      <c r="AD13" s="197">
        <v>1.49</v>
      </c>
      <c r="AE13" s="197">
        <v>0</v>
      </c>
      <c r="AF13" s="197">
        <v>0</v>
      </c>
      <c r="AG13" s="197">
        <v>31.7</v>
      </c>
      <c r="AH13" s="197">
        <v>0</v>
      </c>
      <c r="AI13" s="197">
        <v>16.52</v>
      </c>
      <c r="AJ13" s="197">
        <v>0</v>
      </c>
      <c r="AK13" s="197">
        <v>4.3499999999999996</v>
      </c>
      <c r="AL13" s="197">
        <v>0</v>
      </c>
      <c r="AM13" s="197">
        <v>0</v>
      </c>
      <c r="AN13" s="197">
        <v>0</v>
      </c>
      <c r="AO13" s="197">
        <v>89.38</v>
      </c>
      <c r="AP13" s="197">
        <v>0</v>
      </c>
      <c r="AQ13" s="197">
        <v>0</v>
      </c>
      <c r="AR13" s="197">
        <v>0</v>
      </c>
      <c r="AS13" s="197">
        <v>0</v>
      </c>
      <c r="AT13" s="197">
        <v>0</v>
      </c>
      <c r="AU13" s="197">
        <v>0</v>
      </c>
      <c r="AV13" s="197">
        <v>0</v>
      </c>
      <c r="AW13" s="197">
        <v>0</v>
      </c>
      <c r="AX13" s="197">
        <v>0</v>
      </c>
      <c r="AY13" s="197">
        <v>0</v>
      </c>
    </row>
    <row r="14" spans="1:51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0</v>
      </c>
      <c r="H14" s="197">
        <v>0</v>
      </c>
      <c r="I14" s="197">
        <v>0</v>
      </c>
      <c r="J14" s="197">
        <v>0</v>
      </c>
      <c r="K14" s="197">
        <v>0</v>
      </c>
      <c r="L14" s="197">
        <v>0</v>
      </c>
      <c r="M14" s="197">
        <v>0</v>
      </c>
      <c r="N14" s="197">
        <v>0</v>
      </c>
      <c r="O14" s="197">
        <v>0</v>
      </c>
      <c r="P14" s="197">
        <v>0</v>
      </c>
      <c r="Q14" s="197">
        <v>0</v>
      </c>
      <c r="R14" s="197">
        <v>0</v>
      </c>
      <c r="S14" s="197">
        <v>0</v>
      </c>
      <c r="T14" s="197">
        <v>0</v>
      </c>
      <c r="U14" s="197">
        <v>0</v>
      </c>
      <c r="V14" s="197">
        <v>0</v>
      </c>
      <c r="W14" s="197">
        <v>0</v>
      </c>
      <c r="X14" s="197">
        <v>0</v>
      </c>
      <c r="Y14" s="197">
        <v>0</v>
      </c>
      <c r="Z14" s="197">
        <v>0</v>
      </c>
      <c r="AA14" s="197">
        <v>0</v>
      </c>
      <c r="AB14" s="197">
        <v>0</v>
      </c>
      <c r="AC14" s="197">
        <v>0</v>
      </c>
      <c r="AD14" s="197">
        <v>1.49</v>
      </c>
      <c r="AE14" s="197">
        <v>0</v>
      </c>
      <c r="AF14" s="197">
        <v>0</v>
      </c>
      <c r="AG14" s="197">
        <v>31.7</v>
      </c>
      <c r="AH14" s="197">
        <v>0</v>
      </c>
      <c r="AI14" s="197">
        <v>16.52</v>
      </c>
      <c r="AJ14" s="197">
        <v>0</v>
      </c>
      <c r="AK14" s="197">
        <v>4.3499999999999996</v>
      </c>
      <c r="AL14" s="197">
        <v>0</v>
      </c>
      <c r="AM14" s="197">
        <v>0</v>
      </c>
      <c r="AN14" s="197">
        <v>0</v>
      </c>
      <c r="AO14" s="197">
        <v>89.38</v>
      </c>
      <c r="AP14" s="197">
        <v>0</v>
      </c>
      <c r="AQ14" s="197">
        <v>0</v>
      </c>
      <c r="AR14" s="197">
        <v>0</v>
      </c>
      <c r="AS14" s="197">
        <v>0</v>
      </c>
      <c r="AT14" s="197">
        <v>0</v>
      </c>
      <c r="AU14" s="197">
        <v>0</v>
      </c>
      <c r="AV14" s="197">
        <v>0</v>
      </c>
      <c r="AW14" s="197">
        <v>0</v>
      </c>
      <c r="AX14" s="197">
        <v>0</v>
      </c>
      <c r="AY14" s="197">
        <v>0</v>
      </c>
    </row>
    <row r="15" spans="1:51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0</v>
      </c>
      <c r="L15" s="197">
        <v>0</v>
      </c>
      <c r="M15" s="197">
        <v>0</v>
      </c>
      <c r="N15" s="197">
        <v>0</v>
      </c>
      <c r="O15" s="197">
        <v>0</v>
      </c>
      <c r="P15" s="197">
        <v>0</v>
      </c>
      <c r="Q15" s="197">
        <v>0</v>
      </c>
      <c r="R15" s="197">
        <v>0</v>
      </c>
      <c r="S15" s="197">
        <v>0</v>
      </c>
      <c r="T15" s="197">
        <v>0</v>
      </c>
      <c r="U15" s="197">
        <v>0</v>
      </c>
      <c r="V15" s="197">
        <v>0</v>
      </c>
      <c r="W15" s="197">
        <v>0</v>
      </c>
      <c r="X15" s="197">
        <v>0</v>
      </c>
      <c r="Y15" s="197">
        <v>0</v>
      </c>
      <c r="Z15" s="197">
        <v>0</v>
      </c>
      <c r="AA15" s="197">
        <v>0</v>
      </c>
      <c r="AB15" s="197">
        <v>0</v>
      </c>
      <c r="AC15" s="197">
        <v>0</v>
      </c>
      <c r="AD15" s="197">
        <v>1.49</v>
      </c>
      <c r="AE15" s="197">
        <v>0</v>
      </c>
      <c r="AF15" s="197">
        <v>0</v>
      </c>
      <c r="AG15" s="197">
        <v>31.7</v>
      </c>
      <c r="AH15" s="197">
        <v>0</v>
      </c>
      <c r="AI15" s="197">
        <v>16.52</v>
      </c>
      <c r="AJ15" s="197">
        <v>0</v>
      </c>
      <c r="AK15" s="197">
        <v>4.3499999999999996</v>
      </c>
      <c r="AL15" s="197">
        <v>0</v>
      </c>
      <c r="AM15" s="197">
        <v>0</v>
      </c>
      <c r="AN15" s="197">
        <v>0</v>
      </c>
      <c r="AO15" s="197">
        <v>89.38</v>
      </c>
      <c r="AP15" s="197">
        <v>0</v>
      </c>
      <c r="AQ15" s="197">
        <v>0</v>
      </c>
      <c r="AR15" s="197">
        <v>0</v>
      </c>
      <c r="AS15" s="197">
        <v>0</v>
      </c>
      <c r="AT15" s="197">
        <v>0</v>
      </c>
      <c r="AU15" s="197">
        <v>0</v>
      </c>
      <c r="AV15" s="197">
        <v>0</v>
      </c>
      <c r="AW15" s="197">
        <v>0</v>
      </c>
      <c r="AX15" s="197">
        <v>0</v>
      </c>
      <c r="AY15" s="197">
        <v>0</v>
      </c>
    </row>
    <row r="16" spans="1:51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0</v>
      </c>
      <c r="H16" s="197">
        <v>0</v>
      </c>
      <c r="I16" s="197">
        <v>0</v>
      </c>
      <c r="J16" s="197">
        <v>0</v>
      </c>
      <c r="K16" s="197">
        <v>0</v>
      </c>
      <c r="L16" s="197">
        <v>0</v>
      </c>
      <c r="M16" s="197">
        <v>0</v>
      </c>
      <c r="N16" s="197">
        <v>0</v>
      </c>
      <c r="O16" s="197">
        <v>0</v>
      </c>
      <c r="P16" s="197">
        <v>0</v>
      </c>
      <c r="Q16" s="197">
        <v>0</v>
      </c>
      <c r="R16" s="197">
        <v>0</v>
      </c>
      <c r="S16" s="197">
        <v>0</v>
      </c>
      <c r="T16" s="197">
        <v>0</v>
      </c>
      <c r="U16" s="197">
        <v>0</v>
      </c>
      <c r="V16" s="197">
        <v>0</v>
      </c>
      <c r="W16" s="197">
        <v>0</v>
      </c>
      <c r="X16" s="197">
        <v>0</v>
      </c>
      <c r="Y16" s="197">
        <v>0</v>
      </c>
      <c r="Z16" s="197">
        <v>0</v>
      </c>
      <c r="AA16" s="197">
        <v>0</v>
      </c>
      <c r="AB16" s="197">
        <v>0</v>
      </c>
      <c r="AC16" s="197">
        <v>0</v>
      </c>
      <c r="AD16" s="197">
        <v>1.49</v>
      </c>
      <c r="AE16" s="197">
        <v>0</v>
      </c>
      <c r="AF16" s="197">
        <v>0</v>
      </c>
      <c r="AG16" s="197">
        <v>31.7</v>
      </c>
      <c r="AH16" s="197">
        <v>0</v>
      </c>
      <c r="AI16" s="197">
        <v>16.52</v>
      </c>
      <c r="AJ16" s="197">
        <v>0</v>
      </c>
      <c r="AK16" s="197">
        <v>4.3499999999999996</v>
      </c>
      <c r="AL16" s="197">
        <v>0</v>
      </c>
      <c r="AM16" s="197">
        <v>0</v>
      </c>
      <c r="AN16" s="197">
        <v>0</v>
      </c>
      <c r="AO16" s="197">
        <v>89.38</v>
      </c>
      <c r="AP16" s="197">
        <v>0</v>
      </c>
      <c r="AQ16" s="197">
        <v>0</v>
      </c>
      <c r="AR16" s="197">
        <v>0</v>
      </c>
      <c r="AS16" s="197">
        <v>0</v>
      </c>
      <c r="AT16" s="197">
        <v>0</v>
      </c>
      <c r="AU16" s="197">
        <v>0</v>
      </c>
      <c r="AV16" s="197">
        <v>0</v>
      </c>
      <c r="AW16" s="197">
        <v>0</v>
      </c>
      <c r="AX16" s="197">
        <v>0</v>
      </c>
      <c r="AY16" s="197">
        <v>0</v>
      </c>
    </row>
    <row r="17" spans="1:51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0</v>
      </c>
      <c r="L17" s="197">
        <v>0</v>
      </c>
      <c r="M17" s="197">
        <v>0</v>
      </c>
      <c r="N17" s="197">
        <v>0</v>
      </c>
      <c r="O17" s="197">
        <v>0</v>
      </c>
      <c r="P17" s="197">
        <v>0</v>
      </c>
      <c r="Q17" s="197">
        <v>0</v>
      </c>
      <c r="R17" s="197">
        <v>0</v>
      </c>
      <c r="S17" s="197">
        <v>0</v>
      </c>
      <c r="T17" s="197">
        <v>0</v>
      </c>
      <c r="U17" s="197">
        <v>0</v>
      </c>
      <c r="V17" s="197">
        <v>0</v>
      </c>
      <c r="W17" s="197">
        <v>0</v>
      </c>
      <c r="X17" s="197">
        <v>0</v>
      </c>
      <c r="Y17" s="197">
        <v>0</v>
      </c>
      <c r="Z17" s="197">
        <v>0</v>
      </c>
      <c r="AA17" s="197">
        <v>0</v>
      </c>
      <c r="AB17" s="197">
        <v>0</v>
      </c>
      <c r="AC17" s="197">
        <v>0</v>
      </c>
      <c r="AD17" s="197">
        <v>1.49</v>
      </c>
      <c r="AE17" s="197">
        <v>0</v>
      </c>
      <c r="AF17" s="197">
        <v>0</v>
      </c>
      <c r="AG17" s="197">
        <v>31.7</v>
      </c>
      <c r="AH17" s="197">
        <v>0</v>
      </c>
      <c r="AI17" s="197">
        <v>16.52</v>
      </c>
      <c r="AJ17" s="197">
        <v>0</v>
      </c>
      <c r="AK17" s="197">
        <v>4.3499999999999996</v>
      </c>
      <c r="AL17" s="197">
        <v>0</v>
      </c>
      <c r="AM17" s="197">
        <v>0</v>
      </c>
      <c r="AN17" s="197">
        <v>0</v>
      </c>
      <c r="AO17" s="197">
        <v>89.38</v>
      </c>
      <c r="AP17" s="197">
        <v>0</v>
      </c>
      <c r="AQ17" s="197">
        <v>0</v>
      </c>
      <c r="AR17" s="197">
        <v>0</v>
      </c>
      <c r="AS17" s="197">
        <v>0</v>
      </c>
      <c r="AT17" s="197">
        <v>0</v>
      </c>
      <c r="AU17" s="197">
        <v>0</v>
      </c>
      <c r="AV17" s="197">
        <v>0</v>
      </c>
      <c r="AW17" s="197">
        <v>0</v>
      </c>
      <c r="AX17" s="197">
        <v>0</v>
      </c>
      <c r="AY17" s="197">
        <v>0</v>
      </c>
    </row>
    <row r="18" spans="1:51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  <c r="Q18" s="197">
        <v>0</v>
      </c>
      <c r="R18" s="197">
        <v>0</v>
      </c>
      <c r="S18" s="197">
        <v>0</v>
      </c>
      <c r="T18" s="197">
        <v>0</v>
      </c>
      <c r="U18" s="197">
        <v>0</v>
      </c>
      <c r="V18" s="197">
        <v>0</v>
      </c>
      <c r="W18" s="197">
        <v>0</v>
      </c>
      <c r="X18" s="197">
        <v>0</v>
      </c>
      <c r="Y18" s="197">
        <v>0</v>
      </c>
      <c r="Z18" s="197">
        <v>0</v>
      </c>
      <c r="AA18" s="197">
        <v>0</v>
      </c>
      <c r="AB18" s="197">
        <v>0</v>
      </c>
      <c r="AC18" s="197">
        <v>0</v>
      </c>
      <c r="AD18" s="197">
        <v>1.49</v>
      </c>
      <c r="AE18" s="197">
        <v>0</v>
      </c>
      <c r="AF18" s="197">
        <v>0</v>
      </c>
      <c r="AG18" s="197">
        <v>31.7</v>
      </c>
      <c r="AH18" s="197">
        <v>0</v>
      </c>
      <c r="AI18" s="197">
        <v>16.52</v>
      </c>
      <c r="AJ18" s="197">
        <v>0</v>
      </c>
      <c r="AK18" s="197">
        <v>4.3499999999999996</v>
      </c>
      <c r="AL18" s="197">
        <v>0</v>
      </c>
      <c r="AM18" s="197">
        <v>0</v>
      </c>
      <c r="AN18" s="197">
        <v>0</v>
      </c>
      <c r="AO18" s="197">
        <v>89.38</v>
      </c>
      <c r="AP18" s="197">
        <v>0</v>
      </c>
      <c r="AQ18" s="197">
        <v>0</v>
      </c>
      <c r="AR18" s="197">
        <v>0</v>
      </c>
      <c r="AS18" s="197">
        <v>0</v>
      </c>
      <c r="AT18" s="197">
        <v>0</v>
      </c>
      <c r="AU18" s="197">
        <v>0</v>
      </c>
      <c r="AV18" s="197">
        <v>0</v>
      </c>
      <c r="AW18" s="197">
        <v>0</v>
      </c>
      <c r="AX18" s="197">
        <v>0</v>
      </c>
      <c r="AY18" s="197">
        <v>0</v>
      </c>
    </row>
    <row r="19" spans="1:51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0</v>
      </c>
      <c r="H19" s="197">
        <v>0</v>
      </c>
      <c r="I19" s="197">
        <v>0</v>
      </c>
      <c r="J19" s="197">
        <v>0</v>
      </c>
      <c r="K19" s="197">
        <v>0</v>
      </c>
      <c r="L19" s="197">
        <v>0</v>
      </c>
      <c r="M19" s="197">
        <v>0</v>
      </c>
      <c r="N19" s="197">
        <v>0</v>
      </c>
      <c r="O19" s="197">
        <v>0</v>
      </c>
      <c r="P19" s="197">
        <v>0</v>
      </c>
      <c r="Q19" s="197">
        <v>0</v>
      </c>
      <c r="R19" s="197">
        <v>0</v>
      </c>
      <c r="S19" s="197">
        <v>0</v>
      </c>
      <c r="T19" s="197">
        <v>0</v>
      </c>
      <c r="U19" s="197">
        <v>0</v>
      </c>
      <c r="V19" s="197">
        <v>0</v>
      </c>
      <c r="W19" s="197">
        <v>0</v>
      </c>
      <c r="X19" s="197">
        <v>0</v>
      </c>
      <c r="Y19" s="197">
        <v>0</v>
      </c>
      <c r="Z19" s="197">
        <v>0</v>
      </c>
      <c r="AA19" s="197">
        <v>0</v>
      </c>
      <c r="AB19" s="197">
        <v>0</v>
      </c>
      <c r="AC19" s="197">
        <v>0</v>
      </c>
      <c r="AD19" s="197">
        <v>1.49</v>
      </c>
      <c r="AE19" s="197">
        <v>0</v>
      </c>
      <c r="AF19" s="197">
        <v>0</v>
      </c>
      <c r="AG19" s="197">
        <v>31.7</v>
      </c>
      <c r="AH19" s="197">
        <v>0</v>
      </c>
      <c r="AI19" s="197">
        <v>16.52</v>
      </c>
      <c r="AJ19" s="197">
        <v>0</v>
      </c>
      <c r="AK19" s="197">
        <v>4.3499999999999996</v>
      </c>
      <c r="AL19" s="197">
        <v>0</v>
      </c>
      <c r="AM19" s="197">
        <v>0</v>
      </c>
      <c r="AN19" s="197">
        <v>0</v>
      </c>
      <c r="AO19" s="197">
        <v>89.38</v>
      </c>
      <c r="AP19" s="197">
        <v>0</v>
      </c>
      <c r="AQ19" s="197">
        <v>0</v>
      </c>
      <c r="AR19" s="197">
        <v>0</v>
      </c>
      <c r="AS19" s="197">
        <v>0</v>
      </c>
      <c r="AT19" s="197">
        <v>0</v>
      </c>
      <c r="AU19" s="197">
        <v>0</v>
      </c>
      <c r="AV19" s="197">
        <v>0</v>
      </c>
      <c r="AW19" s="197">
        <v>0</v>
      </c>
      <c r="AX19" s="197">
        <v>0</v>
      </c>
      <c r="AY19" s="197">
        <v>0</v>
      </c>
    </row>
    <row r="20" spans="1:51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0</v>
      </c>
      <c r="H20" s="197">
        <v>0</v>
      </c>
      <c r="I20" s="197">
        <v>0</v>
      </c>
      <c r="J20" s="197">
        <v>0</v>
      </c>
      <c r="K20" s="197">
        <v>0</v>
      </c>
      <c r="L20" s="197">
        <v>0</v>
      </c>
      <c r="M20" s="197">
        <v>0</v>
      </c>
      <c r="N20" s="197">
        <v>0</v>
      </c>
      <c r="O20" s="197">
        <v>0</v>
      </c>
      <c r="P20" s="197">
        <v>0</v>
      </c>
      <c r="Q20" s="197">
        <v>0</v>
      </c>
      <c r="R20" s="197">
        <v>0</v>
      </c>
      <c r="S20" s="197">
        <v>0</v>
      </c>
      <c r="T20" s="197">
        <v>0</v>
      </c>
      <c r="U20" s="197">
        <v>0</v>
      </c>
      <c r="V20" s="197">
        <v>0</v>
      </c>
      <c r="W20" s="197">
        <v>0</v>
      </c>
      <c r="X20" s="197">
        <v>0</v>
      </c>
      <c r="Y20" s="197">
        <v>0</v>
      </c>
      <c r="Z20" s="197">
        <v>0</v>
      </c>
      <c r="AA20" s="197">
        <v>0</v>
      </c>
      <c r="AB20" s="197">
        <v>0</v>
      </c>
      <c r="AC20" s="197">
        <v>0</v>
      </c>
      <c r="AD20" s="197">
        <v>1.49</v>
      </c>
      <c r="AE20" s="197">
        <v>0</v>
      </c>
      <c r="AF20" s="197">
        <v>0</v>
      </c>
      <c r="AG20" s="197">
        <v>32.61</v>
      </c>
      <c r="AH20" s="197">
        <v>0</v>
      </c>
      <c r="AI20" s="197">
        <v>16.52</v>
      </c>
      <c r="AJ20" s="197">
        <v>0</v>
      </c>
      <c r="AK20" s="197">
        <v>4.3499999999999996</v>
      </c>
      <c r="AL20" s="197">
        <v>0</v>
      </c>
      <c r="AM20" s="197">
        <v>0</v>
      </c>
      <c r="AN20" s="197">
        <v>0</v>
      </c>
      <c r="AO20" s="197">
        <v>89.38</v>
      </c>
      <c r="AP20" s="197">
        <v>0</v>
      </c>
      <c r="AQ20" s="197">
        <v>0</v>
      </c>
      <c r="AR20" s="197">
        <v>0</v>
      </c>
      <c r="AS20" s="197">
        <v>0</v>
      </c>
      <c r="AT20" s="197">
        <v>0</v>
      </c>
      <c r="AU20" s="197">
        <v>0</v>
      </c>
      <c r="AV20" s="197">
        <v>0</v>
      </c>
      <c r="AW20" s="197">
        <v>0</v>
      </c>
      <c r="AX20" s="197">
        <v>0</v>
      </c>
      <c r="AY20" s="197">
        <v>0</v>
      </c>
    </row>
    <row r="21" spans="1:51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0</v>
      </c>
      <c r="H21" s="197">
        <v>0</v>
      </c>
      <c r="I21" s="197">
        <v>0</v>
      </c>
      <c r="J21" s="197">
        <v>0</v>
      </c>
      <c r="K21" s="197">
        <v>0</v>
      </c>
      <c r="L21" s="197">
        <v>0</v>
      </c>
      <c r="M21" s="197">
        <v>0</v>
      </c>
      <c r="N21" s="197">
        <v>0</v>
      </c>
      <c r="O21" s="197">
        <v>0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197">
        <v>0</v>
      </c>
      <c r="AC21" s="197">
        <v>0</v>
      </c>
      <c r="AD21" s="197">
        <v>1.49</v>
      </c>
      <c r="AE21" s="197">
        <v>0</v>
      </c>
      <c r="AF21" s="197">
        <v>0</v>
      </c>
      <c r="AG21" s="197">
        <v>32.61</v>
      </c>
      <c r="AH21" s="197">
        <v>0</v>
      </c>
      <c r="AI21" s="197">
        <v>16.52</v>
      </c>
      <c r="AJ21" s="197">
        <v>0</v>
      </c>
      <c r="AK21" s="197">
        <v>4.3499999999999996</v>
      </c>
      <c r="AL21" s="197">
        <v>0</v>
      </c>
      <c r="AM21" s="197">
        <v>0</v>
      </c>
      <c r="AN21" s="197">
        <v>0</v>
      </c>
      <c r="AO21" s="197">
        <v>89.38</v>
      </c>
      <c r="AP21" s="197">
        <v>0</v>
      </c>
      <c r="AQ21" s="197">
        <v>0</v>
      </c>
      <c r="AR21" s="197">
        <v>0</v>
      </c>
      <c r="AS21" s="197">
        <v>0</v>
      </c>
      <c r="AT21" s="197">
        <v>0</v>
      </c>
      <c r="AU21" s="197">
        <v>0</v>
      </c>
      <c r="AV21" s="197">
        <v>0</v>
      </c>
      <c r="AW21" s="197">
        <v>0</v>
      </c>
      <c r="AX21" s="197">
        <v>0</v>
      </c>
      <c r="AY21" s="197">
        <v>0</v>
      </c>
    </row>
    <row r="22" spans="1:51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0</v>
      </c>
      <c r="H22" s="197">
        <v>0</v>
      </c>
      <c r="I22" s="197">
        <v>0</v>
      </c>
      <c r="J22" s="197">
        <v>0</v>
      </c>
      <c r="K22" s="197">
        <v>0</v>
      </c>
      <c r="L22" s="197">
        <v>0</v>
      </c>
      <c r="M22" s="197">
        <v>0</v>
      </c>
      <c r="N22" s="197">
        <v>0</v>
      </c>
      <c r="O22" s="197">
        <v>0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197">
        <v>0</v>
      </c>
      <c r="AC22" s="197">
        <v>0</v>
      </c>
      <c r="AD22" s="197">
        <v>1.49</v>
      </c>
      <c r="AE22" s="197">
        <v>0</v>
      </c>
      <c r="AF22" s="197">
        <v>0</v>
      </c>
      <c r="AG22" s="197">
        <v>32.61</v>
      </c>
      <c r="AH22" s="197">
        <v>0</v>
      </c>
      <c r="AI22" s="197">
        <v>16.52</v>
      </c>
      <c r="AJ22" s="197">
        <v>0</v>
      </c>
      <c r="AK22" s="197">
        <v>4.3499999999999996</v>
      </c>
      <c r="AL22" s="197">
        <v>0</v>
      </c>
      <c r="AM22" s="197">
        <v>0</v>
      </c>
      <c r="AN22" s="197">
        <v>0</v>
      </c>
      <c r="AO22" s="197">
        <v>89.38</v>
      </c>
      <c r="AP22" s="197">
        <v>0</v>
      </c>
      <c r="AQ22" s="197">
        <v>0</v>
      </c>
      <c r="AR22" s="197">
        <v>0</v>
      </c>
      <c r="AS22" s="197">
        <v>0</v>
      </c>
      <c r="AT22" s="197">
        <v>0</v>
      </c>
      <c r="AU22" s="197">
        <v>0</v>
      </c>
      <c r="AV22" s="197">
        <v>0</v>
      </c>
      <c r="AW22" s="197">
        <v>0</v>
      </c>
      <c r="AX22" s="197">
        <v>0</v>
      </c>
      <c r="AY22" s="197">
        <v>0</v>
      </c>
    </row>
    <row r="23" spans="1:51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0</v>
      </c>
      <c r="H23" s="197">
        <v>0</v>
      </c>
      <c r="I23" s="197">
        <v>0</v>
      </c>
      <c r="J23" s="197">
        <v>0</v>
      </c>
      <c r="K23" s="197">
        <v>0</v>
      </c>
      <c r="L23" s="197">
        <v>0</v>
      </c>
      <c r="M23" s="197">
        <v>0</v>
      </c>
      <c r="N23" s="197">
        <v>0</v>
      </c>
      <c r="O23" s="197">
        <v>0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197">
        <v>0</v>
      </c>
      <c r="AD23" s="197">
        <v>1.49</v>
      </c>
      <c r="AE23" s="197">
        <v>0</v>
      </c>
      <c r="AF23" s="197">
        <v>0</v>
      </c>
      <c r="AG23" s="197">
        <v>32.61</v>
      </c>
      <c r="AH23" s="197">
        <v>0</v>
      </c>
      <c r="AI23" s="197">
        <v>16.52</v>
      </c>
      <c r="AJ23" s="197">
        <v>0</v>
      </c>
      <c r="AK23" s="197">
        <v>4.3499999999999996</v>
      </c>
      <c r="AL23" s="197">
        <v>0</v>
      </c>
      <c r="AM23" s="197">
        <v>0</v>
      </c>
      <c r="AN23" s="197">
        <v>0</v>
      </c>
      <c r="AO23" s="197">
        <v>89.38</v>
      </c>
      <c r="AP23" s="197">
        <v>0</v>
      </c>
      <c r="AQ23" s="197">
        <v>0</v>
      </c>
      <c r="AR23" s="197">
        <v>0</v>
      </c>
      <c r="AS23" s="197">
        <v>0</v>
      </c>
      <c r="AT23" s="197">
        <v>0</v>
      </c>
      <c r="AU23" s="197">
        <v>0</v>
      </c>
      <c r="AV23" s="197">
        <v>0</v>
      </c>
      <c r="AW23" s="197">
        <v>0</v>
      </c>
      <c r="AX23" s="197">
        <v>0</v>
      </c>
      <c r="AY23" s="197">
        <v>0</v>
      </c>
    </row>
    <row r="24" spans="1:51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0</v>
      </c>
      <c r="H24" s="197">
        <v>0</v>
      </c>
      <c r="I24" s="197">
        <v>0</v>
      </c>
      <c r="J24" s="197">
        <v>0</v>
      </c>
      <c r="K24" s="197">
        <v>0</v>
      </c>
      <c r="L24" s="197">
        <v>0</v>
      </c>
      <c r="M24" s="197">
        <v>0</v>
      </c>
      <c r="N24" s="197">
        <v>0</v>
      </c>
      <c r="O24" s="197">
        <v>0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  <c r="AC24" s="197">
        <v>0</v>
      </c>
      <c r="AD24" s="197">
        <v>1.49</v>
      </c>
      <c r="AE24" s="197">
        <v>0</v>
      </c>
      <c r="AF24" s="197">
        <v>0</v>
      </c>
      <c r="AG24" s="197">
        <v>32.61</v>
      </c>
      <c r="AH24" s="197">
        <v>0</v>
      </c>
      <c r="AI24" s="197">
        <v>16.52</v>
      </c>
      <c r="AJ24" s="197">
        <v>0</v>
      </c>
      <c r="AK24" s="197">
        <v>4.3499999999999996</v>
      </c>
      <c r="AL24" s="197">
        <v>0</v>
      </c>
      <c r="AM24" s="197">
        <v>0</v>
      </c>
      <c r="AN24" s="197">
        <v>0</v>
      </c>
      <c r="AO24" s="197">
        <v>89.38</v>
      </c>
      <c r="AP24" s="197">
        <v>0</v>
      </c>
      <c r="AQ24" s="197">
        <v>0</v>
      </c>
      <c r="AR24" s="197">
        <v>0</v>
      </c>
      <c r="AS24" s="197">
        <v>0</v>
      </c>
      <c r="AT24" s="197">
        <v>0</v>
      </c>
      <c r="AU24" s="197">
        <v>0</v>
      </c>
      <c r="AV24" s="197">
        <v>0</v>
      </c>
      <c r="AW24" s="197">
        <v>0</v>
      </c>
      <c r="AX24" s="197">
        <v>0</v>
      </c>
      <c r="AY24" s="197">
        <v>0</v>
      </c>
    </row>
    <row r="25" spans="1:51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0</v>
      </c>
      <c r="H25" s="197">
        <v>0</v>
      </c>
      <c r="I25" s="197">
        <v>0</v>
      </c>
      <c r="J25" s="197">
        <v>0</v>
      </c>
      <c r="K25" s="197">
        <v>0</v>
      </c>
      <c r="L25" s="197">
        <v>0</v>
      </c>
      <c r="M25" s="197">
        <v>0</v>
      </c>
      <c r="N25" s="197">
        <v>0</v>
      </c>
      <c r="O25" s="197">
        <v>0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197">
        <v>1.49</v>
      </c>
      <c r="AE25" s="197">
        <v>0</v>
      </c>
      <c r="AF25" s="197">
        <v>0</v>
      </c>
      <c r="AG25" s="197">
        <v>32.61</v>
      </c>
      <c r="AH25" s="197">
        <v>0</v>
      </c>
      <c r="AI25" s="197">
        <v>16.52</v>
      </c>
      <c r="AJ25" s="197">
        <v>0</v>
      </c>
      <c r="AK25" s="197">
        <v>4.3499999999999996</v>
      </c>
      <c r="AL25" s="197">
        <v>0</v>
      </c>
      <c r="AM25" s="197">
        <v>0</v>
      </c>
      <c r="AN25" s="197">
        <v>0</v>
      </c>
      <c r="AO25" s="197">
        <v>89.38</v>
      </c>
      <c r="AP25" s="197">
        <v>0</v>
      </c>
      <c r="AQ25" s="197">
        <v>0</v>
      </c>
      <c r="AR25" s="197">
        <v>0</v>
      </c>
      <c r="AS25" s="197">
        <v>0</v>
      </c>
      <c r="AT25" s="197">
        <v>0</v>
      </c>
      <c r="AU25" s="197">
        <v>0</v>
      </c>
      <c r="AV25" s="197">
        <v>0</v>
      </c>
      <c r="AW25" s="197">
        <v>0</v>
      </c>
      <c r="AX25" s="197">
        <v>0</v>
      </c>
      <c r="AY25" s="197">
        <v>0</v>
      </c>
    </row>
    <row r="26" spans="1:51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0</v>
      </c>
      <c r="H26" s="197">
        <v>0</v>
      </c>
      <c r="I26" s="197">
        <v>0</v>
      </c>
      <c r="J26" s="197">
        <v>0</v>
      </c>
      <c r="K26" s="197">
        <v>0</v>
      </c>
      <c r="L26" s="197">
        <v>0</v>
      </c>
      <c r="M26" s="197">
        <v>0</v>
      </c>
      <c r="N26" s="197">
        <v>0</v>
      </c>
      <c r="O26" s="197">
        <v>0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  <c r="AC26" s="197">
        <v>0</v>
      </c>
      <c r="AD26" s="197">
        <v>1.49</v>
      </c>
      <c r="AE26" s="197">
        <v>0</v>
      </c>
      <c r="AF26" s="197">
        <v>0</v>
      </c>
      <c r="AG26" s="197">
        <v>32.61</v>
      </c>
      <c r="AH26" s="197">
        <v>0</v>
      </c>
      <c r="AI26" s="197">
        <v>16.52</v>
      </c>
      <c r="AJ26" s="197">
        <v>0</v>
      </c>
      <c r="AK26" s="197">
        <v>4.3499999999999996</v>
      </c>
      <c r="AL26" s="197">
        <v>0</v>
      </c>
      <c r="AM26" s="197">
        <v>0</v>
      </c>
      <c r="AN26" s="197">
        <v>0</v>
      </c>
      <c r="AO26" s="197">
        <v>89.38</v>
      </c>
      <c r="AP26" s="197">
        <v>0</v>
      </c>
      <c r="AQ26" s="197">
        <v>0</v>
      </c>
      <c r="AR26" s="197">
        <v>0</v>
      </c>
      <c r="AS26" s="197">
        <v>0</v>
      </c>
      <c r="AT26" s="197">
        <v>0</v>
      </c>
      <c r="AU26" s="197">
        <v>0</v>
      </c>
      <c r="AV26" s="197">
        <v>0</v>
      </c>
      <c r="AW26" s="197">
        <v>0</v>
      </c>
      <c r="AX26" s="197">
        <v>0</v>
      </c>
      <c r="AY26" s="197">
        <v>0</v>
      </c>
    </row>
    <row r="27" spans="1:51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0</v>
      </c>
      <c r="H27" s="197">
        <v>0</v>
      </c>
      <c r="I27" s="197">
        <v>0</v>
      </c>
      <c r="J27" s="197">
        <v>0</v>
      </c>
      <c r="K27" s="197">
        <v>0</v>
      </c>
      <c r="L27" s="197">
        <v>0</v>
      </c>
      <c r="M27" s="197">
        <v>0</v>
      </c>
      <c r="N27" s="197">
        <v>0</v>
      </c>
      <c r="O27" s="197">
        <v>0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  <c r="AB27" s="197">
        <v>0</v>
      </c>
      <c r="AC27" s="197">
        <v>0</v>
      </c>
      <c r="AD27" s="197">
        <v>1.49</v>
      </c>
      <c r="AE27" s="197">
        <v>0</v>
      </c>
      <c r="AF27" s="197">
        <v>0</v>
      </c>
      <c r="AG27" s="197">
        <v>32.61</v>
      </c>
      <c r="AH27" s="197">
        <v>0</v>
      </c>
      <c r="AI27" s="197">
        <v>16.52</v>
      </c>
      <c r="AJ27" s="197">
        <v>0</v>
      </c>
      <c r="AK27" s="197">
        <v>4.3499999999999996</v>
      </c>
      <c r="AL27" s="197">
        <v>0</v>
      </c>
      <c r="AM27" s="197">
        <v>0</v>
      </c>
      <c r="AN27" s="197">
        <v>0</v>
      </c>
      <c r="AO27" s="197">
        <v>89.38</v>
      </c>
      <c r="AP27" s="197">
        <v>0</v>
      </c>
      <c r="AQ27" s="197">
        <v>0</v>
      </c>
      <c r="AR27" s="197">
        <v>0</v>
      </c>
      <c r="AS27" s="197">
        <v>0</v>
      </c>
      <c r="AT27" s="197">
        <v>0</v>
      </c>
      <c r="AU27" s="197">
        <v>0</v>
      </c>
      <c r="AV27" s="197">
        <v>0</v>
      </c>
      <c r="AW27" s="197">
        <v>0</v>
      </c>
      <c r="AX27" s="197">
        <v>0</v>
      </c>
      <c r="AY27" s="197">
        <v>0</v>
      </c>
    </row>
    <row r="28" spans="1:51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0</v>
      </c>
      <c r="H28" s="197">
        <v>0</v>
      </c>
      <c r="I28" s="197">
        <v>0</v>
      </c>
      <c r="J28" s="197">
        <v>0</v>
      </c>
      <c r="K28" s="197">
        <v>0</v>
      </c>
      <c r="L28" s="197">
        <v>0</v>
      </c>
      <c r="M28" s="197">
        <v>0</v>
      </c>
      <c r="N28" s="197">
        <v>0</v>
      </c>
      <c r="O28" s="197">
        <v>0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197">
        <v>0</v>
      </c>
      <c r="AC28" s="197">
        <v>0</v>
      </c>
      <c r="AD28" s="197">
        <v>1.49</v>
      </c>
      <c r="AE28" s="197">
        <v>0</v>
      </c>
      <c r="AF28" s="197">
        <v>0</v>
      </c>
      <c r="AG28" s="197">
        <v>31.7</v>
      </c>
      <c r="AH28" s="197">
        <v>0</v>
      </c>
      <c r="AI28" s="197">
        <v>16.52</v>
      </c>
      <c r="AJ28" s="197">
        <v>0</v>
      </c>
      <c r="AK28" s="197">
        <v>4.3499999999999996</v>
      </c>
      <c r="AL28" s="197">
        <v>0</v>
      </c>
      <c r="AM28" s="197">
        <v>0</v>
      </c>
      <c r="AN28" s="197">
        <v>0</v>
      </c>
      <c r="AO28" s="197">
        <v>89.38</v>
      </c>
      <c r="AP28" s="197">
        <v>0</v>
      </c>
      <c r="AQ28" s="197">
        <v>0</v>
      </c>
      <c r="AR28" s="197">
        <v>0</v>
      </c>
      <c r="AS28" s="197">
        <v>0</v>
      </c>
      <c r="AT28" s="197">
        <v>0</v>
      </c>
      <c r="AU28" s="197">
        <v>0</v>
      </c>
      <c r="AV28" s="197">
        <v>0</v>
      </c>
      <c r="AW28" s="197">
        <v>0</v>
      </c>
      <c r="AX28" s="197">
        <v>0</v>
      </c>
      <c r="AY28" s="197">
        <v>0</v>
      </c>
    </row>
    <row r="29" spans="1:51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0</v>
      </c>
      <c r="H29" s="197">
        <v>0</v>
      </c>
      <c r="I29" s="197">
        <v>0</v>
      </c>
      <c r="J29" s="197">
        <v>0</v>
      </c>
      <c r="K29" s="197">
        <v>0</v>
      </c>
      <c r="L29" s="197">
        <v>0</v>
      </c>
      <c r="M29" s="197">
        <v>0</v>
      </c>
      <c r="N29" s="197">
        <v>0</v>
      </c>
      <c r="O29" s="197">
        <v>0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  <c r="AB29" s="197">
        <v>0</v>
      </c>
      <c r="AC29" s="197">
        <v>0</v>
      </c>
      <c r="AD29" s="197">
        <v>1.49</v>
      </c>
      <c r="AE29" s="197">
        <v>0</v>
      </c>
      <c r="AF29" s="197">
        <v>0</v>
      </c>
      <c r="AG29" s="197">
        <v>31.7</v>
      </c>
      <c r="AH29" s="197">
        <v>0</v>
      </c>
      <c r="AI29" s="197">
        <v>16.52</v>
      </c>
      <c r="AJ29" s="197">
        <v>0</v>
      </c>
      <c r="AK29" s="197">
        <v>4.3499999999999996</v>
      </c>
      <c r="AL29" s="197">
        <v>0</v>
      </c>
      <c r="AM29" s="197">
        <v>0</v>
      </c>
      <c r="AN29" s="197">
        <v>0</v>
      </c>
      <c r="AO29" s="197">
        <v>89.38</v>
      </c>
      <c r="AP29" s="197">
        <v>0</v>
      </c>
      <c r="AQ29" s="197">
        <v>0</v>
      </c>
      <c r="AR29" s="197">
        <v>0</v>
      </c>
      <c r="AS29" s="197">
        <v>0</v>
      </c>
      <c r="AT29" s="197">
        <v>0</v>
      </c>
      <c r="AU29" s="197">
        <v>0</v>
      </c>
      <c r="AV29" s="197">
        <v>0</v>
      </c>
      <c r="AW29" s="197">
        <v>0</v>
      </c>
      <c r="AX29" s="197">
        <v>0</v>
      </c>
      <c r="AY29" s="197">
        <v>0</v>
      </c>
    </row>
    <row r="30" spans="1:51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0</v>
      </c>
      <c r="H30" s="197">
        <v>0</v>
      </c>
      <c r="I30" s="197">
        <v>0</v>
      </c>
      <c r="J30" s="197">
        <v>0</v>
      </c>
      <c r="K30" s="197">
        <v>0</v>
      </c>
      <c r="L30" s="197">
        <v>0</v>
      </c>
      <c r="M30" s="197">
        <v>0</v>
      </c>
      <c r="N30" s="197">
        <v>0</v>
      </c>
      <c r="O30" s="197">
        <v>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 s="197">
        <v>0</v>
      </c>
      <c r="AA30" s="197">
        <v>0</v>
      </c>
      <c r="AB30" s="197">
        <v>0</v>
      </c>
      <c r="AC30" s="197">
        <v>0</v>
      </c>
      <c r="AD30" s="197">
        <v>1.49</v>
      </c>
      <c r="AE30" s="197">
        <v>0</v>
      </c>
      <c r="AF30" s="197">
        <v>0</v>
      </c>
      <c r="AG30" s="197">
        <v>31.7</v>
      </c>
      <c r="AH30" s="197">
        <v>0</v>
      </c>
      <c r="AI30" s="197">
        <v>16.52</v>
      </c>
      <c r="AJ30" s="197">
        <v>0</v>
      </c>
      <c r="AK30" s="197">
        <v>4.3499999999999996</v>
      </c>
      <c r="AL30" s="197">
        <v>0</v>
      </c>
      <c r="AM30" s="197">
        <v>0</v>
      </c>
      <c r="AN30" s="197">
        <v>0</v>
      </c>
      <c r="AO30" s="197">
        <v>89.38</v>
      </c>
      <c r="AP30" s="197">
        <v>0</v>
      </c>
      <c r="AQ30" s="197">
        <v>0</v>
      </c>
      <c r="AR30" s="197">
        <v>0</v>
      </c>
      <c r="AS30" s="197">
        <v>0</v>
      </c>
      <c r="AT30" s="197">
        <v>0</v>
      </c>
      <c r="AU30" s="197">
        <v>0</v>
      </c>
      <c r="AV30" s="197">
        <v>0</v>
      </c>
      <c r="AW30" s="197">
        <v>0</v>
      </c>
      <c r="AX30" s="197">
        <v>0</v>
      </c>
      <c r="AY30" s="197">
        <v>0</v>
      </c>
    </row>
    <row r="31" spans="1:51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0</v>
      </c>
      <c r="H31" s="197">
        <v>0</v>
      </c>
      <c r="I31" s="197">
        <v>0</v>
      </c>
      <c r="J31" s="197">
        <v>0</v>
      </c>
      <c r="K31" s="197">
        <v>0</v>
      </c>
      <c r="L31" s="197">
        <v>0</v>
      </c>
      <c r="M31" s="197">
        <v>0</v>
      </c>
      <c r="N31" s="197">
        <v>0</v>
      </c>
      <c r="O31" s="197">
        <v>0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 s="197">
        <v>0</v>
      </c>
      <c r="AA31" s="197">
        <v>0</v>
      </c>
      <c r="AB31" s="197">
        <v>0</v>
      </c>
      <c r="AC31" s="197">
        <v>0</v>
      </c>
      <c r="AD31" s="197">
        <v>1.49</v>
      </c>
      <c r="AE31" s="197">
        <v>0</v>
      </c>
      <c r="AF31" s="197">
        <v>0</v>
      </c>
      <c r="AG31" s="197">
        <v>31.7</v>
      </c>
      <c r="AH31" s="197">
        <v>0</v>
      </c>
      <c r="AI31" s="197">
        <v>16.52</v>
      </c>
      <c r="AJ31" s="197">
        <v>0</v>
      </c>
      <c r="AK31" s="197">
        <v>4.3499999999999996</v>
      </c>
      <c r="AL31" s="197">
        <v>0</v>
      </c>
      <c r="AM31" s="197">
        <v>0</v>
      </c>
      <c r="AN31" s="197">
        <v>0</v>
      </c>
      <c r="AO31" s="197">
        <v>89.38</v>
      </c>
      <c r="AP31" s="197">
        <v>0</v>
      </c>
      <c r="AQ31" s="197">
        <v>0</v>
      </c>
      <c r="AR31" s="197">
        <v>0</v>
      </c>
      <c r="AS31" s="197">
        <v>0</v>
      </c>
      <c r="AT31" s="197">
        <v>0</v>
      </c>
      <c r="AU31" s="197">
        <v>0</v>
      </c>
      <c r="AV31" s="197">
        <v>0</v>
      </c>
      <c r="AW31" s="197">
        <v>0</v>
      </c>
      <c r="AX31" s="197">
        <v>0</v>
      </c>
      <c r="AY31" s="197">
        <v>0</v>
      </c>
    </row>
    <row r="32" spans="1:51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0</v>
      </c>
      <c r="H32" s="197">
        <v>0</v>
      </c>
      <c r="I32" s="197">
        <v>0</v>
      </c>
      <c r="J32" s="197">
        <v>0</v>
      </c>
      <c r="K32" s="197">
        <v>0</v>
      </c>
      <c r="L32" s="197">
        <v>0</v>
      </c>
      <c r="M32" s="197">
        <v>0</v>
      </c>
      <c r="N32" s="197">
        <v>0</v>
      </c>
      <c r="O32" s="197">
        <v>0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  <c r="AB32" s="197">
        <v>0</v>
      </c>
      <c r="AC32" s="197">
        <v>0</v>
      </c>
      <c r="AD32" s="197">
        <v>1.49</v>
      </c>
      <c r="AE32" s="197">
        <v>0</v>
      </c>
      <c r="AF32" s="197">
        <v>0</v>
      </c>
      <c r="AG32" s="197">
        <v>31.7</v>
      </c>
      <c r="AH32" s="197">
        <v>0</v>
      </c>
      <c r="AI32" s="197">
        <v>16.52</v>
      </c>
      <c r="AJ32" s="197">
        <v>0</v>
      </c>
      <c r="AK32" s="197">
        <v>4.3499999999999996</v>
      </c>
      <c r="AL32" s="197">
        <v>0</v>
      </c>
      <c r="AM32" s="197">
        <v>0</v>
      </c>
      <c r="AN32" s="197">
        <v>0</v>
      </c>
      <c r="AO32" s="197">
        <v>89.38</v>
      </c>
      <c r="AP32" s="197">
        <v>0</v>
      </c>
      <c r="AQ32" s="197">
        <v>0</v>
      </c>
      <c r="AR32" s="197">
        <v>0</v>
      </c>
      <c r="AS32" s="197">
        <v>0</v>
      </c>
      <c r="AT32" s="197">
        <v>0</v>
      </c>
      <c r="AU32" s="197">
        <v>0</v>
      </c>
      <c r="AV32" s="197">
        <v>0</v>
      </c>
      <c r="AW32" s="197">
        <v>0</v>
      </c>
      <c r="AX32" s="197">
        <v>0</v>
      </c>
      <c r="AY32" s="197">
        <v>0</v>
      </c>
    </row>
    <row r="33" spans="1:51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0</v>
      </c>
      <c r="H33" s="197">
        <v>0</v>
      </c>
      <c r="I33" s="197">
        <v>0</v>
      </c>
      <c r="J33" s="197">
        <v>0</v>
      </c>
      <c r="K33" s="197">
        <v>0</v>
      </c>
      <c r="L33" s="197">
        <v>0</v>
      </c>
      <c r="M33" s="197">
        <v>0</v>
      </c>
      <c r="N33" s="197">
        <v>0</v>
      </c>
      <c r="O33" s="197">
        <v>0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 s="197">
        <v>0</v>
      </c>
      <c r="AA33" s="197">
        <v>0</v>
      </c>
      <c r="AB33" s="197">
        <v>0</v>
      </c>
      <c r="AC33" s="197">
        <v>0</v>
      </c>
      <c r="AD33" s="197">
        <v>1.49</v>
      </c>
      <c r="AE33" s="197">
        <v>0</v>
      </c>
      <c r="AF33" s="197">
        <v>0</v>
      </c>
      <c r="AG33" s="197">
        <v>31.7</v>
      </c>
      <c r="AH33" s="197">
        <v>0</v>
      </c>
      <c r="AI33" s="197">
        <v>16.52</v>
      </c>
      <c r="AJ33" s="197">
        <v>0</v>
      </c>
      <c r="AK33" s="197">
        <v>4.3499999999999996</v>
      </c>
      <c r="AL33" s="197">
        <v>0</v>
      </c>
      <c r="AM33" s="197">
        <v>0</v>
      </c>
      <c r="AN33" s="197">
        <v>0</v>
      </c>
      <c r="AO33" s="197">
        <v>89.38</v>
      </c>
      <c r="AP33" s="197">
        <v>0</v>
      </c>
      <c r="AQ33" s="197">
        <v>0</v>
      </c>
      <c r="AR33" s="197">
        <v>0</v>
      </c>
      <c r="AS33" s="197">
        <v>0</v>
      </c>
      <c r="AT33" s="197">
        <v>0</v>
      </c>
      <c r="AU33" s="197">
        <v>0</v>
      </c>
      <c r="AV33" s="197">
        <v>0</v>
      </c>
      <c r="AW33" s="197">
        <v>0</v>
      </c>
      <c r="AX33" s="197">
        <v>0</v>
      </c>
      <c r="AY33" s="197">
        <v>0</v>
      </c>
    </row>
    <row r="34" spans="1:51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0</v>
      </c>
      <c r="H34" s="197">
        <v>0</v>
      </c>
      <c r="I34" s="197">
        <v>0</v>
      </c>
      <c r="J34" s="197">
        <v>0</v>
      </c>
      <c r="K34" s="197">
        <v>0</v>
      </c>
      <c r="L34" s="197">
        <v>0</v>
      </c>
      <c r="M34" s="197">
        <v>0</v>
      </c>
      <c r="N34" s="197">
        <v>0</v>
      </c>
      <c r="O34" s="197">
        <v>0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 s="197">
        <v>0</v>
      </c>
      <c r="AA34" s="197">
        <v>0</v>
      </c>
      <c r="AB34" s="197">
        <v>0</v>
      </c>
      <c r="AC34" s="197">
        <v>0</v>
      </c>
      <c r="AD34" s="197">
        <v>1.49</v>
      </c>
      <c r="AE34" s="197">
        <v>0</v>
      </c>
      <c r="AF34" s="197">
        <v>0</v>
      </c>
      <c r="AG34" s="197">
        <v>31.7</v>
      </c>
      <c r="AH34" s="197">
        <v>0</v>
      </c>
      <c r="AI34" s="197">
        <v>16.52</v>
      </c>
      <c r="AJ34" s="197">
        <v>0</v>
      </c>
      <c r="AK34" s="197">
        <v>4.3499999999999996</v>
      </c>
      <c r="AL34" s="197">
        <v>0</v>
      </c>
      <c r="AM34" s="197">
        <v>0</v>
      </c>
      <c r="AN34" s="197">
        <v>0</v>
      </c>
      <c r="AO34" s="197">
        <v>89.38</v>
      </c>
      <c r="AP34" s="197">
        <v>0</v>
      </c>
      <c r="AQ34" s="197">
        <v>0</v>
      </c>
      <c r="AR34" s="197">
        <v>0</v>
      </c>
      <c r="AS34" s="197">
        <v>0</v>
      </c>
      <c r="AT34" s="197">
        <v>0</v>
      </c>
      <c r="AU34" s="197">
        <v>0</v>
      </c>
      <c r="AV34" s="197">
        <v>0</v>
      </c>
      <c r="AW34" s="197">
        <v>0</v>
      </c>
      <c r="AX34" s="197">
        <v>0</v>
      </c>
      <c r="AY34" s="197">
        <v>0</v>
      </c>
    </row>
    <row r="35" spans="1:51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0</v>
      </c>
      <c r="H35" s="197">
        <v>0</v>
      </c>
      <c r="I35" s="197">
        <v>0</v>
      </c>
      <c r="J35" s="197">
        <v>0</v>
      </c>
      <c r="K35" s="197">
        <v>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 s="197">
        <v>0</v>
      </c>
      <c r="AA35" s="197">
        <v>0</v>
      </c>
      <c r="AB35" s="197">
        <v>0</v>
      </c>
      <c r="AC35" s="197">
        <v>0</v>
      </c>
      <c r="AD35" s="197">
        <v>1.49</v>
      </c>
      <c r="AE35" s="197">
        <v>0</v>
      </c>
      <c r="AF35" s="197">
        <v>0</v>
      </c>
      <c r="AG35" s="197">
        <v>31.7</v>
      </c>
      <c r="AH35" s="197">
        <v>0</v>
      </c>
      <c r="AI35" s="197">
        <v>16.52</v>
      </c>
      <c r="AJ35" s="197">
        <v>0</v>
      </c>
      <c r="AK35" s="197">
        <v>4.3499999999999996</v>
      </c>
      <c r="AL35" s="197">
        <v>0</v>
      </c>
      <c r="AM35" s="197">
        <v>0</v>
      </c>
      <c r="AN35" s="197">
        <v>0</v>
      </c>
      <c r="AO35" s="197">
        <v>89.38</v>
      </c>
      <c r="AP35" s="197">
        <v>0</v>
      </c>
      <c r="AQ35" s="197">
        <v>0</v>
      </c>
      <c r="AR35" s="197">
        <v>0</v>
      </c>
      <c r="AS35" s="197">
        <v>0</v>
      </c>
      <c r="AT35" s="197">
        <v>0</v>
      </c>
      <c r="AU35" s="197">
        <v>0</v>
      </c>
      <c r="AV35" s="197">
        <v>0</v>
      </c>
      <c r="AW35" s="197">
        <v>0</v>
      </c>
      <c r="AX35" s="197">
        <v>0</v>
      </c>
      <c r="AY35" s="197">
        <v>0</v>
      </c>
    </row>
    <row r="36" spans="1:51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0</v>
      </c>
      <c r="H36" s="197">
        <v>0</v>
      </c>
      <c r="I36" s="197">
        <v>0</v>
      </c>
      <c r="J36" s="197">
        <v>0</v>
      </c>
      <c r="K36" s="197">
        <v>0</v>
      </c>
      <c r="L36" s="197">
        <v>0</v>
      </c>
      <c r="M36" s="197">
        <v>0</v>
      </c>
      <c r="N36" s="197">
        <v>0</v>
      </c>
      <c r="O36" s="197">
        <v>0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 s="197">
        <v>0</v>
      </c>
      <c r="AA36" s="197">
        <v>0</v>
      </c>
      <c r="AB36" s="197">
        <v>0</v>
      </c>
      <c r="AC36" s="197">
        <v>0</v>
      </c>
      <c r="AD36" s="197">
        <v>1.49</v>
      </c>
      <c r="AE36" s="197">
        <v>0</v>
      </c>
      <c r="AF36" s="197">
        <v>0</v>
      </c>
      <c r="AG36" s="197">
        <v>31.7</v>
      </c>
      <c r="AH36" s="197">
        <v>0</v>
      </c>
      <c r="AI36" s="197">
        <v>16.52</v>
      </c>
      <c r="AJ36" s="197">
        <v>0</v>
      </c>
      <c r="AK36" s="197">
        <v>4.07</v>
      </c>
      <c r="AL36" s="197">
        <v>0</v>
      </c>
      <c r="AM36" s="197">
        <v>0</v>
      </c>
      <c r="AN36" s="197">
        <v>0</v>
      </c>
      <c r="AO36" s="197">
        <v>89.38</v>
      </c>
      <c r="AP36" s="197">
        <v>0</v>
      </c>
      <c r="AQ36" s="197">
        <v>0</v>
      </c>
      <c r="AR36" s="197">
        <v>0</v>
      </c>
      <c r="AS36" s="197">
        <v>0</v>
      </c>
      <c r="AT36" s="197">
        <v>0</v>
      </c>
      <c r="AU36" s="197">
        <v>0</v>
      </c>
      <c r="AV36" s="197">
        <v>0</v>
      </c>
      <c r="AW36" s="197">
        <v>0</v>
      </c>
      <c r="AX36" s="197">
        <v>0</v>
      </c>
      <c r="AY36" s="197">
        <v>0</v>
      </c>
    </row>
    <row r="37" spans="1:51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0</v>
      </c>
      <c r="H37" s="197">
        <v>0</v>
      </c>
      <c r="I37" s="197">
        <v>0</v>
      </c>
      <c r="J37" s="197">
        <v>0</v>
      </c>
      <c r="K37" s="197">
        <v>0</v>
      </c>
      <c r="L37" s="197">
        <v>0</v>
      </c>
      <c r="M37" s="197">
        <v>0</v>
      </c>
      <c r="N37" s="197">
        <v>0</v>
      </c>
      <c r="O37" s="197">
        <v>0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 s="197">
        <v>0</v>
      </c>
      <c r="AA37" s="197">
        <v>0</v>
      </c>
      <c r="AB37" s="197">
        <v>0</v>
      </c>
      <c r="AC37" s="197">
        <v>0</v>
      </c>
      <c r="AD37" s="197">
        <v>1.49</v>
      </c>
      <c r="AE37" s="197">
        <v>0</v>
      </c>
      <c r="AF37" s="197">
        <v>0</v>
      </c>
      <c r="AG37" s="197">
        <v>31.7</v>
      </c>
      <c r="AH37" s="197">
        <v>0</v>
      </c>
      <c r="AI37" s="197">
        <v>16.52</v>
      </c>
      <c r="AJ37" s="197">
        <v>0</v>
      </c>
      <c r="AK37" s="197">
        <v>4.07</v>
      </c>
      <c r="AL37" s="197">
        <v>0</v>
      </c>
      <c r="AM37" s="197">
        <v>0</v>
      </c>
      <c r="AN37" s="197">
        <v>0</v>
      </c>
      <c r="AO37" s="197">
        <v>89.38</v>
      </c>
      <c r="AP37" s="197">
        <v>0</v>
      </c>
      <c r="AQ37" s="197">
        <v>0</v>
      </c>
      <c r="AR37" s="197">
        <v>0</v>
      </c>
      <c r="AS37" s="197">
        <v>0</v>
      </c>
      <c r="AT37" s="197">
        <v>0</v>
      </c>
      <c r="AU37" s="197">
        <v>0</v>
      </c>
      <c r="AV37" s="197">
        <v>0</v>
      </c>
      <c r="AW37" s="197">
        <v>0</v>
      </c>
      <c r="AX37" s="197">
        <v>0</v>
      </c>
      <c r="AY37" s="197">
        <v>0</v>
      </c>
    </row>
    <row r="38" spans="1:51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0</v>
      </c>
      <c r="H38" s="197">
        <v>0</v>
      </c>
      <c r="I38" s="197">
        <v>0</v>
      </c>
      <c r="J38" s="197">
        <v>0</v>
      </c>
      <c r="K38" s="197">
        <v>0</v>
      </c>
      <c r="L38" s="197">
        <v>0</v>
      </c>
      <c r="M38" s="197">
        <v>0</v>
      </c>
      <c r="N38" s="197">
        <v>0</v>
      </c>
      <c r="O38" s="197">
        <v>0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 s="197">
        <v>0</v>
      </c>
      <c r="AA38" s="197">
        <v>0</v>
      </c>
      <c r="AB38" s="197">
        <v>0</v>
      </c>
      <c r="AC38" s="197">
        <v>0</v>
      </c>
      <c r="AD38" s="197">
        <v>1.49</v>
      </c>
      <c r="AE38" s="197">
        <v>0</v>
      </c>
      <c r="AF38" s="197">
        <v>0</v>
      </c>
      <c r="AG38" s="197">
        <v>31.7</v>
      </c>
      <c r="AH38" s="197">
        <v>0</v>
      </c>
      <c r="AI38" s="197">
        <v>16.52</v>
      </c>
      <c r="AJ38" s="197">
        <v>0</v>
      </c>
      <c r="AK38" s="197">
        <v>4.07</v>
      </c>
      <c r="AL38" s="197">
        <v>0</v>
      </c>
      <c r="AM38" s="197">
        <v>0</v>
      </c>
      <c r="AN38" s="197">
        <v>0</v>
      </c>
      <c r="AO38" s="197">
        <v>89.38</v>
      </c>
      <c r="AP38" s="197">
        <v>0</v>
      </c>
      <c r="AQ38" s="197">
        <v>0</v>
      </c>
      <c r="AR38" s="197">
        <v>0</v>
      </c>
      <c r="AS38" s="197">
        <v>0</v>
      </c>
      <c r="AT38" s="197">
        <v>0</v>
      </c>
      <c r="AU38" s="197">
        <v>0</v>
      </c>
      <c r="AV38" s="197">
        <v>0</v>
      </c>
      <c r="AW38" s="197">
        <v>0</v>
      </c>
      <c r="AX38" s="197">
        <v>0</v>
      </c>
      <c r="AY38" s="197">
        <v>0</v>
      </c>
    </row>
    <row r="39" spans="1:51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0</v>
      </c>
      <c r="H39" s="197">
        <v>0</v>
      </c>
      <c r="I39" s="197">
        <v>0</v>
      </c>
      <c r="J39" s="197">
        <v>0</v>
      </c>
      <c r="K39" s="197">
        <v>0</v>
      </c>
      <c r="L39" s="197">
        <v>0</v>
      </c>
      <c r="M39" s="197">
        <v>0</v>
      </c>
      <c r="N39" s="197">
        <v>0</v>
      </c>
      <c r="O39" s="197">
        <v>0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 s="197">
        <v>0</v>
      </c>
      <c r="AA39" s="197">
        <v>0</v>
      </c>
      <c r="AB39" s="197">
        <v>0</v>
      </c>
      <c r="AC39" s="197">
        <v>0</v>
      </c>
      <c r="AD39" s="197">
        <v>1.49</v>
      </c>
      <c r="AE39" s="197">
        <v>0</v>
      </c>
      <c r="AF39" s="197">
        <v>0</v>
      </c>
      <c r="AG39" s="197">
        <v>31.7</v>
      </c>
      <c r="AH39" s="197">
        <v>0</v>
      </c>
      <c r="AI39" s="197">
        <v>16.52</v>
      </c>
      <c r="AJ39" s="197">
        <v>0</v>
      </c>
      <c r="AK39" s="197">
        <v>4.07</v>
      </c>
      <c r="AL39" s="197">
        <v>0</v>
      </c>
      <c r="AM39" s="197">
        <v>0</v>
      </c>
      <c r="AN39" s="197">
        <v>0</v>
      </c>
      <c r="AO39" s="197">
        <v>89.38</v>
      </c>
      <c r="AP39" s="197">
        <v>0</v>
      </c>
      <c r="AQ39" s="197">
        <v>0</v>
      </c>
      <c r="AR39" s="197">
        <v>0</v>
      </c>
      <c r="AS39" s="197">
        <v>0</v>
      </c>
      <c r="AT39" s="197">
        <v>0</v>
      </c>
      <c r="AU39" s="197">
        <v>0</v>
      </c>
      <c r="AV39" s="197">
        <v>0</v>
      </c>
      <c r="AW39" s="197">
        <v>0</v>
      </c>
      <c r="AX39" s="197">
        <v>0</v>
      </c>
      <c r="AY39" s="197">
        <v>0</v>
      </c>
    </row>
    <row r="40" spans="1:51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0</v>
      </c>
      <c r="H40" s="197">
        <v>0</v>
      </c>
      <c r="I40" s="197">
        <v>0</v>
      </c>
      <c r="J40" s="197">
        <v>0</v>
      </c>
      <c r="K40" s="197">
        <v>0</v>
      </c>
      <c r="L40" s="197">
        <v>0</v>
      </c>
      <c r="M40" s="197">
        <v>0</v>
      </c>
      <c r="N40" s="197">
        <v>0</v>
      </c>
      <c r="O40" s="197">
        <v>0</v>
      </c>
      <c r="P40" s="197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 s="197">
        <v>0</v>
      </c>
      <c r="AA40" s="197">
        <v>0</v>
      </c>
      <c r="AB40" s="197">
        <v>0</v>
      </c>
      <c r="AC40" s="197">
        <v>0</v>
      </c>
      <c r="AD40" s="197">
        <v>1.49</v>
      </c>
      <c r="AE40" s="197">
        <v>0</v>
      </c>
      <c r="AF40" s="197">
        <v>0</v>
      </c>
      <c r="AG40" s="197">
        <v>31.7</v>
      </c>
      <c r="AH40" s="197">
        <v>0</v>
      </c>
      <c r="AI40" s="197">
        <v>16.52</v>
      </c>
      <c r="AJ40" s="197">
        <v>0</v>
      </c>
      <c r="AK40" s="197">
        <v>4.07</v>
      </c>
      <c r="AL40" s="197">
        <v>0</v>
      </c>
      <c r="AM40" s="197">
        <v>0</v>
      </c>
      <c r="AN40" s="197">
        <v>0</v>
      </c>
      <c r="AO40" s="197">
        <v>89.38</v>
      </c>
      <c r="AP40" s="197">
        <v>0</v>
      </c>
      <c r="AQ40" s="197">
        <v>0</v>
      </c>
      <c r="AR40" s="197">
        <v>0</v>
      </c>
      <c r="AS40" s="197">
        <v>0</v>
      </c>
      <c r="AT40" s="197">
        <v>0</v>
      </c>
      <c r="AU40" s="197">
        <v>0</v>
      </c>
      <c r="AV40" s="197">
        <v>0</v>
      </c>
      <c r="AW40" s="197">
        <v>0</v>
      </c>
      <c r="AX40" s="197">
        <v>0</v>
      </c>
      <c r="AY40" s="197">
        <v>0</v>
      </c>
    </row>
    <row r="41" spans="1:51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0</v>
      </c>
      <c r="H41" s="197">
        <v>0</v>
      </c>
      <c r="I41" s="197">
        <v>0</v>
      </c>
      <c r="J41" s="197">
        <v>0</v>
      </c>
      <c r="K41" s="197">
        <v>0</v>
      </c>
      <c r="L41" s="197">
        <v>0</v>
      </c>
      <c r="M41" s="197">
        <v>0</v>
      </c>
      <c r="N41" s="197">
        <v>0</v>
      </c>
      <c r="O41" s="197">
        <v>0</v>
      </c>
      <c r="P41" s="197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 s="197">
        <v>0</v>
      </c>
      <c r="AA41" s="197">
        <v>0</v>
      </c>
      <c r="AB41" s="197">
        <v>0</v>
      </c>
      <c r="AC41" s="197">
        <v>0</v>
      </c>
      <c r="AD41" s="197">
        <v>1.49</v>
      </c>
      <c r="AE41" s="197">
        <v>0</v>
      </c>
      <c r="AF41" s="197">
        <v>0</v>
      </c>
      <c r="AG41" s="197">
        <v>31.7</v>
      </c>
      <c r="AH41" s="197">
        <v>0</v>
      </c>
      <c r="AI41" s="197">
        <v>16.52</v>
      </c>
      <c r="AJ41" s="197">
        <v>0</v>
      </c>
      <c r="AK41" s="197">
        <v>4.07</v>
      </c>
      <c r="AL41" s="197">
        <v>0</v>
      </c>
      <c r="AM41" s="197">
        <v>0</v>
      </c>
      <c r="AN41" s="197">
        <v>0</v>
      </c>
      <c r="AO41" s="197">
        <v>89.38</v>
      </c>
      <c r="AP41" s="197">
        <v>0</v>
      </c>
      <c r="AQ41" s="197">
        <v>0</v>
      </c>
      <c r="AR41" s="197">
        <v>0</v>
      </c>
      <c r="AS41" s="197">
        <v>0</v>
      </c>
      <c r="AT41" s="197">
        <v>0</v>
      </c>
      <c r="AU41" s="197">
        <v>0</v>
      </c>
      <c r="AV41" s="197">
        <v>0</v>
      </c>
      <c r="AW41" s="197">
        <v>0</v>
      </c>
      <c r="AX41" s="197">
        <v>0</v>
      </c>
      <c r="AY41" s="197">
        <v>0</v>
      </c>
    </row>
    <row r="42" spans="1:51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0</v>
      </c>
      <c r="H42" s="197">
        <v>0</v>
      </c>
      <c r="I42" s="197">
        <v>0</v>
      </c>
      <c r="J42" s="197">
        <v>0</v>
      </c>
      <c r="K42" s="197">
        <v>0</v>
      </c>
      <c r="L42" s="197">
        <v>0</v>
      </c>
      <c r="M42" s="197">
        <v>0</v>
      </c>
      <c r="N42" s="197">
        <v>0</v>
      </c>
      <c r="O42" s="197">
        <v>0</v>
      </c>
      <c r="P42" s="197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 s="197">
        <v>0</v>
      </c>
      <c r="AA42" s="197">
        <v>0</v>
      </c>
      <c r="AB42" s="197">
        <v>0</v>
      </c>
      <c r="AC42" s="197">
        <v>0</v>
      </c>
      <c r="AD42" s="197">
        <v>1.49</v>
      </c>
      <c r="AE42" s="197">
        <v>0</v>
      </c>
      <c r="AF42" s="197">
        <v>0</v>
      </c>
      <c r="AG42" s="197">
        <v>31.7</v>
      </c>
      <c r="AH42" s="197">
        <v>0</v>
      </c>
      <c r="AI42" s="197">
        <v>16.52</v>
      </c>
      <c r="AJ42" s="197">
        <v>0</v>
      </c>
      <c r="AK42" s="197">
        <v>4.07</v>
      </c>
      <c r="AL42" s="197">
        <v>0</v>
      </c>
      <c r="AM42" s="197">
        <v>0</v>
      </c>
      <c r="AN42" s="197">
        <v>0</v>
      </c>
      <c r="AO42" s="197">
        <v>89.38</v>
      </c>
      <c r="AP42" s="197">
        <v>0</v>
      </c>
      <c r="AQ42" s="197">
        <v>0</v>
      </c>
      <c r="AR42" s="197">
        <v>0</v>
      </c>
      <c r="AS42" s="197">
        <v>0</v>
      </c>
      <c r="AT42" s="197">
        <v>0</v>
      </c>
      <c r="AU42" s="197">
        <v>0</v>
      </c>
      <c r="AV42" s="197">
        <v>0</v>
      </c>
      <c r="AW42" s="197">
        <v>0</v>
      </c>
      <c r="AX42" s="197">
        <v>0</v>
      </c>
      <c r="AY42" s="197">
        <v>0</v>
      </c>
    </row>
    <row r="43" spans="1:51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0</v>
      </c>
      <c r="L43" s="197">
        <v>0</v>
      </c>
      <c r="M43" s="197">
        <v>0</v>
      </c>
      <c r="N43" s="197">
        <v>0</v>
      </c>
      <c r="O43" s="197">
        <v>0</v>
      </c>
      <c r="P43" s="197">
        <v>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  <c r="Y43" s="197">
        <v>0</v>
      </c>
      <c r="Z43" s="197">
        <v>0</v>
      </c>
      <c r="AA43" s="197">
        <v>0</v>
      </c>
      <c r="AB43" s="197">
        <v>0</v>
      </c>
      <c r="AC43" s="197">
        <v>0</v>
      </c>
      <c r="AD43" s="197">
        <v>1.49</v>
      </c>
      <c r="AE43" s="197">
        <v>0</v>
      </c>
      <c r="AF43" s="197">
        <v>0</v>
      </c>
      <c r="AG43" s="197">
        <v>32.61</v>
      </c>
      <c r="AH43" s="197">
        <v>0</v>
      </c>
      <c r="AI43" s="197">
        <v>16.52</v>
      </c>
      <c r="AJ43" s="197">
        <v>0</v>
      </c>
      <c r="AK43" s="197">
        <v>4.07</v>
      </c>
      <c r="AL43" s="197">
        <v>0</v>
      </c>
      <c r="AM43" s="197">
        <v>0</v>
      </c>
      <c r="AN43" s="197">
        <v>0</v>
      </c>
      <c r="AO43" s="197">
        <v>87.55</v>
      </c>
      <c r="AP43" s="197">
        <v>0</v>
      </c>
      <c r="AQ43" s="197">
        <v>0</v>
      </c>
      <c r="AR43" s="197">
        <v>0</v>
      </c>
      <c r="AS43" s="197">
        <v>0</v>
      </c>
      <c r="AT43" s="197">
        <v>0</v>
      </c>
      <c r="AU43" s="197">
        <v>0</v>
      </c>
      <c r="AV43" s="197">
        <v>0</v>
      </c>
      <c r="AW43" s="197">
        <v>0</v>
      </c>
      <c r="AX43" s="197">
        <v>0</v>
      </c>
      <c r="AY43" s="197">
        <v>0</v>
      </c>
    </row>
    <row r="44" spans="1:51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0</v>
      </c>
      <c r="H44" s="197">
        <v>0</v>
      </c>
      <c r="I44" s="197">
        <v>0</v>
      </c>
      <c r="J44" s="197">
        <v>0</v>
      </c>
      <c r="K44" s="197">
        <v>0</v>
      </c>
      <c r="L44" s="197">
        <v>0</v>
      </c>
      <c r="M44" s="197">
        <v>0</v>
      </c>
      <c r="N44" s="197">
        <v>0</v>
      </c>
      <c r="O44" s="197">
        <v>0</v>
      </c>
      <c r="P44" s="197">
        <v>0</v>
      </c>
      <c r="Q44" s="197">
        <v>0</v>
      </c>
      <c r="R44" s="197">
        <v>0</v>
      </c>
      <c r="S44" s="197">
        <v>0</v>
      </c>
      <c r="T44" s="197">
        <v>0</v>
      </c>
      <c r="U44" s="197">
        <v>0</v>
      </c>
      <c r="V44" s="197">
        <v>0</v>
      </c>
      <c r="W44" s="197">
        <v>0</v>
      </c>
      <c r="X44" s="197">
        <v>0</v>
      </c>
      <c r="Y44" s="197">
        <v>0</v>
      </c>
      <c r="Z44" s="197">
        <v>0</v>
      </c>
      <c r="AA44" s="197">
        <v>0</v>
      </c>
      <c r="AB44" s="197">
        <v>0</v>
      </c>
      <c r="AC44" s="197">
        <v>0</v>
      </c>
      <c r="AD44" s="197">
        <v>1.49</v>
      </c>
      <c r="AE44" s="197">
        <v>0</v>
      </c>
      <c r="AF44" s="197">
        <v>0</v>
      </c>
      <c r="AG44" s="197">
        <v>32.61</v>
      </c>
      <c r="AH44" s="197">
        <v>0</v>
      </c>
      <c r="AI44" s="197">
        <v>16.52</v>
      </c>
      <c r="AJ44" s="197">
        <v>0</v>
      </c>
      <c r="AK44" s="197">
        <v>4.07</v>
      </c>
      <c r="AL44" s="197">
        <v>0</v>
      </c>
      <c r="AM44" s="197">
        <v>0</v>
      </c>
      <c r="AN44" s="197">
        <v>0</v>
      </c>
      <c r="AO44" s="197">
        <v>87.55</v>
      </c>
      <c r="AP44" s="197">
        <v>0</v>
      </c>
      <c r="AQ44" s="197">
        <v>0</v>
      </c>
      <c r="AR44" s="197">
        <v>0</v>
      </c>
      <c r="AS44" s="197">
        <v>0</v>
      </c>
      <c r="AT44" s="197">
        <v>0</v>
      </c>
      <c r="AU44" s="197">
        <v>0</v>
      </c>
      <c r="AV44" s="197">
        <v>0</v>
      </c>
      <c r="AW44" s="197">
        <v>0</v>
      </c>
      <c r="AX44" s="197">
        <v>0</v>
      </c>
      <c r="AY44" s="197">
        <v>0</v>
      </c>
    </row>
    <row r="45" spans="1:51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0</v>
      </c>
      <c r="H45" s="197">
        <v>0</v>
      </c>
      <c r="I45" s="197">
        <v>0</v>
      </c>
      <c r="J45" s="197">
        <v>0</v>
      </c>
      <c r="K45" s="197">
        <v>0</v>
      </c>
      <c r="L45" s="197">
        <v>0</v>
      </c>
      <c r="M45" s="197">
        <v>0</v>
      </c>
      <c r="N45" s="197">
        <v>0</v>
      </c>
      <c r="O45" s="197">
        <v>0</v>
      </c>
      <c r="P45" s="197">
        <v>0</v>
      </c>
      <c r="Q45" s="197">
        <v>0</v>
      </c>
      <c r="R45" s="197">
        <v>0</v>
      </c>
      <c r="S45" s="197">
        <v>0</v>
      </c>
      <c r="T45" s="197">
        <v>0</v>
      </c>
      <c r="U45" s="197">
        <v>0</v>
      </c>
      <c r="V45" s="197">
        <v>0</v>
      </c>
      <c r="W45" s="197">
        <v>0</v>
      </c>
      <c r="X45" s="197">
        <v>0</v>
      </c>
      <c r="Y45" s="197">
        <v>0</v>
      </c>
      <c r="Z45" s="197">
        <v>0</v>
      </c>
      <c r="AA45" s="197">
        <v>0</v>
      </c>
      <c r="AB45" s="197">
        <v>0</v>
      </c>
      <c r="AC45" s="197">
        <v>0</v>
      </c>
      <c r="AD45" s="197">
        <v>1.49</v>
      </c>
      <c r="AE45" s="197">
        <v>0</v>
      </c>
      <c r="AF45" s="197">
        <v>0</v>
      </c>
      <c r="AG45" s="197">
        <v>32.61</v>
      </c>
      <c r="AH45" s="197">
        <v>0</v>
      </c>
      <c r="AI45" s="197">
        <v>16.52</v>
      </c>
      <c r="AJ45" s="197">
        <v>0</v>
      </c>
      <c r="AK45" s="197">
        <v>4.07</v>
      </c>
      <c r="AL45" s="197">
        <v>0</v>
      </c>
      <c r="AM45" s="197">
        <v>0</v>
      </c>
      <c r="AN45" s="197">
        <v>0</v>
      </c>
      <c r="AO45" s="197">
        <v>87.55</v>
      </c>
      <c r="AP45" s="197">
        <v>0</v>
      </c>
      <c r="AQ45" s="197">
        <v>0</v>
      </c>
      <c r="AR45" s="197">
        <v>0</v>
      </c>
      <c r="AS45" s="197">
        <v>0</v>
      </c>
      <c r="AT45" s="197">
        <v>0</v>
      </c>
      <c r="AU45" s="197">
        <v>0</v>
      </c>
      <c r="AV45" s="197">
        <v>0</v>
      </c>
      <c r="AW45" s="197">
        <v>0</v>
      </c>
      <c r="AX45" s="197">
        <v>0</v>
      </c>
      <c r="AY45" s="197">
        <v>0</v>
      </c>
    </row>
    <row r="46" spans="1:51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0</v>
      </c>
      <c r="H46" s="197">
        <v>0</v>
      </c>
      <c r="I46" s="197">
        <v>0</v>
      </c>
      <c r="J46" s="197">
        <v>0</v>
      </c>
      <c r="K46" s="197">
        <v>0</v>
      </c>
      <c r="L46" s="197">
        <v>0</v>
      </c>
      <c r="M46" s="197">
        <v>0</v>
      </c>
      <c r="N46" s="197">
        <v>0</v>
      </c>
      <c r="O46" s="197">
        <v>0</v>
      </c>
      <c r="P46" s="197">
        <v>0</v>
      </c>
      <c r="Q46" s="197">
        <v>0</v>
      </c>
      <c r="R46" s="197">
        <v>0</v>
      </c>
      <c r="S46" s="197">
        <v>0</v>
      </c>
      <c r="T46" s="197">
        <v>0</v>
      </c>
      <c r="U46" s="197">
        <v>0</v>
      </c>
      <c r="V46" s="197">
        <v>0</v>
      </c>
      <c r="W46" s="197">
        <v>0</v>
      </c>
      <c r="X46" s="197">
        <v>0</v>
      </c>
      <c r="Y46" s="197">
        <v>0</v>
      </c>
      <c r="Z46" s="197">
        <v>0</v>
      </c>
      <c r="AA46" s="197">
        <v>0</v>
      </c>
      <c r="AB46" s="197">
        <v>0</v>
      </c>
      <c r="AC46" s="197">
        <v>0</v>
      </c>
      <c r="AD46" s="197">
        <v>1.49</v>
      </c>
      <c r="AE46" s="197">
        <v>0</v>
      </c>
      <c r="AF46" s="197">
        <v>0</v>
      </c>
      <c r="AG46" s="197">
        <v>32.61</v>
      </c>
      <c r="AH46" s="197">
        <v>0</v>
      </c>
      <c r="AI46" s="197">
        <v>16.52</v>
      </c>
      <c r="AJ46" s="197">
        <v>0</v>
      </c>
      <c r="AK46" s="197">
        <v>4.07</v>
      </c>
      <c r="AL46" s="197">
        <v>0</v>
      </c>
      <c r="AM46" s="197">
        <v>0</v>
      </c>
      <c r="AN46" s="197">
        <v>0</v>
      </c>
      <c r="AO46" s="197">
        <v>87.55</v>
      </c>
      <c r="AP46" s="197">
        <v>0</v>
      </c>
      <c r="AQ46" s="197">
        <v>0</v>
      </c>
      <c r="AR46" s="197">
        <v>0</v>
      </c>
      <c r="AS46" s="197">
        <v>0</v>
      </c>
      <c r="AT46" s="197">
        <v>0</v>
      </c>
      <c r="AU46" s="197">
        <v>0</v>
      </c>
      <c r="AV46" s="197">
        <v>0</v>
      </c>
      <c r="AW46" s="197">
        <v>0</v>
      </c>
      <c r="AX46" s="197">
        <v>0</v>
      </c>
      <c r="AY46" s="197">
        <v>0</v>
      </c>
    </row>
    <row r="47" spans="1:51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0</v>
      </c>
      <c r="H47" s="197">
        <v>0</v>
      </c>
      <c r="I47" s="197">
        <v>0</v>
      </c>
      <c r="J47" s="197">
        <v>0</v>
      </c>
      <c r="K47" s="197">
        <v>0</v>
      </c>
      <c r="L47" s="197">
        <v>0</v>
      </c>
      <c r="M47" s="197">
        <v>0</v>
      </c>
      <c r="N47" s="197">
        <v>0</v>
      </c>
      <c r="O47" s="197">
        <v>0</v>
      </c>
      <c r="P47" s="197">
        <v>0</v>
      </c>
      <c r="Q47" s="197">
        <v>0</v>
      </c>
      <c r="R47" s="197">
        <v>0</v>
      </c>
      <c r="S47" s="197">
        <v>0</v>
      </c>
      <c r="T47" s="197">
        <v>0</v>
      </c>
      <c r="U47" s="197">
        <v>0</v>
      </c>
      <c r="V47" s="197">
        <v>0</v>
      </c>
      <c r="W47" s="197">
        <v>0</v>
      </c>
      <c r="X47" s="197">
        <v>0</v>
      </c>
      <c r="Y47" s="197">
        <v>0</v>
      </c>
      <c r="Z47" s="197">
        <v>0</v>
      </c>
      <c r="AA47" s="197">
        <v>0</v>
      </c>
      <c r="AB47" s="197">
        <v>0</v>
      </c>
      <c r="AC47" s="197">
        <v>0</v>
      </c>
      <c r="AD47" s="197">
        <v>1.49</v>
      </c>
      <c r="AE47" s="197">
        <v>0</v>
      </c>
      <c r="AF47" s="197">
        <v>0</v>
      </c>
      <c r="AG47" s="197">
        <v>32.61</v>
      </c>
      <c r="AH47" s="197">
        <v>0</v>
      </c>
      <c r="AI47" s="197">
        <v>16.52</v>
      </c>
      <c r="AJ47" s="197">
        <v>0</v>
      </c>
      <c r="AK47" s="197">
        <v>4.07</v>
      </c>
      <c r="AL47" s="197">
        <v>0</v>
      </c>
      <c r="AM47" s="197">
        <v>0</v>
      </c>
      <c r="AN47" s="197">
        <v>0</v>
      </c>
      <c r="AO47" s="197">
        <v>87.55</v>
      </c>
      <c r="AP47" s="197">
        <v>0</v>
      </c>
      <c r="AQ47" s="197">
        <v>0</v>
      </c>
      <c r="AR47" s="197">
        <v>0</v>
      </c>
      <c r="AS47" s="197">
        <v>0</v>
      </c>
      <c r="AT47" s="197">
        <v>0</v>
      </c>
      <c r="AU47" s="197">
        <v>0</v>
      </c>
      <c r="AV47" s="197">
        <v>0</v>
      </c>
      <c r="AW47" s="197">
        <v>0</v>
      </c>
      <c r="AX47" s="197">
        <v>0</v>
      </c>
      <c r="AY47" s="197">
        <v>0</v>
      </c>
    </row>
    <row r="48" spans="1:51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0</v>
      </c>
      <c r="H48" s="197">
        <v>0</v>
      </c>
      <c r="I48" s="197">
        <v>0</v>
      </c>
      <c r="J48" s="197">
        <v>0</v>
      </c>
      <c r="K48" s="197">
        <v>0</v>
      </c>
      <c r="L48" s="197">
        <v>0</v>
      </c>
      <c r="M48" s="197">
        <v>0</v>
      </c>
      <c r="N48" s="197">
        <v>0</v>
      </c>
      <c r="O48" s="197">
        <v>0</v>
      </c>
      <c r="P48" s="197">
        <v>0</v>
      </c>
      <c r="Q48" s="197">
        <v>0</v>
      </c>
      <c r="R48" s="197">
        <v>0</v>
      </c>
      <c r="S48" s="197">
        <v>0</v>
      </c>
      <c r="T48" s="197">
        <v>0</v>
      </c>
      <c r="U48" s="197">
        <v>0</v>
      </c>
      <c r="V48" s="197">
        <v>0</v>
      </c>
      <c r="W48" s="197">
        <v>0</v>
      </c>
      <c r="X48" s="197">
        <v>0</v>
      </c>
      <c r="Y48" s="197">
        <v>0</v>
      </c>
      <c r="Z48" s="197">
        <v>0</v>
      </c>
      <c r="AA48" s="197">
        <v>0</v>
      </c>
      <c r="AB48" s="197">
        <v>0</v>
      </c>
      <c r="AC48" s="197">
        <v>0</v>
      </c>
      <c r="AD48" s="197">
        <v>1.49</v>
      </c>
      <c r="AE48" s="197">
        <v>0</v>
      </c>
      <c r="AF48" s="197">
        <v>0</v>
      </c>
      <c r="AG48" s="197">
        <v>32.61</v>
      </c>
      <c r="AH48" s="197">
        <v>0</v>
      </c>
      <c r="AI48" s="197">
        <v>16.52</v>
      </c>
      <c r="AJ48" s="197">
        <v>0</v>
      </c>
      <c r="AK48" s="197">
        <v>4.07</v>
      </c>
      <c r="AL48" s="197">
        <v>0</v>
      </c>
      <c r="AM48" s="197">
        <v>0</v>
      </c>
      <c r="AN48" s="197">
        <v>0</v>
      </c>
      <c r="AO48" s="197">
        <v>87.55</v>
      </c>
      <c r="AP48" s="197">
        <v>0</v>
      </c>
      <c r="AQ48" s="197">
        <v>0</v>
      </c>
      <c r="AR48" s="197">
        <v>0</v>
      </c>
      <c r="AS48" s="197">
        <v>0</v>
      </c>
      <c r="AT48" s="197">
        <v>0</v>
      </c>
      <c r="AU48" s="197">
        <v>0</v>
      </c>
      <c r="AV48" s="197">
        <v>0</v>
      </c>
      <c r="AW48" s="197">
        <v>0</v>
      </c>
      <c r="AX48" s="197">
        <v>0</v>
      </c>
      <c r="AY48" s="197">
        <v>0</v>
      </c>
    </row>
    <row r="49" spans="1:51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0</v>
      </c>
      <c r="L49" s="197">
        <v>0</v>
      </c>
      <c r="M49" s="197">
        <v>0</v>
      </c>
      <c r="N49" s="197">
        <v>0</v>
      </c>
      <c r="O49" s="197">
        <v>0</v>
      </c>
      <c r="P49" s="197">
        <v>0</v>
      </c>
      <c r="Q49" s="197">
        <v>0</v>
      </c>
      <c r="R49" s="197">
        <v>0</v>
      </c>
      <c r="S49" s="197">
        <v>0</v>
      </c>
      <c r="T49" s="197">
        <v>0</v>
      </c>
      <c r="U49" s="197">
        <v>0</v>
      </c>
      <c r="V49" s="197">
        <v>0</v>
      </c>
      <c r="W49" s="197">
        <v>0</v>
      </c>
      <c r="X49" s="197">
        <v>0</v>
      </c>
      <c r="Y49" s="197">
        <v>0</v>
      </c>
      <c r="Z49" s="197">
        <v>0</v>
      </c>
      <c r="AA49" s="197">
        <v>0</v>
      </c>
      <c r="AB49" s="197">
        <v>0</v>
      </c>
      <c r="AC49" s="197">
        <v>0</v>
      </c>
      <c r="AD49" s="197">
        <v>1.49</v>
      </c>
      <c r="AE49" s="197">
        <v>0</v>
      </c>
      <c r="AF49" s="197">
        <v>0</v>
      </c>
      <c r="AG49" s="197">
        <v>32.61</v>
      </c>
      <c r="AH49" s="197">
        <v>0</v>
      </c>
      <c r="AI49" s="197">
        <v>16.52</v>
      </c>
      <c r="AJ49" s="197">
        <v>0</v>
      </c>
      <c r="AK49" s="197">
        <v>4.07</v>
      </c>
      <c r="AL49" s="197">
        <v>0</v>
      </c>
      <c r="AM49" s="197">
        <v>0</v>
      </c>
      <c r="AN49" s="197">
        <v>0</v>
      </c>
      <c r="AO49" s="197">
        <v>87.55</v>
      </c>
      <c r="AP49" s="197">
        <v>0</v>
      </c>
      <c r="AQ49" s="197">
        <v>0</v>
      </c>
      <c r="AR49" s="197">
        <v>0</v>
      </c>
      <c r="AS49" s="197">
        <v>0</v>
      </c>
      <c r="AT49" s="197">
        <v>0</v>
      </c>
      <c r="AU49" s="197">
        <v>0</v>
      </c>
      <c r="AV49" s="197">
        <v>0</v>
      </c>
      <c r="AW49" s="197">
        <v>0</v>
      </c>
      <c r="AX49" s="197">
        <v>0</v>
      </c>
      <c r="AY49" s="197">
        <v>0</v>
      </c>
    </row>
    <row r="50" spans="1:51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0</v>
      </c>
      <c r="H50" s="197">
        <v>0</v>
      </c>
      <c r="I50" s="197">
        <v>0</v>
      </c>
      <c r="J50" s="197">
        <v>0</v>
      </c>
      <c r="K50" s="197">
        <v>0</v>
      </c>
      <c r="L50" s="197">
        <v>0</v>
      </c>
      <c r="M50" s="197">
        <v>0</v>
      </c>
      <c r="N50" s="197">
        <v>0</v>
      </c>
      <c r="O50" s="197">
        <v>0</v>
      </c>
      <c r="P50" s="197">
        <v>0</v>
      </c>
      <c r="Q50" s="197">
        <v>0</v>
      </c>
      <c r="R50" s="197">
        <v>0</v>
      </c>
      <c r="S50" s="197">
        <v>0</v>
      </c>
      <c r="T50" s="197">
        <v>0</v>
      </c>
      <c r="U50" s="197">
        <v>0</v>
      </c>
      <c r="V50" s="197">
        <v>0</v>
      </c>
      <c r="W50" s="197">
        <v>0</v>
      </c>
      <c r="X50" s="197">
        <v>0</v>
      </c>
      <c r="Y50" s="197">
        <v>0</v>
      </c>
      <c r="Z50" s="197">
        <v>0</v>
      </c>
      <c r="AA50" s="197">
        <v>0</v>
      </c>
      <c r="AB50" s="197">
        <v>0</v>
      </c>
      <c r="AC50" s="197">
        <v>0</v>
      </c>
      <c r="AD50" s="197">
        <v>1.49</v>
      </c>
      <c r="AE50" s="197">
        <v>0</v>
      </c>
      <c r="AF50" s="197">
        <v>0</v>
      </c>
      <c r="AG50" s="197">
        <v>32.61</v>
      </c>
      <c r="AH50" s="197">
        <v>0</v>
      </c>
      <c r="AI50" s="197">
        <v>16.52</v>
      </c>
      <c r="AJ50" s="197">
        <v>0</v>
      </c>
      <c r="AK50" s="197">
        <v>4.07</v>
      </c>
      <c r="AL50" s="197">
        <v>0</v>
      </c>
      <c r="AM50" s="197">
        <v>0</v>
      </c>
      <c r="AN50" s="197">
        <v>0</v>
      </c>
      <c r="AO50" s="197">
        <v>87.55</v>
      </c>
      <c r="AP50" s="197">
        <v>0</v>
      </c>
      <c r="AQ50" s="197">
        <v>0</v>
      </c>
      <c r="AR50" s="197">
        <v>0</v>
      </c>
      <c r="AS50" s="197">
        <v>0</v>
      </c>
      <c r="AT50" s="197">
        <v>0</v>
      </c>
      <c r="AU50" s="197">
        <v>0</v>
      </c>
      <c r="AV50" s="197">
        <v>0</v>
      </c>
      <c r="AW50" s="197">
        <v>0</v>
      </c>
      <c r="AX50" s="197">
        <v>0</v>
      </c>
      <c r="AY50" s="197">
        <v>0</v>
      </c>
    </row>
    <row r="51" spans="1:51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197">
        <v>0</v>
      </c>
      <c r="I51" s="197">
        <v>0</v>
      </c>
      <c r="J51" s="197">
        <v>0</v>
      </c>
      <c r="K51" s="197">
        <v>0</v>
      </c>
      <c r="L51" s="197">
        <v>0</v>
      </c>
      <c r="M51" s="197">
        <v>0</v>
      </c>
      <c r="N51" s="197">
        <v>0</v>
      </c>
      <c r="O51" s="197">
        <v>0</v>
      </c>
      <c r="P51" s="197">
        <v>0</v>
      </c>
      <c r="Q51" s="197">
        <v>0</v>
      </c>
      <c r="R51" s="197">
        <v>0</v>
      </c>
      <c r="S51" s="197">
        <v>0</v>
      </c>
      <c r="T51" s="197">
        <v>0</v>
      </c>
      <c r="U51" s="197">
        <v>0</v>
      </c>
      <c r="V51" s="197">
        <v>0</v>
      </c>
      <c r="W51" s="197">
        <v>0</v>
      </c>
      <c r="X51" s="197">
        <v>0</v>
      </c>
      <c r="Y51" s="197">
        <v>0</v>
      </c>
      <c r="Z51" s="197">
        <v>0</v>
      </c>
      <c r="AA51" s="197">
        <v>0</v>
      </c>
      <c r="AB51" s="197">
        <v>0</v>
      </c>
      <c r="AC51" s="197">
        <v>0</v>
      </c>
      <c r="AD51" s="197">
        <v>1.49</v>
      </c>
      <c r="AE51" s="197">
        <v>0</v>
      </c>
      <c r="AF51" s="197">
        <v>0</v>
      </c>
      <c r="AG51" s="197">
        <v>33.29</v>
      </c>
      <c r="AH51" s="197">
        <v>0</v>
      </c>
      <c r="AI51" s="197">
        <v>16.52</v>
      </c>
      <c r="AJ51" s="197">
        <v>0</v>
      </c>
      <c r="AK51" s="197">
        <v>4.3499999999999996</v>
      </c>
      <c r="AL51" s="197">
        <v>0</v>
      </c>
      <c r="AM51" s="197">
        <v>0</v>
      </c>
      <c r="AN51" s="197">
        <v>0</v>
      </c>
      <c r="AO51" s="197">
        <v>87.55</v>
      </c>
      <c r="AP51" s="197">
        <v>0</v>
      </c>
      <c r="AQ51" s="197">
        <v>0</v>
      </c>
      <c r="AR51" s="197">
        <v>0</v>
      </c>
      <c r="AS51" s="197">
        <v>0</v>
      </c>
      <c r="AT51" s="197">
        <v>0</v>
      </c>
      <c r="AU51" s="197">
        <v>0</v>
      </c>
      <c r="AV51" s="197">
        <v>0</v>
      </c>
      <c r="AW51" s="197">
        <v>0</v>
      </c>
      <c r="AX51" s="197">
        <v>0</v>
      </c>
      <c r="AY51" s="197">
        <v>0</v>
      </c>
    </row>
    <row r="52" spans="1:51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0</v>
      </c>
      <c r="H52" s="197">
        <v>0</v>
      </c>
      <c r="I52" s="197">
        <v>0</v>
      </c>
      <c r="J52" s="197">
        <v>0</v>
      </c>
      <c r="K52" s="197">
        <v>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7">
        <v>0</v>
      </c>
      <c r="Y52" s="197">
        <v>0</v>
      </c>
      <c r="Z52" s="197">
        <v>0</v>
      </c>
      <c r="AA52" s="197">
        <v>0</v>
      </c>
      <c r="AB52" s="197">
        <v>0</v>
      </c>
      <c r="AC52" s="197">
        <v>0</v>
      </c>
      <c r="AD52" s="197">
        <v>1.49</v>
      </c>
      <c r="AE52" s="197">
        <v>0</v>
      </c>
      <c r="AF52" s="197">
        <v>0</v>
      </c>
      <c r="AG52" s="197">
        <v>34.409999999999997</v>
      </c>
      <c r="AH52" s="197">
        <v>0</v>
      </c>
      <c r="AI52" s="197">
        <v>16.52</v>
      </c>
      <c r="AJ52" s="197">
        <v>0</v>
      </c>
      <c r="AK52" s="197">
        <v>4.3499999999999996</v>
      </c>
      <c r="AL52" s="197">
        <v>0</v>
      </c>
      <c r="AM52" s="197">
        <v>0</v>
      </c>
      <c r="AN52" s="197">
        <v>0</v>
      </c>
      <c r="AO52" s="197">
        <v>87.55</v>
      </c>
      <c r="AP52" s="197">
        <v>0</v>
      </c>
      <c r="AQ52" s="197">
        <v>0</v>
      </c>
      <c r="AR52" s="197">
        <v>0</v>
      </c>
      <c r="AS52" s="197">
        <v>0</v>
      </c>
      <c r="AT52" s="197">
        <v>0</v>
      </c>
      <c r="AU52" s="197">
        <v>0</v>
      </c>
      <c r="AV52" s="197">
        <v>0</v>
      </c>
      <c r="AW52" s="197">
        <v>0</v>
      </c>
      <c r="AX52" s="197">
        <v>0</v>
      </c>
      <c r="AY52" s="197">
        <v>0</v>
      </c>
    </row>
    <row r="53" spans="1:51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0</v>
      </c>
      <c r="H53" s="197">
        <v>0</v>
      </c>
      <c r="I53" s="197">
        <v>0</v>
      </c>
      <c r="J53" s="197">
        <v>0</v>
      </c>
      <c r="K53" s="197">
        <v>0</v>
      </c>
      <c r="L53" s="197">
        <v>0</v>
      </c>
      <c r="M53" s="197">
        <v>0</v>
      </c>
      <c r="N53" s="197">
        <v>0</v>
      </c>
      <c r="O53" s="197">
        <v>0</v>
      </c>
      <c r="P53" s="197">
        <v>0</v>
      </c>
      <c r="Q53" s="197">
        <v>0</v>
      </c>
      <c r="R53" s="197">
        <v>0</v>
      </c>
      <c r="S53" s="197">
        <v>0</v>
      </c>
      <c r="T53" s="197">
        <v>0</v>
      </c>
      <c r="U53" s="197">
        <v>0</v>
      </c>
      <c r="V53" s="197">
        <v>0</v>
      </c>
      <c r="W53" s="197">
        <v>0</v>
      </c>
      <c r="X53" s="197">
        <v>0</v>
      </c>
      <c r="Y53" s="197">
        <v>0</v>
      </c>
      <c r="Z53" s="197">
        <v>0</v>
      </c>
      <c r="AA53" s="197">
        <v>0</v>
      </c>
      <c r="AB53" s="197">
        <v>0</v>
      </c>
      <c r="AC53" s="197">
        <v>0</v>
      </c>
      <c r="AD53" s="197">
        <v>1.49</v>
      </c>
      <c r="AE53" s="197">
        <v>0</v>
      </c>
      <c r="AF53" s="197">
        <v>0</v>
      </c>
      <c r="AG53" s="197">
        <v>34.409999999999997</v>
      </c>
      <c r="AH53" s="197">
        <v>0</v>
      </c>
      <c r="AI53" s="197">
        <v>16.52</v>
      </c>
      <c r="AJ53" s="197">
        <v>0</v>
      </c>
      <c r="AK53" s="197">
        <v>4.3499999999999996</v>
      </c>
      <c r="AL53" s="197">
        <v>0</v>
      </c>
      <c r="AM53" s="197">
        <v>0</v>
      </c>
      <c r="AN53" s="197">
        <v>0</v>
      </c>
      <c r="AO53" s="197">
        <v>87.55</v>
      </c>
      <c r="AP53" s="197">
        <v>0</v>
      </c>
      <c r="AQ53" s="197">
        <v>0</v>
      </c>
      <c r="AR53" s="197">
        <v>0</v>
      </c>
      <c r="AS53" s="197">
        <v>0</v>
      </c>
      <c r="AT53" s="197">
        <v>0</v>
      </c>
      <c r="AU53" s="197">
        <v>0</v>
      </c>
      <c r="AV53" s="197">
        <v>0</v>
      </c>
      <c r="AW53" s="197">
        <v>0</v>
      </c>
      <c r="AX53" s="197">
        <v>0</v>
      </c>
      <c r="AY53" s="197">
        <v>0</v>
      </c>
    </row>
    <row r="54" spans="1:51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0</v>
      </c>
      <c r="H54" s="197">
        <v>0</v>
      </c>
      <c r="I54" s="197">
        <v>0</v>
      </c>
      <c r="J54" s="197">
        <v>0</v>
      </c>
      <c r="K54" s="197">
        <v>0</v>
      </c>
      <c r="L54" s="197">
        <v>0</v>
      </c>
      <c r="M54" s="197">
        <v>0</v>
      </c>
      <c r="N54" s="197">
        <v>0</v>
      </c>
      <c r="O54" s="197">
        <v>0</v>
      </c>
      <c r="P54" s="197">
        <v>0</v>
      </c>
      <c r="Q54" s="197">
        <v>0</v>
      </c>
      <c r="R54" s="197">
        <v>0</v>
      </c>
      <c r="S54" s="197">
        <v>0</v>
      </c>
      <c r="T54" s="197">
        <v>0</v>
      </c>
      <c r="U54" s="197">
        <v>0</v>
      </c>
      <c r="V54" s="197">
        <v>0</v>
      </c>
      <c r="W54" s="197">
        <v>0</v>
      </c>
      <c r="X54" s="197">
        <v>0</v>
      </c>
      <c r="Y54" s="197">
        <v>0</v>
      </c>
      <c r="Z54" s="197">
        <v>0</v>
      </c>
      <c r="AA54" s="197">
        <v>0</v>
      </c>
      <c r="AB54" s="197">
        <v>0</v>
      </c>
      <c r="AC54" s="197">
        <v>0</v>
      </c>
      <c r="AD54" s="197">
        <v>1.49</v>
      </c>
      <c r="AE54" s="197">
        <v>0</v>
      </c>
      <c r="AF54" s="197">
        <v>0</v>
      </c>
      <c r="AG54" s="197">
        <v>34.409999999999997</v>
      </c>
      <c r="AH54" s="197">
        <v>0</v>
      </c>
      <c r="AI54" s="197">
        <v>16.52</v>
      </c>
      <c r="AJ54" s="197">
        <v>0</v>
      </c>
      <c r="AK54" s="197">
        <v>4.3499999999999996</v>
      </c>
      <c r="AL54" s="197">
        <v>0</v>
      </c>
      <c r="AM54" s="197">
        <v>0</v>
      </c>
      <c r="AN54" s="197">
        <v>0</v>
      </c>
      <c r="AO54" s="197">
        <v>87.55</v>
      </c>
      <c r="AP54" s="197">
        <v>0</v>
      </c>
      <c r="AQ54" s="197">
        <v>0</v>
      </c>
      <c r="AR54" s="197">
        <v>0</v>
      </c>
      <c r="AS54" s="197">
        <v>0</v>
      </c>
      <c r="AT54" s="197">
        <v>0</v>
      </c>
      <c r="AU54" s="197">
        <v>0</v>
      </c>
      <c r="AV54" s="197">
        <v>0</v>
      </c>
      <c r="AW54" s="197">
        <v>0</v>
      </c>
      <c r="AX54" s="197">
        <v>0</v>
      </c>
      <c r="AY54" s="197">
        <v>0</v>
      </c>
    </row>
    <row r="55" spans="1:51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0</v>
      </c>
      <c r="H55" s="197">
        <v>0</v>
      </c>
      <c r="I55" s="197">
        <v>0</v>
      </c>
      <c r="J55" s="197">
        <v>0</v>
      </c>
      <c r="K55" s="197">
        <v>0</v>
      </c>
      <c r="L55" s="197">
        <v>0</v>
      </c>
      <c r="M55" s="197">
        <v>0</v>
      </c>
      <c r="N55" s="197">
        <v>0</v>
      </c>
      <c r="O55" s="197">
        <v>0</v>
      </c>
      <c r="P55" s="197">
        <v>0</v>
      </c>
      <c r="Q55" s="197">
        <v>0</v>
      </c>
      <c r="R55" s="197">
        <v>0</v>
      </c>
      <c r="S55" s="197">
        <v>0</v>
      </c>
      <c r="T55" s="197">
        <v>0</v>
      </c>
      <c r="U55" s="197">
        <v>0</v>
      </c>
      <c r="V55" s="197">
        <v>0</v>
      </c>
      <c r="W55" s="197">
        <v>0</v>
      </c>
      <c r="X55" s="197">
        <v>0</v>
      </c>
      <c r="Y55" s="197">
        <v>0</v>
      </c>
      <c r="Z55" s="197">
        <v>0</v>
      </c>
      <c r="AA55" s="197">
        <v>0</v>
      </c>
      <c r="AB55" s="197">
        <v>0</v>
      </c>
      <c r="AC55" s="197">
        <v>0</v>
      </c>
      <c r="AD55" s="197">
        <v>1.49</v>
      </c>
      <c r="AE55" s="197">
        <v>0</v>
      </c>
      <c r="AF55" s="197">
        <v>0</v>
      </c>
      <c r="AG55" s="197">
        <v>34.409999999999997</v>
      </c>
      <c r="AH55" s="197">
        <v>0</v>
      </c>
      <c r="AI55" s="197">
        <v>16.52</v>
      </c>
      <c r="AJ55" s="197">
        <v>0</v>
      </c>
      <c r="AK55" s="197">
        <v>4.07</v>
      </c>
      <c r="AL55" s="197">
        <v>0</v>
      </c>
      <c r="AM55" s="197">
        <v>0</v>
      </c>
      <c r="AN55" s="197">
        <v>0</v>
      </c>
      <c r="AO55" s="197">
        <v>87.55</v>
      </c>
      <c r="AP55" s="197">
        <v>0</v>
      </c>
      <c r="AQ55" s="197">
        <v>0</v>
      </c>
      <c r="AR55" s="197">
        <v>0</v>
      </c>
      <c r="AS55" s="197">
        <v>0</v>
      </c>
      <c r="AT55" s="197">
        <v>0</v>
      </c>
      <c r="AU55" s="197">
        <v>0</v>
      </c>
      <c r="AV55" s="197">
        <v>0</v>
      </c>
      <c r="AW55" s="197">
        <v>0</v>
      </c>
      <c r="AX55" s="197">
        <v>0</v>
      </c>
      <c r="AY55" s="197">
        <v>0</v>
      </c>
    </row>
    <row r="56" spans="1:51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0</v>
      </c>
      <c r="H56" s="197">
        <v>0</v>
      </c>
      <c r="I56" s="197">
        <v>0</v>
      </c>
      <c r="J56" s="197">
        <v>0</v>
      </c>
      <c r="K56" s="197">
        <v>0</v>
      </c>
      <c r="L56" s="197">
        <v>0</v>
      </c>
      <c r="M56" s="197">
        <v>0</v>
      </c>
      <c r="N56" s="197">
        <v>0</v>
      </c>
      <c r="O56" s="197">
        <v>0</v>
      </c>
      <c r="P56" s="197">
        <v>0</v>
      </c>
      <c r="Q56" s="197">
        <v>0</v>
      </c>
      <c r="R56" s="197">
        <v>0</v>
      </c>
      <c r="S56" s="197">
        <v>0</v>
      </c>
      <c r="T56" s="197">
        <v>0</v>
      </c>
      <c r="U56" s="197">
        <v>0</v>
      </c>
      <c r="V56" s="197">
        <v>0</v>
      </c>
      <c r="W56" s="197">
        <v>0</v>
      </c>
      <c r="X56" s="197">
        <v>0</v>
      </c>
      <c r="Y56" s="197">
        <v>0</v>
      </c>
      <c r="Z56" s="197">
        <v>0</v>
      </c>
      <c r="AA56" s="197">
        <v>0</v>
      </c>
      <c r="AB56" s="197">
        <v>0</v>
      </c>
      <c r="AC56" s="197">
        <v>0</v>
      </c>
      <c r="AD56" s="197">
        <v>1.49</v>
      </c>
      <c r="AE56" s="197">
        <v>0</v>
      </c>
      <c r="AF56" s="197">
        <v>0</v>
      </c>
      <c r="AG56" s="197">
        <v>34.409999999999997</v>
      </c>
      <c r="AH56" s="197">
        <v>0</v>
      </c>
      <c r="AI56" s="197">
        <v>16.52</v>
      </c>
      <c r="AJ56" s="197">
        <v>0</v>
      </c>
      <c r="AK56" s="197">
        <v>4.07</v>
      </c>
      <c r="AL56" s="197">
        <v>0</v>
      </c>
      <c r="AM56" s="197">
        <v>0</v>
      </c>
      <c r="AN56" s="197">
        <v>0</v>
      </c>
      <c r="AO56" s="197">
        <v>87.55</v>
      </c>
      <c r="AP56" s="197">
        <v>0</v>
      </c>
      <c r="AQ56" s="197">
        <v>0</v>
      </c>
      <c r="AR56" s="197">
        <v>0</v>
      </c>
      <c r="AS56" s="197">
        <v>0</v>
      </c>
      <c r="AT56" s="197">
        <v>0</v>
      </c>
      <c r="AU56" s="197">
        <v>0</v>
      </c>
      <c r="AV56" s="197">
        <v>0</v>
      </c>
      <c r="AW56" s="197">
        <v>0</v>
      </c>
      <c r="AX56" s="197">
        <v>0</v>
      </c>
      <c r="AY56" s="197">
        <v>0</v>
      </c>
    </row>
    <row r="57" spans="1:51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0</v>
      </c>
      <c r="H57" s="197">
        <v>0</v>
      </c>
      <c r="I57" s="197">
        <v>0</v>
      </c>
      <c r="J57" s="197">
        <v>0</v>
      </c>
      <c r="K57" s="197">
        <v>0</v>
      </c>
      <c r="L57" s="197">
        <v>0</v>
      </c>
      <c r="M57" s="197">
        <v>0</v>
      </c>
      <c r="N57" s="197">
        <v>0</v>
      </c>
      <c r="O57" s="197">
        <v>0</v>
      </c>
      <c r="P57" s="197">
        <v>0</v>
      </c>
      <c r="Q57" s="197">
        <v>0</v>
      </c>
      <c r="R57" s="197">
        <v>0</v>
      </c>
      <c r="S57" s="197">
        <v>0</v>
      </c>
      <c r="T57" s="197">
        <v>0</v>
      </c>
      <c r="U57" s="197">
        <v>0</v>
      </c>
      <c r="V57" s="197">
        <v>0</v>
      </c>
      <c r="W57" s="197">
        <v>0</v>
      </c>
      <c r="X57" s="197">
        <v>0</v>
      </c>
      <c r="Y57" s="197">
        <v>0</v>
      </c>
      <c r="Z57" s="197">
        <v>0</v>
      </c>
      <c r="AA57" s="197">
        <v>0</v>
      </c>
      <c r="AB57" s="197">
        <v>0</v>
      </c>
      <c r="AC57" s="197">
        <v>0</v>
      </c>
      <c r="AD57" s="197">
        <v>1.49</v>
      </c>
      <c r="AE57" s="197">
        <v>0</v>
      </c>
      <c r="AF57" s="197">
        <v>0</v>
      </c>
      <c r="AG57" s="197">
        <v>34.409999999999997</v>
      </c>
      <c r="AH57" s="197">
        <v>0</v>
      </c>
      <c r="AI57" s="197">
        <v>16.52</v>
      </c>
      <c r="AJ57" s="197">
        <v>0</v>
      </c>
      <c r="AK57" s="197">
        <v>4.07</v>
      </c>
      <c r="AL57" s="197">
        <v>0</v>
      </c>
      <c r="AM57" s="197">
        <v>0</v>
      </c>
      <c r="AN57" s="197">
        <v>0</v>
      </c>
      <c r="AO57" s="197">
        <v>87.55</v>
      </c>
      <c r="AP57" s="197">
        <v>0</v>
      </c>
      <c r="AQ57" s="197">
        <v>0</v>
      </c>
      <c r="AR57" s="197">
        <v>0</v>
      </c>
      <c r="AS57" s="197">
        <v>0</v>
      </c>
      <c r="AT57" s="197">
        <v>0</v>
      </c>
      <c r="AU57" s="197">
        <v>0</v>
      </c>
      <c r="AV57" s="197">
        <v>0</v>
      </c>
      <c r="AW57" s="197">
        <v>0</v>
      </c>
      <c r="AX57" s="197">
        <v>0</v>
      </c>
      <c r="AY57" s="197">
        <v>0</v>
      </c>
    </row>
    <row r="58" spans="1:51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0</v>
      </c>
      <c r="H58" s="197">
        <v>0</v>
      </c>
      <c r="I58" s="197">
        <v>0</v>
      </c>
      <c r="J58" s="197">
        <v>0</v>
      </c>
      <c r="K58" s="197">
        <v>0</v>
      </c>
      <c r="L58" s="197">
        <v>0</v>
      </c>
      <c r="M58" s="197">
        <v>0</v>
      </c>
      <c r="N58" s="197">
        <v>0</v>
      </c>
      <c r="O58" s="197">
        <v>0</v>
      </c>
      <c r="P58" s="197">
        <v>0</v>
      </c>
      <c r="Q58" s="197">
        <v>0</v>
      </c>
      <c r="R58" s="197">
        <v>0</v>
      </c>
      <c r="S58" s="197">
        <v>0</v>
      </c>
      <c r="T58" s="197">
        <v>0</v>
      </c>
      <c r="U58" s="197">
        <v>0</v>
      </c>
      <c r="V58" s="197">
        <v>0</v>
      </c>
      <c r="W58" s="197">
        <v>0</v>
      </c>
      <c r="X58" s="197">
        <v>0</v>
      </c>
      <c r="Y58" s="197">
        <v>0</v>
      </c>
      <c r="Z58" s="197">
        <v>0</v>
      </c>
      <c r="AA58" s="197">
        <v>0</v>
      </c>
      <c r="AB58" s="197">
        <v>0</v>
      </c>
      <c r="AC58" s="197">
        <v>0</v>
      </c>
      <c r="AD58" s="197">
        <v>1.49</v>
      </c>
      <c r="AE58" s="197">
        <v>0</v>
      </c>
      <c r="AF58" s="197">
        <v>0</v>
      </c>
      <c r="AG58" s="197">
        <v>34.409999999999997</v>
      </c>
      <c r="AH58" s="197">
        <v>0</v>
      </c>
      <c r="AI58" s="197">
        <v>16.52</v>
      </c>
      <c r="AJ58" s="197">
        <v>0</v>
      </c>
      <c r="AK58" s="197">
        <v>4.07</v>
      </c>
      <c r="AL58" s="197">
        <v>0</v>
      </c>
      <c r="AM58" s="197">
        <v>0</v>
      </c>
      <c r="AN58" s="197">
        <v>0</v>
      </c>
      <c r="AO58" s="197">
        <v>87.55</v>
      </c>
      <c r="AP58" s="197">
        <v>0</v>
      </c>
      <c r="AQ58" s="197">
        <v>0</v>
      </c>
      <c r="AR58" s="197">
        <v>0</v>
      </c>
      <c r="AS58" s="197">
        <v>0</v>
      </c>
      <c r="AT58" s="197">
        <v>0</v>
      </c>
      <c r="AU58" s="197">
        <v>0</v>
      </c>
      <c r="AV58" s="197">
        <v>0</v>
      </c>
      <c r="AW58" s="197">
        <v>0</v>
      </c>
      <c r="AX58" s="197">
        <v>0</v>
      </c>
      <c r="AY58" s="197">
        <v>0</v>
      </c>
    </row>
    <row r="59" spans="1:51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0</v>
      </c>
      <c r="H59" s="197">
        <v>0</v>
      </c>
      <c r="I59" s="197">
        <v>0</v>
      </c>
      <c r="J59" s="197">
        <v>0</v>
      </c>
      <c r="K59" s="197">
        <v>0</v>
      </c>
      <c r="L59" s="197">
        <v>0</v>
      </c>
      <c r="M59" s="197">
        <v>0</v>
      </c>
      <c r="N59" s="197">
        <v>0</v>
      </c>
      <c r="O59" s="197">
        <v>0</v>
      </c>
      <c r="P59" s="197">
        <v>0</v>
      </c>
      <c r="Q59" s="197">
        <v>0</v>
      </c>
      <c r="R59" s="197">
        <v>0</v>
      </c>
      <c r="S59" s="197">
        <v>0</v>
      </c>
      <c r="T59" s="197">
        <v>0</v>
      </c>
      <c r="U59" s="197">
        <v>0</v>
      </c>
      <c r="V59" s="197">
        <v>0</v>
      </c>
      <c r="W59" s="197">
        <v>0</v>
      </c>
      <c r="X59" s="197">
        <v>0</v>
      </c>
      <c r="Y59" s="197">
        <v>0</v>
      </c>
      <c r="Z59" s="197">
        <v>0</v>
      </c>
      <c r="AA59" s="197">
        <v>0</v>
      </c>
      <c r="AB59" s="197">
        <v>0</v>
      </c>
      <c r="AC59" s="197">
        <v>0</v>
      </c>
      <c r="AD59" s="197">
        <v>1.49</v>
      </c>
      <c r="AE59" s="197">
        <v>0</v>
      </c>
      <c r="AF59" s="197">
        <v>0</v>
      </c>
      <c r="AG59" s="197">
        <v>35.270000000000003</v>
      </c>
      <c r="AH59" s="197">
        <v>0</v>
      </c>
      <c r="AI59" s="197">
        <v>16.52</v>
      </c>
      <c r="AJ59" s="197">
        <v>0</v>
      </c>
      <c r="AK59" s="197">
        <v>4.3499999999999996</v>
      </c>
      <c r="AL59" s="197">
        <v>0</v>
      </c>
      <c r="AM59" s="197">
        <v>0</v>
      </c>
      <c r="AN59" s="197">
        <v>0</v>
      </c>
      <c r="AO59" s="197">
        <v>87.55</v>
      </c>
      <c r="AP59" s="197">
        <v>0</v>
      </c>
      <c r="AQ59" s="197">
        <v>0</v>
      </c>
      <c r="AR59" s="197">
        <v>0</v>
      </c>
      <c r="AS59" s="197">
        <v>0</v>
      </c>
      <c r="AT59" s="197">
        <v>0</v>
      </c>
      <c r="AU59" s="197">
        <v>0</v>
      </c>
      <c r="AV59" s="197">
        <v>0</v>
      </c>
      <c r="AW59" s="197">
        <v>0</v>
      </c>
      <c r="AX59" s="197">
        <v>0</v>
      </c>
      <c r="AY59" s="197">
        <v>0</v>
      </c>
    </row>
    <row r="60" spans="1:51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0</v>
      </c>
      <c r="H60" s="197">
        <v>0</v>
      </c>
      <c r="I60" s="197">
        <v>0</v>
      </c>
      <c r="J60" s="197">
        <v>0</v>
      </c>
      <c r="K60" s="197">
        <v>0</v>
      </c>
      <c r="L60" s="197">
        <v>0</v>
      </c>
      <c r="M60" s="197">
        <v>0</v>
      </c>
      <c r="N60" s="197">
        <v>0</v>
      </c>
      <c r="O60" s="197">
        <v>0</v>
      </c>
      <c r="P60" s="197">
        <v>0</v>
      </c>
      <c r="Q60" s="197">
        <v>0</v>
      </c>
      <c r="R60" s="197">
        <v>0</v>
      </c>
      <c r="S60" s="197">
        <v>0</v>
      </c>
      <c r="T60" s="197">
        <v>0</v>
      </c>
      <c r="U60" s="197">
        <v>0</v>
      </c>
      <c r="V60" s="197">
        <v>0</v>
      </c>
      <c r="W60" s="197">
        <v>0</v>
      </c>
      <c r="X60" s="197">
        <v>0</v>
      </c>
      <c r="Y60" s="197">
        <v>0</v>
      </c>
      <c r="Z60" s="197">
        <v>0</v>
      </c>
      <c r="AA60" s="197">
        <v>0</v>
      </c>
      <c r="AB60" s="197">
        <v>0</v>
      </c>
      <c r="AC60" s="197">
        <v>0</v>
      </c>
      <c r="AD60" s="197">
        <v>1.49</v>
      </c>
      <c r="AE60" s="197">
        <v>0</v>
      </c>
      <c r="AF60" s="197">
        <v>0</v>
      </c>
      <c r="AG60" s="197">
        <v>35.270000000000003</v>
      </c>
      <c r="AH60" s="197">
        <v>0</v>
      </c>
      <c r="AI60" s="197">
        <v>16.52</v>
      </c>
      <c r="AJ60" s="197">
        <v>0</v>
      </c>
      <c r="AK60" s="197">
        <v>4.3499999999999996</v>
      </c>
      <c r="AL60" s="197">
        <v>0</v>
      </c>
      <c r="AM60" s="197">
        <v>0</v>
      </c>
      <c r="AN60" s="197">
        <v>0</v>
      </c>
      <c r="AO60" s="197">
        <v>87.55</v>
      </c>
      <c r="AP60" s="197">
        <v>0</v>
      </c>
      <c r="AQ60" s="197">
        <v>0</v>
      </c>
      <c r="AR60" s="197">
        <v>0</v>
      </c>
      <c r="AS60" s="197">
        <v>0</v>
      </c>
      <c r="AT60" s="197">
        <v>0</v>
      </c>
      <c r="AU60" s="197">
        <v>0</v>
      </c>
      <c r="AV60" s="197">
        <v>0</v>
      </c>
      <c r="AW60" s="197">
        <v>0</v>
      </c>
      <c r="AX60" s="197">
        <v>0</v>
      </c>
      <c r="AY60" s="197">
        <v>0</v>
      </c>
    </row>
    <row r="61" spans="1:51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0</v>
      </c>
      <c r="H61" s="197">
        <v>0</v>
      </c>
      <c r="I61" s="197">
        <v>0</v>
      </c>
      <c r="J61" s="197">
        <v>0</v>
      </c>
      <c r="K61" s="197">
        <v>0</v>
      </c>
      <c r="L61" s="197">
        <v>0</v>
      </c>
      <c r="M61" s="197">
        <v>0</v>
      </c>
      <c r="N61" s="197">
        <v>0</v>
      </c>
      <c r="O61" s="197">
        <v>0</v>
      </c>
      <c r="P61" s="197">
        <v>0</v>
      </c>
      <c r="Q61" s="197">
        <v>0</v>
      </c>
      <c r="R61" s="197">
        <v>0</v>
      </c>
      <c r="S61" s="197">
        <v>0</v>
      </c>
      <c r="T61" s="197">
        <v>0</v>
      </c>
      <c r="U61" s="197">
        <v>0</v>
      </c>
      <c r="V61" s="197">
        <v>0</v>
      </c>
      <c r="W61" s="197">
        <v>0</v>
      </c>
      <c r="X61" s="197">
        <v>0</v>
      </c>
      <c r="Y61" s="197">
        <v>0</v>
      </c>
      <c r="Z61" s="197">
        <v>0</v>
      </c>
      <c r="AA61" s="197">
        <v>0</v>
      </c>
      <c r="AB61" s="197">
        <v>0</v>
      </c>
      <c r="AC61" s="197">
        <v>0</v>
      </c>
      <c r="AD61" s="197">
        <v>1.49</v>
      </c>
      <c r="AE61" s="197">
        <v>0</v>
      </c>
      <c r="AF61" s="197">
        <v>0</v>
      </c>
      <c r="AG61" s="197">
        <v>35.270000000000003</v>
      </c>
      <c r="AH61" s="197">
        <v>0</v>
      </c>
      <c r="AI61" s="197">
        <v>16.52</v>
      </c>
      <c r="AJ61" s="197">
        <v>0</v>
      </c>
      <c r="AK61" s="197">
        <v>4.3499999999999996</v>
      </c>
      <c r="AL61" s="197">
        <v>0</v>
      </c>
      <c r="AM61" s="197">
        <v>0</v>
      </c>
      <c r="AN61" s="197">
        <v>0</v>
      </c>
      <c r="AO61" s="197">
        <v>87.55</v>
      </c>
      <c r="AP61" s="197">
        <v>0</v>
      </c>
      <c r="AQ61" s="197">
        <v>0</v>
      </c>
      <c r="AR61" s="197">
        <v>0</v>
      </c>
      <c r="AS61" s="197">
        <v>0</v>
      </c>
      <c r="AT61" s="197">
        <v>0</v>
      </c>
      <c r="AU61" s="197">
        <v>0</v>
      </c>
      <c r="AV61" s="197">
        <v>0</v>
      </c>
      <c r="AW61" s="197">
        <v>0</v>
      </c>
      <c r="AX61" s="197">
        <v>0</v>
      </c>
      <c r="AY61" s="197">
        <v>0</v>
      </c>
    </row>
    <row r="62" spans="1:51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0</v>
      </c>
      <c r="H62" s="197">
        <v>0</v>
      </c>
      <c r="I62" s="197">
        <v>0</v>
      </c>
      <c r="J62" s="197">
        <v>0</v>
      </c>
      <c r="K62" s="197">
        <v>0</v>
      </c>
      <c r="L62" s="197">
        <v>0</v>
      </c>
      <c r="M62" s="197">
        <v>0</v>
      </c>
      <c r="N62" s="197">
        <v>0</v>
      </c>
      <c r="O62" s="197">
        <v>0</v>
      </c>
      <c r="P62" s="197">
        <v>0</v>
      </c>
      <c r="Q62" s="197">
        <v>0</v>
      </c>
      <c r="R62" s="197">
        <v>0</v>
      </c>
      <c r="S62" s="197">
        <v>0</v>
      </c>
      <c r="T62" s="197">
        <v>0</v>
      </c>
      <c r="U62" s="197">
        <v>0</v>
      </c>
      <c r="V62" s="197">
        <v>0</v>
      </c>
      <c r="W62" s="197">
        <v>0</v>
      </c>
      <c r="X62" s="197">
        <v>0</v>
      </c>
      <c r="Y62" s="197">
        <v>0</v>
      </c>
      <c r="Z62" s="197">
        <v>0</v>
      </c>
      <c r="AA62" s="197">
        <v>0</v>
      </c>
      <c r="AB62" s="197">
        <v>0</v>
      </c>
      <c r="AC62" s="197">
        <v>0</v>
      </c>
      <c r="AD62" s="197">
        <v>1.49</v>
      </c>
      <c r="AE62" s="197">
        <v>0</v>
      </c>
      <c r="AF62" s="197">
        <v>0</v>
      </c>
      <c r="AG62" s="197">
        <v>35.270000000000003</v>
      </c>
      <c r="AH62" s="197">
        <v>0</v>
      </c>
      <c r="AI62" s="197">
        <v>16.52</v>
      </c>
      <c r="AJ62" s="197">
        <v>0</v>
      </c>
      <c r="AK62" s="197">
        <v>4.3499999999999996</v>
      </c>
      <c r="AL62" s="197">
        <v>0</v>
      </c>
      <c r="AM62" s="197">
        <v>0</v>
      </c>
      <c r="AN62" s="197">
        <v>0</v>
      </c>
      <c r="AO62" s="197">
        <v>87.55</v>
      </c>
      <c r="AP62" s="197">
        <v>0</v>
      </c>
      <c r="AQ62" s="197">
        <v>0</v>
      </c>
      <c r="AR62" s="197">
        <v>0</v>
      </c>
      <c r="AS62" s="197">
        <v>0</v>
      </c>
      <c r="AT62" s="197">
        <v>0</v>
      </c>
      <c r="AU62" s="197">
        <v>0</v>
      </c>
      <c r="AV62" s="197">
        <v>0</v>
      </c>
      <c r="AW62" s="197">
        <v>0</v>
      </c>
      <c r="AX62" s="197">
        <v>0</v>
      </c>
      <c r="AY62" s="197">
        <v>0</v>
      </c>
    </row>
    <row r="63" spans="1:51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0</v>
      </c>
      <c r="H63" s="197">
        <v>0</v>
      </c>
      <c r="I63" s="197">
        <v>0</v>
      </c>
      <c r="J63" s="197">
        <v>0</v>
      </c>
      <c r="K63" s="197">
        <v>0</v>
      </c>
      <c r="L63" s="197">
        <v>0</v>
      </c>
      <c r="M63" s="197">
        <v>0</v>
      </c>
      <c r="N63" s="197">
        <v>0</v>
      </c>
      <c r="O63" s="197">
        <v>0</v>
      </c>
      <c r="P63" s="197">
        <v>0</v>
      </c>
      <c r="Q63" s="197">
        <v>0</v>
      </c>
      <c r="R63" s="197">
        <v>0</v>
      </c>
      <c r="S63" s="197">
        <v>0</v>
      </c>
      <c r="T63" s="197">
        <v>0</v>
      </c>
      <c r="U63" s="197">
        <v>0</v>
      </c>
      <c r="V63" s="197">
        <v>0</v>
      </c>
      <c r="W63" s="197">
        <v>0</v>
      </c>
      <c r="X63" s="197">
        <v>0</v>
      </c>
      <c r="Y63" s="197">
        <v>0</v>
      </c>
      <c r="Z63" s="197">
        <v>0</v>
      </c>
      <c r="AA63" s="197">
        <v>0</v>
      </c>
      <c r="AB63" s="197">
        <v>0</v>
      </c>
      <c r="AC63" s="197">
        <v>0</v>
      </c>
      <c r="AD63" s="197">
        <v>1.49</v>
      </c>
      <c r="AE63" s="197">
        <v>0</v>
      </c>
      <c r="AF63" s="197">
        <v>0</v>
      </c>
      <c r="AG63" s="197">
        <v>35.270000000000003</v>
      </c>
      <c r="AH63" s="197">
        <v>0</v>
      </c>
      <c r="AI63" s="197">
        <v>16.52</v>
      </c>
      <c r="AJ63" s="197">
        <v>0</v>
      </c>
      <c r="AK63" s="197">
        <v>4.3499999999999996</v>
      </c>
      <c r="AL63" s="197">
        <v>0</v>
      </c>
      <c r="AM63" s="197">
        <v>0</v>
      </c>
      <c r="AN63" s="197">
        <v>0</v>
      </c>
      <c r="AO63" s="197">
        <v>87.55</v>
      </c>
      <c r="AP63" s="197">
        <v>0</v>
      </c>
      <c r="AQ63" s="197">
        <v>0</v>
      </c>
      <c r="AR63" s="197">
        <v>0</v>
      </c>
      <c r="AS63" s="197">
        <v>0</v>
      </c>
      <c r="AT63" s="197">
        <v>0</v>
      </c>
      <c r="AU63" s="197">
        <v>0</v>
      </c>
      <c r="AV63" s="197">
        <v>0</v>
      </c>
      <c r="AW63" s="197">
        <v>0</v>
      </c>
      <c r="AX63" s="197">
        <v>0</v>
      </c>
      <c r="AY63" s="197">
        <v>0</v>
      </c>
    </row>
    <row r="64" spans="1:51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0</v>
      </c>
      <c r="H64" s="197">
        <v>0</v>
      </c>
      <c r="I64" s="197">
        <v>0</v>
      </c>
      <c r="J64" s="197">
        <v>0</v>
      </c>
      <c r="K64" s="197">
        <v>0</v>
      </c>
      <c r="L64" s="197">
        <v>0</v>
      </c>
      <c r="M64" s="197">
        <v>0</v>
      </c>
      <c r="N64" s="197">
        <v>0</v>
      </c>
      <c r="O64" s="197">
        <v>0</v>
      </c>
      <c r="P64" s="197">
        <v>0</v>
      </c>
      <c r="Q64" s="197">
        <v>0</v>
      </c>
      <c r="R64" s="197">
        <v>0</v>
      </c>
      <c r="S64" s="197">
        <v>0</v>
      </c>
      <c r="T64" s="197">
        <v>0</v>
      </c>
      <c r="U64" s="197">
        <v>0</v>
      </c>
      <c r="V64" s="197">
        <v>0</v>
      </c>
      <c r="W64" s="197">
        <v>0</v>
      </c>
      <c r="X64" s="197">
        <v>0</v>
      </c>
      <c r="Y64" s="197">
        <v>0</v>
      </c>
      <c r="Z64" s="197">
        <v>0</v>
      </c>
      <c r="AA64" s="197">
        <v>0</v>
      </c>
      <c r="AB64" s="197">
        <v>0</v>
      </c>
      <c r="AC64" s="197">
        <v>0</v>
      </c>
      <c r="AD64" s="197">
        <v>1.49</v>
      </c>
      <c r="AE64" s="197">
        <v>0</v>
      </c>
      <c r="AF64" s="197">
        <v>0</v>
      </c>
      <c r="AG64" s="197">
        <v>35.270000000000003</v>
      </c>
      <c r="AH64" s="197">
        <v>0</v>
      </c>
      <c r="AI64" s="197">
        <v>16.52</v>
      </c>
      <c r="AJ64" s="197">
        <v>0</v>
      </c>
      <c r="AK64" s="197">
        <v>4.3499999999999996</v>
      </c>
      <c r="AL64" s="197">
        <v>0</v>
      </c>
      <c r="AM64" s="197">
        <v>0</v>
      </c>
      <c r="AN64" s="197">
        <v>0</v>
      </c>
      <c r="AO64" s="197">
        <v>87.55</v>
      </c>
      <c r="AP64" s="197">
        <v>0</v>
      </c>
      <c r="AQ64" s="197">
        <v>0</v>
      </c>
      <c r="AR64" s="197">
        <v>0</v>
      </c>
      <c r="AS64" s="197">
        <v>0</v>
      </c>
      <c r="AT64" s="197">
        <v>0</v>
      </c>
      <c r="AU64" s="197">
        <v>0</v>
      </c>
      <c r="AV64" s="197">
        <v>0</v>
      </c>
      <c r="AW64" s="197">
        <v>0</v>
      </c>
      <c r="AX64" s="197">
        <v>0</v>
      </c>
      <c r="AY64" s="197">
        <v>0</v>
      </c>
    </row>
    <row r="65" spans="1:51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0</v>
      </c>
      <c r="H65" s="197">
        <v>0</v>
      </c>
      <c r="I65" s="197">
        <v>0</v>
      </c>
      <c r="J65" s="197">
        <v>0</v>
      </c>
      <c r="K65" s="197">
        <v>0</v>
      </c>
      <c r="L65" s="197">
        <v>0</v>
      </c>
      <c r="M65" s="197">
        <v>0</v>
      </c>
      <c r="N65" s="197">
        <v>0</v>
      </c>
      <c r="O65" s="197">
        <v>0</v>
      </c>
      <c r="P65" s="197">
        <v>0</v>
      </c>
      <c r="Q65" s="197">
        <v>0</v>
      </c>
      <c r="R65" s="197">
        <v>0</v>
      </c>
      <c r="S65" s="197">
        <v>0</v>
      </c>
      <c r="T65" s="197">
        <v>0</v>
      </c>
      <c r="U65" s="197">
        <v>0</v>
      </c>
      <c r="V65" s="197">
        <v>0</v>
      </c>
      <c r="W65" s="197">
        <v>0</v>
      </c>
      <c r="X65" s="197">
        <v>0</v>
      </c>
      <c r="Y65" s="197">
        <v>0</v>
      </c>
      <c r="Z65" s="197">
        <v>0</v>
      </c>
      <c r="AA65" s="197">
        <v>0</v>
      </c>
      <c r="AB65" s="197">
        <v>0</v>
      </c>
      <c r="AC65" s="197">
        <v>0</v>
      </c>
      <c r="AD65" s="197">
        <v>1.49</v>
      </c>
      <c r="AE65" s="197">
        <v>0</v>
      </c>
      <c r="AF65" s="197">
        <v>0</v>
      </c>
      <c r="AG65" s="197">
        <v>35.270000000000003</v>
      </c>
      <c r="AH65" s="197">
        <v>0</v>
      </c>
      <c r="AI65" s="197">
        <v>16.52</v>
      </c>
      <c r="AJ65" s="197">
        <v>0</v>
      </c>
      <c r="AK65" s="197">
        <v>4.3499999999999996</v>
      </c>
      <c r="AL65" s="197">
        <v>0</v>
      </c>
      <c r="AM65" s="197">
        <v>0</v>
      </c>
      <c r="AN65" s="197">
        <v>0</v>
      </c>
      <c r="AO65" s="197">
        <v>87.55</v>
      </c>
      <c r="AP65" s="197">
        <v>0</v>
      </c>
      <c r="AQ65" s="197">
        <v>0</v>
      </c>
      <c r="AR65" s="197">
        <v>0</v>
      </c>
      <c r="AS65" s="197">
        <v>0</v>
      </c>
      <c r="AT65" s="197">
        <v>0</v>
      </c>
      <c r="AU65" s="197">
        <v>0</v>
      </c>
      <c r="AV65" s="197">
        <v>0</v>
      </c>
      <c r="AW65" s="197">
        <v>0</v>
      </c>
      <c r="AX65" s="197">
        <v>0</v>
      </c>
      <c r="AY65" s="197">
        <v>0</v>
      </c>
    </row>
    <row r="66" spans="1:51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0</v>
      </c>
      <c r="H66" s="197">
        <v>0</v>
      </c>
      <c r="I66" s="197">
        <v>0</v>
      </c>
      <c r="J66" s="197">
        <v>0</v>
      </c>
      <c r="K66" s="197">
        <v>0</v>
      </c>
      <c r="L66" s="197">
        <v>0</v>
      </c>
      <c r="M66" s="197">
        <v>0</v>
      </c>
      <c r="N66" s="197">
        <v>0</v>
      </c>
      <c r="O66" s="197">
        <v>0</v>
      </c>
      <c r="P66" s="197">
        <v>0</v>
      </c>
      <c r="Q66" s="197">
        <v>0</v>
      </c>
      <c r="R66" s="197">
        <v>0</v>
      </c>
      <c r="S66" s="197">
        <v>0</v>
      </c>
      <c r="T66" s="197">
        <v>0</v>
      </c>
      <c r="U66" s="197">
        <v>0</v>
      </c>
      <c r="V66" s="197">
        <v>0</v>
      </c>
      <c r="W66" s="197">
        <v>0</v>
      </c>
      <c r="X66" s="197">
        <v>0</v>
      </c>
      <c r="Y66" s="197">
        <v>0</v>
      </c>
      <c r="Z66" s="197">
        <v>0</v>
      </c>
      <c r="AA66" s="197">
        <v>0</v>
      </c>
      <c r="AB66" s="197">
        <v>0</v>
      </c>
      <c r="AC66" s="197">
        <v>0</v>
      </c>
      <c r="AD66" s="197">
        <v>1.49</v>
      </c>
      <c r="AE66" s="197">
        <v>0</v>
      </c>
      <c r="AF66" s="197">
        <v>0</v>
      </c>
      <c r="AG66" s="197">
        <v>35.270000000000003</v>
      </c>
      <c r="AH66" s="197">
        <v>0</v>
      </c>
      <c r="AI66" s="197">
        <v>16.52</v>
      </c>
      <c r="AJ66" s="197">
        <v>0</v>
      </c>
      <c r="AK66" s="197">
        <v>4.3499999999999996</v>
      </c>
      <c r="AL66" s="197">
        <v>0</v>
      </c>
      <c r="AM66" s="197">
        <v>0</v>
      </c>
      <c r="AN66" s="197">
        <v>0</v>
      </c>
      <c r="AO66" s="197">
        <v>87.55</v>
      </c>
      <c r="AP66" s="197">
        <v>0</v>
      </c>
      <c r="AQ66" s="197">
        <v>0</v>
      </c>
      <c r="AR66" s="197">
        <v>0</v>
      </c>
      <c r="AS66" s="197">
        <v>0</v>
      </c>
      <c r="AT66" s="197">
        <v>0</v>
      </c>
      <c r="AU66" s="197">
        <v>0</v>
      </c>
      <c r="AV66" s="197">
        <v>0</v>
      </c>
      <c r="AW66" s="197">
        <v>0</v>
      </c>
      <c r="AX66" s="197">
        <v>0</v>
      </c>
      <c r="AY66" s="197">
        <v>0</v>
      </c>
    </row>
    <row r="67" spans="1:51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0</v>
      </c>
      <c r="H67" s="197">
        <v>0</v>
      </c>
      <c r="I67" s="197">
        <v>0</v>
      </c>
      <c r="J67" s="197">
        <v>0</v>
      </c>
      <c r="K67" s="197">
        <v>0</v>
      </c>
      <c r="L67" s="197">
        <v>0</v>
      </c>
      <c r="M67" s="197">
        <v>0</v>
      </c>
      <c r="N67" s="197">
        <v>0</v>
      </c>
      <c r="O67" s="197">
        <v>0</v>
      </c>
      <c r="P67" s="197">
        <v>0</v>
      </c>
      <c r="Q67" s="197">
        <v>0</v>
      </c>
      <c r="R67" s="197">
        <v>0</v>
      </c>
      <c r="S67" s="197">
        <v>0</v>
      </c>
      <c r="T67" s="197">
        <v>0</v>
      </c>
      <c r="U67" s="197">
        <v>0</v>
      </c>
      <c r="V67" s="197">
        <v>0</v>
      </c>
      <c r="W67" s="197">
        <v>0</v>
      </c>
      <c r="X67" s="197">
        <v>0</v>
      </c>
      <c r="Y67" s="197">
        <v>0</v>
      </c>
      <c r="Z67" s="197">
        <v>0</v>
      </c>
      <c r="AA67" s="197">
        <v>0</v>
      </c>
      <c r="AB67" s="197">
        <v>0</v>
      </c>
      <c r="AC67" s="197">
        <v>0</v>
      </c>
      <c r="AD67" s="197">
        <v>1.49</v>
      </c>
      <c r="AE67" s="197">
        <v>0</v>
      </c>
      <c r="AF67" s="197">
        <v>0</v>
      </c>
      <c r="AG67" s="197">
        <v>35.270000000000003</v>
      </c>
      <c r="AH67" s="197">
        <v>0</v>
      </c>
      <c r="AI67" s="197">
        <v>16.52</v>
      </c>
      <c r="AJ67" s="197">
        <v>0</v>
      </c>
      <c r="AK67" s="197">
        <v>4.3499999999999996</v>
      </c>
      <c r="AL67" s="197">
        <v>0</v>
      </c>
      <c r="AM67" s="197">
        <v>0</v>
      </c>
      <c r="AN67" s="197">
        <v>0</v>
      </c>
      <c r="AO67" s="197">
        <v>87.55</v>
      </c>
      <c r="AP67" s="197">
        <v>0</v>
      </c>
      <c r="AQ67" s="197">
        <v>0</v>
      </c>
      <c r="AR67" s="197">
        <v>0</v>
      </c>
      <c r="AS67" s="197">
        <v>0</v>
      </c>
      <c r="AT67" s="197">
        <v>0</v>
      </c>
      <c r="AU67" s="197">
        <v>0</v>
      </c>
      <c r="AV67" s="197">
        <v>0</v>
      </c>
      <c r="AW67" s="197">
        <v>0</v>
      </c>
      <c r="AX67" s="197">
        <v>0</v>
      </c>
      <c r="AY67" s="197">
        <v>0</v>
      </c>
    </row>
    <row r="68" spans="1:51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0</v>
      </c>
      <c r="H68" s="197">
        <v>0</v>
      </c>
      <c r="I68" s="197">
        <v>0</v>
      </c>
      <c r="J68" s="197">
        <v>0</v>
      </c>
      <c r="K68" s="197">
        <v>0</v>
      </c>
      <c r="L68" s="197">
        <v>0</v>
      </c>
      <c r="M68" s="197">
        <v>0</v>
      </c>
      <c r="N68" s="197">
        <v>0</v>
      </c>
      <c r="O68" s="197">
        <v>0</v>
      </c>
      <c r="P68" s="197">
        <v>0</v>
      </c>
      <c r="Q68" s="197">
        <v>0</v>
      </c>
      <c r="R68" s="197">
        <v>0</v>
      </c>
      <c r="S68" s="197">
        <v>0</v>
      </c>
      <c r="T68" s="197">
        <v>0</v>
      </c>
      <c r="U68" s="197">
        <v>0</v>
      </c>
      <c r="V68" s="197">
        <v>0</v>
      </c>
      <c r="W68" s="197">
        <v>0</v>
      </c>
      <c r="X68" s="197">
        <v>0</v>
      </c>
      <c r="Y68" s="197">
        <v>0</v>
      </c>
      <c r="Z68" s="197">
        <v>0</v>
      </c>
      <c r="AA68" s="197">
        <v>0</v>
      </c>
      <c r="AB68" s="197">
        <v>0</v>
      </c>
      <c r="AC68" s="197">
        <v>0</v>
      </c>
      <c r="AD68" s="197">
        <v>1.49</v>
      </c>
      <c r="AE68" s="197">
        <v>0</v>
      </c>
      <c r="AF68" s="197">
        <v>0</v>
      </c>
      <c r="AG68" s="197">
        <v>35.270000000000003</v>
      </c>
      <c r="AH68" s="197">
        <v>0</v>
      </c>
      <c r="AI68" s="197">
        <v>16.52</v>
      </c>
      <c r="AJ68" s="197">
        <v>0</v>
      </c>
      <c r="AK68" s="197">
        <v>4.3499999999999996</v>
      </c>
      <c r="AL68" s="197">
        <v>0</v>
      </c>
      <c r="AM68" s="197">
        <v>0</v>
      </c>
      <c r="AN68" s="197">
        <v>0</v>
      </c>
      <c r="AO68" s="197">
        <v>87.55</v>
      </c>
      <c r="AP68" s="197">
        <v>0</v>
      </c>
      <c r="AQ68" s="197">
        <v>0</v>
      </c>
      <c r="AR68" s="197">
        <v>0</v>
      </c>
      <c r="AS68" s="197">
        <v>0</v>
      </c>
      <c r="AT68" s="197">
        <v>0</v>
      </c>
      <c r="AU68" s="197">
        <v>0</v>
      </c>
      <c r="AV68" s="197">
        <v>0</v>
      </c>
      <c r="AW68" s="197">
        <v>0</v>
      </c>
      <c r="AX68" s="197">
        <v>0</v>
      </c>
      <c r="AY68" s="197">
        <v>0</v>
      </c>
    </row>
    <row r="69" spans="1:51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0</v>
      </c>
      <c r="H69" s="197">
        <v>0</v>
      </c>
      <c r="I69" s="197">
        <v>0</v>
      </c>
      <c r="J69" s="197">
        <v>0</v>
      </c>
      <c r="K69" s="197">
        <v>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7">
        <v>0</v>
      </c>
      <c r="Y69" s="197">
        <v>0</v>
      </c>
      <c r="Z69" s="197">
        <v>0</v>
      </c>
      <c r="AA69" s="197">
        <v>0</v>
      </c>
      <c r="AB69" s="197">
        <v>0</v>
      </c>
      <c r="AC69" s="197">
        <v>0.45</v>
      </c>
      <c r="AD69" s="197">
        <v>1.49</v>
      </c>
      <c r="AE69" s="197">
        <v>0</v>
      </c>
      <c r="AF69" s="197">
        <v>0</v>
      </c>
      <c r="AG69" s="197">
        <v>42.79</v>
      </c>
      <c r="AH69" s="197">
        <v>0</v>
      </c>
      <c r="AI69" s="197">
        <v>16.52</v>
      </c>
      <c r="AJ69" s="197">
        <v>0</v>
      </c>
      <c r="AK69" s="197">
        <v>5.24</v>
      </c>
      <c r="AL69" s="197">
        <v>0</v>
      </c>
      <c r="AM69" s="197">
        <v>0</v>
      </c>
      <c r="AN69" s="197">
        <v>0</v>
      </c>
      <c r="AO69" s="197">
        <v>87.55</v>
      </c>
      <c r="AP69" s="197">
        <v>0</v>
      </c>
      <c r="AQ69" s="197">
        <v>0</v>
      </c>
      <c r="AR69" s="197">
        <v>0</v>
      </c>
      <c r="AS69" s="197">
        <v>0</v>
      </c>
      <c r="AT69" s="197">
        <v>0</v>
      </c>
      <c r="AU69" s="197">
        <v>0</v>
      </c>
      <c r="AV69" s="197">
        <v>0</v>
      </c>
      <c r="AW69" s="197">
        <v>0</v>
      </c>
      <c r="AX69" s="197">
        <v>0</v>
      </c>
      <c r="AY69" s="197">
        <v>0</v>
      </c>
    </row>
    <row r="70" spans="1:51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0</v>
      </c>
      <c r="H70" s="197">
        <v>0</v>
      </c>
      <c r="I70" s="197">
        <v>0</v>
      </c>
      <c r="J70" s="197">
        <v>0</v>
      </c>
      <c r="K70" s="197">
        <v>0</v>
      </c>
      <c r="L70" s="197">
        <v>0</v>
      </c>
      <c r="M70" s="197">
        <v>0</v>
      </c>
      <c r="N70" s="197">
        <v>0</v>
      </c>
      <c r="O70" s="197">
        <v>0</v>
      </c>
      <c r="P70" s="197">
        <v>0</v>
      </c>
      <c r="Q70" s="197">
        <v>0</v>
      </c>
      <c r="R70" s="197">
        <v>0</v>
      </c>
      <c r="S70" s="197">
        <v>0</v>
      </c>
      <c r="T70" s="197">
        <v>0</v>
      </c>
      <c r="U70" s="197">
        <v>0</v>
      </c>
      <c r="V70" s="197">
        <v>0</v>
      </c>
      <c r="W70" s="197">
        <v>0</v>
      </c>
      <c r="X70" s="197">
        <v>0</v>
      </c>
      <c r="Y70" s="197">
        <v>0</v>
      </c>
      <c r="Z70" s="197">
        <v>0</v>
      </c>
      <c r="AA70" s="197">
        <v>0</v>
      </c>
      <c r="AB70" s="197">
        <v>0</v>
      </c>
      <c r="AC70" s="197">
        <v>0.45</v>
      </c>
      <c r="AD70" s="197">
        <v>1.49</v>
      </c>
      <c r="AE70" s="197">
        <v>0</v>
      </c>
      <c r="AF70" s="197">
        <v>0</v>
      </c>
      <c r="AG70" s="197">
        <v>42.79</v>
      </c>
      <c r="AH70" s="197">
        <v>0</v>
      </c>
      <c r="AI70" s="197">
        <v>16.52</v>
      </c>
      <c r="AJ70" s="197">
        <v>0</v>
      </c>
      <c r="AK70" s="197">
        <v>5.24</v>
      </c>
      <c r="AL70" s="197">
        <v>0</v>
      </c>
      <c r="AM70" s="197">
        <v>0</v>
      </c>
      <c r="AN70" s="197">
        <v>0</v>
      </c>
      <c r="AO70" s="197">
        <v>87.55</v>
      </c>
      <c r="AP70" s="197">
        <v>0</v>
      </c>
      <c r="AQ70" s="197">
        <v>0</v>
      </c>
      <c r="AR70" s="197">
        <v>0</v>
      </c>
      <c r="AS70" s="197">
        <v>0</v>
      </c>
      <c r="AT70" s="197">
        <v>0</v>
      </c>
      <c r="AU70" s="197">
        <v>0</v>
      </c>
      <c r="AV70" s="197">
        <v>0</v>
      </c>
      <c r="AW70" s="197">
        <v>0</v>
      </c>
      <c r="AX70" s="197">
        <v>0</v>
      </c>
      <c r="AY70" s="197">
        <v>0</v>
      </c>
    </row>
    <row r="71" spans="1:51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0</v>
      </c>
      <c r="H71" s="197">
        <v>0</v>
      </c>
      <c r="I71" s="197">
        <v>0</v>
      </c>
      <c r="J71" s="197">
        <v>0</v>
      </c>
      <c r="K71" s="197">
        <v>0</v>
      </c>
      <c r="L71" s="197">
        <v>0</v>
      </c>
      <c r="M71" s="197">
        <v>0</v>
      </c>
      <c r="N71" s="197">
        <v>0</v>
      </c>
      <c r="O71" s="197">
        <v>0</v>
      </c>
      <c r="P71" s="197">
        <v>0</v>
      </c>
      <c r="Q71" s="197">
        <v>0</v>
      </c>
      <c r="R71" s="197">
        <v>0</v>
      </c>
      <c r="S71" s="197">
        <v>0</v>
      </c>
      <c r="T71" s="197">
        <v>0</v>
      </c>
      <c r="U71" s="197">
        <v>0</v>
      </c>
      <c r="V71" s="197">
        <v>0</v>
      </c>
      <c r="W71" s="197">
        <v>0</v>
      </c>
      <c r="X71" s="197">
        <v>0</v>
      </c>
      <c r="Y71" s="197">
        <v>0</v>
      </c>
      <c r="Z71" s="197">
        <v>0</v>
      </c>
      <c r="AA71" s="197">
        <v>0</v>
      </c>
      <c r="AB71" s="197">
        <v>0</v>
      </c>
      <c r="AC71" s="197">
        <v>0.45</v>
      </c>
      <c r="AD71" s="197">
        <v>1.49</v>
      </c>
      <c r="AE71" s="197">
        <v>0</v>
      </c>
      <c r="AF71" s="197">
        <v>0</v>
      </c>
      <c r="AG71" s="197">
        <v>42.79</v>
      </c>
      <c r="AH71" s="197">
        <v>0</v>
      </c>
      <c r="AI71" s="197">
        <v>16.52</v>
      </c>
      <c r="AJ71" s="197">
        <v>0</v>
      </c>
      <c r="AK71" s="197">
        <v>5.24</v>
      </c>
      <c r="AL71" s="197">
        <v>0</v>
      </c>
      <c r="AM71" s="197">
        <v>0</v>
      </c>
      <c r="AN71" s="197">
        <v>0</v>
      </c>
      <c r="AO71" s="197">
        <v>87.55</v>
      </c>
      <c r="AP71" s="197">
        <v>0</v>
      </c>
      <c r="AQ71" s="197">
        <v>0</v>
      </c>
      <c r="AR71" s="197">
        <v>0</v>
      </c>
      <c r="AS71" s="197">
        <v>0</v>
      </c>
      <c r="AT71" s="197">
        <v>0</v>
      </c>
      <c r="AU71" s="197">
        <v>0</v>
      </c>
      <c r="AV71" s="197">
        <v>0</v>
      </c>
      <c r="AW71" s="197">
        <v>0</v>
      </c>
      <c r="AX71" s="197">
        <v>0</v>
      </c>
      <c r="AY71" s="197">
        <v>0</v>
      </c>
    </row>
    <row r="72" spans="1:51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0</v>
      </c>
      <c r="H72" s="197">
        <v>0</v>
      </c>
      <c r="I72" s="197">
        <v>0</v>
      </c>
      <c r="J72" s="197">
        <v>0</v>
      </c>
      <c r="K72" s="197">
        <v>0</v>
      </c>
      <c r="L72" s="197">
        <v>0</v>
      </c>
      <c r="M72" s="197">
        <v>0</v>
      </c>
      <c r="N72" s="197">
        <v>0</v>
      </c>
      <c r="O72" s="197">
        <v>0</v>
      </c>
      <c r="P72" s="197">
        <v>0</v>
      </c>
      <c r="Q72" s="197">
        <v>0</v>
      </c>
      <c r="R72" s="197">
        <v>0</v>
      </c>
      <c r="S72" s="197">
        <v>0</v>
      </c>
      <c r="T72" s="197">
        <v>0</v>
      </c>
      <c r="U72" s="197">
        <v>0</v>
      </c>
      <c r="V72" s="197">
        <v>0</v>
      </c>
      <c r="W72" s="197">
        <v>0</v>
      </c>
      <c r="X72" s="197">
        <v>0</v>
      </c>
      <c r="Y72" s="197">
        <v>0</v>
      </c>
      <c r="Z72" s="197">
        <v>0</v>
      </c>
      <c r="AA72" s="197">
        <v>0</v>
      </c>
      <c r="AB72" s="197">
        <v>0</v>
      </c>
      <c r="AC72" s="197">
        <v>0.45</v>
      </c>
      <c r="AD72" s="197">
        <v>1.49</v>
      </c>
      <c r="AE72" s="197">
        <v>0</v>
      </c>
      <c r="AF72" s="197">
        <v>0</v>
      </c>
      <c r="AG72" s="197">
        <v>42.79</v>
      </c>
      <c r="AH72" s="197">
        <v>0</v>
      </c>
      <c r="AI72" s="197">
        <v>16.52</v>
      </c>
      <c r="AJ72" s="197">
        <v>0</v>
      </c>
      <c r="AK72" s="197">
        <v>5.24</v>
      </c>
      <c r="AL72" s="197">
        <v>0</v>
      </c>
      <c r="AM72" s="197">
        <v>0</v>
      </c>
      <c r="AN72" s="197">
        <v>0</v>
      </c>
      <c r="AO72" s="197">
        <v>87.55</v>
      </c>
      <c r="AP72" s="197">
        <v>0</v>
      </c>
      <c r="AQ72" s="197">
        <v>0</v>
      </c>
      <c r="AR72" s="197">
        <v>0</v>
      </c>
      <c r="AS72" s="197">
        <v>0</v>
      </c>
      <c r="AT72" s="197">
        <v>0</v>
      </c>
      <c r="AU72" s="197">
        <v>0</v>
      </c>
      <c r="AV72" s="197">
        <v>0</v>
      </c>
      <c r="AW72" s="197">
        <v>0</v>
      </c>
      <c r="AX72" s="197">
        <v>0</v>
      </c>
      <c r="AY72" s="197">
        <v>0</v>
      </c>
    </row>
    <row r="73" spans="1:51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0</v>
      </c>
      <c r="H73" s="197">
        <v>0</v>
      </c>
      <c r="I73" s="197">
        <v>0</v>
      </c>
      <c r="J73" s="197">
        <v>0</v>
      </c>
      <c r="K73" s="197">
        <v>0</v>
      </c>
      <c r="L73" s="197">
        <v>0</v>
      </c>
      <c r="M73" s="197">
        <v>0</v>
      </c>
      <c r="N73" s="197">
        <v>0</v>
      </c>
      <c r="O73" s="197">
        <v>0</v>
      </c>
      <c r="P73" s="197">
        <v>0</v>
      </c>
      <c r="Q73" s="197">
        <v>0</v>
      </c>
      <c r="R73" s="197">
        <v>0</v>
      </c>
      <c r="S73" s="197">
        <v>0</v>
      </c>
      <c r="T73" s="197">
        <v>0</v>
      </c>
      <c r="U73" s="197">
        <v>0</v>
      </c>
      <c r="V73" s="197">
        <v>0</v>
      </c>
      <c r="W73" s="197">
        <v>0</v>
      </c>
      <c r="X73" s="197">
        <v>0</v>
      </c>
      <c r="Y73" s="197">
        <v>0</v>
      </c>
      <c r="Z73" s="197">
        <v>0</v>
      </c>
      <c r="AA73" s="197">
        <v>0</v>
      </c>
      <c r="AB73" s="197">
        <v>0</v>
      </c>
      <c r="AC73" s="197">
        <v>0.45</v>
      </c>
      <c r="AD73" s="197">
        <v>1.49</v>
      </c>
      <c r="AE73" s="197">
        <v>0</v>
      </c>
      <c r="AF73" s="197">
        <v>0</v>
      </c>
      <c r="AG73" s="197">
        <v>42.79</v>
      </c>
      <c r="AH73" s="197">
        <v>0</v>
      </c>
      <c r="AI73" s="197">
        <v>16.52</v>
      </c>
      <c r="AJ73" s="197">
        <v>0</v>
      </c>
      <c r="AK73" s="197">
        <v>5.24</v>
      </c>
      <c r="AL73" s="197">
        <v>0</v>
      </c>
      <c r="AM73" s="197">
        <v>0</v>
      </c>
      <c r="AN73" s="197">
        <v>0</v>
      </c>
      <c r="AO73" s="197">
        <v>87.55</v>
      </c>
      <c r="AP73" s="197">
        <v>0</v>
      </c>
      <c r="AQ73" s="197">
        <v>0</v>
      </c>
      <c r="AR73" s="197">
        <v>0</v>
      </c>
      <c r="AS73" s="197">
        <v>0</v>
      </c>
      <c r="AT73" s="197">
        <v>0</v>
      </c>
      <c r="AU73" s="197">
        <v>0</v>
      </c>
      <c r="AV73" s="197">
        <v>0</v>
      </c>
      <c r="AW73" s="197">
        <v>0</v>
      </c>
      <c r="AX73" s="197">
        <v>0</v>
      </c>
      <c r="AY73" s="197">
        <v>0</v>
      </c>
    </row>
    <row r="74" spans="1:51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0</v>
      </c>
      <c r="H74" s="197">
        <v>0</v>
      </c>
      <c r="I74" s="197">
        <v>0</v>
      </c>
      <c r="J74" s="197">
        <v>0</v>
      </c>
      <c r="K74" s="197">
        <v>0</v>
      </c>
      <c r="L74" s="197">
        <v>0</v>
      </c>
      <c r="M74" s="197">
        <v>0</v>
      </c>
      <c r="N74" s="197">
        <v>0</v>
      </c>
      <c r="O74" s="197">
        <v>0</v>
      </c>
      <c r="P74" s="197">
        <v>0</v>
      </c>
      <c r="Q74" s="197">
        <v>0</v>
      </c>
      <c r="R74" s="197">
        <v>0</v>
      </c>
      <c r="S74" s="197">
        <v>0</v>
      </c>
      <c r="T74" s="197">
        <v>0</v>
      </c>
      <c r="U74" s="197">
        <v>0</v>
      </c>
      <c r="V74" s="197">
        <v>0</v>
      </c>
      <c r="W74" s="197">
        <v>0</v>
      </c>
      <c r="X74" s="197">
        <v>0</v>
      </c>
      <c r="Y74" s="197">
        <v>0</v>
      </c>
      <c r="Z74" s="197">
        <v>0</v>
      </c>
      <c r="AA74" s="197">
        <v>0</v>
      </c>
      <c r="AB74" s="197">
        <v>0</v>
      </c>
      <c r="AC74" s="197">
        <v>0.45</v>
      </c>
      <c r="AD74" s="197">
        <v>1.49</v>
      </c>
      <c r="AE74" s="197">
        <v>0</v>
      </c>
      <c r="AF74" s="197">
        <v>0</v>
      </c>
      <c r="AG74" s="197">
        <v>42.79</v>
      </c>
      <c r="AH74" s="197">
        <v>0</v>
      </c>
      <c r="AI74" s="197">
        <v>16.52</v>
      </c>
      <c r="AJ74" s="197">
        <v>0</v>
      </c>
      <c r="AK74" s="197">
        <v>5.24</v>
      </c>
      <c r="AL74" s="197">
        <v>0</v>
      </c>
      <c r="AM74" s="197">
        <v>0</v>
      </c>
      <c r="AN74" s="197">
        <v>0</v>
      </c>
      <c r="AO74" s="197">
        <v>87.55</v>
      </c>
      <c r="AP74" s="197">
        <v>0</v>
      </c>
      <c r="AQ74" s="197">
        <v>0</v>
      </c>
      <c r="AR74" s="197">
        <v>0</v>
      </c>
      <c r="AS74" s="197">
        <v>0</v>
      </c>
      <c r="AT74" s="197">
        <v>0</v>
      </c>
      <c r="AU74" s="197">
        <v>0</v>
      </c>
      <c r="AV74" s="197">
        <v>0</v>
      </c>
      <c r="AW74" s="197">
        <v>0</v>
      </c>
      <c r="AX74" s="197">
        <v>0</v>
      </c>
      <c r="AY74" s="197">
        <v>0</v>
      </c>
    </row>
    <row r="75" spans="1:51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0</v>
      </c>
      <c r="H75" s="197">
        <v>0</v>
      </c>
      <c r="I75" s="197">
        <v>0</v>
      </c>
      <c r="J75" s="197">
        <v>0</v>
      </c>
      <c r="K75" s="197">
        <v>0</v>
      </c>
      <c r="L75" s="197">
        <v>0</v>
      </c>
      <c r="M75" s="197">
        <v>0</v>
      </c>
      <c r="N75" s="197">
        <v>0</v>
      </c>
      <c r="O75" s="197">
        <v>0</v>
      </c>
      <c r="P75" s="197">
        <v>0</v>
      </c>
      <c r="Q75" s="197">
        <v>0</v>
      </c>
      <c r="R75" s="197">
        <v>0</v>
      </c>
      <c r="S75" s="197">
        <v>0</v>
      </c>
      <c r="T75" s="197">
        <v>0</v>
      </c>
      <c r="U75" s="197">
        <v>0</v>
      </c>
      <c r="V75" s="197">
        <v>0</v>
      </c>
      <c r="W75" s="197">
        <v>0</v>
      </c>
      <c r="X75" s="197">
        <v>0</v>
      </c>
      <c r="Y75" s="197">
        <v>0</v>
      </c>
      <c r="Z75" s="197">
        <v>0</v>
      </c>
      <c r="AA75" s="197">
        <v>0</v>
      </c>
      <c r="AB75" s="197">
        <v>0</v>
      </c>
      <c r="AC75" s="197">
        <v>0.45</v>
      </c>
      <c r="AD75" s="197">
        <v>1.49</v>
      </c>
      <c r="AE75" s="197">
        <v>0</v>
      </c>
      <c r="AF75" s="197">
        <v>0</v>
      </c>
      <c r="AG75" s="197">
        <v>42.3</v>
      </c>
      <c r="AH75" s="197">
        <v>0</v>
      </c>
      <c r="AI75" s="197">
        <v>16.52</v>
      </c>
      <c r="AJ75" s="197">
        <v>0</v>
      </c>
      <c r="AK75" s="197">
        <v>5.24</v>
      </c>
      <c r="AL75" s="197">
        <v>0</v>
      </c>
      <c r="AM75" s="197">
        <v>0</v>
      </c>
      <c r="AN75" s="197">
        <v>0</v>
      </c>
      <c r="AO75" s="197">
        <v>89.38</v>
      </c>
      <c r="AP75" s="197">
        <v>0</v>
      </c>
      <c r="AQ75" s="197">
        <v>0</v>
      </c>
      <c r="AR75" s="197">
        <v>0</v>
      </c>
      <c r="AS75" s="197">
        <v>0</v>
      </c>
      <c r="AT75" s="197">
        <v>0</v>
      </c>
      <c r="AU75" s="197">
        <v>0</v>
      </c>
      <c r="AV75" s="197">
        <v>0</v>
      </c>
      <c r="AW75" s="197">
        <v>0</v>
      </c>
      <c r="AX75" s="197">
        <v>0</v>
      </c>
      <c r="AY75" s="197">
        <v>0</v>
      </c>
    </row>
    <row r="76" spans="1:51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0</v>
      </c>
      <c r="H76" s="197">
        <v>0</v>
      </c>
      <c r="I76" s="197">
        <v>0</v>
      </c>
      <c r="J76" s="197">
        <v>0</v>
      </c>
      <c r="K76" s="197">
        <v>0</v>
      </c>
      <c r="L76" s="197">
        <v>0</v>
      </c>
      <c r="M76" s="197">
        <v>0</v>
      </c>
      <c r="N76" s="197">
        <v>0</v>
      </c>
      <c r="O76" s="197">
        <v>0</v>
      </c>
      <c r="P76" s="197">
        <v>0</v>
      </c>
      <c r="Q76" s="197">
        <v>0</v>
      </c>
      <c r="R76" s="197">
        <v>0</v>
      </c>
      <c r="S76" s="197">
        <v>0</v>
      </c>
      <c r="T76" s="197">
        <v>0</v>
      </c>
      <c r="U76" s="197">
        <v>0</v>
      </c>
      <c r="V76" s="197">
        <v>0</v>
      </c>
      <c r="W76" s="197">
        <v>0</v>
      </c>
      <c r="X76" s="197">
        <v>0</v>
      </c>
      <c r="Y76" s="197">
        <v>0</v>
      </c>
      <c r="Z76" s="197">
        <v>0</v>
      </c>
      <c r="AA76" s="197">
        <v>0</v>
      </c>
      <c r="AB76" s="197">
        <v>0</v>
      </c>
      <c r="AC76" s="197">
        <v>0.45</v>
      </c>
      <c r="AD76" s="197">
        <v>1.49</v>
      </c>
      <c r="AE76" s="197">
        <v>0</v>
      </c>
      <c r="AF76" s="197">
        <v>0</v>
      </c>
      <c r="AG76" s="197">
        <v>42.3</v>
      </c>
      <c r="AH76" s="197">
        <v>0</v>
      </c>
      <c r="AI76" s="197">
        <v>16.52</v>
      </c>
      <c r="AJ76" s="197">
        <v>0</v>
      </c>
      <c r="AK76" s="197">
        <v>5.24</v>
      </c>
      <c r="AL76" s="197">
        <v>0</v>
      </c>
      <c r="AM76" s="197">
        <v>0</v>
      </c>
      <c r="AN76" s="197">
        <v>0</v>
      </c>
      <c r="AO76" s="197">
        <v>89.38</v>
      </c>
      <c r="AP76" s="197">
        <v>0</v>
      </c>
      <c r="AQ76" s="197">
        <v>0</v>
      </c>
      <c r="AR76" s="197">
        <v>0</v>
      </c>
      <c r="AS76" s="197">
        <v>0</v>
      </c>
      <c r="AT76" s="197">
        <v>0</v>
      </c>
      <c r="AU76" s="197">
        <v>0</v>
      </c>
      <c r="AV76" s="197">
        <v>0</v>
      </c>
      <c r="AW76" s="197">
        <v>0</v>
      </c>
      <c r="AX76" s="197">
        <v>0</v>
      </c>
      <c r="AY76" s="197">
        <v>0</v>
      </c>
    </row>
    <row r="77" spans="1:51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0</v>
      </c>
      <c r="H77" s="197">
        <v>0</v>
      </c>
      <c r="I77" s="197">
        <v>0</v>
      </c>
      <c r="J77" s="197">
        <v>0</v>
      </c>
      <c r="K77" s="197">
        <v>0</v>
      </c>
      <c r="L77" s="197">
        <v>0</v>
      </c>
      <c r="M77" s="197">
        <v>0</v>
      </c>
      <c r="N77" s="197">
        <v>0</v>
      </c>
      <c r="O77" s="197">
        <v>0</v>
      </c>
      <c r="P77" s="197">
        <v>0</v>
      </c>
      <c r="Q77" s="197">
        <v>0</v>
      </c>
      <c r="R77" s="197">
        <v>0</v>
      </c>
      <c r="S77" s="197">
        <v>0</v>
      </c>
      <c r="T77" s="197">
        <v>0</v>
      </c>
      <c r="U77" s="197">
        <v>0</v>
      </c>
      <c r="V77" s="197">
        <v>0</v>
      </c>
      <c r="W77" s="197">
        <v>0</v>
      </c>
      <c r="X77" s="197">
        <v>0</v>
      </c>
      <c r="Y77" s="197">
        <v>0</v>
      </c>
      <c r="Z77" s="197">
        <v>0</v>
      </c>
      <c r="AA77" s="197">
        <v>0</v>
      </c>
      <c r="AB77" s="197">
        <v>0</v>
      </c>
      <c r="AC77" s="197">
        <v>0.45</v>
      </c>
      <c r="AD77" s="197">
        <v>1.49</v>
      </c>
      <c r="AE77" s="197">
        <v>0</v>
      </c>
      <c r="AF77" s="197">
        <v>0</v>
      </c>
      <c r="AG77" s="197">
        <v>42.3</v>
      </c>
      <c r="AH77" s="197">
        <v>0</v>
      </c>
      <c r="AI77" s="197">
        <v>16.52</v>
      </c>
      <c r="AJ77" s="197">
        <v>0</v>
      </c>
      <c r="AK77" s="197">
        <v>4.9400000000000004</v>
      </c>
      <c r="AL77" s="197">
        <v>0</v>
      </c>
      <c r="AM77" s="197">
        <v>0</v>
      </c>
      <c r="AN77" s="197">
        <v>0</v>
      </c>
      <c r="AO77" s="197">
        <v>89.38</v>
      </c>
      <c r="AP77" s="197">
        <v>0</v>
      </c>
      <c r="AQ77" s="197">
        <v>0</v>
      </c>
      <c r="AR77" s="197">
        <v>0</v>
      </c>
      <c r="AS77" s="197">
        <v>0</v>
      </c>
      <c r="AT77" s="197">
        <v>0</v>
      </c>
      <c r="AU77" s="197">
        <v>0</v>
      </c>
      <c r="AV77" s="197">
        <v>0</v>
      </c>
      <c r="AW77" s="197">
        <v>0</v>
      </c>
      <c r="AX77" s="197">
        <v>0</v>
      </c>
      <c r="AY77" s="197">
        <v>0</v>
      </c>
    </row>
    <row r="78" spans="1:51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0</v>
      </c>
      <c r="H78" s="197">
        <v>0</v>
      </c>
      <c r="I78" s="197">
        <v>0</v>
      </c>
      <c r="J78" s="197">
        <v>0</v>
      </c>
      <c r="K78" s="197">
        <v>0</v>
      </c>
      <c r="L78" s="197">
        <v>0</v>
      </c>
      <c r="M78" s="197">
        <v>0</v>
      </c>
      <c r="N78" s="197">
        <v>0</v>
      </c>
      <c r="O78" s="197">
        <v>0</v>
      </c>
      <c r="P78" s="197">
        <v>0</v>
      </c>
      <c r="Q78" s="197">
        <v>0</v>
      </c>
      <c r="R78" s="197">
        <v>0</v>
      </c>
      <c r="S78" s="197">
        <v>0</v>
      </c>
      <c r="T78" s="197">
        <v>0</v>
      </c>
      <c r="U78" s="197">
        <v>0</v>
      </c>
      <c r="V78" s="197">
        <v>0</v>
      </c>
      <c r="W78" s="197">
        <v>0</v>
      </c>
      <c r="X78" s="197">
        <v>0</v>
      </c>
      <c r="Y78" s="197">
        <v>0</v>
      </c>
      <c r="Z78" s="197">
        <v>0</v>
      </c>
      <c r="AA78" s="197">
        <v>0</v>
      </c>
      <c r="AB78" s="197">
        <v>0</v>
      </c>
      <c r="AC78" s="197">
        <v>0.45</v>
      </c>
      <c r="AD78" s="197">
        <v>1.49</v>
      </c>
      <c r="AE78" s="197">
        <v>0</v>
      </c>
      <c r="AF78" s="197">
        <v>0</v>
      </c>
      <c r="AG78" s="197">
        <v>42.3</v>
      </c>
      <c r="AH78" s="197">
        <v>0</v>
      </c>
      <c r="AI78" s="197">
        <v>16.52</v>
      </c>
      <c r="AJ78" s="197">
        <v>0</v>
      </c>
      <c r="AK78" s="197">
        <v>4.9400000000000004</v>
      </c>
      <c r="AL78" s="197">
        <v>0</v>
      </c>
      <c r="AM78" s="197">
        <v>0</v>
      </c>
      <c r="AN78" s="197">
        <v>0</v>
      </c>
      <c r="AO78" s="197">
        <v>89.38</v>
      </c>
      <c r="AP78" s="197">
        <v>0</v>
      </c>
      <c r="AQ78" s="197">
        <v>0</v>
      </c>
      <c r="AR78" s="197">
        <v>0</v>
      </c>
      <c r="AS78" s="197">
        <v>0</v>
      </c>
      <c r="AT78" s="197">
        <v>0</v>
      </c>
      <c r="AU78" s="197">
        <v>0</v>
      </c>
      <c r="AV78" s="197">
        <v>0</v>
      </c>
      <c r="AW78" s="197">
        <v>0</v>
      </c>
      <c r="AX78" s="197">
        <v>0</v>
      </c>
      <c r="AY78" s="197">
        <v>0</v>
      </c>
    </row>
    <row r="79" spans="1:51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0</v>
      </c>
      <c r="H79" s="197">
        <v>0</v>
      </c>
      <c r="I79" s="197">
        <v>0</v>
      </c>
      <c r="J79" s="197">
        <v>0</v>
      </c>
      <c r="K79" s="197">
        <v>0</v>
      </c>
      <c r="L79" s="197">
        <v>0</v>
      </c>
      <c r="M79" s="197">
        <v>0</v>
      </c>
      <c r="N79" s="197">
        <v>0</v>
      </c>
      <c r="O79" s="197">
        <v>0</v>
      </c>
      <c r="P79" s="197">
        <v>0</v>
      </c>
      <c r="Q79" s="197">
        <v>0</v>
      </c>
      <c r="R79" s="197">
        <v>0</v>
      </c>
      <c r="S79" s="197">
        <v>0</v>
      </c>
      <c r="T79" s="197">
        <v>0</v>
      </c>
      <c r="U79" s="197">
        <v>0</v>
      </c>
      <c r="V79" s="197">
        <v>0</v>
      </c>
      <c r="W79" s="197">
        <v>0</v>
      </c>
      <c r="X79" s="197">
        <v>0</v>
      </c>
      <c r="Y79" s="197">
        <v>0</v>
      </c>
      <c r="Z79" s="197">
        <v>0</v>
      </c>
      <c r="AA79" s="197">
        <v>0</v>
      </c>
      <c r="AB79" s="197">
        <v>0</v>
      </c>
      <c r="AC79" s="197">
        <v>0.4</v>
      </c>
      <c r="AD79" s="197">
        <v>1.49</v>
      </c>
      <c r="AE79" s="197">
        <v>0</v>
      </c>
      <c r="AF79" s="197">
        <v>0</v>
      </c>
      <c r="AG79" s="197">
        <v>42.05</v>
      </c>
      <c r="AH79" s="197">
        <v>0</v>
      </c>
      <c r="AI79" s="197">
        <v>16.52</v>
      </c>
      <c r="AJ79" s="197">
        <v>0</v>
      </c>
      <c r="AK79" s="197">
        <v>4.9400000000000004</v>
      </c>
      <c r="AL79" s="197">
        <v>0</v>
      </c>
      <c r="AM79" s="197">
        <v>0</v>
      </c>
      <c r="AN79" s="197">
        <v>0</v>
      </c>
      <c r="AO79" s="197">
        <v>89.38</v>
      </c>
      <c r="AP79" s="197">
        <v>0</v>
      </c>
      <c r="AQ79" s="197">
        <v>0</v>
      </c>
      <c r="AR79" s="197">
        <v>0</v>
      </c>
      <c r="AS79" s="197">
        <v>0</v>
      </c>
      <c r="AT79" s="197">
        <v>0</v>
      </c>
      <c r="AU79" s="197">
        <v>0</v>
      </c>
      <c r="AV79" s="197">
        <v>0</v>
      </c>
      <c r="AW79" s="197">
        <v>0</v>
      </c>
      <c r="AX79" s="197">
        <v>0</v>
      </c>
      <c r="AY79" s="197">
        <v>0</v>
      </c>
    </row>
    <row r="80" spans="1:51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0</v>
      </c>
      <c r="H80" s="197">
        <v>0</v>
      </c>
      <c r="I80" s="197">
        <v>0</v>
      </c>
      <c r="J80" s="197">
        <v>0</v>
      </c>
      <c r="K80" s="197">
        <v>0</v>
      </c>
      <c r="L80" s="197">
        <v>0</v>
      </c>
      <c r="M80" s="197">
        <v>0</v>
      </c>
      <c r="N80" s="197">
        <v>0</v>
      </c>
      <c r="O80" s="197">
        <v>0</v>
      </c>
      <c r="P80" s="197">
        <v>0</v>
      </c>
      <c r="Q80" s="197">
        <v>0</v>
      </c>
      <c r="R80" s="197">
        <v>0</v>
      </c>
      <c r="S80" s="197">
        <v>0</v>
      </c>
      <c r="T80" s="197">
        <v>0</v>
      </c>
      <c r="U80" s="197">
        <v>0</v>
      </c>
      <c r="V80" s="197">
        <v>0</v>
      </c>
      <c r="W80" s="197">
        <v>0</v>
      </c>
      <c r="X80" s="197">
        <v>0</v>
      </c>
      <c r="Y80" s="197">
        <v>0</v>
      </c>
      <c r="Z80" s="197">
        <v>0</v>
      </c>
      <c r="AA80" s="197">
        <v>0</v>
      </c>
      <c r="AB80" s="197">
        <v>0</v>
      </c>
      <c r="AC80" s="197">
        <v>0.4</v>
      </c>
      <c r="AD80" s="197">
        <v>1.49</v>
      </c>
      <c r="AE80" s="197">
        <v>0</v>
      </c>
      <c r="AF80" s="197">
        <v>0</v>
      </c>
      <c r="AG80" s="197">
        <v>42.05</v>
      </c>
      <c r="AH80" s="197">
        <v>0</v>
      </c>
      <c r="AI80" s="197">
        <v>16.52</v>
      </c>
      <c r="AJ80" s="197">
        <v>0</v>
      </c>
      <c r="AK80" s="197">
        <v>4.9400000000000004</v>
      </c>
      <c r="AL80" s="197">
        <v>0</v>
      </c>
      <c r="AM80" s="197">
        <v>0</v>
      </c>
      <c r="AN80" s="197">
        <v>0</v>
      </c>
      <c r="AO80" s="197">
        <v>89.38</v>
      </c>
      <c r="AP80" s="197">
        <v>0</v>
      </c>
      <c r="AQ80" s="197">
        <v>0</v>
      </c>
      <c r="AR80" s="197">
        <v>0</v>
      </c>
      <c r="AS80" s="197">
        <v>0</v>
      </c>
      <c r="AT80" s="197">
        <v>0</v>
      </c>
      <c r="AU80" s="197">
        <v>0</v>
      </c>
      <c r="AV80" s="197">
        <v>0</v>
      </c>
      <c r="AW80" s="197">
        <v>0</v>
      </c>
      <c r="AX80" s="197">
        <v>0</v>
      </c>
      <c r="AY80" s="197">
        <v>0</v>
      </c>
    </row>
    <row r="81" spans="1:51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0</v>
      </c>
      <c r="H81" s="197">
        <v>0</v>
      </c>
      <c r="I81" s="197">
        <v>0</v>
      </c>
      <c r="J81" s="197">
        <v>0</v>
      </c>
      <c r="K81" s="197">
        <v>0</v>
      </c>
      <c r="L81" s="197">
        <v>0</v>
      </c>
      <c r="M81" s="197">
        <v>0</v>
      </c>
      <c r="N81" s="197">
        <v>0</v>
      </c>
      <c r="O81" s="197">
        <v>0</v>
      </c>
      <c r="P81" s="197">
        <v>0</v>
      </c>
      <c r="Q81" s="197">
        <v>0</v>
      </c>
      <c r="R81" s="197">
        <v>0</v>
      </c>
      <c r="S81" s="197">
        <v>0</v>
      </c>
      <c r="T81" s="197">
        <v>0</v>
      </c>
      <c r="U81" s="197">
        <v>0</v>
      </c>
      <c r="V81" s="197">
        <v>0</v>
      </c>
      <c r="W81" s="197">
        <v>0</v>
      </c>
      <c r="X81" s="197">
        <v>0</v>
      </c>
      <c r="Y81" s="197">
        <v>0</v>
      </c>
      <c r="Z81" s="197">
        <v>0</v>
      </c>
      <c r="AA81" s="197">
        <v>0</v>
      </c>
      <c r="AB81" s="197">
        <v>0</v>
      </c>
      <c r="AC81" s="197">
        <v>0</v>
      </c>
      <c r="AD81" s="197">
        <v>1.49</v>
      </c>
      <c r="AE81" s="197">
        <v>0</v>
      </c>
      <c r="AF81" s="197">
        <v>0</v>
      </c>
      <c r="AG81" s="197">
        <v>34.04</v>
      </c>
      <c r="AH81" s="197">
        <v>0</v>
      </c>
      <c r="AI81" s="197">
        <v>16.52</v>
      </c>
      <c r="AJ81" s="197">
        <v>0</v>
      </c>
      <c r="AK81" s="197">
        <v>4.9400000000000004</v>
      </c>
      <c r="AL81" s="197">
        <v>0</v>
      </c>
      <c r="AM81" s="197">
        <v>0</v>
      </c>
      <c r="AN81" s="197">
        <v>0</v>
      </c>
      <c r="AO81" s="197">
        <v>89.38</v>
      </c>
      <c r="AP81" s="197">
        <v>0</v>
      </c>
      <c r="AQ81" s="197">
        <v>0</v>
      </c>
      <c r="AR81" s="197">
        <v>0</v>
      </c>
      <c r="AS81" s="197">
        <v>0</v>
      </c>
      <c r="AT81" s="197">
        <v>0</v>
      </c>
      <c r="AU81" s="197">
        <v>0</v>
      </c>
      <c r="AV81" s="197">
        <v>0</v>
      </c>
      <c r="AW81" s="197">
        <v>0</v>
      </c>
      <c r="AX81" s="197">
        <v>0</v>
      </c>
      <c r="AY81" s="197">
        <v>0</v>
      </c>
    </row>
    <row r="82" spans="1:51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0</v>
      </c>
      <c r="H82" s="197">
        <v>0</v>
      </c>
      <c r="I82" s="197">
        <v>0</v>
      </c>
      <c r="J82" s="197">
        <v>0</v>
      </c>
      <c r="K82" s="197">
        <v>0</v>
      </c>
      <c r="L82" s="197">
        <v>0</v>
      </c>
      <c r="M82" s="197">
        <v>0</v>
      </c>
      <c r="N82" s="197">
        <v>0</v>
      </c>
      <c r="O82" s="197">
        <v>0</v>
      </c>
      <c r="P82" s="197">
        <v>0</v>
      </c>
      <c r="Q82" s="197">
        <v>0</v>
      </c>
      <c r="R82" s="197">
        <v>0</v>
      </c>
      <c r="S82" s="197">
        <v>0</v>
      </c>
      <c r="T82" s="197">
        <v>0</v>
      </c>
      <c r="U82" s="197">
        <v>0</v>
      </c>
      <c r="V82" s="197">
        <v>0</v>
      </c>
      <c r="W82" s="197">
        <v>0</v>
      </c>
      <c r="X82" s="197">
        <v>0</v>
      </c>
      <c r="Y82" s="197">
        <v>0</v>
      </c>
      <c r="Z82" s="197">
        <v>0</v>
      </c>
      <c r="AA82" s="197">
        <v>0</v>
      </c>
      <c r="AB82" s="197">
        <v>0</v>
      </c>
      <c r="AC82" s="197">
        <v>0</v>
      </c>
      <c r="AD82" s="197">
        <v>1.49</v>
      </c>
      <c r="AE82" s="197">
        <v>0</v>
      </c>
      <c r="AF82" s="197">
        <v>0</v>
      </c>
      <c r="AG82" s="197">
        <v>34.04</v>
      </c>
      <c r="AH82" s="197">
        <v>0</v>
      </c>
      <c r="AI82" s="197">
        <v>16.52</v>
      </c>
      <c r="AJ82" s="197">
        <v>0</v>
      </c>
      <c r="AK82" s="197">
        <v>4.9400000000000004</v>
      </c>
      <c r="AL82" s="197">
        <v>0</v>
      </c>
      <c r="AM82" s="197">
        <v>0</v>
      </c>
      <c r="AN82" s="197">
        <v>0</v>
      </c>
      <c r="AO82" s="197">
        <v>89.38</v>
      </c>
      <c r="AP82" s="197">
        <v>0</v>
      </c>
      <c r="AQ82" s="197">
        <v>0</v>
      </c>
      <c r="AR82" s="197">
        <v>0</v>
      </c>
      <c r="AS82" s="197">
        <v>0</v>
      </c>
      <c r="AT82" s="197">
        <v>0</v>
      </c>
      <c r="AU82" s="197">
        <v>0</v>
      </c>
      <c r="AV82" s="197">
        <v>0</v>
      </c>
      <c r="AW82" s="197">
        <v>0</v>
      </c>
      <c r="AX82" s="197">
        <v>0</v>
      </c>
      <c r="AY82" s="197">
        <v>0</v>
      </c>
    </row>
    <row r="83" spans="1:51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0</v>
      </c>
      <c r="H83" s="197">
        <v>0</v>
      </c>
      <c r="I83" s="197">
        <v>0</v>
      </c>
      <c r="J83" s="197">
        <v>0</v>
      </c>
      <c r="K83" s="197">
        <v>0</v>
      </c>
      <c r="L83" s="197">
        <v>0</v>
      </c>
      <c r="M83" s="197">
        <v>0</v>
      </c>
      <c r="N83" s="197">
        <v>0</v>
      </c>
      <c r="O83" s="197">
        <v>0</v>
      </c>
      <c r="P83" s="197">
        <v>0</v>
      </c>
      <c r="Q83" s="197">
        <v>0</v>
      </c>
      <c r="R83" s="197">
        <v>0</v>
      </c>
      <c r="S83" s="197">
        <v>0</v>
      </c>
      <c r="T83" s="197">
        <v>0</v>
      </c>
      <c r="U83" s="197">
        <v>0</v>
      </c>
      <c r="V83" s="197">
        <v>0</v>
      </c>
      <c r="W83" s="197">
        <v>0</v>
      </c>
      <c r="X83" s="197">
        <v>0</v>
      </c>
      <c r="Y83" s="197">
        <v>0</v>
      </c>
      <c r="Z83" s="197">
        <v>0</v>
      </c>
      <c r="AA83" s="197">
        <v>0</v>
      </c>
      <c r="AB83" s="197">
        <v>0</v>
      </c>
      <c r="AC83" s="197">
        <v>0</v>
      </c>
      <c r="AD83" s="197">
        <v>1.49</v>
      </c>
      <c r="AE83" s="197">
        <v>0</v>
      </c>
      <c r="AF83" s="197">
        <v>0</v>
      </c>
      <c r="AG83" s="197">
        <v>33.67</v>
      </c>
      <c r="AH83" s="197">
        <v>0</v>
      </c>
      <c r="AI83" s="197">
        <v>16.52</v>
      </c>
      <c r="AJ83" s="197">
        <v>0</v>
      </c>
      <c r="AK83" s="197">
        <v>4.9400000000000004</v>
      </c>
      <c r="AL83" s="197">
        <v>0</v>
      </c>
      <c r="AM83" s="197">
        <v>0</v>
      </c>
      <c r="AN83" s="197">
        <v>0</v>
      </c>
      <c r="AO83" s="197">
        <v>89.38</v>
      </c>
      <c r="AP83" s="197">
        <v>0</v>
      </c>
      <c r="AQ83" s="197">
        <v>0</v>
      </c>
      <c r="AR83" s="197">
        <v>0</v>
      </c>
      <c r="AS83" s="197">
        <v>0</v>
      </c>
      <c r="AT83" s="197">
        <v>0</v>
      </c>
      <c r="AU83" s="197">
        <v>0</v>
      </c>
      <c r="AV83" s="197">
        <v>0</v>
      </c>
      <c r="AW83" s="197">
        <v>0</v>
      </c>
      <c r="AX83" s="197">
        <v>0</v>
      </c>
      <c r="AY83" s="197">
        <v>0</v>
      </c>
    </row>
    <row r="84" spans="1:51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0</v>
      </c>
      <c r="H84" s="197">
        <v>0</v>
      </c>
      <c r="I84" s="197">
        <v>0</v>
      </c>
      <c r="J84" s="197">
        <v>0</v>
      </c>
      <c r="K84" s="197">
        <v>0</v>
      </c>
      <c r="L84" s="197">
        <v>0</v>
      </c>
      <c r="M84" s="197">
        <v>0</v>
      </c>
      <c r="N84" s="197">
        <v>0</v>
      </c>
      <c r="O84" s="197">
        <v>0</v>
      </c>
      <c r="P84" s="197">
        <v>0</v>
      </c>
      <c r="Q84" s="197">
        <v>0</v>
      </c>
      <c r="R84" s="197">
        <v>0</v>
      </c>
      <c r="S84" s="197">
        <v>0</v>
      </c>
      <c r="T84" s="197">
        <v>0</v>
      </c>
      <c r="U84" s="197">
        <v>0</v>
      </c>
      <c r="V84" s="197">
        <v>0</v>
      </c>
      <c r="W84" s="197">
        <v>0</v>
      </c>
      <c r="X84" s="197">
        <v>0</v>
      </c>
      <c r="Y84" s="197">
        <v>0</v>
      </c>
      <c r="Z84" s="197">
        <v>0</v>
      </c>
      <c r="AA84" s="197">
        <v>0</v>
      </c>
      <c r="AB84" s="197">
        <v>0</v>
      </c>
      <c r="AC84" s="197">
        <v>0</v>
      </c>
      <c r="AD84" s="197">
        <v>1.49</v>
      </c>
      <c r="AE84" s="197">
        <v>0</v>
      </c>
      <c r="AF84" s="197">
        <v>0</v>
      </c>
      <c r="AG84" s="197">
        <v>33.67</v>
      </c>
      <c r="AH84" s="197">
        <v>0</v>
      </c>
      <c r="AI84" s="197">
        <v>16.52</v>
      </c>
      <c r="AJ84" s="197">
        <v>0</v>
      </c>
      <c r="AK84" s="197">
        <v>4.9400000000000004</v>
      </c>
      <c r="AL84" s="197">
        <v>0</v>
      </c>
      <c r="AM84" s="197">
        <v>0</v>
      </c>
      <c r="AN84" s="197">
        <v>0</v>
      </c>
      <c r="AO84" s="197">
        <v>89.38</v>
      </c>
      <c r="AP84" s="197">
        <v>0</v>
      </c>
      <c r="AQ84" s="197">
        <v>0</v>
      </c>
      <c r="AR84" s="197">
        <v>0</v>
      </c>
      <c r="AS84" s="197">
        <v>0</v>
      </c>
      <c r="AT84" s="197">
        <v>0</v>
      </c>
      <c r="AU84" s="197">
        <v>0</v>
      </c>
      <c r="AV84" s="197">
        <v>0</v>
      </c>
      <c r="AW84" s="197">
        <v>0</v>
      </c>
      <c r="AX84" s="197">
        <v>0</v>
      </c>
      <c r="AY84" s="197">
        <v>0</v>
      </c>
    </row>
    <row r="85" spans="1:51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0</v>
      </c>
      <c r="H85" s="197">
        <v>0</v>
      </c>
      <c r="I85" s="197">
        <v>0</v>
      </c>
      <c r="J85" s="197">
        <v>0</v>
      </c>
      <c r="K85" s="197">
        <v>0</v>
      </c>
      <c r="L85" s="197">
        <v>0</v>
      </c>
      <c r="M85" s="197">
        <v>0</v>
      </c>
      <c r="N85" s="197">
        <v>0</v>
      </c>
      <c r="O85" s="197">
        <v>0</v>
      </c>
      <c r="P85" s="197">
        <v>0</v>
      </c>
      <c r="Q85" s="197">
        <v>0</v>
      </c>
      <c r="R85" s="197">
        <v>0</v>
      </c>
      <c r="S85" s="197">
        <v>0</v>
      </c>
      <c r="T85" s="197">
        <v>0</v>
      </c>
      <c r="U85" s="197">
        <v>0</v>
      </c>
      <c r="V85" s="197">
        <v>0</v>
      </c>
      <c r="W85" s="197">
        <v>0</v>
      </c>
      <c r="X85" s="197">
        <v>0</v>
      </c>
      <c r="Y85" s="197">
        <v>0</v>
      </c>
      <c r="Z85" s="197">
        <v>0</v>
      </c>
      <c r="AA85" s="197">
        <v>0</v>
      </c>
      <c r="AB85" s="197">
        <v>0</v>
      </c>
      <c r="AC85" s="197">
        <v>0</v>
      </c>
      <c r="AD85" s="197">
        <v>1.49</v>
      </c>
      <c r="AE85" s="197">
        <v>0</v>
      </c>
      <c r="AF85" s="197">
        <v>0</v>
      </c>
      <c r="AG85" s="197">
        <v>33.67</v>
      </c>
      <c r="AH85" s="197">
        <v>0</v>
      </c>
      <c r="AI85" s="197">
        <v>16.52</v>
      </c>
      <c r="AJ85" s="197">
        <v>0</v>
      </c>
      <c r="AK85" s="197">
        <v>4.9400000000000004</v>
      </c>
      <c r="AL85" s="197">
        <v>0</v>
      </c>
      <c r="AM85" s="197">
        <v>0</v>
      </c>
      <c r="AN85" s="197">
        <v>0</v>
      </c>
      <c r="AO85" s="197">
        <v>89.38</v>
      </c>
      <c r="AP85" s="197">
        <v>0</v>
      </c>
      <c r="AQ85" s="197">
        <v>0</v>
      </c>
      <c r="AR85" s="197">
        <v>0</v>
      </c>
      <c r="AS85" s="197">
        <v>0</v>
      </c>
      <c r="AT85" s="197">
        <v>0</v>
      </c>
      <c r="AU85" s="197">
        <v>0</v>
      </c>
      <c r="AV85" s="197">
        <v>0</v>
      </c>
      <c r="AW85" s="197">
        <v>0</v>
      </c>
      <c r="AX85" s="197">
        <v>0</v>
      </c>
      <c r="AY85" s="197">
        <v>0</v>
      </c>
    </row>
    <row r="86" spans="1:51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0</v>
      </c>
      <c r="H86" s="197">
        <v>0</v>
      </c>
      <c r="I86" s="197">
        <v>0</v>
      </c>
      <c r="J86" s="197">
        <v>0</v>
      </c>
      <c r="K86" s="197">
        <v>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7">
        <v>0</v>
      </c>
      <c r="Y86" s="197">
        <v>0</v>
      </c>
      <c r="Z86" s="197">
        <v>0</v>
      </c>
      <c r="AA86" s="197">
        <v>0</v>
      </c>
      <c r="AB86" s="197">
        <v>0</v>
      </c>
      <c r="AC86" s="197">
        <v>0</v>
      </c>
      <c r="AD86" s="197">
        <v>1.49</v>
      </c>
      <c r="AE86" s="197">
        <v>0</v>
      </c>
      <c r="AF86" s="197">
        <v>0</v>
      </c>
      <c r="AG86" s="197">
        <v>33.67</v>
      </c>
      <c r="AH86" s="197">
        <v>0</v>
      </c>
      <c r="AI86" s="197">
        <v>16.52</v>
      </c>
      <c r="AJ86" s="197">
        <v>0</v>
      </c>
      <c r="AK86" s="197">
        <v>4.9400000000000004</v>
      </c>
      <c r="AL86" s="197">
        <v>0</v>
      </c>
      <c r="AM86" s="197">
        <v>0</v>
      </c>
      <c r="AN86" s="197">
        <v>0</v>
      </c>
      <c r="AO86" s="197">
        <v>89.38</v>
      </c>
      <c r="AP86" s="197">
        <v>0</v>
      </c>
      <c r="AQ86" s="197">
        <v>0</v>
      </c>
      <c r="AR86" s="197">
        <v>0</v>
      </c>
      <c r="AS86" s="197">
        <v>0</v>
      </c>
      <c r="AT86" s="197">
        <v>0</v>
      </c>
      <c r="AU86" s="197">
        <v>0</v>
      </c>
      <c r="AV86" s="197">
        <v>0</v>
      </c>
      <c r="AW86" s="197">
        <v>0</v>
      </c>
      <c r="AX86" s="197">
        <v>0</v>
      </c>
      <c r="AY86" s="197">
        <v>0</v>
      </c>
    </row>
    <row r="87" spans="1:51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0</v>
      </c>
      <c r="H87" s="197">
        <v>0</v>
      </c>
      <c r="I87" s="197">
        <v>0</v>
      </c>
      <c r="J87" s="197">
        <v>0</v>
      </c>
      <c r="K87" s="197">
        <v>0</v>
      </c>
      <c r="L87" s="197">
        <v>0</v>
      </c>
      <c r="M87" s="197">
        <v>0</v>
      </c>
      <c r="N87" s="197">
        <v>0</v>
      </c>
      <c r="O87" s="197">
        <v>0</v>
      </c>
      <c r="P87" s="197">
        <v>0</v>
      </c>
      <c r="Q87" s="197">
        <v>0</v>
      </c>
      <c r="R87" s="197">
        <v>0</v>
      </c>
      <c r="S87" s="197">
        <v>0</v>
      </c>
      <c r="T87" s="197">
        <v>0</v>
      </c>
      <c r="U87" s="197">
        <v>0</v>
      </c>
      <c r="V87" s="197">
        <v>0</v>
      </c>
      <c r="W87" s="197">
        <v>0</v>
      </c>
      <c r="X87" s="197">
        <v>0</v>
      </c>
      <c r="Y87" s="197">
        <v>0</v>
      </c>
      <c r="Z87" s="197">
        <v>0</v>
      </c>
      <c r="AA87" s="197">
        <v>0</v>
      </c>
      <c r="AB87" s="197">
        <v>0</v>
      </c>
      <c r="AC87" s="197">
        <v>0</v>
      </c>
      <c r="AD87" s="197">
        <v>1.49</v>
      </c>
      <c r="AE87" s="197">
        <v>0</v>
      </c>
      <c r="AF87" s="197">
        <v>0</v>
      </c>
      <c r="AG87" s="197">
        <v>33.67</v>
      </c>
      <c r="AH87" s="197">
        <v>0</v>
      </c>
      <c r="AI87" s="197">
        <v>16.52</v>
      </c>
      <c r="AJ87" s="197">
        <v>0</v>
      </c>
      <c r="AK87" s="197">
        <v>4.6399999999999997</v>
      </c>
      <c r="AL87" s="197">
        <v>0</v>
      </c>
      <c r="AM87" s="197">
        <v>0</v>
      </c>
      <c r="AN87" s="197">
        <v>0</v>
      </c>
      <c r="AO87" s="197">
        <v>89.38</v>
      </c>
      <c r="AP87" s="197">
        <v>0</v>
      </c>
      <c r="AQ87" s="197">
        <v>0</v>
      </c>
      <c r="AR87" s="197">
        <v>0</v>
      </c>
      <c r="AS87" s="197">
        <v>0</v>
      </c>
      <c r="AT87" s="197">
        <v>0</v>
      </c>
      <c r="AU87" s="197">
        <v>0</v>
      </c>
      <c r="AV87" s="197">
        <v>0</v>
      </c>
      <c r="AW87" s="197">
        <v>0</v>
      </c>
      <c r="AX87" s="197">
        <v>0</v>
      </c>
      <c r="AY87" s="197">
        <v>0</v>
      </c>
    </row>
    <row r="88" spans="1:51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0</v>
      </c>
      <c r="H88" s="197">
        <v>0</v>
      </c>
      <c r="I88" s="197">
        <v>0</v>
      </c>
      <c r="J88" s="197">
        <v>0</v>
      </c>
      <c r="K88" s="197">
        <v>0</v>
      </c>
      <c r="L88" s="197">
        <v>0</v>
      </c>
      <c r="M88" s="197">
        <v>0</v>
      </c>
      <c r="N88" s="197">
        <v>0</v>
      </c>
      <c r="O88" s="197">
        <v>0</v>
      </c>
      <c r="P88" s="197">
        <v>0</v>
      </c>
      <c r="Q88" s="197">
        <v>0</v>
      </c>
      <c r="R88" s="197">
        <v>0</v>
      </c>
      <c r="S88" s="197">
        <v>0</v>
      </c>
      <c r="T88" s="197">
        <v>0</v>
      </c>
      <c r="U88" s="197">
        <v>0</v>
      </c>
      <c r="V88" s="197">
        <v>0</v>
      </c>
      <c r="W88" s="197">
        <v>0</v>
      </c>
      <c r="X88" s="197">
        <v>0</v>
      </c>
      <c r="Y88" s="197">
        <v>0</v>
      </c>
      <c r="Z88" s="197">
        <v>0</v>
      </c>
      <c r="AA88" s="197">
        <v>0</v>
      </c>
      <c r="AB88" s="197">
        <v>0</v>
      </c>
      <c r="AC88" s="197">
        <v>0</v>
      </c>
      <c r="AD88" s="197">
        <v>1.49</v>
      </c>
      <c r="AE88" s="197">
        <v>0</v>
      </c>
      <c r="AF88" s="197">
        <v>0</v>
      </c>
      <c r="AG88" s="197">
        <v>33.67</v>
      </c>
      <c r="AH88" s="197">
        <v>0</v>
      </c>
      <c r="AI88" s="197">
        <v>16.52</v>
      </c>
      <c r="AJ88" s="197">
        <v>0</v>
      </c>
      <c r="AK88" s="197">
        <v>4.6399999999999997</v>
      </c>
      <c r="AL88" s="197">
        <v>0</v>
      </c>
      <c r="AM88" s="197">
        <v>0</v>
      </c>
      <c r="AN88" s="197">
        <v>0</v>
      </c>
      <c r="AO88" s="197">
        <v>89.38</v>
      </c>
      <c r="AP88" s="197">
        <v>0</v>
      </c>
      <c r="AQ88" s="197">
        <v>0</v>
      </c>
      <c r="AR88" s="197">
        <v>0</v>
      </c>
      <c r="AS88" s="197">
        <v>0</v>
      </c>
      <c r="AT88" s="197">
        <v>0</v>
      </c>
      <c r="AU88" s="197">
        <v>0</v>
      </c>
      <c r="AV88" s="197">
        <v>0</v>
      </c>
      <c r="AW88" s="197">
        <v>0</v>
      </c>
      <c r="AX88" s="197">
        <v>0</v>
      </c>
      <c r="AY88" s="197">
        <v>0</v>
      </c>
    </row>
    <row r="89" spans="1:51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0</v>
      </c>
      <c r="H89" s="197">
        <v>0</v>
      </c>
      <c r="I89" s="197">
        <v>0</v>
      </c>
      <c r="J89" s="197">
        <v>0</v>
      </c>
      <c r="K89" s="197">
        <v>0</v>
      </c>
      <c r="L89" s="197">
        <v>0</v>
      </c>
      <c r="M89" s="197">
        <v>0</v>
      </c>
      <c r="N89" s="197">
        <v>0</v>
      </c>
      <c r="O89" s="197">
        <v>0</v>
      </c>
      <c r="P89" s="197">
        <v>0</v>
      </c>
      <c r="Q89" s="197">
        <v>0</v>
      </c>
      <c r="R89" s="197">
        <v>0</v>
      </c>
      <c r="S89" s="197">
        <v>0</v>
      </c>
      <c r="T89" s="197">
        <v>0</v>
      </c>
      <c r="U89" s="197">
        <v>0</v>
      </c>
      <c r="V89" s="197">
        <v>0</v>
      </c>
      <c r="W89" s="197">
        <v>0</v>
      </c>
      <c r="X89" s="197">
        <v>0</v>
      </c>
      <c r="Y89" s="197">
        <v>0</v>
      </c>
      <c r="Z89" s="197">
        <v>0</v>
      </c>
      <c r="AA89" s="197">
        <v>0</v>
      </c>
      <c r="AB89" s="197">
        <v>0</v>
      </c>
      <c r="AC89" s="197">
        <v>0</v>
      </c>
      <c r="AD89" s="197">
        <v>1.49</v>
      </c>
      <c r="AE89" s="197">
        <v>0</v>
      </c>
      <c r="AF89" s="197">
        <v>0</v>
      </c>
      <c r="AG89" s="197">
        <v>33.67</v>
      </c>
      <c r="AH89" s="197">
        <v>0</v>
      </c>
      <c r="AI89" s="197">
        <v>16.52</v>
      </c>
      <c r="AJ89" s="197">
        <v>0</v>
      </c>
      <c r="AK89" s="197">
        <v>4.6399999999999997</v>
      </c>
      <c r="AL89" s="197">
        <v>0</v>
      </c>
      <c r="AM89" s="197">
        <v>0</v>
      </c>
      <c r="AN89" s="197">
        <v>0</v>
      </c>
      <c r="AO89" s="197">
        <v>89.38</v>
      </c>
      <c r="AP89" s="197">
        <v>0</v>
      </c>
      <c r="AQ89" s="197">
        <v>0</v>
      </c>
      <c r="AR89" s="197">
        <v>0</v>
      </c>
      <c r="AS89" s="197">
        <v>0</v>
      </c>
      <c r="AT89" s="197">
        <v>0</v>
      </c>
      <c r="AU89" s="197">
        <v>0</v>
      </c>
      <c r="AV89" s="197">
        <v>0</v>
      </c>
      <c r="AW89" s="197">
        <v>0</v>
      </c>
      <c r="AX89" s="197">
        <v>0</v>
      </c>
      <c r="AY89" s="197">
        <v>0</v>
      </c>
    </row>
    <row r="90" spans="1:51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0</v>
      </c>
      <c r="H90" s="197">
        <v>0</v>
      </c>
      <c r="I90" s="197">
        <v>0</v>
      </c>
      <c r="J90" s="197">
        <v>0</v>
      </c>
      <c r="K90" s="197">
        <v>0</v>
      </c>
      <c r="L90" s="197">
        <v>0</v>
      </c>
      <c r="M90" s="197">
        <v>0</v>
      </c>
      <c r="N90" s="197">
        <v>0</v>
      </c>
      <c r="O90" s="197">
        <v>0</v>
      </c>
      <c r="P90" s="197">
        <v>0</v>
      </c>
      <c r="Q90" s="197">
        <v>0</v>
      </c>
      <c r="R90" s="197">
        <v>0</v>
      </c>
      <c r="S90" s="197">
        <v>0</v>
      </c>
      <c r="T90" s="197">
        <v>0</v>
      </c>
      <c r="U90" s="197">
        <v>0</v>
      </c>
      <c r="V90" s="197">
        <v>0</v>
      </c>
      <c r="W90" s="197">
        <v>0</v>
      </c>
      <c r="X90" s="197">
        <v>0</v>
      </c>
      <c r="Y90" s="197">
        <v>0</v>
      </c>
      <c r="Z90" s="197">
        <v>0</v>
      </c>
      <c r="AA90" s="197">
        <v>0</v>
      </c>
      <c r="AB90" s="197">
        <v>0</v>
      </c>
      <c r="AC90" s="197">
        <v>0</v>
      </c>
      <c r="AD90" s="197">
        <v>1.49</v>
      </c>
      <c r="AE90" s="197">
        <v>0</v>
      </c>
      <c r="AF90" s="197">
        <v>0</v>
      </c>
      <c r="AG90" s="197">
        <v>33.67</v>
      </c>
      <c r="AH90" s="197">
        <v>0</v>
      </c>
      <c r="AI90" s="197">
        <v>16.52</v>
      </c>
      <c r="AJ90" s="197">
        <v>0</v>
      </c>
      <c r="AK90" s="197">
        <v>4.6399999999999997</v>
      </c>
      <c r="AL90" s="197">
        <v>0</v>
      </c>
      <c r="AM90" s="197">
        <v>0</v>
      </c>
      <c r="AN90" s="197">
        <v>0</v>
      </c>
      <c r="AO90" s="197">
        <v>89.38</v>
      </c>
      <c r="AP90" s="197">
        <v>0</v>
      </c>
      <c r="AQ90" s="197">
        <v>0</v>
      </c>
      <c r="AR90" s="197">
        <v>0</v>
      </c>
      <c r="AS90" s="197">
        <v>0</v>
      </c>
      <c r="AT90" s="197">
        <v>0</v>
      </c>
      <c r="AU90" s="197">
        <v>0</v>
      </c>
      <c r="AV90" s="197">
        <v>0</v>
      </c>
      <c r="AW90" s="197">
        <v>0</v>
      </c>
      <c r="AX90" s="197">
        <v>0</v>
      </c>
      <c r="AY90" s="197">
        <v>0</v>
      </c>
    </row>
    <row r="91" spans="1:51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0</v>
      </c>
      <c r="H91" s="197">
        <v>0</v>
      </c>
      <c r="I91" s="197">
        <v>0</v>
      </c>
      <c r="J91" s="197">
        <v>0</v>
      </c>
      <c r="K91" s="197">
        <v>0</v>
      </c>
      <c r="L91" s="197">
        <v>0</v>
      </c>
      <c r="M91" s="197">
        <v>0</v>
      </c>
      <c r="N91" s="197">
        <v>0</v>
      </c>
      <c r="O91" s="197">
        <v>0</v>
      </c>
      <c r="P91" s="197">
        <v>0</v>
      </c>
      <c r="Q91" s="197">
        <v>0</v>
      </c>
      <c r="R91" s="197">
        <v>0</v>
      </c>
      <c r="S91" s="197">
        <v>0</v>
      </c>
      <c r="T91" s="197">
        <v>0</v>
      </c>
      <c r="U91" s="197">
        <v>0</v>
      </c>
      <c r="V91" s="197">
        <v>0</v>
      </c>
      <c r="W91" s="197">
        <v>0</v>
      </c>
      <c r="X91" s="197">
        <v>0</v>
      </c>
      <c r="Y91" s="197">
        <v>0</v>
      </c>
      <c r="Z91" s="197">
        <v>0</v>
      </c>
      <c r="AA91" s="197">
        <v>0</v>
      </c>
      <c r="AB91" s="197">
        <v>0</v>
      </c>
      <c r="AC91" s="197">
        <v>0</v>
      </c>
      <c r="AD91" s="197">
        <v>1.49</v>
      </c>
      <c r="AE91" s="197">
        <v>0</v>
      </c>
      <c r="AF91" s="197">
        <v>0</v>
      </c>
      <c r="AG91" s="197">
        <v>32.92</v>
      </c>
      <c r="AH91" s="197">
        <v>0</v>
      </c>
      <c r="AI91" s="197">
        <v>16.52</v>
      </c>
      <c r="AJ91" s="197">
        <v>0</v>
      </c>
      <c r="AK91" s="197">
        <v>4.6399999999999997</v>
      </c>
      <c r="AL91" s="197">
        <v>0</v>
      </c>
      <c r="AM91" s="197">
        <v>0</v>
      </c>
      <c r="AN91" s="197">
        <v>0</v>
      </c>
      <c r="AO91" s="197">
        <v>89.38</v>
      </c>
      <c r="AP91" s="197">
        <v>0</v>
      </c>
      <c r="AQ91" s="197">
        <v>0</v>
      </c>
      <c r="AR91" s="197">
        <v>0</v>
      </c>
      <c r="AS91" s="197">
        <v>0</v>
      </c>
      <c r="AT91" s="197">
        <v>0</v>
      </c>
      <c r="AU91" s="197">
        <v>0</v>
      </c>
      <c r="AV91" s="197">
        <v>0</v>
      </c>
      <c r="AW91" s="197">
        <v>0</v>
      </c>
      <c r="AX91" s="197">
        <v>0</v>
      </c>
      <c r="AY91" s="197">
        <v>0</v>
      </c>
    </row>
    <row r="92" spans="1:51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0</v>
      </c>
      <c r="H92" s="197">
        <v>0</v>
      </c>
      <c r="I92" s="197">
        <v>0</v>
      </c>
      <c r="J92" s="197">
        <v>0</v>
      </c>
      <c r="K92" s="197">
        <v>0</v>
      </c>
      <c r="L92" s="197">
        <v>0</v>
      </c>
      <c r="M92" s="197">
        <v>0</v>
      </c>
      <c r="N92" s="197">
        <v>0</v>
      </c>
      <c r="O92" s="197">
        <v>0</v>
      </c>
      <c r="P92" s="197">
        <v>0</v>
      </c>
      <c r="Q92" s="197">
        <v>0</v>
      </c>
      <c r="R92" s="197">
        <v>0</v>
      </c>
      <c r="S92" s="197">
        <v>0</v>
      </c>
      <c r="T92" s="197">
        <v>0</v>
      </c>
      <c r="U92" s="197">
        <v>0</v>
      </c>
      <c r="V92" s="197">
        <v>0</v>
      </c>
      <c r="W92" s="197">
        <v>0</v>
      </c>
      <c r="X92" s="197">
        <v>0</v>
      </c>
      <c r="Y92" s="197">
        <v>0</v>
      </c>
      <c r="Z92" s="197">
        <v>0</v>
      </c>
      <c r="AA92" s="197">
        <v>0</v>
      </c>
      <c r="AB92" s="197">
        <v>0</v>
      </c>
      <c r="AC92" s="197">
        <v>0</v>
      </c>
      <c r="AD92" s="197">
        <v>1.49</v>
      </c>
      <c r="AE92" s="197">
        <v>0</v>
      </c>
      <c r="AF92" s="197">
        <v>0</v>
      </c>
      <c r="AG92" s="197">
        <v>32.92</v>
      </c>
      <c r="AH92" s="197">
        <v>0</v>
      </c>
      <c r="AI92" s="197">
        <v>16.52</v>
      </c>
      <c r="AJ92" s="197">
        <v>0</v>
      </c>
      <c r="AK92" s="197">
        <v>4.6399999999999997</v>
      </c>
      <c r="AL92" s="197">
        <v>0</v>
      </c>
      <c r="AM92" s="197">
        <v>0</v>
      </c>
      <c r="AN92" s="197">
        <v>0</v>
      </c>
      <c r="AO92" s="197">
        <v>89.38</v>
      </c>
      <c r="AP92" s="197">
        <v>0</v>
      </c>
      <c r="AQ92" s="197">
        <v>0</v>
      </c>
      <c r="AR92" s="197">
        <v>0</v>
      </c>
      <c r="AS92" s="197">
        <v>0</v>
      </c>
      <c r="AT92" s="197">
        <v>0</v>
      </c>
      <c r="AU92" s="197">
        <v>0</v>
      </c>
      <c r="AV92" s="197">
        <v>0</v>
      </c>
      <c r="AW92" s="197">
        <v>0</v>
      </c>
      <c r="AX92" s="197">
        <v>0</v>
      </c>
      <c r="AY92" s="197">
        <v>0</v>
      </c>
    </row>
    <row r="93" spans="1:51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0</v>
      </c>
      <c r="H93" s="197">
        <v>0</v>
      </c>
      <c r="I93" s="197">
        <v>0</v>
      </c>
      <c r="J93" s="197">
        <v>0</v>
      </c>
      <c r="K93" s="197">
        <v>0</v>
      </c>
      <c r="L93" s="197">
        <v>0</v>
      </c>
      <c r="M93" s="197">
        <v>0</v>
      </c>
      <c r="N93" s="197">
        <v>0</v>
      </c>
      <c r="O93" s="197">
        <v>0</v>
      </c>
      <c r="P93" s="197">
        <v>0</v>
      </c>
      <c r="Q93" s="197">
        <v>0</v>
      </c>
      <c r="R93" s="197">
        <v>0</v>
      </c>
      <c r="S93" s="197">
        <v>0</v>
      </c>
      <c r="T93" s="197">
        <v>0</v>
      </c>
      <c r="U93" s="197">
        <v>0</v>
      </c>
      <c r="V93" s="197">
        <v>0</v>
      </c>
      <c r="W93" s="197">
        <v>0</v>
      </c>
      <c r="X93" s="197">
        <v>0</v>
      </c>
      <c r="Y93" s="197">
        <v>0</v>
      </c>
      <c r="Z93" s="197">
        <v>0</v>
      </c>
      <c r="AA93" s="197">
        <v>0</v>
      </c>
      <c r="AB93" s="197">
        <v>0</v>
      </c>
      <c r="AC93" s="197">
        <v>0</v>
      </c>
      <c r="AD93" s="197">
        <v>1.49</v>
      </c>
      <c r="AE93" s="197">
        <v>0</v>
      </c>
      <c r="AF93" s="197">
        <v>0</v>
      </c>
      <c r="AG93" s="197">
        <v>32.92</v>
      </c>
      <c r="AH93" s="197">
        <v>0</v>
      </c>
      <c r="AI93" s="197">
        <v>16.52</v>
      </c>
      <c r="AJ93" s="197">
        <v>0</v>
      </c>
      <c r="AK93" s="197">
        <v>4.3499999999999996</v>
      </c>
      <c r="AL93" s="197">
        <v>0</v>
      </c>
      <c r="AM93" s="197">
        <v>0</v>
      </c>
      <c r="AN93" s="197">
        <v>0</v>
      </c>
      <c r="AO93" s="197">
        <v>89.38</v>
      </c>
      <c r="AP93" s="197">
        <v>0</v>
      </c>
      <c r="AQ93" s="197">
        <v>0</v>
      </c>
      <c r="AR93" s="197">
        <v>0</v>
      </c>
      <c r="AS93" s="197">
        <v>0</v>
      </c>
      <c r="AT93" s="197">
        <v>0</v>
      </c>
      <c r="AU93" s="197">
        <v>0</v>
      </c>
      <c r="AV93" s="197">
        <v>0</v>
      </c>
      <c r="AW93" s="197">
        <v>0</v>
      </c>
      <c r="AX93" s="197">
        <v>0</v>
      </c>
      <c r="AY93" s="197">
        <v>0</v>
      </c>
    </row>
    <row r="94" spans="1:51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0</v>
      </c>
      <c r="H94" s="197">
        <v>0</v>
      </c>
      <c r="I94" s="197">
        <v>0</v>
      </c>
      <c r="J94" s="197">
        <v>0</v>
      </c>
      <c r="K94" s="197">
        <v>0</v>
      </c>
      <c r="L94" s="197">
        <v>0</v>
      </c>
      <c r="M94" s="197">
        <v>0</v>
      </c>
      <c r="N94" s="197">
        <v>0</v>
      </c>
      <c r="O94" s="197">
        <v>0</v>
      </c>
      <c r="P94" s="197">
        <v>0</v>
      </c>
      <c r="Q94" s="197">
        <v>0</v>
      </c>
      <c r="R94" s="197">
        <v>0</v>
      </c>
      <c r="S94" s="197">
        <v>0</v>
      </c>
      <c r="T94" s="197">
        <v>0</v>
      </c>
      <c r="U94" s="197">
        <v>0</v>
      </c>
      <c r="V94" s="197">
        <v>0</v>
      </c>
      <c r="W94" s="197">
        <v>0</v>
      </c>
      <c r="X94" s="197">
        <v>0</v>
      </c>
      <c r="Y94" s="197">
        <v>0</v>
      </c>
      <c r="Z94" s="197">
        <v>0</v>
      </c>
      <c r="AA94" s="197">
        <v>0</v>
      </c>
      <c r="AB94" s="197">
        <v>0</v>
      </c>
      <c r="AC94" s="197">
        <v>0</v>
      </c>
      <c r="AD94" s="197">
        <v>1.49</v>
      </c>
      <c r="AE94" s="197">
        <v>0</v>
      </c>
      <c r="AF94" s="197">
        <v>0</v>
      </c>
      <c r="AG94" s="197">
        <v>32.92</v>
      </c>
      <c r="AH94" s="197">
        <v>0</v>
      </c>
      <c r="AI94" s="197">
        <v>16.52</v>
      </c>
      <c r="AJ94" s="197">
        <v>0</v>
      </c>
      <c r="AK94" s="197">
        <v>4.3499999999999996</v>
      </c>
      <c r="AL94" s="197">
        <v>0</v>
      </c>
      <c r="AM94" s="197">
        <v>0</v>
      </c>
      <c r="AN94" s="197">
        <v>0</v>
      </c>
      <c r="AO94" s="197">
        <v>89.38</v>
      </c>
      <c r="AP94" s="197">
        <v>0</v>
      </c>
      <c r="AQ94" s="197">
        <v>0</v>
      </c>
      <c r="AR94" s="197">
        <v>0</v>
      </c>
      <c r="AS94" s="197">
        <v>0</v>
      </c>
      <c r="AT94" s="197">
        <v>0</v>
      </c>
      <c r="AU94" s="197">
        <v>0</v>
      </c>
      <c r="AV94" s="197">
        <v>0</v>
      </c>
      <c r="AW94" s="197">
        <v>0</v>
      </c>
      <c r="AX94" s="197">
        <v>0</v>
      </c>
      <c r="AY94" s="197">
        <v>0</v>
      </c>
    </row>
    <row r="95" spans="1:51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0</v>
      </c>
      <c r="H95" s="197">
        <v>0</v>
      </c>
      <c r="I95" s="197">
        <v>0</v>
      </c>
      <c r="J95" s="197">
        <v>0</v>
      </c>
      <c r="K95" s="197">
        <v>0</v>
      </c>
      <c r="L95" s="197">
        <v>0</v>
      </c>
      <c r="M95" s="197">
        <v>0</v>
      </c>
      <c r="N95" s="197">
        <v>0</v>
      </c>
      <c r="O95" s="197">
        <v>0</v>
      </c>
      <c r="P95" s="197">
        <v>0</v>
      </c>
      <c r="Q95" s="197">
        <v>0</v>
      </c>
      <c r="R95" s="197">
        <v>0</v>
      </c>
      <c r="S95" s="197">
        <v>0</v>
      </c>
      <c r="T95" s="197">
        <v>0</v>
      </c>
      <c r="U95" s="197">
        <v>0</v>
      </c>
      <c r="V95" s="197">
        <v>0</v>
      </c>
      <c r="W95" s="197">
        <v>0</v>
      </c>
      <c r="X95" s="197">
        <v>0</v>
      </c>
      <c r="Y95" s="197">
        <v>0</v>
      </c>
      <c r="Z95" s="197">
        <v>0</v>
      </c>
      <c r="AA95" s="197">
        <v>0</v>
      </c>
      <c r="AB95" s="197">
        <v>0</v>
      </c>
      <c r="AC95" s="197">
        <v>0</v>
      </c>
      <c r="AD95" s="197">
        <v>1.49</v>
      </c>
      <c r="AE95" s="197">
        <v>0</v>
      </c>
      <c r="AF95" s="197">
        <v>0</v>
      </c>
      <c r="AG95" s="197">
        <v>32.92</v>
      </c>
      <c r="AH95" s="197">
        <v>0</v>
      </c>
      <c r="AI95" s="197">
        <v>16.52</v>
      </c>
      <c r="AJ95" s="197">
        <v>0</v>
      </c>
      <c r="AK95" s="197">
        <v>4.3499999999999996</v>
      </c>
      <c r="AL95" s="197">
        <v>0</v>
      </c>
      <c r="AM95" s="197">
        <v>0</v>
      </c>
      <c r="AN95" s="197">
        <v>0</v>
      </c>
      <c r="AO95" s="197">
        <v>89.38</v>
      </c>
      <c r="AP95" s="197">
        <v>0</v>
      </c>
      <c r="AQ95" s="197">
        <v>0</v>
      </c>
      <c r="AR95" s="197">
        <v>0</v>
      </c>
      <c r="AS95" s="197">
        <v>0</v>
      </c>
      <c r="AT95" s="197">
        <v>0</v>
      </c>
      <c r="AU95" s="197">
        <v>0</v>
      </c>
      <c r="AV95" s="197">
        <v>0</v>
      </c>
      <c r="AW95" s="197">
        <v>0</v>
      </c>
      <c r="AX95" s="197">
        <v>0</v>
      </c>
      <c r="AY95" s="197">
        <v>0</v>
      </c>
    </row>
    <row r="96" spans="1:51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0</v>
      </c>
      <c r="H96" s="197">
        <v>0</v>
      </c>
      <c r="I96" s="197">
        <v>0</v>
      </c>
      <c r="J96" s="197">
        <v>0</v>
      </c>
      <c r="K96" s="197">
        <v>0</v>
      </c>
      <c r="L96" s="197">
        <v>0</v>
      </c>
      <c r="M96" s="197">
        <v>0</v>
      </c>
      <c r="N96" s="197">
        <v>0</v>
      </c>
      <c r="O96" s="197">
        <v>0</v>
      </c>
      <c r="P96" s="197">
        <v>0</v>
      </c>
      <c r="Q96" s="197">
        <v>0</v>
      </c>
      <c r="R96" s="197">
        <v>0</v>
      </c>
      <c r="S96" s="197">
        <v>0</v>
      </c>
      <c r="T96" s="197">
        <v>0</v>
      </c>
      <c r="U96" s="197">
        <v>0</v>
      </c>
      <c r="V96" s="197">
        <v>0</v>
      </c>
      <c r="W96" s="197">
        <v>0</v>
      </c>
      <c r="X96" s="197">
        <v>0</v>
      </c>
      <c r="Y96" s="197">
        <v>0</v>
      </c>
      <c r="Z96" s="197">
        <v>0</v>
      </c>
      <c r="AA96" s="197">
        <v>0</v>
      </c>
      <c r="AB96" s="197">
        <v>0</v>
      </c>
      <c r="AC96" s="197">
        <v>0</v>
      </c>
      <c r="AD96" s="197">
        <v>1.49</v>
      </c>
      <c r="AE96" s="197">
        <v>0</v>
      </c>
      <c r="AF96" s="197">
        <v>0</v>
      </c>
      <c r="AG96" s="197">
        <v>32.92</v>
      </c>
      <c r="AH96" s="197">
        <v>0</v>
      </c>
      <c r="AI96" s="197">
        <v>16.52</v>
      </c>
      <c r="AJ96" s="197">
        <v>0</v>
      </c>
      <c r="AK96" s="197">
        <v>4.3499999999999996</v>
      </c>
      <c r="AL96" s="197">
        <v>0</v>
      </c>
      <c r="AM96" s="197">
        <v>0</v>
      </c>
      <c r="AN96" s="197">
        <v>0</v>
      </c>
      <c r="AO96" s="197">
        <v>89.38</v>
      </c>
      <c r="AP96" s="197">
        <v>0</v>
      </c>
      <c r="AQ96" s="197">
        <v>0</v>
      </c>
      <c r="AR96" s="197">
        <v>0</v>
      </c>
      <c r="AS96" s="197">
        <v>0</v>
      </c>
      <c r="AT96" s="197">
        <v>0</v>
      </c>
      <c r="AU96" s="197">
        <v>0</v>
      </c>
      <c r="AV96" s="197">
        <v>0</v>
      </c>
      <c r="AW96" s="197">
        <v>0</v>
      </c>
      <c r="AX96" s="197">
        <v>0</v>
      </c>
      <c r="AY96" s="197">
        <v>0</v>
      </c>
    </row>
    <row r="97" spans="1:51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0</v>
      </c>
      <c r="H97" s="197">
        <v>0</v>
      </c>
      <c r="I97" s="197">
        <v>0</v>
      </c>
      <c r="J97" s="197">
        <v>0</v>
      </c>
      <c r="K97" s="197">
        <v>0</v>
      </c>
      <c r="L97" s="197">
        <v>0</v>
      </c>
      <c r="M97" s="197">
        <v>0</v>
      </c>
      <c r="N97" s="197">
        <v>0</v>
      </c>
      <c r="O97" s="197">
        <v>0</v>
      </c>
      <c r="P97" s="197">
        <v>0</v>
      </c>
      <c r="Q97" s="197">
        <v>0</v>
      </c>
      <c r="R97" s="197">
        <v>0</v>
      </c>
      <c r="S97" s="197">
        <v>0</v>
      </c>
      <c r="T97" s="197">
        <v>0</v>
      </c>
      <c r="U97" s="197">
        <v>0</v>
      </c>
      <c r="V97" s="197">
        <v>0</v>
      </c>
      <c r="W97" s="197">
        <v>0</v>
      </c>
      <c r="X97" s="197">
        <v>0</v>
      </c>
      <c r="Y97" s="197">
        <v>0</v>
      </c>
      <c r="Z97" s="197">
        <v>0</v>
      </c>
      <c r="AA97" s="197">
        <v>0</v>
      </c>
      <c r="AB97" s="197">
        <v>0</v>
      </c>
      <c r="AC97" s="197">
        <v>0</v>
      </c>
      <c r="AD97" s="197">
        <v>1.49</v>
      </c>
      <c r="AE97" s="197">
        <v>0</v>
      </c>
      <c r="AF97" s="197">
        <v>0</v>
      </c>
      <c r="AG97" s="197">
        <v>32.92</v>
      </c>
      <c r="AH97" s="197">
        <v>0</v>
      </c>
      <c r="AI97" s="197">
        <v>16.52</v>
      </c>
      <c r="AJ97" s="197">
        <v>0</v>
      </c>
      <c r="AK97" s="197">
        <v>4.3499999999999996</v>
      </c>
      <c r="AL97" s="197">
        <v>0</v>
      </c>
      <c r="AM97" s="197">
        <v>0</v>
      </c>
      <c r="AN97" s="197">
        <v>0</v>
      </c>
      <c r="AO97" s="197">
        <v>89.38</v>
      </c>
      <c r="AP97" s="197">
        <v>0</v>
      </c>
      <c r="AQ97" s="197">
        <v>0</v>
      </c>
      <c r="AR97" s="197">
        <v>0</v>
      </c>
      <c r="AS97" s="197">
        <v>0</v>
      </c>
      <c r="AT97" s="197">
        <v>0</v>
      </c>
      <c r="AU97" s="197">
        <v>0</v>
      </c>
      <c r="AV97" s="197">
        <v>0</v>
      </c>
      <c r="AW97" s="197">
        <v>0</v>
      </c>
      <c r="AX97" s="197">
        <v>0</v>
      </c>
      <c r="AY97" s="197">
        <v>0</v>
      </c>
    </row>
    <row r="98" spans="1:51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0</v>
      </c>
      <c r="H98" s="197">
        <v>0</v>
      </c>
      <c r="I98" s="197">
        <v>0</v>
      </c>
      <c r="J98" s="197">
        <v>0</v>
      </c>
      <c r="K98" s="197">
        <v>0</v>
      </c>
      <c r="L98" s="197">
        <v>0</v>
      </c>
      <c r="M98" s="197">
        <v>0</v>
      </c>
      <c r="N98" s="197">
        <v>0</v>
      </c>
      <c r="O98" s="197">
        <v>0</v>
      </c>
      <c r="P98" s="197">
        <v>0</v>
      </c>
      <c r="Q98" s="197">
        <v>0</v>
      </c>
      <c r="R98" s="197">
        <v>0</v>
      </c>
      <c r="S98" s="197">
        <v>0</v>
      </c>
      <c r="T98" s="197">
        <v>0</v>
      </c>
      <c r="U98" s="197">
        <v>0</v>
      </c>
      <c r="V98" s="197">
        <v>0</v>
      </c>
      <c r="W98" s="197">
        <v>0</v>
      </c>
      <c r="X98" s="197">
        <v>0</v>
      </c>
      <c r="Y98" s="197">
        <v>0</v>
      </c>
      <c r="Z98" s="197">
        <v>0</v>
      </c>
      <c r="AA98" s="197">
        <v>0</v>
      </c>
      <c r="AB98" s="197">
        <v>0</v>
      </c>
      <c r="AC98" s="197">
        <v>0</v>
      </c>
      <c r="AD98" s="197">
        <v>1.49</v>
      </c>
      <c r="AE98" s="197">
        <v>0</v>
      </c>
      <c r="AF98" s="197">
        <v>0</v>
      </c>
      <c r="AG98" s="197">
        <v>32.92</v>
      </c>
      <c r="AH98" s="197">
        <v>0</v>
      </c>
      <c r="AI98" s="197">
        <v>16.52</v>
      </c>
      <c r="AJ98" s="197">
        <v>0</v>
      </c>
      <c r="AK98" s="197">
        <v>4.3499999999999996</v>
      </c>
      <c r="AL98" s="197">
        <v>0</v>
      </c>
      <c r="AM98" s="197">
        <v>0</v>
      </c>
      <c r="AN98" s="197">
        <v>0</v>
      </c>
      <c r="AO98" s="197">
        <v>89.38</v>
      </c>
      <c r="AP98" s="197">
        <v>0</v>
      </c>
      <c r="AQ98" s="197">
        <v>0</v>
      </c>
      <c r="AR98" s="197">
        <v>0</v>
      </c>
      <c r="AS98" s="197">
        <v>0</v>
      </c>
      <c r="AT98" s="197">
        <v>0</v>
      </c>
      <c r="AU98" s="197">
        <v>0</v>
      </c>
      <c r="AV98" s="197">
        <v>0</v>
      </c>
      <c r="AW98" s="197">
        <v>0</v>
      </c>
      <c r="AX98" s="197">
        <v>0</v>
      </c>
      <c r="AY98" s="197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1.3250000000000004E-3</v>
      </c>
      <c r="AD99">
        <f t="shared" si="0"/>
        <v>3.5759999999999979E-2</v>
      </c>
      <c r="AE99">
        <f t="shared" si="0"/>
        <v>0</v>
      </c>
      <c r="AF99">
        <f t="shared" si="0"/>
        <v>0</v>
      </c>
      <c r="AG99">
        <f t="shared" si="0"/>
        <v>0.81929000000000052</v>
      </c>
      <c r="AH99">
        <f t="shared" si="0"/>
        <v>0</v>
      </c>
      <c r="AI99">
        <f t="shared" si="0"/>
        <v>0.39647999999999967</v>
      </c>
      <c r="AJ99">
        <f t="shared" si="0"/>
        <v>0</v>
      </c>
      <c r="AK99">
        <f t="shared" si="0"/>
        <v>0.10675999999999999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2.1304800000000017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454</v>
      </c>
      <c r="AU1" t="s">
        <v>453</v>
      </c>
      <c r="AV1" t="s">
        <v>420</v>
      </c>
      <c r="AW1" t="s">
        <v>426</v>
      </c>
      <c r="AX1" t="s">
        <v>430</v>
      </c>
    </row>
    <row r="2" spans="1:51">
      <c r="A2" s="216"/>
    </row>
    <row r="3" spans="1:51">
      <c r="A3" t="s">
        <v>45</v>
      </c>
      <c r="B3" s="197">
        <v>0</v>
      </c>
      <c r="C3" s="197">
        <v>0</v>
      </c>
      <c r="D3" s="197">
        <v>12.24</v>
      </c>
      <c r="E3" s="197">
        <v>0</v>
      </c>
      <c r="F3" s="197">
        <v>0</v>
      </c>
      <c r="G3" s="197">
        <v>19.989999999999998</v>
      </c>
      <c r="H3" s="197">
        <v>0</v>
      </c>
      <c r="I3" s="197">
        <v>0</v>
      </c>
      <c r="J3" s="197">
        <v>25.72</v>
      </c>
      <c r="K3" s="197">
        <v>0.32</v>
      </c>
      <c r="L3" s="197">
        <v>205.82</v>
      </c>
      <c r="M3" s="197">
        <v>6.89</v>
      </c>
      <c r="N3" s="197">
        <v>0.8</v>
      </c>
      <c r="O3" s="197">
        <v>0</v>
      </c>
      <c r="P3" s="197">
        <v>1.07</v>
      </c>
      <c r="Q3" s="197">
        <v>0.21</v>
      </c>
      <c r="R3" s="197">
        <v>0.44</v>
      </c>
      <c r="S3" s="197">
        <v>0.27</v>
      </c>
      <c r="T3" s="197">
        <v>0</v>
      </c>
      <c r="U3" s="197">
        <v>1.8</v>
      </c>
      <c r="V3" s="197">
        <v>0.12</v>
      </c>
      <c r="W3" s="197">
        <v>4.04</v>
      </c>
      <c r="X3" s="197">
        <v>1.02</v>
      </c>
      <c r="Y3" s="197">
        <v>0</v>
      </c>
      <c r="Z3" s="197">
        <v>1.74</v>
      </c>
      <c r="AA3" s="197">
        <v>0.76</v>
      </c>
      <c r="AB3" s="197">
        <v>0</v>
      </c>
      <c r="AC3" s="197">
        <v>1.46</v>
      </c>
      <c r="AD3" s="197">
        <v>8.9</v>
      </c>
      <c r="AE3" s="197">
        <v>0</v>
      </c>
      <c r="AF3" s="197">
        <v>0</v>
      </c>
      <c r="AG3" s="197">
        <v>20.74</v>
      </c>
      <c r="AH3" s="197">
        <v>0</v>
      </c>
      <c r="AI3" s="197">
        <v>10.6</v>
      </c>
      <c r="AJ3" s="197">
        <v>0</v>
      </c>
      <c r="AK3" s="197">
        <v>0</v>
      </c>
      <c r="AL3" s="197">
        <v>0</v>
      </c>
      <c r="AM3" s="197">
        <v>0</v>
      </c>
      <c r="AN3" s="197">
        <v>0</v>
      </c>
      <c r="AO3" s="197">
        <v>266.45999999999998</v>
      </c>
      <c r="AP3" s="197">
        <v>0</v>
      </c>
      <c r="AQ3" s="197">
        <v>0</v>
      </c>
      <c r="AR3" s="197">
        <v>0</v>
      </c>
      <c r="AS3" s="197">
        <v>0</v>
      </c>
      <c r="AT3" s="197">
        <v>0</v>
      </c>
      <c r="AU3" s="197">
        <v>0</v>
      </c>
      <c r="AV3" s="197">
        <v>0</v>
      </c>
      <c r="AW3" s="197">
        <v>0</v>
      </c>
      <c r="AX3" s="197">
        <v>0</v>
      </c>
      <c r="AY3" s="197">
        <v>0</v>
      </c>
    </row>
    <row r="4" spans="1:51">
      <c r="A4" t="s">
        <v>46</v>
      </c>
      <c r="B4" s="197">
        <v>0</v>
      </c>
      <c r="C4" s="197">
        <v>0</v>
      </c>
      <c r="D4" s="197">
        <v>12.24</v>
      </c>
      <c r="E4" s="197">
        <v>0</v>
      </c>
      <c r="F4" s="197">
        <v>0</v>
      </c>
      <c r="G4" s="197">
        <v>19.989999999999998</v>
      </c>
      <c r="H4" s="197">
        <v>0</v>
      </c>
      <c r="I4" s="197">
        <v>0</v>
      </c>
      <c r="J4" s="197">
        <v>25.72</v>
      </c>
      <c r="K4" s="197">
        <v>0.32</v>
      </c>
      <c r="L4" s="197">
        <v>205.82</v>
      </c>
      <c r="M4" s="197">
        <v>6.89</v>
      </c>
      <c r="N4" s="197">
        <v>0.8</v>
      </c>
      <c r="O4" s="197">
        <v>0</v>
      </c>
      <c r="P4" s="197">
        <v>1.07</v>
      </c>
      <c r="Q4" s="197">
        <v>0.21</v>
      </c>
      <c r="R4" s="197">
        <v>0.44</v>
      </c>
      <c r="S4" s="197">
        <v>0.27</v>
      </c>
      <c r="T4" s="197">
        <v>0</v>
      </c>
      <c r="U4" s="197">
        <v>1.8</v>
      </c>
      <c r="V4" s="197">
        <v>0.12</v>
      </c>
      <c r="W4" s="197">
        <v>4.04</v>
      </c>
      <c r="X4" s="197">
        <v>1.02</v>
      </c>
      <c r="Y4" s="197">
        <v>0</v>
      </c>
      <c r="Z4" s="197">
        <v>1.74</v>
      </c>
      <c r="AA4" s="197">
        <v>0.76</v>
      </c>
      <c r="AB4" s="197">
        <v>0</v>
      </c>
      <c r="AC4" s="197">
        <v>1.46</v>
      </c>
      <c r="AD4" s="197">
        <v>8.9</v>
      </c>
      <c r="AE4" s="197">
        <v>0</v>
      </c>
      <c r="AF4" s="197">
        <v>0</v>
      </c>
      <c r="AG4" s="197">
        <v>20.74</v>
      </c>
      <c r="AH4" s="197">
        <v>0</v>
      </c>
      <c r="AI4" s="197">
        <v>10.6</v>
      </c>
      <c r="AJ4" s="197">
        <v>0</v>
      </c>
      <c r="AK4" s="197">
        <v>0</v>
      </c>
      <c r="AL4" s="197">
        <v>0</v>
      </c>
      <c r="AM4" s="197">
        <v>0</v>
      </c>
      <c r="AN4" s="197">
        <v>0</v>
      </c>
      <c r="AO4" s="197">
        <v>266.45999999999998</v>
      </c>
      <c r="AP4" s="197">
        <v>0</v>
      </c>
      <c r="AQ4" s="197">
        <v>0</v>
      </c>
      <c r="AR4" s="197">
        <v>0</v>
      </c>
      <c r="AS4" s="197">
        <v>0</v>
      </c>
      <c r="AT4" s="197">
        <v>0</v>
      </c>
      <c r="AU4" s="197">
        <v>0</v>
      </c>
      <c r="AV4" s="197">
        <v>0</v>
      </c>
      <c r="AW4" s="197">
        <v>0</v>
      </c>
      <c r="AX4" s="197">
        <v>0</v>
      </c>
      <c r="AY4" s="197">
        <v>0</v>
      </c>
    </row>
    <row r="5" spans="1:51">
      <c r="A5" t="s">
        <v>47</v>
      </c>
      <c r="B5" s="197">
        <v>0</v>
      </c>
      <c r="C5" s="197">
        <v>0</v>
      </c>
      <c r="D5" s="197">
        <v>12.24</v>
      </c>
      <c r="E5" s="197">
        <v>0</v>
      </c>
      <c r="F5" s="197">
        <v>0</v>
      </c>
      <c r="G5" s="197">
        <v>19.989999999999998</v>
      </c>
      <c r="H5" s="197">
        <v>0</v>
      </c>
      <c r="I5" s="197">
        <v>0</v>
      </c>
      <c r="J5" s="197">
        <v>25.72</v>
      </c>
      <c r="K5" s="197">
        <v>0.32</v>
      </c>
      <c r="L5" s="197">
        <v>205.82</v>
      </c>
      <c r="M5" s="197">
        <v>6.89</v>
      </c>
      <c r="N5" s="197">
        <v>0.8</v>
      </c>
      <c r="O5" s="197">
        <v>0</v>
      </c>
      <c r="P5" s="197">
        <v>1.07</v>
      </c>
      <c r="Q5" s="197">
        <v>0.21</v>
      </c>
      <c r="R5" s="197">
        <v>0.44</v>
      </c>
      <c r="S5" s="197">
        <v>0.27</v>
      </c>
      <c r="T5" s="197">
        <v>0</v>
      </c>
      <c r="U5" s="197">
        <v>1.8</v>
      </c>
      <c r="V5" s="197">
        <v>0.12</v>
      </c>
      <c r="W5" s="197">
        <v>4.04</v>
      </c>
      <c r="X5" s="197">
        <v>1.02</v>
      </c>
      <c r="Y5" s="197">
        <v>0</v>
      </c>
      <c r="Z5" s="197">
        <v>1.74</v>
      </c>
      <c r="AA5" s="197">
        <v>0.76</v>
      </c>
      <c r="AB5" s="197">
        <v>0</v>
      </c>
      <c r="AC5" s="197">
        <v>1.46</v>
      </c>
      <c r="AD5" s="197">
        <v>8.9</v>
      </c>
      <c r="AE5" s="197">
        <v>0</v>
      </c>
      <c r="AF5" s="197">
        <v>0</v>
      </c>
      <c r="AG5" s="197">
        <v>20.74</v>
      </c>
      <c r="AH5" s="197">
        <v>0</v>
      </c>
      <c r="AI5" s="197">
        <v>10.6</v>
      </c>
      <c r="AJ5" s="197">
        <v>0</v>
      </c>
      <c r="AK5" s="197">
        <v>0</v>
      </c>
      <c r="AL5" s="197">
        <v>0</v>
      </c>
      <c r="AM5" s="197">
        <v>0</v>
      </c>
      <c r="AN5" s="197">
        <v>0</v>
      </c>
      <c r="AO5" s="197">
        <v>266.45999999999998</v>
      </c>
      <c r="AP5" s="197">
        <v>0</v>
      </c>
      <c r="AQ5" s="197">
        <v>0</v>
      </c>
      <c r="AR5" s="197">
        <v>0</v>
      </c>
      <c r="AS5" s="197">
        <v>0</v>
      </c>
      <c r="AT5" s="197">
        <v>0</v>
      </c>
      <c r="AU5" s="197">
        <v>0</v>
      </c>
      <c r="AV5" s="197">
        <v>0</v>
      </c>
      <c r="AW5" s="197">
        <v>0</v>
      </c>
      <c r="AX5" s="197">
        <v>0</v>
      </c>
      <c r="AY5" s="197">
        <v>0</v>
      </c>
    </row>
    <row r="6" spans="1:51">
      <c r="A6" t="s">
        <v>48</v>
      </c>
      <c r="B6" s="197">
        <v>0</v>
      </c>
      <c r="C6" s="197">
        <v>0</v>
      </c>
      <c r="D6" s="197">
        <v>12.24</v>
      </c>
      <c r="E6" s="197">
        <v>0</v>
      </c>
      <c r="F6" s="197">
        <v>0</v>
      </c>
      <c r="G6" s="197">
        <v>19.989999999999998</v>
      </c>
      <c r="H6" s="197">
        <v>0</v>
      </c>
      <c r="I6" s="197">
        <v>0</v>
      </c>
      <c r="J6" s="197">
        <v>25.72</v>
      </c>
      <c r="K6" s="197">
        <v>0.32</v>
      </c>
      <c r="L6" s="197">
        <v>205.82</v>
      </c>
      <c r="M6" s="197">
        <v>6.89</v>
      </c>
      <c r="N6" s="197">
        <v>0.8</v>
      </c>
      <c r="O6" s="197">
        <v>0</v>
      </c>
      <c r="P6" s="197">
        <v>1.07</v>
      </c>
      <c r="Q6" s="197">
        <v>0.21</v>
      </c>
      <c r="R6" s="197">
        <v>0.44</v>
      </c>
      <c r="S6" s="197">
        <v>0.27</v>
      </c>
      <c r="T6" s="197">
        <v>0</v>
      </c>
      <c r="U6" s="197">
        <v>1.8</v>
      </c>
      <c r="V6" s="197">
        <v>0.12</v>
      </c>
      <c r="W6" s="197">
        <v>4.04</v>
      </c>
      <c r="X6" s="197">
        <v>1.02</v>
      </c>
      <c r="Y6" s="197">
        <v>0</v>
      </c>
      <c r="Z6" s="197">
        <v>1.74</v>
      </c>
      <c r="AA6" s="197">
        <v>0.76</v>
      </c>
      <c r="AB6" s="197">
        <v>0</v>
      </c>
      <c r="AC6" s="197">
        <v>1.46</v>
      </c>
      <c r="AD6" s="197">
        <v>8.9</v>
      </c>
      <c r="AE6" s="197">
        <v>0</v>
      </c>
      <c r="AF6" s="197">
        <v>0</v>
      </c>
      <c r="AG6" s="197">
        <v>20.74</v>
      </c>
      <c r="AH6" s="197">
        <v>0</v>
      </c>
      <c r="AI6" s="197">
        <v>10.6</v>
      </c>
      <c r="AJ6" s="197">
        <v>0</v>
      </c>
      <c r="AK6" s="197">
        <v>0</v>
      </c>
      <c r="AL6" s="197">
        <v>0</v>
      </c>
      <c r="AM6" s="197">
        <v>0</v>
      </c>
      <c r="AN6" s="197">
        <v>0</v>
      </c>
      <c r="AO6" s="197">
        <v>266.45999999999998</v>
      </c>
      <c r="AP6" s="197">
        <v>0</v>
      </c>
      <c r="AQ6" s="197">
        <v>0</v>
      </c>
      <c r="AR6" s="197">
        <v>0</v>
      </c>
      <c r="AS6" s="197">
        <v>0</v>
      </c>
      <c r="AT6" s="197">
        <v>0</v>
      </c>
      <c r="AU6" s="197">
        <v>0</v>
      </c>
      <c r="AV6" s="197">
        <v>0</v>
      </c>
      <c r="AW6" s="197">
        <v>0</v>
      </c>
      <c r="AX6" s="197">
        <v>0</v>
      </c>
      <c r="AY6" s="197">
        <v>0</v>
      </c>
    </row>
    <row r="7" spans="1:51">
      <c r="A7" t="s">
        <v>49</v>
      </c>
      <c r="B7" s="197">
        <v>0</v>
      </c>
      <c r="C7" s="197">
        <v>0</v>
      </c>
      <c r="D7" s="197">
        <v>12.24</v>
      </c>
      <c r="E7" s="197">
        <v>0</v>
      </c>
      <c r="F7" s="197">
        <v>0</v>
      </c>
      <c r="G7" s="197">
        <v>19.989999999999998</v>
      </c>
      <c r="H7" s="197">
        <v>0</v>
      </c>
      <c r="I7" s="197">
        <v>0</v>
      </c>
      <c r="J7" s="197">
        <v>25.72</v>
      </c>
      <c r="K7" s="197">
        <v>0.32</v>
      </c>
      <c r="L7" s="197">
        <v>205.82</v>
      </c>
      <c r="M7" s="197">
        <v>6.89</v>
      </c>
      <c r="N7" s="197">
        <v>0.8</v>
      </c>
      <c r="O7" s="197">
        <v>0</v>
      </c>
      <c r="P7" s="197">
        <v>1.07</v>
      </c>
      <c r="Q7" s="197">
        <v>0.21</v>
      </c>
      <c r="R7" s="197">
        <v>0.44</v>
      </c>
      <c r="S7" s="197">
        <v>0.27</v>
      </c>
      <c r="T7" s="197">
        <v>0</v>
      </c>
      <c r="U7" s="197">
        <v>1.8</v>
      </c>
      <c r="V7" s="197">
        <v>0.12</v>
      </c>
      <c r="W7" s="197">
        <v>4.04</v>
      </c>
      <c r="X7" s="197">
        <v>1.02</v>
      </c>
      <c r="Y7" s="197">
        <v>0</v>
      </c>
      <c r="Z7" s="197">
        <v>1.74</v>
      </c>
      <c r="AA7" s="197">
        <v>0.76</v>
      </c>
      <c r="AB7" s="197">
        <v>0</v>
      </c>
      <c r="AC7" s="197">
        <v>1.46</v>
      </c>
      <c r="AD7" s="197">
        <v>8.9</v>
      </c>
      <c r="AE7" s="197">
        <v>0</v>
      </c>
      <c r="AF7" s="197">
        <v>0</v>
      </c>
      <c r="AG7" s="197">
        <v>20.74</v>
      </c>
      <c r="AH7" s="197">
        <v>0</v>
      </c>
      <c r="AI7" s="197">
        <v>10.6</v>
      </c>
      <c r="AJ7" s="197">
        <v>0</v>
      </c>
      <c r="AK7" s="197">
        <v>0</v>
      </c>
      <c r="AL7" s="197">
        <v>0</v>
      </c>
      <c r="AM7" s="197">
        <v>0</v>
      </c>
      <c r="AN7" s="197">
        <v>0</v>
      </c>
      <c r="AO7" s="197">
        <v>266.45999999999998</v>
      </c>
      <c r="AP7" s="197">
        <v>0</v>
      </c>
      <c r="AQ7" s="197">
        <v>0</v>
      </c>
      <c r="AR7" s="197">
        <v>0</v>
      </c>
      <c r="AS7" s="197">
        <v>0</v>
      </c>
      <c r="AT7" s="197">
        <v>0</v>
      </c>
      <c r="AU7" s="197">
        <v>0</v>
      </c>
      <c r="AV7" s="197">
        <v>0</v>
      </c>
      <c r="AW7" s="197">
        <v>0</v>
      </c>
      <c r="AX7" s="197">
        <v>0</v>
      </c>
      <c r="AY7" s="197">
        <v>0</v>
      </c>
    </row>
    <row r="8" spans="1:51">
      <c r="A8" t="s">
        <v>50</v>
      </c>
      <c r="B8" s="197">
        <v>0</v>
      </c>
      <c r="C8" s="197">
        <v>0</v>
      </c>
      <c r="D8" s="197">
        <v>12.24</v>
      </c>
      <c r="E8" s="197">
        <v>0</v>
      </c>
      <c r="F8" s="197">
        <v>0</v>
      </c>
      <c r="G8" s="197">
        <v>19.989999999999998</v>
      </c>
      <c r="H8" s="197">
        <v>0</v>
      </c>
      <c r="I8" s="197">
        <v>0</v>
      </c>
      <c r="J8" s="197">
        <v>25.72</v>
      </c>
      <c r="K8" s="197">
        <v>0.32</v>
      </c>
      <c r="L8" s="197">
        <v>205.82</v>
      </c>
      <c r="M8" s="197">
        <v>6.89</v>
      </c>
      <c r="N8" s="197">
        <v>0.8</v>
      </c>
      <c r="O8" s="197">
        <v>0</v>
      </c>
      <c r="P8" s="197">
        <v>1.07</v>
      </c>
      <c r="Q8" s="197">
        <v>0.21</v>
      </c>
      <c r="R8" s="197">
        <v>0.44</v>
      </c>
      <c r="S8" s="197">
        <v>0.27</v>
      </c>
      <c r="T8" s="197">
        <v>0</v>
      </c>
      <c r="U8" s="197">
        <v>1.8</v>
      </c>
      <c r="V8" s="197">
        <v>0.12</v>
      </c>
      <c r="W8" s="197">
        <v>4.04</v>
      </c>
      <c r="X8" s="197">
        <v>1.02</v>
      </c>
      <c r="Y8" s="197">
        <v>0</v>
      </c>
      <c r="Z8" s="197">
        <v>1.74</v>
      </c>
      <c r="AA8" s="197">
        <v>0.76</v>
      </c>
      <c r="AB8" s="197">
        <v>0</v>
      </c>
      <c r="AC8" s="197">
        <v>1.46</v>
      </c>
      <c r="AD8" s="197">
        <v>8.9</v>
      </c>
      <c r="AE8" s="197">
        <v>0</v>
      </c>
      <c r="AF8" s="197">
        <v>0</v>
      </c>
      <c r="AG8" s="197">
        <v>20.55</v>
      </c>
      <c r="AH8" s="197">
        <v>0</v>
      </c>
      <c r="AI8" s="197">
        <v>10.6</v>
      </c>
      <c r="AJ8" s="197">
        <v>0</v>
      </c>
      <c r="AK8" s="197">
        <v>0</v>
      </c>
      <c r="AL8" s="197">
        <v>0</v>
      </c>
      <c r="AM8" s="197">
        <v>0</v>
      </c>
      <c r="AN8" s="197">
        <v>0</v>
      </c>
      <c r="AO8" s="197">
        <v>266.45999999999998</v>
      </c>
      <c r="AP8" s="197">
        <v>0</v>
      </c>
      <c r="AQ8" s="197">
        <v>0</v>
      </c>
      <c r="AR8" s="197">
        <v>0</v>
      </c>
      <c r="AS8" s="197">
        <v>0</v>
      </c>
      <c r="AT8" s="197">
        <v>0</v>
      </c>
      <c r="AU8" s="197">
        <v>0</v>
      </c>
      <c r="AV8" s="197">
        <v>0</v>
      </c>
      <c r="AW8" s="197">
        <v>0</v>
      </c>
      <c r="AX8" s="197">
        <v>0</v>
      </c>
      <c r="AY8" s="197">
        <v>0</v>
      </c>
    </row>
    <row r="9" spans="1:51">
      <c r="A9" t="s">
        <v>51</v>
      </c>
      <c r="B9" s="197">
        <v>0</v>
      </c>
      <c r="C9" s="197">
        <v>0</v>
      </c>
      <c r="D9" s="197">
        <v>12.24</v>
      </c>
      <c r="E9" s="197">
        <v>0</v>
      </c>
      <c r="F9" s="197">
        <v>0</v>
      </c>
      <c r="G9" s="197">
        <v>19.989999999999998</v>
      </c>
      <c r="H9" s="197">
        <v>0</v>
      </c>
      <c r="I9" s="197">
        <v>0</v>
      </c>
      <c r="J9" s="197">
        <v>25.72</v>
      </c>
      <c r="K9" s="197">
        <v>0.32</v>
      </c>
      <c r="L9" s="197">
        <v>205.82</v>
      </c>
      <c r="M9" s="197">
        <v>6.88</v>
      </c>
      <c r="N9" s="197">
        <v>0.8</v>
      </c>
      <c r="O9" s="197">
        <v>0</v>
      </c>
      <c r="P9" s="197">
        <v>1.07</v>
      </c>
      <c r="Q9" s="197">
        <v>0.21</v>
      </c>
      <c r="R9" s="197">
        <v>0.44</v>
      </c>
      <c r="S9" s="197">
        <v>0.27</v>
      </c>
      <c r="T9" s="197">
        <v>0</v>
      </c>
      <c r="U9" s="197">
        <v>1.8</v>
      </c>
      <c r="V9" s="197">
        <v>0.12</v>
      </c>
      <c r="W9" s="197">
        <v>4.04</v>
      </c>
      <c r="X9" s="197">
        <v>1.02</v>
      </c>
      <c r="Y9" s="197">
        <v>0</v>
      </c>
      <c r="Z9" s="197">
        <v>1.68</v>
      </c>
      <c r="AA9" s="197">
        <v>0.76</v>
      </c>
      <c r="AB9" s="197">
        <v>0</v>
      </c>
      <c r="AC9" s="197">
        <v>1.46</v>
      </c>
      <c r="AD9" s="197">
        <v>8.9</v>
      </c>
      <c r="AE9" s="197">
        <v>0</v>
      </c>
      <c r="AF9" s="197">
        <v>0</v>
      </c>
      <c r="AG9" s="197">
        <v>20.350000000000001</v>
      </c>
      <c r="AH9" s="197">
        <v>0</v>
      </c>
      <c r="AI9" s="197">
        <v>10.6</v>
      </c>
      <c r="AJ9" s="197">
        <v>0</v>
      </c>
      <c r="AK9" s="197">
        <v>0</v>
      </c>
      <c r="AL9" s="197">
        <v>0</v>
      </c>
      <c r="AM9" s="197">
        <v>0</v>
      </c>
      <c r="AN9" s="197">
        <v>0</v>
      </c>
      <c r="AO9" s="197">
        <v>266.45999999999998</v>
      </c>
      <c r="AP9" s="197">
        <v>0</v>
      </c>
      <c r="AQ9" s="197">
        <v>0</v>
      </c>
      <c r="AR9" s="197">
        <v>0</v>
      </c>
      <c r="AS9" s="197">
        <v>0</v>
      </c>
      <c r="AT9" s="197">
        <v>0</v>
      </c>
      <c r="AU9" s="197">
        <v>0</v>
      </c>
      <c r="AV9" s="197">
        <v>0</v>
      </c>
      <c r="AW9" s="197">
        <v>0</v>
      </c>
      <c r="AX9" s="197">
        <v>0</v>
      </c>
      <c r="AY9" s="197">
        <v>0</v>
      </c>
    </row>
    <row r="10" spans="1:51">
      <c r="A10" t="s">
        <v>52</v>
      </c>
      <c r="B10" s="197">
        <v>0</v>
      </c>
      <c r="C10" s="197">
        <v>0</v>
      </c>
      <c r="D10" s="197">
        <v>12.24</v>
      </c>
      <c r="E10" s="197">
        <v>0</v>
      </c>
      <c r="F10" s="197">
        <v>0</v>
      </c>
      <c r="G10" s="197">
        <v>19.989999999999998</v>
      </c>
      <c r="H10" s="197">
        <v>0</v>
      </c>
      <c r="I10" s="197">
        <v>0</v>
      </c>
      <c r="J10" s="197">
        <v>25.72</v>
      </c>
      <c r="K10" s="197">
        <v>0.32</v>
      </c>
      <c r="L10" s="197">
        <v>205.82</v>
      </c>
      <c r="M10" s="197">
        <v>6.88</v>
      </c>
      <c r="N10" s="197">
        <v>0.8</v>
      </c>
      <c r="O10" s="197">
        <v>0</v>
      </c>
      <c r="P10" s="197">
        <v>1.07</v>
      </c>
      <c r="Q10" s="197">
        <v>0.21</v>
      </c>
      <c r="R10" s="197">
        <v>0.44</v>
      </c>
      <c r="S10" s="197">
        <v>0.27</v>
      </c>
      <c r="T10" s="197">
        <v>0</v>
      </c>
      <c r="U10" s="197">
        <v>1.8</v>
      </c>
      <c r="V10" s="197">
        <v>0.12</v>
      </c>
      <c r="W10" s="197">
        <v>4.04</v>
      </c>
      <c r="X10" s="197">
        <v>1.02</v>
      </c>
      <c r="Y10" s="197">
        <v>0</v>
      </c>
      <c r="Z10" s="197">
        <v>1.68</v>
      </c>
      <c r="AA10" s="197">
        <v>0.76</v>
      </c>
      <c r="AB10" s="197">
        <v>0</v>
      </c>
      <c r="AC10" s="197">
        <v>1.46</v>
      </c>
      <c r="AD10" s="197">
        <v>8.9</v>
      </c>
      <c r="AE10" s="197">
        <v>0</v>
      </c>
      <c r="AF10" s="197">
        <v>0</v>
      </c>
      <c r="AG10" s="197">
        <v>20.350000000000001</v>
      </c>
      <c r="AH10" s="197">
        <v>0</v>
      </c>
      <c r="AI10" s="197">
        <v>10.6</v>
      </c>
      <c r="AJ10" s="197">
        <v>0</v>
      </c>
      <c r="AK10" s="197">
        <v>0</v>
      </c>
      <c r="AL10" s="197">
        <v>0</v>
      </c>
      <c r="AM10" s="197">
        <v>0</v>
      </c>
      <c r="AN10" s="197">
        <v>0</v>
      </c>
      <c r="AO10" s="197">
        <v>266.45999999999998</v>
      </c>
      <c r="AP10" s="197">
        <v>0</v>
      </c>
      <c r="AQ10" s="197">
        <v>0</v>
      </c>
      <c r="AR10" s="197">
        <v>0</v>
      </c>
      <c r="AS10" s="197">
        <v>0</v>
      </c>
      <c r="AT10" s="197">
        <v>0</v>
      </c>
      <c r="AU10" s="197">
        <v>0</v>
      </c>
      <c r="AV10" s="197">
        <v>0</v>
      </c>
      <c r="AW10" s="197">
        <v>0</v>
      </c>
      <c r="AX10" s="197">
        <v>0</v>
      </c>
      <c r="AY10" s="197">
        <v>0</v>
      </c>
    </row>
    <row r="11" spans="1:51">
      <c r="A11" t="s">
        <v>53</v>
      </c>
      <c r="B11" s="197">
        <v>0</v>
      </c>
      <c r="C11" s="197">
        <v>0</v>
      </c>
      <c r="D11" s="197">
        <v>12.24</v>
      </c>
      <c r="E11" s="197">
        <v>0</v>
      </c>
      <c r="F11" s="197">
        <v>0</v>
      </c>
      <c r="G11" s="197">
        <v>19.989999999999998</v>
      </c>
      <c r="H11" s="197">
        <v>0</v>
      </c>
      <c r="I11" s="197">
        <v>0</v>
      </c>
      <c r="J11" s="197">
        <v>25.72</v>
      </c>
      <c r="K11" s="197">
        <v>0.32</v>
      </c>
      <c r="L11" s="197">
        <v>207.62</v>
      </c>
      <c r="M11" s="197">
        <v>6.88</v>
      </c>
      <c r="N11" s="197">
        <v>0.8</v>
      </c>
      <c r="O11" s="197">
        <v>0</v>
      </c>
      <c r="P11" s="197">
        <v>1.07</v>
      </c>
      <c r="Q11" s="197">
        <v>6.13</v>
      </c>
      <c r="R11" s="197">
        <v>0.44</v>
      </c>
      <c r="S11" s="197">
        <v>8.1</v>
      </c>
      <c r="T11" s="197">
        <v>0</v>
      </c>
      <c r="U11" s="197">
        <v>1.8</v>
      </c>
      <c r="V11" s="197">
        <v>0.12</v>
      </c>
      <c r="W11" s="197">
        <v>4.04</v>
      </c>
      <c r="X11" s="197">
        <v>1.02</v>
      </c>
      <c r="Y11" s="197">
        <v>0</v>
      </c>
      <c r="Z11" s="197">
        <v>1.68</v>
      </c>
      <c r="AA11" s="197">
        <v>0.76</v>
      </c>
      <c r="AB11" s="197">
        <v>0</v>
      </c>
      <c r="AC11" s="197">
        <v>1.46</v>
      </c>
      <c r="AD11" s="197">
        <v>8.9</v>
      </c>
      <c r="AE11" s="197">
        <v>0</v>
      </c>
      <c r="AF11" s="197">
        <v>0</v>
      </c>
      <c r="AG11" s="197">
        <v>20.350000000000001</v>
      </c>
      <c r="AH11" s="197">
        <v>0</v>
      </c>
      <c r="AI11" s="197">
        <v>10.6</v>
      </c>
      <c r="AJ11" s="197">
        <v>0</v>
      </c>
      <c r="AK11" s="197">
        <v>21.99</v>
      </c>
      <c r="AL11" s="197">
        <v>0</v>
      </c>
      <c r="AM11" s="197">
        <v>0</v>
      </c>
      <c r="AN11" s="197">
        <v>0</v>
      </c>
      <c r="AO11" s="197">
        <v>266.45999999999998</v>
      </c>
      <c r="AP11" s="197">
        <v>0</v>
      </c>
      <c r="AQ11" s="197">
        <v>0</v>
      </c>
      <c r="AR11" s="197">
        <v>0</v>
      </c>
      <c r="AS11" s="197">
        <v>0</v>
      </c>
      <c r="AT11" s="197">
        <v>0</v>
      </c>
      <c r="AU11" s="197">
        <v>0</v>
      </c>
      <c r="AV11" s="197">
        <v>0</v>
      </c>
      <c r="AW11" s="197">
        <v>0</v>
      </c>
      <c r="AX11" s="197">
        <v>0</v>
      </c>
      <c r="AY11" s="197">
        <v>0</v>
      </c>
    </row>
    <row r="12" spans="1:51">
      <c r="A12" t="s">
        <v>54</v>
      </c>
      <c r="B12" s="197">
        <v>0</v>
      </c>
      <c r="C12" s="197">
        <v>0</v>
      </c>
      <c r="D12" s="197">
        <v>12.24</v>
      </c>
      <c r="E12" s="197">
        <v>0</v>
      </c>
      <c r="F12" s="197">
        <v>0</v>
      </c>
      <c r="G12" s="197">
        <v>19.989999999999998</v>
      </c>
      <c r="H12" s="197">
        <v>0</v>
      </c>
      <c r="I12" s="197">
        <v>0</v>
      </c>
      <c r="J12" s="197">
        <v>25.72</v>
      </c>
      <c r="K12" s="197">
        <v>0.32</v>
      </c>
      <c r="L12" s="197">
        <v>207.62</v>
      </c>
      <c r="M12" s="197">
        <v>6.88</v>
      </c>
      <c r="N12" s="197">
        <v>0.8</v>
      </c>
      <c r="O12" s="197">
        <v>0</v>
      </c>
      <c r="P12" s="197">
        <v>1.07</v>
      </c>
      <c r="Q12" s="197">
        <v>6.13</v>
      </c>
      <c r="R12" s="197">
        <v>0.44</v>
      </c>
      <c r="S12" s="197">
        <v>8.1</v>
      </c>
      <c r="T12" s="197">
        <v>0</v>
      </c>
      <c r="U12" s="197">
        <v>1.8</v>
      </c>
      <c r="V12" s="197">
        <v>0.12</v>
      </c>
      <c r="W12" s="197">
        <v>4.04</v>
      </c>
      <c r="X12" s="197">
        <v>1.02</v>
      </c>
      <c r="Y12" s="197">
        <v>0</v>
      </c>
      <c r="Z12" s="197">
        <v>1.68</v>
      </c>
      <c r="AA12" s="197">
        <v>0.76</v>
      </c>
      <c r="AB12" s="197">
        <v>0</v>
      </c>
      <c r="AC12" s="197">
        <v>1.46</v>
      </c>
      <c r="AD12" s="197">
        <v>8.9</v>
      </c>
      <c r="AE12" s="197">
        <v>0</v>
      </c>
      <c r="AF12" s="197">
        <v>0</v>
      </c>
      <c r="AG12" s="197">
        <v>20.350000000000001</v>
      </c>
      <c r="AH12" s="197">
        <v>0</v>
      </c>
      <c r="AI12" s="197">
        <v>10.6</v>
      </c>
      <c r="AJ12" s="197">
        <v>0</v>
      </c>
      <c r="AK12" s="197">
        <v>21.99</v>
      </c>
      <c r="AL12" s="197">
        <v>0</v>
      </c>
      <c r="AM12" s="197">
        <v>0</v>
      </c>
      <c r="AN12" s="197">
        <v>0</v>
      </c>
      <c r="AO12" s="197">
        <v>266.45999999999998</v>
      </c>
      <c r="AP12" s="197">
        <v>0</v>
      </c>
      <c r="AQ12" s="197">
        <v>0</v>
      </c>
      <c r="AR12" s="197">
        <v>0</v>
      </c>
      <c r="AS12" s="197">
        <v>0</v>
      </c>
      <c r="AT12" s="197">
        <v>0</v>
      </c>
      <c r="AU12" s="197">
        <v>0</v>
      </c>
      <c r="AV12" s="197">
        <v>0</v>
      </c>
      <c r="AW12" s="197">
        <v>0</v>
      </c>
      <c r="AX12" s="197">
        <v>0</v>
      </c>
      <c r="AY12" s="197">
        <v>0</v>
      </c>
    </row>
    <row r="13" spans="1:51">
      <c r="A13" t="s">
        <v>55</v>
      </c>
      <c r="B13" s="197">
        <v>0</v>
      </c>
      <c r="C13" s="197">
        <v>0</v>
      </c>
      <c r="D13" s="197">
        <v>12.24</v>
      </c>
      <c r="E13" s="197">
        <v>0</v>
      </c>
      <c r="F13" s="197">
        <v>0</v>
      </c>
      <c r="G13" s="197">
        <v>19.989999999999998</v>
      </c>
      <c r="H13" s="197">
        <v>0</v>
      </c>
      <c r="I13" s="197">
        <v>0</v>
      </c>
      <c r="J13" s="197">
        <v>25.72</v>
      </c>
      <c r="K13" s="197">
        <v>0.32</v>
      </c>
      <c r="L13" s="197">
        <v>206.47</v>
      </c>
      <c r="M13" s="197">
        <v>6.88</v>
      </c>
      <c r="N13" s="197">
        <v>0.8</v>
      </c>
      <c r="O13" s="197">
        <v>0</v>
      </c>
      <c r="P13" s="197">
        <v>1.07</v>
      </c>
      <c r="Q13" s="197">
        <v>0.21</v>
      </c>
      <c r="R13" s="197">
        <v>0.44</v>
      </c>
      <c r="S13" s="197">
        <v>0.4</v>
      </c>
      <c r="T13" s="197">
        <v>0</v>
      </c>
      <c r="U13" s="197">
        <v>1.8</v>
      </c>
      <c r="V13" s="197">
        <v>0.12</v>
      </c>
      <c r="W13" s="197">
        <v>4.04</v>
      </c>
      <c r="X13" s="197">
        <v>1.02</v>
      </c>
      <c r="Y13" s="197">
        <v>0</v>
      </c>
      <c r="Z13" s="197">
        <v>1.68</v>
      </c>
      <c r="AA13" s="197">
        <v>0.76</v>
      </c>
      <c r="AB13" s="197">
        <v>0</v>
      </c>
      <c r="AC13" s="197">
        <v>1.46</v>
      </c>
      <c r="AD13" s="197">
        <v>8.9</v>
      </c>
      <c r="AE13" s="197">
        <v>0</v>
      </c>
      <c r="AF13" s="197">
        <v>0</v>
      </c>
      <c r="AG13" s="197">
        <v>20.350000000000001</v>
      </c>
      <c r="AH13" s="197">
        <v>0</v>
      </c>
      <c r="AI13" s="197">
        <v>10.6</v>
      </c>
      <c r="AJ13" s="197">
        <v>0</v>
      </c>
      <c r="AK13" s="197">
        <v>19.61</v>
      </c>
      <c r="AL13" s="197">
        <v>0</v>
      </c>
      <c r="AM13" s="197">
        <v>0</v>
      </c>
      <c r="AN13" s="197">
        <v>0</v>
      </c>
      <c r="AO13" s="197">
        <v>266.45999999999998</v>
      </c>
      <c r="AP13" s="197">
        <v>0</v>
      </c>
      <c r="AQ13" s="197">
        <v>0</v>
      </c>
      <c r="AR13" s="197">
        <v>0</v>
      </c>
      <c r="AS13" s="197">
        <v>0</v>
      </c>
      <c r="AT13" s="197">
        <v>0</v>
      </c>
      <c r="AU13" s="197">
        <v>0</v>
      </c>
      <c r="AV13" s="197">
        <v>0</v>
      </c>
      <c r="AW13" s="197">
        <v>0</v>
      </c>
      <c r="AX13" s="197">
        <v>0</v>
      </c>
      <c r="AY13" s="197">
        <v>0</v>
      </c>
    </row>
    <row r="14" spans="1:51">
      <c r="A14" t="s">
        <v>56</v>
      </c>
      <c r="B14" s="197">
        <v>0</v>
      </c>
      <c r="C14" s="197">
        <v>0</v>
      </c>
      <c r="D14" s="197">
        <v>12.24</v>
      </c>
      <c r="E14" s="197">
        <v>0</v>
      </c>
      <c r="F14" s="197">
        <v>0</v>
      </c>
      <c r="G14" s="197">
        <v>19.989999999999998</v>
      </c>
      <c r="H14" s="197">
        <v>0</v>
      </c>
      <c r="I14" s="197">
        <v>0</v>
      </c>
      <c r="J14" s="197">
        <v>25.72</v>
      </c>
      <c r="K14" s="197">
        <v>0.32</v>
      </c>
      <c r="L14" s="197">
        <v>206.47</v>
      </c>
      <c r="M14" s="197">
        <v>6.88</v>
      </c>
      <c r="N14" s="197">
        <v>0.8</v>
      </c>
      <c r="O14" s="197">
        <v>0</v>
      </c>
      <c r="P14" s="197">
        <v>1.07</v>
      </c>
      <c r="Q14" s="197">
        <v>0.21</v>
      </c>
      <c r="R14" s="197">
        <v>0.44</v>
      </c>
      <c r="S14" s="197">
        <v>0.27</v>
      </c>
      <c r="T14" s="197">
        <v>0</v>
      </c>
      <c r="U14" s="197">
        <v>1.8</v>
      </c>
      <c r="V14" s="197">
        <v>0.12</v>
      </c>
      <c r="W14" s="197">
        <v>4.04</v>
      </c>
      <c r="X14" s="197">
        <v>1.02</v>
      </c>
      <c r="Y14" s="197">
        <v>0</v>
      </c>
      <c r="Z14" s="197">
        <v>1.68</v>
      </c>
      <c r="AA14" s="197">
        <v>0.76</v>
      </c>
      <c r="AB14" s="197">
        <v>0</v>
      </c>
      <c r="AC14" s="197">
        <v>1.46</v>
      </c>
      <c r="AD14" s="197">
        <v>8.9</v>
      </c>
      <c r="AE14" s="197">
        <v>0</v>
      </c>
      <c r="AF14" s="197">
        <v>0</v>
      </c>
      <c r="AG14" s="197">
        <v>20.350000000000001</v>
      </c>
      <c r="AH14" s="197">
        <v>0</v>
      </c>
      <c r="AI14" s="197">
        <v>10.6</v>
      </c>
      <c r="AJ14" s="197">
        <v>0</v>
      </c>
      <c r="AK14" s="197">
        <v>19.61</v>
      </c>
      <c r="AL14" s="197">
        <v>0</v>
      </c>
      <c r="AM14" s="197">
        <v>0</v>
      </c>
      <c r="AN14" s="197">
        <v>0</v>
      </c>
      <c r="AO14" s="197">
        <v>266.45999999999998</v>
      </c>
      <c r="AP14" s="197">
        <v>0</v>
      </c>
      <c r="AQ14" s="197">
        <v>0</v>
      </c>
      <c r="AR14" s="197">
        <v>0</v>
      </c>
      <c r="AS14" s="197">
        <v>0</v>
      </c>
      <c r="AT14" s="197">
        <v>0</v>
      </c>
      <c r="AU14" s="197">
        <v>0</v>
      </c>
      <c r="AV14" s="197">
        <v>0</v>
      </c>
      <c r="AW14" s="197">
        <v>0</v>
      </c>
      <c r="AX14" s="197">
        <v>0</v>
      </c>
      <c r="AY14" s="197">
        <v>0</v>
      </c>
    </row>
    <row r="15" spans="1:51">
      <c r="A15" t="s">
        <v>57</v>
      </c>
      <c r="B15" s="197">
        <v>0</v>
      </c>
      <c r="C15" s="197">
        <v>0</v>
      </c>
      <c r="D15" s="197">
        <v>12.24</v>
      </c>
      <c r="E15" s="197">
        <v>0</v>
      </c>
      <c r="F15" s="197">
        <v>0</v>
      </c>
      <c r="G15" s="197">
        <v>19.989999999999998</v>
      </c>
      <c r="H15" s="197">
        <v>0</v>
      </c>
      <c r="I15" s="197">
        <v>0</v>
      </c>
      <c r="J15" s="197">
        <v>25.72</v>
      </c>
      <c r="K15" s="197">
        <v>0.32</v>
      </c>
      <c r="L15" s="197">
        <v>195.85</v>
      </c>
      <c r="M15" s="197">
        <v>6.88</v>
      </c>
      <c r="N15" s="197">
        <v>0.8</v>
      </c>
      <c r="O15" s="197">
        <v>0</v>
      </c>
      <c r="P15" s="197">
        <v>1.07</v>
      </c>
      <c r="Q15" s="197">
        <v>3.23</v>
      </c>
      <c r="R15" s="197">
        <v>0.44</v>
      </c>
      <c r="S15" s="197">
        <v>4.2300000000000004</v>
      </c>
      <c r="T15" s="197">
        <v>0</v>
      </c>
      <c r="U15" s="197">
        <v>1.8</v>
      </c>
      <c r="V15" s="197">
        <v>0.12</v>
      </c>
      <c r="W15" s="197">
        <v>4.04</v>
      </c>
      <c r="X15" s="197">
        <v>1.02</v>
      </c>
      <c r="Y15" s="197">
        <v>0</v>
      </c>
      <c r="Z15" s="197">
        <v>1.68</v>
      </c>
      <c r="AA15" s="197">
        <v>0.76</v>
      </c>
      <c r="AB15" s="197">
        <v>0</v>
      </c>
      <c r="AC15" s="197">
        <v>1.26</v>
      </c>
      <c r="AD15" s="197">
        <v>8.9</v>
      </c>
      <c r="AE15" s="197">
        <v>0</v>
      </c>
      <c r="AF15" s="197">
        <v>0</v>
      </c>
      <c r="AG15" s="197">
        <v>20.350000000000001</v>
      </c>
      <c r="AH15" s="197">
        <v>0</v>
      </c>
      <c r="AI15" s="197">
        <v>10.6</v>
      </c>
      <c r="AJ15" s="197">
        <v>0</v>
      </c>
      <c r="AK15" s="197">
        <v>19.61</v>
      </c>
      <c r="AL15" s="197">
        <v>0</v>
      </c>
      <c r="AM15" s="197">
        <v>0</v>
      </c>
      <c r="AN15" s="197">
        <v>0</v>
      </c>
      <c r="AO15" s="197">
        <v>266.45999999999998</v>
      </c>
      <c r="AP15" s="197">
        <v>0</v>
      </c>
      <c r="AQ15" s="197">
        <v>0</v>
      </c>
      <c r="AR15" s="197">
        <v>0</v>
      </c>
      <c r="AS15" s="197">
        <v>0</v>
      </c>
      <c r="AT15" s="197">
        <v>0</v>
      </c>
      <c r="AU15" s="197">
        <v>0</v>
      </c>
      <c r="AV15" s="197">
        <v>0</v>
      </c>
      <c r="AW15" s="197">
        <v>0</v>
      </c>
      <c r="AX15" s="197">
        <v>0</v>
      </c>
      <c r="AY15" s="197">
        <v>0</v>
      </c>
    </row>
    <row r="16" spans="1:51">
      <c r="A16" t="s">
        <v>58</v>
      </c>
      <c r="B16" s="197">
        <v>0</v>
      </c>
      <c r="C16" s="197">
        <v>0</v>
      </c>
      <c r="D16" s="197">
        <v>12.24</v>
      </c>
      <c r="E16" s="197">
        <v>0</v>
      </c>
      <c r="F16" s="197">
        <v>0</v>
      </c>
      <c r="G16" s="197">
        <v>19.989999999999998</v>
      </c>
      <c r="H16" s="197">
        <v>0</v>
      </c>
      <c r="I16" s="197">
        <v>0</v>
      </c>
      <c r="J16" s="197">
        <v>25.72</v>
      </c>
      <c r="K16" s="197">
        <v>0.32</v>
      </c>
      <c r="L16" s="197">
        <v>195.85</v>
      </c>
      <c r="M16" s="197">
        <v>6.88</v>
      </c>
      <c r="N16" s="197">
        <v>0.8</v>
      </c>
      <c r="O16" s="197">
        <v>0</v>
      </c>
      <c r="P16" s="197">
        <v>1.07</v>
      </c>
      <c r="Q16" s="197">
        <v>3.23</v>
      </c>
      <c r="R16" s="197">
        <v>0.44</v>
      </c>
      <c r="S16" s="197">
        <v>4.2300000000000004</v>
      </c>
      <c r="T16" s="197">
        <v>0</v>
      </c>
      <c r="U16" s="197">
        <v>1.8</v>
      </c>
      <c r="V16" s="197">
        <v>0.12</v>
      </c>
      <c r="W16" s="197">
        <v>4.04</v>
      </c>
      <c r="X16" s="197">
        <v>1.02</v>
      </c>
      <c r="Y16" s="197">
        <v>0</v>
      </c>
      <c r="Z16" s="197">
        <v>1.68</v>
      </c>
      <c r="AA16" s="197">
        <v>0.76</v>
      </c>
      <c r="AB16" s="197">
        <v>0</v>
      </c>
      <c r="AC16" s="197">
        <v>1.26</v>
      </c>
      <c r="AD16" s="197">
        <v>8.9</v>
      </c>
      <c r="AE16" s="197">
        <v>0</v>
      </c>
      <c r="AF16" s="197">
        <v>0</v>
      </c>
      <c r="AG16" s="197">
        <v>20.350000000000001</v>
      </c>
      <c r="AH16" s="197">
        <v>0</v>
      </c>
      <c r="AI16" s="197">
        <v>10.6</v>
      </c>
      <c r="AJ16" s="197">
        <v>0</v>
      </c>
      <c r="AK16" s="197">
        <v>19.61</v>
      </c>
      <c r="AL16" s="197">
        <v>0</v>
      </c>
      <c r="AM16" s="197">
        <v>0</v>
      </c>
      <c r="AN16" s="197">
        <v>0</v>
      </c>
      <c r="AO16" s="197">
        <v>266.45999999999998</v>
      </c>
      <c r="AP16" s="197">
        <v>0</v>
      </c>
      <c r="AQ16" s="197">
        <v>0</v>
      </c>
      <c r="AR16" s="197">
        <v>0</v>
      </c>
      <c r="AS16" s="197">
        <v>0</v>
      </c>
      <c r="AT16" s="197">
        <v>0</v>
      </c>
      <c r="AU16" s="197">
        <v>0</v>
      </c>
      <c r="AV16" s="197">
        <v>0</v>
      </c>
      <c r="AW16" s="197">
        <v>0</v>
      </c>
      <c r="AX16" s="197">
        <v>0</v>
      </c>
      <c r="AY16" s="197">
        <v>0</v>
      </c>
    </row>
    <row r="17" spans="1:51">
      <c r="A17" t="s">
        <v>59</v>
      </c>
      <c r="B17" s="197">
        <v>0</v>
      </c>
      <c r="C17" s="197">
        <v>0</v>
      </c>
      <c r="D17" s="197">
        <v>12.24</v>
      </c>
      <c r="E17" s="197">
        <v>0</v>
      </c>
      <c r="F17" s="197">
        <v>0</v>
      </c>
      <c r="G17" s="197">
        <v>19.989999999999998</v>
      </c>
      <c r="H17" s="197">
        <v>0</v>
      </c>
      <c r="I17" s="197">
        <v>0</v>
      </c>
      <c r="J17" s="197">
        <v>25.72</v>
      </c>
      <c r="K17" s="197">
        <v>0.32</v>
      </c>
      <c r="L17" s="197">
        <v>306.45999999999998</v>
      </c>
      <c r="M17" s="197">
        <v>6.88</v>
      </c>
      <c r="N17" s="197">
        <v>0.8</v>
      </c>
      <c r="O17" s="197">
        <v>0</v>
      </c>
      <c r="P17" s="197">
        <v>1.07</v>
      </c>
      <c r="Q17" s="197">
        <v>3.23</v>
      </c>
      <c r="R17" s="197">
        <v>0.44</v>
      </c>
      <c r="S17" s="197">
        <v>4.2300000000000004</v>
      </c>
      <c r="T17" s="197">
        <v>0</v>
      </c>
      <c r="U17" s="197">
        <v>1.8</v>
      </c>
      <c r="V17" s="197">
        <v>0.12</v>
      </c>
      <c r="W17" s="197">
        <v>4.04</v>
      </c>
      <c r="X17" s="197">
        <v>1.02</v>
      </c>
      <c r="Y17" s="197">
        <v>0</v>
      </c>
      <c r="Z17" s="197">
        <v>1.68</v>
      </c>
      <c r="AA17" s="197">
        <v>0.76</v>
      </c>
      <c r="AB17" s="197">
        <v>0</v>
      </c>
      <c r="AC17" s="197">
        <v>1.26</v>
      </c>
      <c r="AD17" s="197">
        <v>8.9</v>
      </c>
      <c r="AE17" s="197">
        <v>0</v>
      </c>
      <c r="AF17" s="197">
        <v>0</v>
      </c>
      <c r="AG17" s="197">
        <v>20.350000000000001</v>
      </c>
      <c r="AH17" s="197">
        <v>0</v>
      </c>
      <c r="AI17" s="197">
        <v>10.6</v>
      </c>
      <c r="AJ17" s="197">
        <v>0</v>
      </c>
      <c r="AK17" s="197">
        <v>19.61</v>
      </c>
      <c r="AL17" s="197">
        <v>0</v>
      </c>
      <c r="AM17" s="197">
        <v>0</v>
      </c>
      <c r="AN17" s="197">
        <v>0</v>
      </c>
      <c r="AO17" s="197">
        <v>266.45999999999998</v>
      </c>
      <c r="AP17" s="197">
        <v>0</v>
      </c>
      <c r="AQ17" s="197">
        <v>0</v>
      </c>
      <c r="AR17" s="197">
        <v>0</v>
      </c>
      <c r="AS17" s="197">
        <v>0</v>
      </c>
      <c r="AT17" s="197">
        <v>0</v>
      </c>
      <c r="AU17" s="197">
        <v>0</v>
      </c>
      <c r="AV17" s="197">
        <v>0</v>
      </c>
      <c r="AW17" s="197">
        <v>0</v>
      </c>
      <c r="AX17" s="197">
        <v>0</v>
      </c>
      <c r="AY17" s="197">
        <v>0</v>
      </c>
    </row>
    <row r="18" spans="1:51">
      <c r="A18" t="s">
        <v>60</v>
      </c>
      <c r="B18" s="197">
        <v>0</v>
      </c>
      <c r="C18" s="197">
        <v>0</v>
      </c>
      <c r="D18" s="197">
        <v>12.24</v>
      </c>
      <c r="E18" s="197">
        <v>0</v>
      </c>
      <c r="F18" s="197">
        <v>0</v>
      </c>
      <c r="G18" s="197">
        <v>19.989999999999998</v>
      </c>
      <c r="H18" s="197">
        <v>0</v>
      </c>
      <c r="I18" s="197">
        <v>0</v>
      </c>
      <c r="J18" s="197">
        <v>25.72</v>
      </c>
      <c r="K18" s="197">
        <v>0.32</v>
      </c>
      <c r="L18" s="197">
        <v>346.6</v>
      </c>
      <c r="M18" s="197">
        <v>6.88</v>
      </c>
      <c r="N18" s="197">
        <v>0.8</v>
      </c>
      <c r="O18" s="197">
        <v>0</v>
      </c>
      <c r="P18" s="197">
        <v>1.07</v>
      </c>
      <c r="Q18" s="197">
        <v>3.23</v>
      </c>
      <c r="R18" s="197">
        <v>0.44</v>
      </c>
      <c r="S18" s="197">
        <v>4.2300000000000004</v>
      </c>
      <c r="T18" s="197">
        <v>0</v>
      </c>
      <c r="U18" s="197">
        <v>1.8</v>
      </c>
      <c r="V18" s="197">
        <v>0.12</v>
      </c>
      <c r="W18" s="197">
        <v>4.04</v>
      </c>
      <c r="X18" s="197">
        <v>1.02</v>
      </c>
      <c r="Y18" s="197">
        <v>0</v>
      </c>
      <c r="Z18" s="197">
        <v>1.68</v>
      </c>
      <c r="AA18" s="197">
        <v>0.76</v>
      </c>
      <c r="AB18" s="197">
        <v>0</v>
      </c>
      <c r="AC18" s="197">
        <v>1.26</v>
      </c>
      <c r="AD18" s="197">
        <v>8.9</v>
      </c>
      <c r="AE18" s="197">
        <v>0</v>
      </c>
      <c r="AF18" s="197">
        <v>0</v>
      </c>
      <c r="AG18" s="197">
        <v>20.350000000000001</v>
      </c>
      <c r="AH18" s="197">
        <v>0</v>
      </c>
      <c r="AI18" s="197">
        <v>10.6</v>
      </c>
      <c r="AJ18" s="197">
        <v>0</v>
      </c>
      <c r="AK18" s="197">
        <v>19.61</v>
      </c>
      <c r="AL18" s="197">
        <v>0</v>
      </c>
      <c r="AM18" s="197">
        <v>0</v>
      </c>
      <c r="AN18" s="197">
        <v>0</v>
      </c>
      <c r="AO18" s="197">
        <v>266.45999999999998</v>
      </c>
      <c r="AP18" s="197">
        <v>0</v>
      </c>
      <c r="AQ18" s="197">
        <v>0</v>
      </c>
      <c r="AR18" s="197">
        <v>0</v>
      </c>
      <c r="AS18" s="197">
        <v>0</v>
      </c>
      <c r="AT18" s="197">
        <v>0</v>
      </c>
      <c r="AU18" s="197">
        <v>0</v>
      </c>
      <c r="AV18" s="197">
        <v>0</v>
      </c>
      <c r="AW18" s="197">
        <v>0</v>
      </c>
      <c r="AX18" s="197">
        <v>0</v>
      </c>
      <c r="AY18" s="197">
        <v>0</v>
      </c>
    </row>
    <row r="19" spans="1:51">
      <c r="A19" t="s">
        <v>61</v>
      </c>
      <c r="B19" s="197">
        <v>0</v>
      </c>
      <c r="C19" s="197">
        <v>0</v>
      </c>
      <c r="D19" s="197">
        <v>12.24</v>
      </c>
      <c r="E19" s="197">
        <v>0</v>
      </c>
      <c r="F19" s="197">
        <v>0</v>
      </c>
      <c r="G19" s="197">
        <v>19.989999999999998</v>
      </c>
      <c r="H19" s="197">
        <v>0</v>
      </c>
      <c r="I19" s="197">
        <v>0</v>
      </c>
      <c r="J19" s="197">
        <v>25.72</v>
      </c>
      <c r="K19" s="197">
        <v>0.32</v>
      </c>
      <c r="L19" s="197">
        <v>346.6</v>
      </c>
      <c r="M19" s="197">
        <v>6.88</v>
      </c>
      <c r="N19" s="197">
        <v>0.8</v>
      </c>
      <c r="O19" s="197">
        <v>0</v>
      </c>
      <c r="P19" s="197">
        <v>1.07</v>
      </c>
      <c r="Q19" s="197">
        <v>3.23</v>
      </c>
      <c r="R19" s="197">
        <v>0.44</v>
      </c>
      <c r="S19" s="197">
        <v>4.2300000000000004</v>
      </c>
      <c r="T19" s="197">
        <v>0</v>
      </c>
      <c r="U19" s="197">
        <v>1.8</v>
      </c>
      <c r="V19" s="197">
        <v>0.12</v>
      </c>
      <c r="W19" s="197">
        <v>4.04</v>
      </c>
      <c r="X19" s="197">
        <v>1.02</v>
      </c>
      <c r="Y19" s="197">
        <v>0</v>
      </c>
      <c r="Z19" s="197">
        <v>1.68</v>
      </c>
      <c r="AA19" s="197">
        <v>0.76</v>
      </c>
      <c r="AB19" s="197">
        <v>0</v>
      </c>
      <c r="AC19" s="197">
        <v>1.26</v>
      </c>
      <c r="AD19" s="197">
        <v>8.9</v>
      </c>
      <c r="AE19" s="197">
        <v>0</v>
      </c>
      <c r="AF19" s="197">
        <v>0</v>
      </c>
      <c r="AG19" s="197">
        <v>20.350000000000001</v>
      </c>
      <c r="AH19" s="197">
        <v>0</v>
      </c>
      <c r="AI19" s="197">
        <v>10.6</v>
      </c>
      <c r="AJ19" s="197">
        <v>0</v>
      </c>
      <c r="AK19" s="197">
        <v>19.61</v>
      </c>
      <c r="AL19" s="197">
        <v>0</v>
      </c>
      <c r="AM19" s="197">
        <v>0</v>
      </c>
      <c r="AN19" s="197">
        <v>0</v>
      </c>
      <c r="AO19" s="197">
        <v>266.45999999999998</v>
      </c>
      <c r="AP19" s="197">
        <v>0</v>
      </c>
      <c r="AQ19" s="197">
        <v>0</v>
      </c>
      <c r="AR19" s="197">
        <v>0</v>
      </c>
      <c r="AS19" s="197">
        <v>0</v>
      </c>
      <c r="AT19" s="197">
        <v>0</v>
      </c>
      <c r="AU19" s="197">
        <v>0</v>
      </c>
      <c r="AV19" s="197">
        <v>0</v>
      </c>
      <c r="AW19" s="197">
        <v>0</v>
      </c>
      <c r="AX19" s="197">
        <v>0</v>
      </c>
      <c r="AY19" s="197">
        <v>0</v>
      </c>
    </row>
    <row r="20" spans="1:51">
      <c r="A20" t="s">
        <v>62</v>
      </c>
      <c r="B20" s="197">
        <v>0</v>
      </c>
      <c r="C20" s="197">
        <v>0</v>
      </c>
      <c r="D20" s="197">
        <v>12.24</v>
      </c>
      <c r="E20" s="197">
        <v>0</v>
      </c>
      <c r="F20" s="197">
        <v>0</v>
      </c>
      <c r="G20" s="197">
        <v>19.989999999999998</v>
      </c>
      <c r="H20" s="197">
        <v>0</v>
      </c>
      <c r="I20" s="197">
        <v>0</v>
      </c>
      <c r="J20" s="197">
        <v>25.72</v>
      </c>
      <c r="K20" s="197">
        <v>0.32</v>
      </c>
      <c r="L20" s="197">
        <v>346.6</v>
      </c>
      <c r="M20" s="197">
        <v>6.88</v>
      </c>
      <c r="N20" s="197">
        <v>0.8</v>
      </c>
      <c r="O20" s="197">
        <v>0</v>
      </c>
      <c r="P20" s="197">
        <v>1.07</v>
      </c>
      <c r="Q20" s="197">
        <v>3.23</v>
      </c>
      <c r="R20" s="197">
        <v>0.44</v>
      </c>
      <c r="S20" s="197">
        <v>4.2300000000000004</v>
      </c>
      <c r="T20" s="197">
        <v>0</v>
      </c>
      <c r="U20" s="197">
        <v>1.8</v>
      </c>
      <c r="V20" s="197">
        <v>0.12</v>
      </c>
      <c r="W20" s="197">
        <v>4.04</v>
      </c>
      <c r="X20" s="197">
        <v>1.02</v>
      </c>
      <c r="Y20" s="197">
        <v>0</v>
      </c>
      <c r="Z20" s="197">
        <v>1.68</v>
      </c>
      <c r="AA20" s="197">
        <v>0.76</v>
      </c>
      <c r="AB20" s="197">
        <v>0</v>
      </c>
      <c r="AC20" s="197">
        <v>1.26</v>
      </c>
      <c r="AD20" s="197">
        <v>8.9</v>
      </c>
      <c r="AE20" s="197">
        <v>0</v>
      </c>
      <c r="AF20" s="197">
        <v>0</v>
      </c>
      <c r="AG20" s="197">
        <v>20.93</v>
      </c>
      <c r="AH20" s="197">
        <v>0</v>
      </c>
      <c r="AI20" s="197">
        <v>10.6</v>
      </c>
      <c r="AJ20" s="197">
        <v>0</v>
      </c>
      <c r="AK20" s="197">
        <v>19.61</v>
      </c>
      <c r="AL20" s="197">
        <v>0</v>
      </c>
      <c r="AM20" s="197">
        <v>0</v>
      </c>
      <c r="AN20" s="197">
        <v>0</v>
      </c>
      <c r="AO20" s="197">
        <v>266.45999999999998</v>
      </c>
      <c r="AP20" s="197">
        <v>0</v>
      </c>
      <c r="AQ20" s="197">
        <v>0</v>
      </c>
      <c r="AR20" s="197">
        <v>0</v>
      </c>
      <c r="AS20" s="197">
        <v>0</v>
      </c>
      <c r="AT20" s="197">
        <v>0</v>
      </c>
      <c r="AU20" s="197">
        <v>0</v>
      </c>
      <c r="AV20" s="197">
        <v>0</v>
      </c>
      <c r="AW20" s="197">
        <v>0</v>
      </c>
      <c r="AX20" s="197">
        <v>0</v>
      </c>
      <c r="AY20" s="197">
        <v>0</v>
      </c>
    </row>
    <row r="21" spans="1:51">
      <c r="A21" t="s">
        <v>63</v>
      </c>
      <c r="B21" s="197">
        <v>0</v>
      </c>
      <c r="C21" s="197">
        <v>0</v>
      </c>
      <c r="D21" s="197">
        <v>12.24</v>
      </c>
      <c r="E21" s="197">
        <v>0</v>
      </c>
      <c r="F21" s="197">
        <v>0</v>
      </c>
      <c r="G21" s="197">
        <v>19.989999999999998</v>
      </c>
      <c r="H21" s="197">
        <v>0</v>
      </c>
      <c r="I21" s="197">
        <v>0</v>
      </c>
      <c r="J21" s="197">
        <v>25.72</v>
      </c>
      <c r="K21" s="197">
        <v>0.32</v>
      </c>
      <c r="L21" s="197">
        <v>346.6</v>
      </c>
      <c r="M21" s="197">
        <v>6.88</v>
      </c>
      <c r="N21" s="197">
        <v>0.8</v>
      </c>
      <c r="O21" s="197">
        <v>0</v>
      </c>
      <c r="P21" s="197">
        <v>1.07</v>
      </c>
      <c r="Q21" s="197">
        <v>3.23</v>
      </c>
      <c r="R21" s="197">
        <v>0.44</v>
      </c>
      <c r="S21" s="197">
        <v>4.2300000000000004</v>
      </c>
      <c r="T21" s="197">
        <v>0</v>
      </c>
      <c r="U21" s="197">
        <v>1.8</v>
      </c>
      <c r="V21" s="197">
        <v>0.12</v>
      </c>
      <c r="W21" s="197">
        <v>3.3</v>
      </c>
      <c r="X21" s="197">
        <v>1.02</v>
      </c>
      <c r="Y21" s="197">
        <v>0</v>
      </c>
      <c r="Z21" s="197">
        <v>1.68</v>
      </c>
      <c r="AA21" s="197">
        <v>0.76</v>
      </c>
      <c r="AB21" s="197">
        <v>0</v>
      </c>
      <c r="AC21" s="197">
        <v>1.26</v>
      </c>
      <c r="AD21" s="197">
        <v>8.9</v>
      </c>
      <c r="AE21" s="197">
        <v>0</v>
      </c>
      <c r="AF21" s="197">
        <v>0</v>
      </c>
      <c r="AG21" s="197">
        <v>20.93</v>
      </c>
      <c r="AH21" s="197">
        <v>0</v>
      </c>
      <c r="AI21" s="197">
        <v>10.6</v>
      </c>
      <c r="AJ21" s="197">
        <v>0</v>
      </c>
      <c r="AK21" s="197">
        <v>19.61</v>
      </c>
      <c r="AL21" s="197">
        <v>0</v>
      </c>
      <c r="AM21" s="197">
        <v>0</v>
      </c>
      <c r="AN21" s="197">
        <v>0</v>
      </c>
      <c r="AO21" s="197">
        <v>266.45999999999998</v>
      </c>
      <c r="AP21" s="197">
        <v>0</v>
      </c>
      <c r="AQ21" s="197">
        <v>0</v>
      </c>
      <c r="AR21" s="197">
        <v>0</v>
      </c>
      <c r="AS21" s="197">
        <v>0</v>
      </c>
      <c r="AT21" s="197">
        <v>0</v>
      </c>
      <c r="AU21" s="197">
        <v>0</v>
      </c>
      <c r="AV21" s="197">
        <v>0</v>
      </c>
      <c r="AW21" s="197">
        <v>0</v>
      </c>
      <c r="AX21" s="197">
        <v>0</v>
      </c>
      <c r="AY21" s="197">
        <v>0</v>
      </c>
    </row>
    <row r="22" spans="1:51">
      <c r="A22" t="s">
        <v>64</v>
      </c>
      <c r="B22" s="197">
        <v>0</v>
      </c>
      <c r="C22" s="197">
        <v>0</v>
      </c>
      <c r="D22" s="197">
        <v>12.24</v>
      </c>
      <c r="E22" s="197">
        <v>0</v>
      </c>
      <c r="F22" s="197">
        <v>0</v>
      </c>
      <c r="G22" s="197">
        <v>19.989999999999998</v>
      </c>
      <c r="H22" s="197">
        <v>0</v>
      </c>
      <c r="I22" s="197">
        <v>0</v>
      </c>
      <c r="J22" s="197">
        <v>25.72</v>
      </c>
      <c r="K22" s="197">
        <v>0.32</v>
      </c>
      <c r="L22" s="197">
        <v>346.6</v>
      </c>
      <c r="M22" s="197">
        <v>6.88</v>
      </c>
      <c r="N22" s="197">
        <v>0.8</v>
      </c>
      <c r="O22" s="197">
        <v>0</v>
      </c>
      <c r="P22" s="197">
        <v>1.07</v>
      </c>
      <c r="Q22" s="197">
        <v>3.23</v>
      </c>
      <c r="R22" s="197">
        <v>0.44</v>
      </c>
      <c r="S22" s="197">
        <v>4.2300000000000004</v>
      </c>
      <c r="T22" s="197">
        <v>0</v>
      </c>
      <c r="U22" s="197">
        <v>1.8</v>
      </c>
      <c r="V22" s="197">
        <v>0.12</v>
      </c>
      <c r="W22" s="197">
        <v>3.3</v>
      </c>
      <c r="X22" s="197">
        <v>1.02</v>
      </c>
      <c r="Y22" s="197">
        <v>0</v>
      </c>
      <c r="Z22" s="197">
        <v>1.68</v>
      </c>
      <c r="AA22" s="197">
        <v>0.76</v>
      </c>
      <c r="AB22" s="197">
        <v>0</v>
      </c>
      <c r="AC22" s="197">
        <v>1.26</v>
      </c>
      <c r="AD22" s="197">
        <v>8.9</v>
      </c>
      <c r="AE22" s="197">
        <v>0</v>
      </c>
      <c r="AF22" s="197">
        <v>0</v>
      </c>
      <c r="AG22" s="197">
        <v>20.93</v>
      </c>
      <c r="AH22" s="197">
        <v>0</v>
      </c>
      <c r="AI22" s="197">
        <v>10.6</v>
      </c>
      <c r="AJ22" s="197">
        <v>0</v>
      </c>
      <c r="AK22" s="197">
        <v>19.61</v>
      </c>
      <c r="AL22" s="197">
        <v>0</v>
      </c>
      <c r="AM22" s="197">
        <v>0</v>
      </c>
      <c r="AN22" s="197">
        <v>0</v>
      </c>
      <c r="AO22" s="197">
        <v>266.45999999999998</v>
      </c>
      <c r="AP22" s="197">
        <v>0</v>
      </c>
      <c r="AQ22" s="197">
        <v>0</v>
      </c>
      <c r="AR22" s="197">
        <v>0</v>
      </c>
      <c r="AS22" s="197">
        <v>0</v>
      </c>
      <c r="AT22" s="197">
        <v>0</v>
      </c>
      <c r="AU22" s="197">
        <v>0</v>
      </c>
      <c r="AV22" s="197">
        <v>0</v>
      </c>
      <c r="AW22" s="197">
        <v>0</v>
      </c>
      <c r="AX22" s="197">
        <v>0</v>
      </c>
      <c r="AY22" s="197">
        <v>0</v>
      </c>
    </row>
    <row r="23" spans="1:51">
      <c r="A23" t="s">
        <v>65</v>
      </c>
      <c r="B23" s="197">
        <v>0</v>
      </c>
      <c r="C23" s="197">
        <v>0</v>
      </c>
      <c r="D23" s="197">
        <v>12.24</v>
      </c>
      <c r="E23" s="197">
        <v>0</v>
      </c>
      <c r="F23" s="197">
        <v>0</v>
      </c>
      <c r="G23" s="197">
        <v>19.989999999999998</v>
      </c>
      <c r="H23" s="197">
        <v>0</v>
      </c>
      <c r="I23" s="197">
        <v>0</v>
      </c>
      <c r="J23" s="197">
        <v>25.72</v>
      </c>
      <c r="K23" s="197">
        <v>0.32</v>
      </c>
      <c r="L23" s="197">
        <v>231.16</v>
      </c>
      <c r="M23" s="197">
        <v>6.88</v>
      </c>
      <c r="N23" s="197">
        <v>0.8</v>
      </c>
      <c r="O23" s="197">
        <v>0</v>
      </c>
      <c r="P23" s="197">
        <v>1.07</v>
      </c>
      <c r="Q23" s="197">
        <v>3.23</v>
      </c>
      <c r="R23" s="197">
        <v>0.44</v>
      </c>
      <c r="S23" s="197">
        <v>4.2300000000000004</v>
      </c>
      <c r="T23" s="197">
        <v>0</v>
      </c>
      <c r="U23" s="197">
        <v>1.8</v>
      </c>
      <c r="V23" s="197">
        <v>0.12</v>
      </c>
      <c r="W23" s="197">
        <v>3.3</v>
      </c>
      <c r="X23" s="197">
        <v>1.02</v>
      </c>
      <c r="Y23" s="197">
        <v>0</v>
      </c>
      <c r="Z23" s="197">
        <v>1.68</v>
      </c>
      <c r="AA23" s="197">
        <v>0.76</v>
      </c>
      <c r="AB23" s="197">
        <v>0</v>
      </c>
      <c r="AC23" s="197">
        <v>1.26</v>
      </c>
      <c r="AD23" s="197">
        <v>8.9</v>
      </c>
      <c r="AE23" s="197">
        <v>0</v>
      </c>
      <c r="AF23" s="197">
        <v>0</v>
      </c>
      <c r="AG23" s="197">
        <v>20.93</v>
      </c>
      <c r="AH23" s="197">
        <v>0</v>
      </c>
      <c r="AI23" s="197">
        <v>10.6</v>
      </c>
      <c r="AJ23" s="197">
        <v>0</v>
      </c>
      <c r="AK23" s="197">
        <v>19.61</v>
      </c>
      <c r="AL23" s="197">
        <v>0</v>
      </c>
      <c r="AM23" s="197">
        <v>0</v>
      </c>
      <c r="AN23" s="197">
        <v>0</v>
      </c>
      <c r="AO23" s="197">
        <v>266.45999999999998</v>
      </c>
      <c r="AP23" s="197">
        <v>0</v>
      </c>
      <c r="AQ23" s="197">
        <v>0</v>
      </c>
      <c r="AR23" s="197">
        <v>0</v>
      </c>
      <c r="AS23" s="197">
        <v>0</v>
      </c>
      <c r="AT23" s="197">
        <v>0</v>
      </c>
      <c r="AU23" s="197">
        <v>0</v>
      </c>
      <c r="AV23" s="197">
        <v>0</v>
      </c>
      <c r="AW23" s="197">
        <v>0</v>
      </c>
      <c r="AX23" s="197">
        <v>0</v>
      </c>
      <c r="AY23" s="197">
        <v>0</v>
      </c>
    </row>
    <row r="24" spans="1:51">
      <c r="A24" t="s">
        <v>66</v>
      </c>
      <c r="B24" s="197">
        <v>0</v>
      </c>
      <c r="C24" s="197">
        <v>0</v>
      </c>
      <c r="D24" s="197">
        <v>12.24</v>
      </c>
      <c r="E24" s="197">
        <v>0</v>
      </c>
      <c r="F24" s="197">
        <v>0</v>
      </c>
      <c r="G24" s="197">
        <v>19.989999999999998</v>
      </c>
      <c r="H24" s="197">
        <v>0</v>
      </c>
      <c r="I24" s="197">
        <v>0</v>
      </c>
      <c r="J24" s="197">
        <v>25.72</v>
      </c>
      <c r="K24" s="197">
        <v>0.32</v>
      </c>
      <c r="L24" s="197">
        <v>182.32</v>
      </c>
      <c r="M24" s="197">
        <v>6.88</v>
      </c>
      <c r="N24" s="197">
        <v>0.8</v>
      </c>
      <c r="O24" s="197">
        <v>0</v>
      </c>
      <c r="P24" s="197">
        <v>1.07</v>
      </c>
      <c r="Q24" s="197">
        <v>3.23</v>
      </c>
      <c r="R24" s="197">
        <v>0.44</v>
      </c>
      <c r="S24" s="197">
        <v>4.2300000000000004</v>
      </c>
      <c r="T24" s="197">
        <v>0</v>
      </c>
      <c r="U24" s="197">
        <v>1.8</v>
      </c>
      <c r="V24" s="197">
        <v>0.12</v>
      </c>
      <c r="W24" s="197">
        <v>3.3</v>
      </c>
      <c r="X24" s="197">
        <v>1.02</v>
      </c>
      <c r="Y24" s="197">
        <v>0</v>
      </c>
      <c r="Z24" s="197">
        <v>1.68</v>
      </c>
      <c r="AA24" s="197">
        <v>0.76</v>
      </c>
      <c r="AB24" s="197">
        <v>0</v>
      </c>
      <c r="AC24" s="197">
        <v>1.26</v>
      </c>
      <c r="AD24" s="197">
        <v>8.9</v>
      </c>
      <c r="AE24" s="197">
        <v>0</v>
      </c>
      <c r="AF24" s="197">
        <v>0</v>
      </c>
      <c r="AG24" s="197">
        <v>20.93</v>
      </c>
      <c r="AH24" s="197">
        <v>0</v>
      </c>
      <c r="AI24" s="197">
        <v>10.6</v>
      </c>
      <c r="AJ24" s="197">
        <v>0</v>
      </c>
      <c r="AK24" s="197">
        <v>19.61</v>
      </c>
      <c r="AL24" s="197">
        <v>0</v>
      </c>
      <c r="AM24" s="197">
        <v>0</v>
      </c>
      <c r="AN24" s="197">
        <v>0</v>
      </c>
      <c r="AO24" s="197">
        <v>266.45999999999998</v>
      </c>
      <c r="AP24" s="197">
        <v>0</v>
      </c>
      <c r="AQ24" s="197">
        <v>0</v>
      </c>
      <c r="AR24" s="197">
        <v>0</v>
      </c>
      <c r="AS24" s="197">
        <v>0</v>
      </c>
      <c r="AT24" s="197">
        <v>0</v>
      </c>
      <c r="AU24" s="197">
        <v>0</v>
      </c>
      <c r="AV24" s="197">
        <v>0</v>
      </c>
      <c r="AW24" s="197">
        <v>0</v>
      </c>
      <c r="AX24" s="197">
        <v>0</v>
      </c>
      <c r="AY24" s="197">
        <v>0</v>
      </c>
    </row>
    <row r="25" spans="1:51">
      <c r="A25" t="s">
        <v>67</v>
      </c>
      <c r="B25" s="197">
        <v>0</v>
      </c>
      <c r="C25" s="197">
        <v>0</v>
      </c>
      <c r="D25" s="197">
        <v>12.24</v>
      </c>
      <c r="E25" s="197">
        <v>0</v>
      </c>
      <c r="F25" s="197">
        <v>0</v>
      </c>
      <c r="G25" s="197">
        <v>19.989999999999998</v>
      </c>
      <c r="H25" s="197">
        <v>0</v>
      </c>
      <c r="I25" s="197">
        <v>0</v>
      </c>
      <c r="J25" s="197">
        <v>25.72</v>
      </c>
      <c r="K25" s="197">
        <v>0.32</v>
      </c>
      <c r="L25" s="197">
        <v>182.32</v>
      </c>
      <c r="M25" s="197">
        <v>6.88</v>
      </c>
      <c r="N25" s="197">
        <v>0.8</v>
      </c>
      <c r="O25" s="197">
        <v>0</v>
      </c>
      <c r="P25" s="197">
        <v>1.07</v>
      </c>
      <c r="Q25" s="197">
        <v>3.23</v>
      </c>
      <c r="R25" s="197">
        <v>0.44</v>
      </c>
      <c r="S25" s="197">
        <v>4.2300000000000004</v>
      </c>
      <c r="T25" s="197">
        <v>0</v>
      </c>
      <c r="U25" s="197">
        <v>1.8</v>
      </c>
      <c r="V25" s="197">
        <v>0.12</v>
      </c>
      <c r="W25" s="197">
        <v>3.3</v>
      </c>
      <c r="X25" s="197">
        <v>1.02</v>
      </c>
      <c r="Y25" s="197">
        <v>0</v>
      </c>
      <c r="Z25" s="197">
        <v>1.68</v>
      </c>
      <c r="AA25" s="197">
        <v>0.76</v>
      </c>
      <c r="AB25" s="197">
        <v>0</v>
      </c>
      <c r="AC25" s="197">
        <v>1.26</v>
      </c>
      <c r="AD25" s="197">
        <v>8.9</v>
      </c>
      <c r="AE25" s="197">
        <v>0</v>
      </c>
      <c r="AF25" s="197">
        <v>0</v>
      </c>
      <c r="AG25" s="197">
        <v>20.93</v>
      </c>
      <c r="AH25" s="197">
        <v>0</v>
      </c>
      <c r="AI25" s="197">
        <v>10.6</v>
      </c>
      <c r="AJ25" s="197">
        <v>0</v>
      </c>
      <c r="AK25" s="197">
        <v>19.61</v>
      </c>
      <c r="AL25" s="197">
        <v>0</v>
      </c>
      <c r="AM25" s="197">
        <v>0</v>
      </c>
      <c r="AN25" s="197">
        <v>0</v>
      </c>
      <c r="AO25" s="197">
        <v>266.45999999999998</v>
      </c>
      <c r="AP25" s="197">
        <v>0</v>
      </c>
      <c r="AQ25" s="197">
        <v>0</v>
      </c>
      <c r="AR25" s="197">
        <v>0</v>
      </c>
      <c r="AS25" s="197">
        <v>0</v>
      </c>
      <c r="AT25" s="197">
        <v>0</v>
      </c>
      <c r="AU25" s="197">
        <v>0</v>
      </c>
      <c r="AV25" s="197">
        <v>0</v>
      </c>
      <c r="AW25" s="197">
        <v>0</v>
      </c>
      <c r="AX25" s="197">
        <v>0</v>
      </c>
      <c r="AY25" s="197">
        <v>0</v>
      </c>
    </row>
    <row r="26" spans="1:51">
      <c r="A26" t="s">
        <v>68</v>
      </c>
      <c r="B26" s="197">
        <v>0</v>
      </c>
      <c r="C26" s="197">
        <v>0</v>
      </c>
      <c r="D26" s="197">
        <v>12.24</v>
      </c>
      <c r="E26" s="197">
        <v>0</v>
      </c>
      <c r="F26" s="197">
        <v>0</v>
      </c>
      <c r="G26" s="197">
        <v>19.989999999999998</v>
      </c>
      <c r="H26" s="197">
        <v>0</v>
      </c>
      <c r="I26" s="197">
        <v>0</v>
      </c>
      <c r="J26" s="197">
        <v>25.72</v>
      </c>
      <c r="K26" s="197">
        <v>0.32</v>
      </c>
      <c r="L26" s="197">
        <v>182.32</v>
      </c>
      <c r="M26" s="197">
        <v>6.88</v>
      </c>
      <c r="N26" s="197">
        <v>0.8</v>
      </c>
      <c r="O26" s="197">
        <v>0</v>
      </c>
      <c r="P26" s="197">
        <v>1.07</v>
      </c>
      <c r="Q26" s="197">
        <v>3.23</v>
      </c>
      <c r="R26" s="197">
        <v>0.44</v>
      </c>
      <c r="S26" s="197">
        <v>4.2300000000000004</v>
      </c>
      <c r="T26" s="197">
        <v>0</v>
      </c>
      <c r="U26" s="197">
        <v>1.8</v>
      </c>
      <c r="V26" s="197">
        <v>0.12</v>
      </c>
      <c r="W26" s="197">
        <v>3.3</v>
      </c>
      <c r="X26" s="197">
        <v>1.02</v>
      </c>
      <c r="Y26" s="197">
        <v>0</v>
      </c>
      <c r="Z26" s="197">
        <v>1.68</v>
      </c>
      <c r="AA26" s="197">
        <v>0.76</v>
      </c>
      <c r="AB26" s="197">
        <v>0</v>
      </c>
      <c r="AC26" s="197">
        <v>1.26</v>
      </c>
      <c r="AD26" s="197">
        <v>8.9</v>
      </c>
      <c r="AE26" s="197">
        <v>0</v>
      </c>
      <c r="AF26" s="197">
        <v>0</v>
      </c>
      <c r="AG26" s="197">
        <v>20.93</v>
      </c>
      <c r="AH26" s="197">
        <v>0</v>
      </c>
      <c r="AI26" s="197">
        <v>10.6</v>
      </c>
      <c r="AJ26" s="197">
        <v>0</v>
      </c>
      <c r="AK26" s="197">
        <v>19.61</v>
      </c>
      <c r="AL26" s="197">
        <v>0</v>
      </c>
      <c r="AM26" s="197">
        <v>0</v>
      </c>
      <c r="AN26" s="197">
        <v>0</v>
      </c>
      <c r="AO26" s="197">
        <v>266.45999999999998</v>
      </c>
      <c r="AP26" s="197">
        <v>0</v>
      </c>
      <c r="AQ26" s="197">
        <v>0</v>
      </c>
      <c r="AR26" s="197">
        <v>0</v>
      </c>
      <c r="AS26" s="197">
        <v>0</v>
      </c>
      <c r="AT26" s="197">
        <v>0</v>
      </c>
      <c r="AU26" s="197">
        <v>0</v>
      </c>
      <c r="AV26" s="197">
        <v>0</v>
      </c>
      <c r="AW26" s="197">
        <v>0</v>
      </c>
      <c r="AX26" s="197">
        <v>0</v>
      </c>
      <c r="AY26" s="197">
        <v>0</v>
      </c>
    </row>
    <row r="27" spans="1:51">
      <c r="A27" t="s">
        <v>69</v>
      </c>
      <c r="B27" s="197">
        <v>0</v>
      </c>
      <c r="C27" s="197">
        <v>0</v>
      </c>
      <c r="D27" s="197">
        <v>12.24</v>
      </c>
      <c r="E27" s="197">
        <v>0</v>
      </c>
      <c r="F27" s="197">
        <v>0</v>
      </c>
      <c r="G27" s="197">
        <v>19.829999999999998</v>
      </c>
      <c r="H27" s="197">
        <v>0</v>
      </c>
      <c r="I27" s="197">
        <v>0</v>
      </c>
      <c r="J27" s="197">
        <v>25.56</v>
      </c>
      <c r="K27" s="197">
        <v>0.32</v>
      </c>
      <c r="L27" s="197">
        <v>182.32</v>
      </c>
      <c r="M27" s="197">
        <v>2.11</v>
      </c>
      <c r="N27" s="197">
        <v>0.8</v>
      </c>
      <c r="O27" s="197">
        <v>0</v>
      </c>
      <c r="P27" s="197">
        <v>1.07</v>
      </c>
      <c r="Q27" s="197">
        <v>3.23</v>
      </c>
      <c r="R27" s="197">
        <v>0.44</v>
      </c>
      <c r="S27" s="197">
        <v>4.2300000000000004</v>
      </c>
      <c r="T27" s="197">
        <v>0</v>
      </c>
      <c r="U27" s="197">
        <v>1.8</v>
      </c>
      <c r="V27" s="197">
        <v>0.12</v>
      </c>
      <c r="W27" s="197">
        <v>3.3</v>
      </c>
      <c r="X27" s="197">
        <v>1.02</v>
      </c>
      <c r="Y27" s="197">
        <v>0</v>
      </c>
      <c r="Z27" s="197">
        <v>1.68</v>
      </c>
      <c r="AA27" s="197">
        <v>0.76</v>
      </c>
      <c r="AB27" s="197">
        <v>0</v>
      </c>
      <c r="AC27" s="197">
        <v>1.26</v>
      </c>
      <c r="AD27" s="197">
        <v>8.9</v>
      </c>
      <c r="AE27" s="197">
        <v>0</v>
      </c>
      <c r="AF27" s="197">
        <v>0</v>
      </c>
      <c r="AG27" s="197">
        <v>20.93</v>
      </c>
      <c r="AH27" s="197">
        <v>0</v>
      </c>
      <c r="AI27" s="197">
        <v>10.6</v>
      </c>
      <c r="AJ27" s="197">
        <v>0</v>
      </c>
      <c r="AK27" s="197">
        <v>19.61</v>
      </c>
      <c r="AL27" s="197">
        <v>0</v>
      </c>
      <c r="AM27" s="197">
        <v>0</v>
      </c>
      <c r="AN27" s="197">
        <v>0</v>
      </c>
      <c r="AO27" s="197">
        <v>266.45999999999998</v>
      </c>
      <c r="AP27" s="197">
        <v>0</v>
      </c>
      <c r="AQ27" s="197">
        <v>0</v>
      </c>
      <c r="AR27" s="197">
        <v>0</v>
      </c>
      <c r="AS27" s="197">
        <v>0</v>
      </c>
      <c r="AT27" s="197">
        <v>0</v>
      </c>
      <c r="AU27" s="197">
        <v>0</v>
      </c>
      <c r="AV27" s="197">
        <v>0</v>
      </c>
      <c r="AW27" s="197">
        <v>0</v>
      </c>
      <c r="AX27" s="197">
        <v>0</v>
      </c>
      <c r="AY27" s="197">
        <v>0</v>
      </c>
    </row>
    <row r="28" spans="1:51">
      <c r="A28" t="s">
        <v>70</v>
      </c>
      <c r="B28" s="197">
        <v>0</v>
      </c>
      <c r="C28" s="197">
        <v>0</v>
      </c>
      <c r="D28" s="197">
        <v>12.24</v>
      </c>
      <c r="E28" s="197">
        <v>0</v>
      </c>
      <c r="F28" s="197">
        <v>0</v>
      </c>
      <c r="G28" s="197">
        <v>19.829999999999998</v>
      </c>
      <c r="H28" s="197">
        <v>0</v>
      </c>
      <c r="I28" s="197">
        <v>0</v>
      </c>
      <c r="J28" s="197">
        <v>25.56</v>
      </c>
      <c r="K28" s="197">
        <v>0.32</v>
      </c>
      <c r="L28" s="197">
        <v>182.32</v>
      </c>
      <c r="M28" s="197">
        <v>0.75</v>
      </c>
      <c r="N28" s="197">
        <v>0.8</v>
      </c>
      <c r="O28" s="197">
        <v>0</v>
      </c>
      <c r="P28" s="197">
        <v>1.07</v>
      </c>
      <c r="Q28" s="197">
        <v>3.23</v>
      </c>
      <c r="R28" s="197">
        <v>0.44</v>
      </c>
      <c r="S28" s="197">
        <v>4.2300000000000004</v>
      </c>
      <c r="T28" s="197">
        <v>0</v>
      </c>
      <c r="U28" s="197">
        <v>1.8</v>
      </c>
      <c r="V28" s="197">
        <v>0.12</v>
      </c>
      <c r="W28" s="197">
        <v>3.3</v>
      </c>
      <c r="X28" s="197">
        <v>1.02</v>
      </c>
      <c r="Y28" s="197">
        <v>0</v>
      </c>
      <c r="Z28" s="197">
        <v>1.68</v>
      </c>
      <c r="AA28" s="197">
        <v>0.76</v>
      </c>
      <c r="AB28" s="197">
        <v>0</v>
      </c>
      <c r="AC28" s="197">
        <v>1.26</v>
      </c>
      <c r="AD28" s="197">
        <v>8.9</v>
      </c>
      <c r="AE28" s="197">
        <v>0</v>
      </c>
      <c r="AF28" s="197">
        <v>0</v>
      </c>
      <c r="AG28" s="197">
        <v>20.350000000000001</v>
      </c>
      <c r="AH28" s="197">
        <v>0</v>
      </c>
      <c r="AI28" s="197">
        <v>10.6</v>
      </c>
      <c r="AJ28" s="197">
        <v>0</v>
      </c>
      <c r="AK28" s="197">
        <v>19.61</v>
      </c>
      <c r="AL28" s="197">
        <v>0</v>
      </c>
      <c r="AM28" s="197">
        <v>0</v>
      </c>
      <c r="AN28" s="197">
        <v>0</v>
      </c>
      <c r="AO28" s="197">
        <v>266.45999999999998</v>
      </c>
      <c r="AP28" s="197">
        <v>0</v>
      </c>
      <c r="AQ28" s="197">
        <v>0</v>
      </c>
      <c r="AR28" s="197">
        <v>0</v>
      </c>
      <c r="AS28" s="197">
        <v>0</v>
      </c>
      <c r="AT28" s="197">
        <v>0</v>
      </c>
      <c r="AU28" s="197">
        <v>0</v>
      </c>
      <c r="AV28" s="197">
        <v>0</v>
      </c>
      <c r="AW28" s="197">
        <v>0</v>
      </c>
      <c r="AX28" s="197">
        <v>0</v>
      </c>
      <c r="AY28" s="197">
        <v>0</v>
      </c>
    </row>
    <row r="29" spans="1:51">
      <c r="A29" t="s">
        <v>71</v>
      </c>
      <c r="B29" s="197">
        <v>0</v>
      </c>
      <c r="C29" s="197">
        <v>0</v>
      </c>
      <c r="D29" s="197">
        <v>12.24</v>
      </c>
      <c r="E29" s="197">
        <v>0</v>
      </c>
      <c r="F29" s="197">
        <v>0</v>
      </c>
      <c r="G29" s="197">
        <v>19.829999999999998</v>
      </c>
      <c r="H29" s="197">
        <v>0</v>
      </c>
      <c r="I29" s="197">
        <v>0</v>
      </c>
      <c r="J29" s="197">
        <v>25.56</v>
      </c>
      <c r="K29" s="197">
        <v>0.32</v>
      </c>
      <c r="L29" s="197">
        <v>182.32</v>
      </c>
      <c r="M29" s="197">
        <v>0.75</v>
      </c>
      <c r="N29" s="197">
        <v>0.8</v>
      </c>
      <c r="O29" s="197">
        <v>0</v>
      </c>
      <c r="P29" s="197">
        <v>1.07</v>
      </c>
      <c r="Q29" s="197">
        <v>3.23</v>
      </c>
      <c r="R29" s="197">
        <v>0.44</v>
      </c>
      <c r="S29" s="197">
        <v>4.2300000000000004</v>
      </c>
      <c r="T29" s="197">
        <v>0</v>
      </c>
      <c r="U29" s="197">
        <v>1.81</v>
      </c>
      <c r="V29" s="197">
        <v>0.12</v>
      </c>
      <c r="W29" s="197">
        <v>3.3</v>
      </c>
      <c r="X29" s="197">
        <v>1.02</v>
      </c>
      <c r="Y29" s="197">
        <v>0</v>
      </c>
      <c r="Z29" s="197">
        <v>1.68</v>
      </c>
      <c r="AA29" s="197">
        <v>0.76</v>
      </c>
      <c r="AB29" s="197">
        <v>0</v>
      </c>
      <c r="AC29" s="197">
        <v>1.26</v>
      </c>
      <c r="AD29" s="197">
        <v>8.9</v>
      </c>
      <c r="AE29" s="197">
        <v>0</v>
      </c>
      <c r="AF29" s="197">
        <v>0</v>
      </c>
      <c r="AG29" s="197">
        <v>20.350000000000001</v>
      </c>
      <c r="AH29" s="197">
        <v>0</v>
      </c>
      <c r="AI29" s="197">
        <v>10.6</v>
      </c>
      <c r="AJ29" s="197">
        <v>0</v>
      </c>
      <c r="AK29" s="197">
        <v>19.61</v>
      </c>
      <c r="AL29" s="197">
        <v>0</v>
      </c>
      <c r="AM29" s="197">
        <v>0</v>
      </c>
      <c r="AN29" s="197">
        <v>0</v>
      </c>
      <c r="AO29" s="197">
        <v>266.45999999999998</v>
      </c>
      <c r="AP29" s="197">
        <v>0</v>
      </c>
      <c r="AQ29" s="197">
        <v>0</v>
      </c>
      <c r="AR29" s="197">
        <v>0</v>
      </c>
      <c r="AS29" s="197">
        <v>0</v>
      </c>
      <c r="AT29" s="197">
        <v>0</v>
      </c>
      <c r="AU29" s="197">
        <v>0</v>
      </c>
      <c r="AV29" s="197">
        <v>0</v>
      </c>
      <c r="AW29" s="197">
        <v>0</v>
      </c>
      <c r="AX29" s="197">
        <v>0</v>
      </c>
      <c r="AY29" s="197">
        <v>0</v>
      </c>
    </row>
    <row r="30" spans="1:51">
      <c r="A30" t="s">
        <v>72</v>
      </c>
      <c r="B30" s="197">
        <v>0</v>
      </c>
      <c r="C30" s="197">
        <v>0</v>
      </c>
      <c r="D30" s="197">
        <v>12.24</v>
      </c>
      <c r="E30" s="197">
        <v>0</v>
      </c>
      <c r="F30" s="197">
        <v>0</v>
      </c>
      <c r="G30" s="197">
        <v>19.829999999999998</v>
      </c>
      <c r="H30" s="197">
        <v>0</v>
      </c>
      <c r="I30" s="197">
        <v>0</v>
      </c>
      <c r="J30" s="197">
        <v>25.56</v>
      </c>
      <c r="K30" s="197">
        <v>0.32</v>
      </c>
      <c r="L30" s="197">
        <v>182.32</v>
      </c>
      <c r="M30" s="197">
        <v>0.75</v>
      </c>
      <c r="N30" s="197">
        <v>0.8</v>
      </c>
      <c r="O30" s="197">
        <v>0</v>
      </c>
      <c r="P30" s="197">
        <v>1.07</v>
      </c>
      <c r="Q30" s="197">
        <v>3.23</v>
      </c>
      <c r="R30" s="197">
        <v>0.44</v>
      </c>
      <c r="S30" s="197">
        <v>4.2300000000000004</v>
      </c>
      <c r="T30" s="197">
        <v>0</v>
      </c>
      <c r="U30" s="197">
        <v>1.81</v>
      </c>
      <c r="V30" s="197">
        <v>0.12</v>
      </c>
      <c r="W30" s="197">
        <v>3.3</v>
      </c>
      <c r="X30" s="197">
        <v>1.02</v>
      </c>
      <c r="Y30" s="197">
        <v>0</v>
      </c>
      <c r="Z30" s="197">
        <v>1.68</v>
      </c>
      <c r="AA30" s="197">
        <v>0.76</v>
      </c>
      <c r="AB30" s="197">
        <v>0</v>
      </c>
      <c r="AC30" s="197">
        <v>1.26</v>
      </c>
      <c r="AD30" s="197">
        <v>8.9</v>
      </c>
      <c r="AE30" s="197">
        <v>0</v>
      </c>
      <c r="AF30" s="197">
        <v>0</v>
      </c>
      <c r="AG30" s="197">
        <v>20.350000000000001</v>
      </c>
      <c r="AH30" s="197">
        <v>0</v>
      </c>
      <c r="AI30" s="197">
        <v>10.6</v>
      </c>
      <c r="AJ30" s="197">
        <v>0</v>
      </c>
      <c r="AK30" s="197">
        <v>19.61</v>
      </c>
      <c r="AL30" s="197">
        <v>0</v>
      </c>
      <c r="AM30" s="197">
        <v>0</v>
      </c>
      <c r="AN30" s="197">
        <v>0</v>
      </c>
      <c r="AO30" s="197">
        <v>266.45999999999998</v>
      </c>
      <c r="AP30" s="197">
        <v>0</v>
      </c>
      <c r="AQ30" s="197">
        <v>0</v>
      </c>
      <c r="AR30" s="197">
        <v>0</v>
      </c>
      <c r="AS30" s="197">
        <v>0</v>
      </c>
      <c r="AT30" s="197">
        <v>0</v>
      </c>
      <c r="AU30" s="197">
        <v>0</v>
      </c>
      <c r="AV30" s="197">
        <v>0</v>
      </c>
      <c r="AW30" s="197">
        <v>0</v>
      </c>
      <c r="AX30" s="197">
        <v>0</v>
      </c>
      <c r="AY30" s="197">
        <v>0</v>
      </c>
    </row>
    <row r="31" spans="1:51">
      <c r="A31" t="s">
        <v>73</v>
      </c>
      <c r="B31" s="197">
        <v>0</v>
      </c>
      <c r="C31" s="197">
        <v>0</v>
      </c>
      <c r="D31" s="197">
        <v>11.92</v>
      </c>
      <c r="E31" s="197">
        <v>0</v>
      </c>
      <c r="F31" s="197">
        <v>0</v>
      </c>
      <c r="G31" s="197">
        <v>19.829999999999998</v>
      </c>
      <c r="H31" s="197">
        <v>0</v>
      </c>
      <c r="I31" s="197">
        <v>0</v>
      </c>
      <c r="J31" s="197">
        <v>25.56</v>
      </c>
      <c r="K31" s="197">
        <v>0.32</v>
      </c>
      <c r="L31" s="197">
        <v>182.32</v>
      </c>
      <c r="M31" s="197">
        <v>0.75</v>
      </c>
      <c r="N31" s="197">
        <v>0.8</v>
      </c>
      <c r="O31" s="197">
        <v>0</v>
      </c>
      <c r="P31" s="197">
        <v>1.07</v>
      </c>
      <c r="Q31" s="197">
        <v>3.23</v>
      </c>
      <c r="R31" s="197">
        <v>0.44</v>
      </c>
      <c r="S31" s="197">
        <v>4.2300000000000004</v>
      </c>
      <c r="T31" s="197">
        <v>0</v>
      </c>
      <c r="U31" s="197">
        <v>1.81</v>
      </c>
      <c r="V31" s="197">
        <v>0.12</v>
      </c>
      <c r="W31" s="197">
        <v>3.3</v>
      </c>
      <c r="X31" s="197">
        <v>1.02</v>
      </c>
      <c r="Y31" s="197">
        <v>0</v>
      </c>
      <c r="Z31" s="197">
        <v>1.68</v>
      </c>
      <c r="AA31" s="197">
        <v>0.76</v>
      </c>
      <c r="AB31" s="197">
        <v>0</v>
      </c>
      <c r="AC31" s="197">
        <v>1.26</v>
      </c>
      <c r="AD31" s="197">
        <v>8.9</v>
      </c>
      <c r="AE31" s="197">
        <v>0</v>
      </c>
      <c r="AF31" s="197">
        <v>0</v>
      </c>
      <c r="AG31" s="197">
        <v>20.350000000000001</v>
      </c>
      <c r="AH31" s="197">
        <v>0</v>
      </c>
      <c r="AI31" s="197">
        <v>10.6</v>
      </c>
      <c r="AJ31" s="197">
        <v>0</v>
      </c>
      <c r="AK31" s="197">
        <v>19.61</v>
      </c>
      <c r="AL31" s="197">
        <v>0</v>
      </c>
      <c r="AM31" s="197">
        <v>0</v>
      </c>
      <c r="AN31" s="197">
        <v>0</v>
      </c>
      <c r="AO31" s="197">
        <v>266.45999999999998</v>
      </c>
      <c r="AP31" s="197">
        <v>0</v>
      </c>
      <c r="AQ31" s="197">
        <v>0</v>
      </c>
      <c r="AR31" s="197">
        <v>0</v>
      </c>
      <c r="AS31" s="197">
        <v>0</v>
      </c>
      <c r="AT31" s="197">
        <v>0</v>
      </c>
      <c r="AU31" s="197">
        <v>0</v>
      </c>
      <c r="AV31" s="197">
        <v>0</v>
      </c>
      <c r="AW31" s="197">
        <v>0</v>
      </c>
      <c r="AX31" s="197">
        <v>0</v>
      </c>
      <c r="AY31" s="197">
        <v>0</v>
      </c>
    </row>
    <row r="32" spans="1:51">
      <c r="A32" t="s">
        <v>74</v>
      </c>
      <c r="B32" s="197">
        <v>0</v>
      </c>
      <c r="C32" s="197">
        <v>0</v>
      </c>
      <c r="D32" s="197">
        <v>11.92</v>
      </c>
      <c r="E32" s="197">
        <v>0</v>
      </c>
      <c r="F32" s="197">
        <v>0</v>
      </c>
      <c r="G32" s="197">
        <v>19.829999999999998</v>
      </c>
      <c r="H32" s="197">
        <v>0</v>
      </c>
      <c r="I32" s="197">
        <v>0</v>
      </c>
      <c r="J32" s="197">
        <v>25.56</v>
      </c>
      <c r="K32" s="197">
        <v>0.32</v>
      </c>
      <c r="L32" s="197">
        <v>182.32</v>
      </c>
      <c r="M32" s="197">
        <v>0.75</v>
      </c>
      <c r="N32" s="197">
        <v>0.8</v>
      </c>
      <c r="O32" s="197">
        <v>0</v>
      </c>
      <c r="P32" s="197">
        <v>1.07</v>
      </c>
      <c r="Q32" s="197">
        <v>3.23</v>
      </c>
      <c r="R32" s="197">
        <v>0.44</v>
      </c>
      <c r="S32" s="197">
        <v>4.2300000000000004</v>
      </c>
      <c r="T32" s="197">
        <v>0</v>
      </c>
      <c r="U32" s="197">
        <v>1.81</v>
      </c>
      <c r="V32" s="197">
        <v>0.12</v>
      </c>
      <c r="W32" s="197">
        <v>3.3</v>
      </c>
      <c r="X32" s="197">
        <v>1.02</v>
      </c>
      <c r="Y32" s="197">
        <v>0</v>
      </c>
      <c r="Z32" s="197">
        <v>1.68</v>
      </c>
      <c r="AA32" s="197">
        <v>0.76</v>
      </c>
      <c r="AB32" s="197">
        <v>0</v>
      </c>
      <c r="AC32" s="197">
        <v>1.46</v>
      </c>
      <c r="AD32" s="197">
        <v>8.9</v>
      </c>
      <c r="AE32" s="197">
        <v>0</v>
      </c>
      <c r="AF32" s="197">
        <v>0</v>
      </c>
      <c r="AG32" s="197">
        <v>20.350000000000001</v>
      </c>
      <c r="AH32" s="197">
        <v>0</v>
      </c>
      <c r="AI32" s="197">
        <v>10.6</v>
      </c>
      <c r="AJ32" s="197">
        <v>0</v>
      </c>
      <c r="AK32" s="197">
        <v>19.61</v>
      </c>
      <c r="AL32" s="197">
        <v>0</v>
      </c>
      <c r="AM32" s="197">
        <v>0</v>
      </c>
      <c r="AN32" s="197">
        <v>0</v>
      </c>
      <c r="AO32" s="197">
        <v>266.45999999999998</v>
      </c>
      <c r="AP32" s="197">
        <v>0</v>
      </c>
      <c r="AQ32" s="197">
        <v>0</v>
      </c>
      <c r="AR32" s="197">
        <v>0</v>
      </c>
      <c r="AS32" s="197">
        <v>0</v>
      </c>
      <c r="AT32" s="197">
        <v>0</v>
      </c>
      <c r="AU32" s="197">
        <v>0</v>
      </c>
      <c r="AV32" s="197">
        <v>0</v>
      </c>
      <c r="AW32" s="197">
        <v>0</v>
      </c>
      <c r="AX32" s="197">
        <v>0</v>
      </c>
      <c r="AY32" s="197">
        <v>0</v>
      </c>
    </row>
    <row r="33" spans="1:51">
      <c r="A33" t="s">
        <v>75</v>
      </c>
      <c r="B33" s="197">
        <v>0</v>
      </c>
      <c r="C33" s="197">
        <v>0</v>
      </c>
      <c r="D33" s="197">
        <v>11.92</v>
      </c>
      <c r="E33" s="197">
        <v>0</v>
      </c>
      <c r="F33" s="197">
        <v>0</v>
      </c>
      <c r="G33" s="197">
        <v>19.829999999999998</v>
      </c>
      <c r="H33" s="197">
        <v>0</v>
      </c>
      <c r="I33" s="197">
        <v>0</v>
      </c>
      <c r="J33" s="197">
        <v>25.56</v>
      </c>
      <c r="K33" s="197">
        <v>0.32</v>
      </c>
      <c r="L33" s="197">
        <v>182.32</v>
      </c>
      <c r="M33" s="197">
        <v>0.75</v>
      </c>
      <c r="N33" s="197">
        <v>0.8</v>
      </c>
      <c r="O33" s="197">
        <v>0</v>
      </c>
      <c r="P33" s="197">
        <v>1.07</v>
      </c>
      <c r="Q33" s="197">
        <v>3.23</v>
      </c>
      <c r="R33" s="197">
        <v>0.44</v>
      </c>
      <c r="S33" s="197">
        <v>4.2300000000000004</v>
      </c>
      <c r="T33" s="197">
        <v>0</v>
      </c>
      <c r="U33" s="197">
        <v>1.81</v>
      </c>
      <c r="V33" s="197">
        <v>0.12</v>
      </c>
      <c r="W33" s="197">
        <v>2.2200000000000002</v>
      </c>
      <c r="X33" s="197">
        <v>1.02</v>
      </c>
      <c r="Y33" s="197">
        <v>0</v>
      </c>
      <c r="Z33" s="197">
        <v>1.68</v>
      </c>
      <c r="AA33" s="197">
        <v>0.76</v>
      </c>
      <c r="AB33" s="197">
        <v>0</v>
      </c>
      <c r="AC33" s="197">
        <v>1.46</v>
      </c>
      <c r="AD33" s="197">
        <v>8.9</v>
      </c>
      <c r="AE33" s="197">
        <v>0</v>
      </c>
      <c r="AF33" s="197">
        <v>0</v>
      </c>
      <c r="AG33" s="197">
        <v>20.350000000000001</v>
      </c>
      <c r="AH33" s="197">
        <v>0</v>
      </c>
      <c r="AI33" s="197">
        <v>10.6</v>
      </c>
      <c r="AJ33" s="197">
        <v>0</v>
      </c>
      <c r="AK33" s="197">
        <v>19.61</v>
      </c>
      <c r="AL33" s="197">
        <v>0</v>
      </c>
      <c r="AM33" s="197">
        <v>0</v>
      </c>
      <c r="AN33" s="197">
        <v>0</v>
      </c>
      <c r="AO33" s="197">
        <v>266.45999999999998</v>
      </c>
      <c r="AP33" s="197">
        <v>0</v>
      </c>
      <c r="AQ33" s="197">
        <v>0</v>
      </c>
      <c r="AR33" s="197">
        <v>0</v>
      </c>
      <c r="AS33" s="197">
        <v>0</v>
      </c>
      <c r="AT33" s="197">
        <v>0</v>
      </c>
      <c r="AU33" s="197">
        <v>0</v>
      </c>
      <c r="AV33" s="197">
        <v>0</v>
      </c>
      <c r="AW33" s="197">
        <v>0</v>
      </c>
      <c r="AX33" s="197">
        <v>0</v>
      </c>
      <c r="AY33" s="197">
        <v>0</v>
      </c>
    </row>
    <row r="34" spans="1:51">
      <c r="A34" t="s">
        <v>76</v>
      </c>
      <c r="B34" s="197">
        <v>0</v>
      </c>
      <c r="C34" s="197">
        <v>0</v>
      </c>
      <c r="D34" s="197">
        <v>11.92</v>
      </c>
      <c r="E34" s="197">
        <v>0</v>
      </c>
      <c r="F34" s="197">
        <v>0</v>
      </c>
      <c r="G34" s="197">
        <v>19.829999999999998</v>
      </c>
      <c r="H34" s="197">
        <v>0</v>
      </c>
      <c r="I34" s="197">
        <v>0</v>
      </c>
      <c r="J34" s="197">
        <v>25.56</v>
      </c>
      <c r="K34" s="197">
        <v>0.32</v>
      </c>
      <c r="L34" s="197">
        <v>191.99</v>
      </c>
      <c r="M34" s="197">
        <v>0.75</v>
      </c>
      <c r="N34" s="197">
        <v>0.8</v>
      </c>
      <c r="O34" s="197">
        <v>0</v>
      </c>
      <c r="P34" s="197">
        <v>1.07</v>
      </c>
      <c r="Q34" s="197">
        <v>3.23</v>
      </c>
      <c r="R34" s="197">
        <v>0.44</v>
      </c>
      <c r="S34" s="197">
        <v>4.2300000000000004</v>
      </c>
      <c r="T34" s="197">
        <v>0</v>
      </c>
      <c r="U34" s="197">
        <v>1.81</v>
      </c>
      <c r="V34" s="197">
        <v>0.12</v>
      </c>
      <c r="W34" s="197">
        <v>1.67</v>
      </c>
      <c r="X34" s="197">
        <v>1.02</v>
      </c>
      <c r="Y34" s="197">
        <v>0</v>
      </c>
      <c r="Z34" s="197">
        <v>1.68</v>
      </c>
      <c r="AA34" s="197">
        <v>0.76</v>
      </c>
      <c r="AB34" s="197">
        <v>0</v>
      </c>
      <c r="AC34" s="197">
        <v>1.46</v>
      </c>
      <c r="AD34" s="197">
        <v>8.9</v>
      </c>
      <c r="AE34" s="197">
        <v>0</v>
      </c>
      <c r="AF34" s="197">
        <v>0</v>
      </c>
      <c r="AG34" s="197">
        <v>20.350000000000001</v>
      </c>
      <c r="AH34" s="197">
        <v>0</v>
      </c>
      <c r="AI34" s="197">
        <v>10.6</v>
      </c>
      <c r="AJ34" s="197">
        <v>0</v>
      </c>
      <c r="AK34" s="197">
        <v>19.61</v>
      </c>
      <c r="AL34" s="197">
        <v>0</v>
      </c>
      <c r="AM34" s="197">
        <v>0</v>
      </c>
      <c r="AN34" s="197">
        <v>0</v>
      </c>
      <c r="AO34" s="197">
        <v>266.45999999999998</v>
      </c>
      <c r="AP34" s="197">
        <v>0</v>
      </c>
      <c r="AQ34" s="197">
        <v>0</v>
      </c>
      <c r="AR34" s="197">
        <v>0</v>
      </c>
      <c r="AS34" s="197">
        <v>0</v>
      </c>
      <c r="AT34" s="197">
        <v>0</v>
      </c>
      <c r="AU34" s="197">
        <v>0</v>
      </c>
      <c r="AV34" s="197">
        <v>0</v>
      </c>
      <c r="AW34" s="197">
        <v>0</v>
      </c>
      <c r="AX34" s="197">
        <v>0</v>
      </c>
      <c r="AY34" s="197">
        <v>0</v>
      </c>
    </row>
    <row r="35" spans="1:51">
      <c r="A35" t="s">
        <v>77</v>
      </c>
      <c r="B35" s="197">
        <v>0</v>
      </c>
      <c r="C35" s="197">
        <v>0</v>
      </c>
      <c r="D35" s="197">
        <v>11.92</v>
      </c>
      <c r="E35" s="197">
        <v>0</v>
      </c>
      <c r="F35" s="197">
        <v>0</v>
      </c>
      <c r="G35" s="197">
        <v>19.829999999999998</v>
      </c>
      <c r="H35" s="197">
        <v>0</v>
      </c>
      <c r="I35" s="197">
        <v>0</v>
      </c>
      <c r="J35" s="197">
        <v>25.56</v>
      </c>
      <c r="K35" s="197">
        <v>4.53</v>
      </c>
      <c r="L35" s="197">
        <v>269.29000000000002</v>
      </c>
      <c r="M35" s="197">
        <v>0.75</v>
      </c>
      <c r="N35" s="197">
        <v>0.8</v>
      </c>
      <c r="O35" s="197">
        <v>0</v>
      </c>
      <c r="P35" s="197">
        <v>1.07</v>
      </c>
      <c r="Q35" s="197">
        <v>3.23</v>
      </c>
      <c r="R35" s="197">
        <v>6.24</v>
      </c>
      <c r="S35" s="197">
        <v>4.2300000000000004</v>
      </c>
      <c r="T35" s="197">
        <v>0</v>
      </c>
      <c r="U35" s="197">
        <v>1.81</v>
      </c>
      <c r="V35" s="197">
        <v>0.12</v>
      </c>
      <c r="W35" s="197">
        <v>1.67</v>
      </c>
      <c r="X35" s="197">
        <v>1.02</v>
      </c>
      <c r="Y35" s="197">
        <v>0</v>
      </c>
      <c r="Z35" s="197">
        <v>1.68</v>
      </c>
      <c r="AA35" s="197">
        <v>0.76</v>
      </c>
      <c r="AB35" s="197">
        <v>0</v>
      </c>
      <c r="AC35" s="197">
        <v>1.46</v>
      </c>
      <c r="AD35" s="197">
        <v>8.9</v>
      </c>
      <c r="AE35" s="197">
        <v>0</v>
      </c>
      <c r="AF35" s="197">
        <v>0</v>
      </c>
      <c r="AG35" s="197">
        <v>20.350000000000001</v>
      </c>
      <c r="AH35" s="197">
        <v>0</v>
      </c>
      <c r="AI35" s="197">
        <v>10.6</v>
      </c>
      <c r="AJ35" s="197">
        <v>0</v>
      </c>
      <c r="AK35" s="197">
        <v>14.6</v>
      </c>
      <c r="AL35" s="197">
        <v>0</v>
      </c>
      <c r="AM35" s="197">
        <v>0</v>
      </c>
      <c r="AN35" s="197">
        <v>0</v>
      </c>
      <c r="AO35" s="197">
        <v>266.45999999999998</v>
      </c>
      <c r="AP35" s="197">
        <v>0</v>
      </c>
      <c r="AQ35" s="197">
        <v>0</v>
      </c>
      <c r="AR35" s="197">
        <v>0</v>
      </c>
      <c r="AS35" s="197">
        <v>0</v>
      </c>
      <c r="AT35" s="197">
        <v>0</v>
      </c>
      <c r="AU35" s="197">
        <v>0</v>
      </c>
      <c r="AV35" s="197">
        <v>0</v>
      </c>
      <c r="AW35" s="197">
        <v>0</v>
      </c>
      <c r="AX35" s="197">
        <v>0</v>
      </c>
      <c r="AY35" s="197">
        <v>0</v>
      </c>
    </row>
    <row r="36" spans="1:51">
      <c r="A36" t="s">
        <v>78</v>
      </c>
      <c r="B36" s="197">
        <v>0</v>
      </c>
      <c r="C36" s="197">
        <v>0</v>
      </c>
      <c r="D36" s="197">
        <v>11.92</v>
      </c>
      <c r="E36" s="197">
        <v>0</v>
      </c>
      <c r="F36" s="197">
        <v>0</v>
      </c>
      <c r="G36" s="197">
        <v>19.829999999999998</v>
      </c>
      <c r="H36" s="197">
        <v>0</v>
      </c>
      <c r="I36" s="197">
        <v>0</v>
      </c>
      <c r="J36" s="197">
        <v>25.56</v>
      </c>
      <c r="K36" s="197">
        <v>4.53</v>
      </c>
      <c r="L36" s="197">
        <v>336.92</v>
      </c>
      <c r="M36" s="197">
        <v>0.75</v>
      </c>
      <c r="N36" s="197">
        <v>0.8</v>
      </c>
      <c r="O36" s="197">
        <v>0</v>
      </c>
      <c r="P36" s="197">
        <v>1.07</v>
      </c>
      <c r="Q36" s="197">
        <v>3.23</v>
      </c>
      <c r="R36" s="197">
        <v>6.24</v>
      </c>
      <c r="S36" s="197">
        <v>4.24</v>
      </c>
      <c r="T36" s="197">
        <v>0</v>
      </c>
      <c r="U36" s="197">
        <v>1.81</v>
      </c>
      <c r="V36" s="197">
        <v>0.12</v>
      </c>
      <c r="W36" s="197">
        <v>1.32</v>
      </c>
      <c r="X36" s="197">
        <v>1.02</v>
      </c>
      <c r="Y36" s="197">
        <v>0</v>
      </c>
      <c r="Z36" s="197">
        <v>1.68</v>
      </c>
      <c r="AA36" s="197">
        <v>0.76</v>
      </c>
      <c r="AB36" s="197">
        <v>0</v>
      </c>
      <c r="AC36" s="197">
        <v>1.46</v>
      </c>
      <c r="AD36" s="197">
        <v>8.9</v>
      </c>
      <c r="AE36" s="197">
        <v>0</v>
      </c>
      <c r="AF36" s="197">
        <v>0</v>
      </c>
      <c r="AG36" s="197">
        <v>20.350000000000001</v>
      </c>
      <c r="AH36" s="197">
        <v>0</v>
      </c>
      <c r="AI36" s="197">
        <v>10.6</v>
      </c>
      <c r="AJ36" s="197">
        <v>0</v>
      </c>
      <c r="AK36" s="197">
        <v>12.13</v>
      </c>
      <c r="AL36" s="197">
        <v>0</v>
      </c>
      <c r="AM36" s="197">
        <v>0</v>
      </c>
      <c r="AN36" s="197">
        <v>0</v>
      </c>
      <c r="AO36" s="197">
        <v>266.45999999999998</v>
      </c>
      <c r="AP36" s="197">
        <v>0</v>
      </c>
      <c r="AQ36" s="197">
        <v>0</v>
      </c>
      <c r="AR36" s="197">
        <v>0</v>
      </c>
      <c r="AS36" s="197">
        <v>0</v>
      </c>
      <c r="AT36" s="197">
        <v>0</v>
      </c>
      <c r="AU36" s="197">
        <v>0</v>
      </c>
      <c r="AV36" s="197">
        <v>0</v>
      </c>
      <c r="AW36" s="197">
        <v>0</v>
      </c>
      <c r="AX36" s="197">
        <v>0</v>
      </c>
      <c r="AY36" s="197">
        <v>0</v>
      </c>
    </row>
    <row r="37" spans="1:51">
      <c r="A37" t="s">
        <v>79</v>
      </c>
      <c r="B37" s="197">
        <v>0</v>
      </c>
      <c r="C37" s="197">
        <v>0</v>
      </c>
      <c r="D37" s="197">
        <v>11.92</v>
      </c>
      <c r="E37" s="197">
        <v>0</v>
      </c>
      <c r="F37" s="197">
        <v>0</v>
      </c>
      <c r="G37" s="197">
        <v>19.829999999999998</v>
      </c>
      <c r="H37" s="197">
        <v>0</v>
      </c>
      <c r="I37" s="197">
        <v>0</v>
      </c>
      <c r="J37" s="197">
        <v>25.56</v>
      </c>
      <c r="K37" s="197">
        <v>4.53</v>
      </c>
      <c r="L37" s="197">
        <v>375.58</v>
      </c>
      <c r="M37" s="197">
        <v>0.75</v>
      </c>
      <c r="N37" s="197">
        <v>0.8</v>
      </c>
      <c r="O37" s="197">
        <v>0</v>
      </c>
      <c r="P37" s="197">
        <v>1.07</v>
      </c>
      <c r="Q37" s="197">
        <v>3.23</v>
      </c>
      <c r="R37" s="197">
        <v>6.24</v>
      </c>
      <c r="S37" s="197">
        <v>4.2300000000000004</v>
      </c>
      <c r="T37" s="197">
        <v>0</v>
      </c>
      <c r="U37" s="197">
        <v>1.81</v>
      </c>
      <c r="V37" s="197">
        <v>0.12</v>
      </c>
      <c r="W37" s="197">
        <v>1.32</v>
      </c>
      <c r="X37" s="197">
        <v>1.02</v>
      </c>
      <c r="Y37" s="197">
        <v>0</v>
      </c>
      <c r="Z37" s="197">
        <v>1.68</v>
      </c>
      <c r="AA37" s="197">
        <v>0.76</v>
      </c>
      <c r="AB37" s="197">
        <v>0</v>
      </c>
      <c r="AC37" s="197">
        <v>1.46</v>
      </c>
      <c r="AD37" s="197">
        <v>8.9</v>
      </c>
      <c r="AE37" s="197">
        <v>0</v>
      </c>
      <c r="AF37" s="197">
        <v>0</v>
      </c>
      <c r="AG37" s="197">
        <v>20.350000000000001</v>
      </c>
      <c r="AH37" s="197">
        <v>0</v>
      </c>
      <c r="AI37" s="197">
        <v>10.6</v>
      </c>
      <c r="AJ37" s="197">
        <v>0</v>
      </c>
      <c r="AK37" s="197">
        <v>12.13</v>
      </c>
      <c r="AL37" s="197">
        <v>0</v>
      </c>
      <c r="AM37" s="197">
        <v>0</v>
      </c>
      <c r="AN37" s="197">
        <v>0</v>
      </c>
      <c r="AO37" s="197">
        <v>266.45999999999998</v>
      </c>
      <c r="AP37" s="197">
        <v>0</v>
      </c>
      <c r="AQ37" s="197">
        <v>0</v>
      </c>
      <c r="AR37" s="197">
        <v>0</v>
      </c>
      <c r="AS37" s="197">
        <v>0</v>
      </c>
      <c r="AT37" s="197">
        <v>0</v>
      </c>
      <c r="AU37" s="197">
        <v>0</v>
      </c>
      <c r="AV37" s="197">
        <v>0</v>
      </c>
      <c r="AW37" s="197">
        <v>0</v>
      </c>
      <c r="AX37" s="197">
        <v>0</v>
      </c>
      <c r="AY37" s="197">
        <v>0</v>
      </c>
    </row>
    <row r="38" spans="1:51">
      <c r="A38" t="s">
        <v>80</v>
      </c>
      <c r="B38" s="197">
        <v>0</v>
      </c>
      <c r="C38" s="197">
        <v>0</v>
      </c>
      <c r="D38" s="197">
        <v>11.92</v>
      </c>
      <c r="E38" s="197">
        <v>0</v>
      </c>
      <c r="F38" s="197">
        <v>0</v>
      </c>
      <c r="G38" s="197">
        <v>19.829999999999998</v>
      </c>
      <c r="H38" s="197">
        <v>0</v>
      </c>
      <c r="I38" s="197">
        <v>0</v>
      </c>
      <c r="J38" s="197">
        <v>25.56</v>
      </c>
      <c r="K38" s="197">
        <v>4.53</v>
      </c>
      <c r="L38" s="197">
        <v>375.58</v>
      </c>
      <c r="M38" s="197">
        <v>0.75</v>
      </c>
      <c r="N38" s="197">
        <v>0.8</v>
      </c>
      <c r="O38" s="197">
        <v>0</v>
      </c>
      <c r="P38" s="197">
        <v>1.07</v>
      </c>
      <c r="Q38" s="197">
        <v>3.23</v>
      </c>
      <c r="R38" s="197">
        <v>6.24</v>
      </c>
      <c r="S38" s="197">
        <v>4.2300000000000004</v>
      </c>
      <c r="T38" s="197">
        <v>0</v>
      </c>
      <c r="U38" s="197">
        <v>1.81</v>
      </c>
      <c r="V38" s="197">
        <v>0.12</v>
      </c>
      <c r="W38" s="197">
        <v>0.96</v>
      </c>
      <c r="X38" s="197">
        <v>1.02</v>
      </c>
      <c r="Y38" s="197">
        <v>0</v>
      </c>
      <c r="Z38" s="197">
        <v>1.68</v>
      </c>
      <c r="AA38" s="197">
        <v>0.76</v>
      </c>
      <c r="AB38" s="197">
        <v>0</v>
      </c>
      <c r="AC38" s="197">
        <v>1.46</v>
      </c>
      <c r="AD38" s="197">
        <v>8.9</v>
      </c>
      <c r="AE38" s="197">
        <v>0</v>
      </c>
      <c r="AF38" s="197">
        <v>0</v>
      </c>
      <c r="AG38" s="197">
        <v>20.350000000000001</v>
      </c>
      <c r="AH38" s="197">
        <v>0</v>
      </c>
      <c r="AI38" s="197">
        <v>10.6</v>
      </c>
      <c r="AJ38" s="197">
        <v>0</v>
      </c>
      <c r="AK38" s="197">
        <v>12.13</v>
      </c>
      <c r="AL38" s="197">
        <v>0</v>
      </c>
      <c r="AM38" s="197">
        <v>0</v>
      </c>
      <c r="AN38" s="197">
        <v>0</v>
      </c>
      <c r="AO38" s="197">
        <v>266.45999999999998</v>
      </c>
      <c r="AP38" s="197">
        <v>0</v>
      </c>
      <c r="AQ38" s="197">
        <v>0</v>
      </c>
      <c r="AR38" s="197">
        <v>0</v>
      </c>
      <c r="AS38" s="197">
        <v>0</v>
      </c>
      <c r="AT38" s="197">
        <v>0</v>
      </c>
      <c r="AU38" s="197">
        <v>0</v>
      </c>
      <c r="AV38" s="197">
        <v>0</v>
      </c>
      <c r="AW38" s="197">
        <v>0</v>
      </c>
      <c r="AX38" s="197">
        <v>0</v>
      </c>
      <c r="AY38" s="197">
        <v>0</v>
      </c>
    </row>
    <row r="39" spans="1:51">
      <c r="A39" t="s">
        <v>81</v>
      </c>
      <c r="B39" s="197">
        <v>0</v>
      </c>
      <c r="C39" s="197">
        <v>0</v>
      </c>
      <c r="D39" s="197">
        <v>11.6</v>
      </c>
      <c r="E39" s="197">
        <v>0</v>
      </c>
      <c r="F39" s="197">
        <v>0</v>
      </c>
      <c r="G39" s="197">
        <v>19.829999999999998</v>
      </c>
      <c r="H39" s="197">
        <v>0</v>
      </c>
      <c r="I39" s="197">
        <v>0</v>
      </c>
      <c r="J39" s="197">
        <v>25.39</v>
      </c>
      <c r="K39" s="197">
        <v>4.53</v>
      </c>
      <c r="L39" s="197">
        <v>375.58</v>
      </c>
      <c r="M39" s="197">
        <v>0.75</v>
      </c>
      <c r="N39" s="197">
        <v>0.8</v>
      </c>
      <c r="O39" s="197">
        <v>0</v>
      </c>
      <c r="P39" s="197">
        <v>1.07</v>
      </c>
      <c r="Q39" s="197">
        <v>3.23</v>
      </c>
      <c r="R39" s="197">
        <v>6.24</v>
      </c>
      <c r="S39" s="197">
        <v>4.2300000000000004</v>
      </c>
      <c r="T39" s="197">
        <v>0</v>
      </c>
      <c r="U39" s="197">
        <v>1.81</v>
      </c>
      <c r="V39" s="197">
        <v>0.12</v>
      </c>
      <c r="W39" s="197">
        <v>0.96</v>
      </c>
      <c r="X39" s="197">
        <v>1.02</v>
      </c>
      <c r="Y39" s="197">
        <v>0</v>
      </c>
      <c r="Z39" s="197">
        <v>1.68</v>
      </c>
      <c r="AA39" s="197">
        <v>0.76</v>
      </c>
      <c r="AB39" s="197">
        <v>0</v>
      </c>
      <c r="AC39" s="197">
        <v>1.46</v>
      </c>
      <c r="AD39" s="197">
        <v>8.9</v>
      </c>
      <c r="AE39" s="197">
        <v>0</v>
      </c>
      <c r="AF39" s="197">
        <v>0</v>
      </c>
      <c r="AG39" s="197">
        <v>20.350000000000001</v>
      </c>
      <c r="AH39" s="197">
        <v>0</v>
      </c>
      <c r="AI39" s="197">
        <v>10.6</v>
      </c>
      <c r="AJ39" s="197">
        <v>0</v>
      </c>
      <c r="AK39" s="197">
        <v>12.13</v>
      </c>
      <c r="AL39" s="197">
        <v>0</v>
      </c>
      <c r="AM39" s="197">
        <v>0</v>
      </c>
      <c r="AN39" s="197">
        <v>0</v>
      </c>
      <c r="AO39" s="197">
        <v>266.45999999999998</v>
      </c>
      <c r="AP39" s="197">
        <v>0</v>
      </c>
      <c r="AQ39" s="197">
        <v>0</v>
      </c>
      <c r="AR39" s="197">
        <v>0</v>
      </c>
      <c r="AS39" s="197">
        <v>0</v>
      </c>
      <c r="AT39" s="197">
        <v>0</v>
      </c>
      <c r="AU39" s="197">
        <v>0</v>
      </c>
      <c r="AV39" s="197">
        <v>0</v>
      </c>
      <c r="AW39" s="197">
        <v>0</v>
      </c>
      <c r="AX39" s="197">
        <v>0</v>
      </c>
      <c r="AY39" s="197">
        <v>0</v>
      </c>
    </row>
    <row r="40" spans="1:51">
      <c r="A40" t="s">
        <v>82</v>
      </c>
      <c r="B40" s="197">
        <v>0</v>
      </c>
      <c r="C40" s="197">
        <v>0</v>
      </c>
      <c r="D40" s="197">
        <v>11.6</v>
      </c>
      <c r="E40" s="197">
        <v>0</v>
      </c>
      <c r="F40" s="197">
        <v>0</v>
      </c>
      <c r="G40" s="197">
        <v>19.829999999999998</v>
      </c>
      <c r="H40" s="197">
        <v>0</v>
      </c>
      <c r="I40" s="197">
        <v>0</v>
      </c>
      <c r="J40" s="197">
        <v>25.39</v>
      </c>
      <c r="K40" s="197">
        <v>0.44</v>
      </c>
      <c r="L40" s="197">
        <v>353.41</v>
      </c>
      <c r="M40" s="197">
        <v>0.75</v>
      </c>
      <c r="N40" s="197">
        <v>0.8</v>
      </c>
      <c r="O40" s="197">
        <v>0</v>
      </c>
      <c r="P40" s="197">
        <v>1.07</v>
      </c>
      <c r="Q40" s="197">
        <v>3.23</v>
      </c>
      <c r="R40" s="197">
        <v>0.44</v>
      </c>
      <c r="S40" s="197">
        <v>4.2300000000000004</v>
      </c>
      <c r="T40" s="197">
        <v>0</v>
      </c>
      <c r="U40" s="197">
        <v>1.81</v>
      </c>
      <c r="V40" s="197">
        <v>0.12</v>
      </c>
      <c r="W40" s="197">
        <v>0.96</v>
      </c>
      <c r="X40" s="197">
        <v>1.02</v>
      </c>
      <c r="Y40" s="197">
        <v>0</v>
      </c>
      <c r="Z40" s="197">
        <v>1.68</v>
      </c>
      <c r="AA40" s="197">
        <v>0.76</v>
      </c>
      <c r="AB40" s="197">
        <v>0</v>
      </c>
      <c r="AC40" s="197">
        <v>1.46</v>
      </c>
      <c r="AD40" s="197">
        <v>8.9</v>
      </c>
      <c r="AE40" s="197">
        <v>0</v>
      </c>
      <c r="AF40" s="197">
        <v>0</v>
      </c>
      <c r="AG40" s="197">
        <v>20.350000000000001</v>
      </c>
      <c r="AH40" s="197">
        <v>0</v>
      </c>
      <c r="AI40" s="197">
        <v>10.6</v>
      </c>
      <c r="AJ40" s="197">
        <v>0</v>
      </c>
      <c r="AK40" s="197">
        <v>12.13</v>
      </c>
      <c r="AL40" s="197">
        <v>0</v>
      </c>
      <c r="AM40" s="197">
        <v>0</v>
      </c>
      <c r="AN40" s="197">
        <v>0</v>
      </c>
      <c r="AO40" s="197">
        <v>266.45999999999998</v>
      </c>
      <c r="AP40" s="197">
        <v>0</v>
      </c>
      <c r="AQ40" s="197">
        <v>0</v>
      </c>
      <c r="AR40" s="197">
        <v>0</v>
      </c>
      <c r="AS40" s="197">
        <v>0</v>
      </c>
      <c r="AT40" s="197">
        <v>0</v>
      </c>
      <c r="AU40" s="197">
        <v>0</v>
      </c>
      <c r="AV40" s="197">
        <v>0</v>
      </c>
      <c r="AW40" s="197">
        <v>0</v>
      </c>
      <c r="AX40" s="197">
        <v>0</v>
      </c>
      <c r="AY40" s="197">
        <v>0</v>
      </c>
    </row>
    <row r="41" spans="1:51">
      <c r="A41" t="s">
        <v>83</v>
      </c>
      <c r="B41" s="197">
        <v>0</v>
      </c>
      <c r="C41" s="197">
        <v>0</v>
      </c>
      <c r="D41" s="197">
        <v>11.6</v>
      </c>
      <c r="E41" s="197">
        <v>0</v>
      </c>
      <c r="F41" s="197">
        <v>0</v>
      </c>
      <c r="G41" s="197">
        <v>19.829999999999998</v>
      </c>
      <c r="H41" s="197">
        <v>0</v>
      </c>
      <c r="I41" s="197">
        <v>0</v>
      </c>
      <c r="J41" s="197">
        <v>25.39</v>
      </c>
      <c r="K41" s="197">
        <v>0.32</v>
      </c>
      <c r="L41" s="197">
        <v>284.94</v>
      </c>
      <c r="M41" s="197">
        <v>0.75</v>
      </c>
      <c r="N41" s="197">
        <v>0.8</v>
      </c>
      <c r="O41" s="197">
        <v>0</v>
      </c>
      <c r="P41" s="197">
        <v>1.07</v>
      </c>
      <c r="Q41" s="197">
        <v>3.23</v>
      </c>
      <c r="R41" s="197">
        <v>0.44</v>
      </c>
      <c r="S41" s="197">
        <v>4.68</v>
      </c>
      <c r="T41" s="197">
        <v>0</v>
      </c>
      <c r="U41" s="197">
        <v>1.81</v>
      </c>
      <c r="V41" s="197">
        <v>0.12</v>
      </c>
      <c r="W41" s="197">
        <v>0.96</v>
      </c>
      <c r="X41" s="197">
        <v>1.02</v>
      </c>
      <c r="Y41" s="197">
        <v>0</v>
      </c>
      <c r="Z41" s="197">
        <v>1.68</v>
      </c>
      <c r="AA41" s="197">
        <v>0.76</v>
      </c>
      <c r="AB41" s="197">
        <v>0</v>
      </c>
      <c r="AC41" s="197">
        <v>1.46</v>
      </c>
      <c r="AD41" s="197">
        <v>8.9</v>
      </c>
      <c r="AE41" s="197">
        <v>0</v>
      </c>
      <c r="AF41" s="197">
        <v>0</v>
      </c>
      <c r="AG41" s="197">
        <v>20.350000000000001</v>
      </c>
      <c r="AH41" s="197">
        <v>0</v>
      </c>
      <c r="AI41" s="197">
        <v>10.6</v>
      </c>
      <c r="AJ41" s="197">
        <v>0</v>
      </c>
      <c r="AK41" s="197">
        <v>12.13</v>
      </c>
      <c r="AL41" s="197">
        <v>0</v>
      </c>
      <c r="AM41" s="197">
        <v>0</v>
      </c>
      <c r="AN41" s="197">
        <v>0</v>
      </c>
      <c r="AO41" s="197">
        <v>266.45999999999998</v>
      </c>
      <c r="AP41" s="197">
        <v>0</v>
      </c>
      <c r="AQ41" s="197">
        <v>0</v>
      </c>
      <c r="AR41" s="197">
        <v>0</v>
      </c>
      <c r="AS41" s="197">
        <v>0</v>
      </c>
      <c r="AT41" s="197">
        <v>0</v>
      </c>
      <c r="AU41" s="197">
        <v>0</v>
      </c>
      <c r="AV41" s="197">
        <v>0</v>
      </c>
      <c r="AW41" s="197">
        <v>0</v>
      </c>
      <c r="AX41" s="197">
        <v>0</v>
      </c>
      <c r="AY41" s="197">
        <v>0</v>
      </c>
    </row>
    <row r="42" spans="1:51">
      <c r="A42" t="s">
        <v>84</v>
      </c>
      <c r="B42" s="197">
        <v>0</v>
      </c>
      <c r="C42" s="197">
        <v>0</v>
      </c>
      <c r="D42" s="197">
        <v>11.6</v>
      </c>
      <c r="E42" s="197">
        <v>0</v>
      </c>
      <c r="F42" s="197">
        <v>0</v>
      </c>
      <c r="G42" s="197">
        <v>19.829999999999998</v>
      </c>
      <c r="H42" s="197">
        <v>0</v>
      </c>
      <c r="I42" s="197">
        <v>0</v>
      </c>
      <c r="J42" s="197">
        <v>25.39</v>
      </c>
      <c r="K42" s="197">
        <v>0.32</v>
      </c>
      <c r="L42" s="197">
        <v>216.48</v>
      </c>
      <c r="M42" s="197">
        <v>0.75</v>
      </c>
      <c r="N42" s="197">
        <v>0.8</v>
      </c>
      <c r="O42" s="197">
        <v>0</v>
      </c>
      <c r="P42" s="197">
        <v>1.07</v>
      </c>
      <c r="Q42" s="197">
        <v>3.23</v>
      </c>
      <c r="R42" s="197">
        <v>0.44</v>
      </c>
      <c r="S42" s="197">
        <v>4.24</v>
      </c>
      <c r="T42" s="197">
        <v>0</v>
      </c>
      <c r="U42" s="197">
        <v>1.81</v>
      </c>
      <c r="V42" s="197">
        <v>0.12</v>
      </c>
      <c r="W42" s="197">
        <v>0.59</v>
      </c>
      <c r="X42" s="197">
        <v>1.02</v>
      </c>
      <c r="Y42" s="197">
        <v>0</v>
      </c>
      <c r="Z42" s="197">
        <v>1.68</v>
      </c>
      <c r="AA42" s="197">
        <v>0.76</v>
      </c>
      <c r="AB42" s="197">
        <v>0</v>
      </c>
      <c r="AC42" s="197">
        <v>1.46</v>
      </c>
      <c r="AD42" s="197">
        <v>8.9</v>
      </c>
      <c r="AE42" s="197">
        <v>0</v>
      </c>
      <c r="AF42" s="197">
        <v>0</v>
      </c>
      <c r="AG42" s="197">
        <v>20.350000000000001</v>
      </c>
      <c r="AH42" s="197">
        <v>0</v>
      </c>
      <c r="AI42" s="197">
        <v>10.6</v>
      </c>
      <c r="AJ42" s="197">
        <v>0</v>
      </c>
      <c r="AK42" s="197">
        <v>12.13</v>
      </c>
      <c r="AL42" s="197">
        <v>0</v>
      </c>
      <c r="AM42" s="197">
        <v>0</v>
      </c>
      <c r="AN42" s="197">
        <v>0</v>
      </c>
      <c r="AO42" s="197">
        <v>266.45999999999998</v>
      </c>
      <c r="AP42" s="197">
        <v>0</v>
      </c>
      <c r="AQ42" s="197">
        <v>0</v>
      </c>
      <c r="AR42" s="197">
        <v>0</v>
      </c>
      <c r="AS42" s="197">
        <v>0</v>
      </c>
      <c r="AT42" s="197">
        <v>0</v>
      </c>
      <c r="AU42" s="197">
        <v>0</v>
      </c>
      <c r="AV42" s="197">
        <v>0</v>
      </c>
      <c r="AW42" s="197">
        <v>0</v>
      </c>
      <c r="AX42" s="197">
        <v>0</v>
      </c>
      <c r="AY42" s="197">
        <v>0</v>
      </c>
    </row>
    <row r="43" spans="1:51">
      <c r="A43" t="s">
        <v>85</v>
      </c>
      <c r="B43" s="197">
        <v>0</v>
      </c>
      <c r="C43" s="197">
        <v>0</v>
      </c>
      <c r="D43" s="197">
        <v>11.6</v>
      </c>
      <c r="E43" s="197">
        <v>0</v>
      </c>
      <c r="F43" s="197">
        <v>0</v>
      </c>
      <c r="G43" s="197">
        <v>19.829999999999998</v>
      </c>
      <c r="H43" s="197">
        <v>0</v>
      </c>
      <c r="I43" s="197">
        <v>0</v>
      </c>
      <c r="J43" s="197">
        <v>25.39</v>
      </c>
      <c r="K43" s="197">
        <v>0.32</v>
      </c>
      <c r="L43" s="197">
        <v>216.48</v>
      </c>
      <c r="M43" s="197">
        <v>0.75</v>
      </c>
      <c r="N43" s="197">
        <v>0.8</v>
      </c>
      <c r="O43" s="197">
        <v>0</v>
      </c>
      <c r="P43" s="197">
        <v>1.07</v>
      </c>
      <c r="Q43" s="197">
        <v>3.23</v>
      </c>
      <c r="R43" s="197">
        <v>0.44</v>
      </c>
      <c r="S43" s="197">
        <v>4.24</v>
      </c>
      <c r="T43" s="197">
        <v>0</v>
      </c>
      <c r="U43" s="197">
        <v>1.81</v>
      </c>
      <c r="V43" s="197">
        <v>0.12</v>
      </c>
      <c r="W43" s="197">
        <v>0.59</v>
      </c>
      <c r="X43" s="197">
        <v>1.02</v>
      </c>
      <c r="Y43" s="197">
        <v>0</v>
      </c>
      <c r="Z43" s="197">
        <v>1.68</v>
      </c>
      <c r="AA43" s="197">
        <v>0.76</v>
      </c>
      <c r="AB43" s="197">
        <v>0</v>
      </c>
      <c r="AC43" s="197">
        <v>1.46</v>
      </c>
      <c r="AD43" s="197">
        <v>8.9</v>
      </c>
      <c r="AE43" s="197">
        <v>0</v>
      </c>
      <c r="AF43" s="197">
        <v>0</v>
      </c>
      <c r="AG43" s="197">
        <v>20.93</v>
      </c>
      <c r="AH43" s="197">
        <v>0</v>
      </c>
      <c r="AI43" s="197">
        <v>10.6</v>
      </c>
      <c r="AJ43" s="197">
        <v>0</v>
      </c>
      <c r="AK43" s="197">
        <v>12.13</v>
      </c>
      <c r="AL43" s="197">
        <v>0</v>
      </c>
      <c r="AM43" s="197">
        <v>0</v>
      </c>
      <c r="AN43" s="197">
        <v>0</v>
      </c>
      <c r="AO43" s="197">
        <v>261.02</v>
      </c>
      <c r="AP43" s="197">
        <v>0</v>
      </c>
      <c r="AQ43" s="197">
        <v>0</v>
      </c>
      <c r="AR43" s="197">
        <v>0</v>
      </c>
      <c r="AS43" s="197">
        <v>0</v>
      </c>
      <c r="AT43" s="197">
        <v>0</v>
      </c>
      <c r="AU43" s="197">
        <v>0</v>
      </c>
      <c r="AV43" s="197">
        <v>0</v>
      </c>
      <c r="AW43" s="197">
        <v>0</v>
      </c>
      <c r="AX43" s="197">
        <v>0</v>
      </c>
      <c r="AY43" s="197">
        <v>0</v>
      </c>
    </row>
    <row r="44" spans="1:51">
      <c r="A44" t="s">
        <v>86</v>
      </c>
      <c r="B44" s="197">
        <v>0</v>
      </c>
      <c r="C44" s="197">
        <v>0</v>
      </c>
      <c r="D44" s="197">
        <v>11.6</v>
      </c>
      <c r="E44" s="197">
        <v>0</v>
      </c>
      <c r="F44" s="197">
        <v>0</v>
      </c>
      <c r="G44" s="197">
        <v>19.829999999999998</v>
      </c>
      <c r="H44" s="197">
        <v>0</v>
      </c>
      <c r="I44" s="197">
        <v>0</v>
      </c>
      <c r="J44" s="197">
        <v>25.39</v>
      </c>
      <c r="K44" s="197">
        <v>0.32</v>
      </c>
      <c r="L44" s="197">
        <v>199.36</v>
      </c>
      <c r="M44" s="197">
        <v>0.75</v>
      </c>
      <c r="N44" s="197">
        <v>0.8</v>
      </c>
      <c r="O44" s="197">
        <v>0</v>
      </c>
      <c r="P44" s="197">
        <v>1.07</v>
      </c>
      <c r="Q44" s="197">
        <v>3.23</v>
      </c>
      <c r="R44" s="197">
        <v>0.44</v>
      </c>
      <c r="S44" s="197">
        <v>4.24</v>
      </c>
      <c r="T44" s="197">
        <v>0</v>
      </c>
      <c r="U44" s="197">
        <v>1.81</v>
      </c>
      <c r="V44" s="197">
        <v>0.12</v>
      </c>
      <c r="W44" s="197">
        <v>0.41</v>
      </c>
      <c r="X44" s="197">
        <v>1.02</v>
      </c>
      <c r="Y44" s="197">
        <v>0</v>
      </c>
      <c r="Z44" s="197">
        <v>1.68</v>
      </c>
      <c r="AA44" s="197">
        <v>0.76</v>
      </c>
      <c r="AB44" s="197">
        <v>0</v>
      </c>
      <c r="AC44" s="197">
        <v>1.46</v>
      </c>
      <c r="AD44" s="197">
        <v>8.9</v>
      </c>
      <c r="AE44" s="197">
        <v>0</v>
      </c>
      <c r="AF44" s="197">
        <v>0</v>
      </c>
      <c r="AG44" s="197">
        <v>20.93</v>
      </c>
      <c r="AH44" s="197">
        <v>0</v>
      </c>
      <c r="AI44" s="197">
        <v>10.6</v>
      </c>
      <c r="AJ44" s="197">
        <v>0</v>
      </c>
      <c r="AK44" s="197">
        <v>12.13</v>
      </c>
      <c r="AL44" s="197">
        <v>0</v>
      </c>
      <c r="AM44" s="197">
        <v>0</v>
      </c>
      <c r="AN44" s="197">
        <v>0</v>
      </c>
      <c r="AO44" s="197">
        <v>261.02</v>
      </c>
      <c r="AP44" s="197">
        <v>0</v>
      </c>
      <c r="AQ44" s="197">
        <v>0</v>
      </c>
      <c r="AR44" s="197">
        <v>0</v>
      </c>
      <c r="AS44" s="197">
        <v>0</v>
      </c>
      <c r="AT44" s="197">
        <v>0</v>
      </c>
      <c r="AU44" s="197">
        <v>0</v>
      </c>
      <c r="AV44" s="197">
        <v>0</v>
      </c>
      <c r="AW44" s="197">
        <v>0</v>
      </c>
      <c r="AX44" s="197">
        <v>0</v>
      </c>
      <c r="AY44" s="197">
        <v>0</v>
      </c>
    </row>
    <row r="45" spans="1:51">
      <c r="A45" t="s">
        <v>87</v>
      </c>
      <c r="B45" s="197">
        <v>0</v>
      </c>
      <c r="C45" s="197">
        <v>0</v>
      </c>
      <c r="D45" s="197">
        <v>11.6</v>
      </c>
      <c r="E45" s="197">
        <v>0</v>
      </c>
      <c r="F45" s="197">
        <v>0</v>
      </c>
      <c r="G45" s="197">
        <v>19.829999999999998</v>
      </c>
      <c r="H45" s="197">
        <v>0</v>
      </c>
      <c r="I45" s="197">
        <v>0</v>
      </c>
      <c r="J45" s="197">
        <v>25.39</v>
      </c>
      <c r="K45" s="197">
        <v>0.32</v>
      </c>
      <c r="L45" s="197">
        <v>198.5</v>
      </c>
      <c r="M45" s="197">
        <v>0.75</v>
      </c>
      <c r="N45" s="197">
        <v>0.8</v>
      </c>
      <c r="O45" s="197">
        <v>0</v>
      </c>
      <c r="P45" s="197">
        <v>1.07</v>
      </c>
      <c r="Q45" s="197">
        <v>3.23</v>
      </c>
      <c r="R45" s="197">
        <v>0.44</v>
      </c>
      <c r="S45" s="197">
        <v>4.24</v>
      </c>
      <c r="T45" s="197">
        <v>0</v>
      </c>
      <c r="U45" s="197">
        <v>1.81</v>
      </c>
      <c r="V45" s="197">
        <v>0.12</v>
      </c>
      <c r="W45" s="197">
        <v>0.41</v>
      </c>
      <c r="X45" s="197">
        <v>1.02</v>
      </c>
      <c r="Y45" s="197">
        <v>0</v>
      </c>
      <c r="Z45" s="197">
        <v>1.68</v>
      </c>
      <c r="AA45" s="197">
        <v>0.76</v>
      </c>
      <c r="AB45" s="197">
        <v>0</v>
      </c>
      <c r="AC45" s="197">
        <v>1.46</v>
      </c>
      <c r="AD45" s="197">
        <v>8.9</v>
      </c>
      <c r="AE45" s="197">
        <v>0</v>
      </c>
      <c r="AF45" s="197">
        <v>0</v>
      </c>
      <c r="AG45" s="197">
        <v>20.93</v>
      </c>
      <c r="AH45" s="197">
        <v>0</v>
      </c>
      <c r="AI45" s="197">
        <v>10.6</v>
      </c>
      <c r="AJ45" s="197">
        <v>0</v>
      </c>
      <c r="AK45" s="197">
        <v>12.13</v>
      </c>
      <c r="AL45" s="197">
        <v>0</v>
      </c>
      <c r="AM45" s="197">
        <v>0</v>
      </c>
      <c r="AN45" s="197">
        <v>0</v>
      </c>
      <c r="AO45" s="197">
        <v>261.02</v>
      </c>
      <c r="AP45" s="197">
        <v>0</v>
      </c>
      <c r="AQ45" s="197">
        <v>0</v>
      </c>
      <c r="AR45" s="197">
        <v>0</v>
      </c>
      <c r="AS45" s="197">
        <v>0</v>
      </c>
      <c r="AT45" s="197">
        <v>0</v>
      </c>
      <c r="AU45" s="197">
        <v>0</v>
      </c>
      <c r="AV45" s="197">
        <v>0</v>
      </c>
      <c r="AW45" s="197">
        <v>0</v>
      </c>
      <c r="AX45" s="197">
        <v>0</v>
      </c>
      <c r="AY45" s="197">
        <v>0</v>
      </c>
    </row>
    <row r="46" spans="1:51">
      <c r="A46" t="s">
        <v>88</v>
      </c>
      <c r="B46" s="197">
        <v>0</v>
      </c>
      <c r="C46" s="197">
        <v>0</v>
      </c>
      <c r="D46" s="197">
        <v>11.6</v>
      </c>
      <c r="E46" s="197">
        <v>0</v>
      </c>
      <c r="F46" s="197">
        <v>0</v>
      </c>
      <c r="G46" s="197">
        <v>19.829999999999998</v>
      </c>
      <c r="H46" s="197">
        <v>0</v>
      </c>
      <c r="I46" s="197">
        <v>0</v>
      </c>
      <c r="J46" s="197">
        <v>25.39</v>
      </c>
      <c r="K46" s="197">
        <v>0.32</v>
      </c>
      <c r="L46" s="197">
        <v>198.5</v>
      </c>
      <c r="M46" s="197">
        <v>0.75</v>
      </c>
      <c r="N46" s="197">
        <v>0.8</v>
      </c>
      <c r="O46" s="197">
        <v>0</v>
      </c>
      <c r="P46" s="197">
        <v>1.07</v>
      </c>
      <c r="Q46" s="197">
        <v>3.23</v>
      </c>
      <c r="R46" s="197">
        <v>0.44</v>
      </c>
      <c r="S46" s="197">
        <v>4.24</v>
      </c>
      <c r="T46" s="197">
        <v>0</v>
      </c>
      <c r="U46" s="197">
        <v>1.81</v>
      </c>
      <c r="V46" s="197">
        <v>0.12</v>
      </c>
      <c r="W46" s="197">
        <v>0.41</v>
      </c>
      <c r="X46" s="197">
        <v>1.02</v>
      </c>
      <c r="Y46" s="197">
        <v>0</v>
      </c>
      <c r="Z46" s="197">
        <v>1.68</v>
      </c>
      <c r="AA46" s="197">
        <v>0.76</v>
      </c>
      <c r="AB46" s="197">
        <v>0</v>
      </c>
      <c r="AC46" s="197">
        <v>1.46</v>
      </c>
      <c r="AD46" s="197">
        <v>8.9</v>
      </c>
      <c r="AE46" s="197">
        <v>0</v>
      </c>
      <c r="AF46" s="197">
        <v>0</v>
      </c>
      <c r="AG46" s="197">
        <v>20.93</v>
      </c>
      <c r="AH46" s="197">
        <v>0</v>
      </c>
      <c r="AI46" s="197">
        <v>10.6</v>
      </c>
      <c r="AJ46" s="197">
        <v>0</v>
      </c>
      <c r="AK46" s="197">
        <v>12.13</v>
      </c>
      <c r="AL46" s="197">
        <v>0</v>
      </c>
      <c r="AM46" s="197">
        <v>0</v>
      </c>
      <c r="AN46" s="197">
        <v>0</v>
      </c>
      <c r="AO46" s="197">
        <v>261.02</v>
      </c>
      <c r="AP46" s="197">
        <v>0</v>
      </c>
      <c r="AQ46" s="197">
        <v>0</v>
      </c>
      <c r="AR46" s="197">
        <v>0</v>
      </c>
      <c r="AS46" s="197">
        <v>0</v>
      </c>
      <c r="AT46" s="197">
        <v>0</v>
      </c>
      <c r="AU46" s="197">
        <v>0</v>
      </c>
      <c r="AV46" s="197">
        <v>0</v>
      </c>
      <c r="AW46" s="197">
        <v>0</v>
      </c>
      <c r="AX46" s="197">
        <v>0</v>
      </c>
      <c r="AY46" s="197">
        <v>0</v>
      </c>
    </row>
    <row r="47" spans="1:51">
      <c r="A47" t="s">
        <v>89</v>
      </c>
      <c r="B47" s="197">
        <v>0</v>
      </c>
      <c r="C47" s="197">
        <v>0</v>
      </c>
      <c r="D47" s="197">
        <v>11.27</v>
      </c>
      <c r="E47" s="197">
        <v>0</v>
      </c>
      <c r="F47" s="197">
        <v>0</v>
      </c>
      <c r="G47" s="197">
        <v>19.829999999999998</v>
      </c>
      <c r="H47" s="197">
        <v>0</v>
      </c>
      <c r="I47" s="197">
        <v>0</v>
      </c>
      <c r="J47" s="197">
        <v>25.39</v>
      </c>
      <c r="K47" s="197">
        <v>0.32</v>
      </c>
      <c r="L47" s="197">
        <v>198.5</v>
      </c>
      <c r="M47" s="197">
        <v>0.75</v>
      </c>
      <c r="N47" s="197">
        <v>0.8</v>
      </c>
      <c r="O47" s="197">
        <v>0</v>
      </c>
      <c r="P47" s="197">
        <v>1.07</v>
      </c>
      <c r="Q47" s="197">
        <v>3.23</v>
      </c>
      <c r="R47" s="197">
        <v>0.44</v>
      </c>
      <c r="S47" s="197">
        <v>4.24</v>
      </c>
      <c r="T47" s="197">
        <v>0</v>
      </c>
      <c r="U47" s="197">
        <v>1.81</v>
      </c>
      <c r="V47" s="197">
        <v>0.12</v>
      </c>
      <c r="W47" s="197">
        <v>0.41</v>
      </c>
      <c r="X47" s="197">
        <v>1.02</v>
      </c>
      <c r="Y47" s="197">
        <v>0</v>
      </c>
      <c r="Z47" s="197">
        <v>1.68</v>
      </c>
      <c r="AA47" s="197">
        <v>0.76</v>
      </c>
      <c r="AB47" s="197">
        <v>0</v>
      </c>
      <c r="AC47" s="197">
        <v>1.46</v>
      </c>
      <c r="AD47" s="197">
        <v>8.9</v>
      </c>
      <c r="AE47" s="197">
        <v>0</v>
      </c>
      <c r="AF47" s="197">
        <v>0</v>
      </c>
      <c r="AG47" s="197">
        <v>20.93</v>
      </c>
      <c r="AH47" s="197">
        <v>0</v>
      </c>
      <c r="AI47" s="197">
        <v>10.6</v>
      </c>
      <c r="AJ47" s="197">
        <v>0</v>
      </c>
      <c r="AK47" s="197">
        <v>12.13</v>
      </c>
      <c r="AL47" s="197">
        <v>0</v>
      </c>
      <c r="AM47" s="197">
        <v>0</v>
      </c>
      <c r="AN47" s="197">
        <v>0</v>
      </c>
      <c r="AO47" s="197">
        <v>261.02</v>
      </c>
      <c r="AP47" s="197">
        <v>0</v>
      </c>
      <c r="AQ47" s="197">
        <v>0</v>
      </c>
      <c r="AR47" s="197">
        <v>0</v>
      </c>
      <c r="AS47" s="197">
        <v>0</v>
      </c>
      <c r="AT47" s="197">
        <v>0</v>
      </c>
      <c r="AU47" s="197">
        <v>0</v>
      </c>
      <c r="AV47" s="197">
        <v>0</v>
      </c>
      <c r="AW47" s="197">
        <v>0</v>
      </c>
      <c r="AX47" s="197">
        <v>0</v>
      </c>
      <c r="AY47" s="197">
        <v>0</v>
      </c>
    </row>
    <row r="48" spans="1:51">
      <c r="A48" t="s">
        <v>90</v>
      </c>
      <c r="B48" s="197">
        <v>0</v>
      </c>
      <c r="C48" s="197">
        <v>0</v>
      </c>
      <c r="D48" s="197">
        <v>11.27</v>
      </c>
      <c r="E48" s="197">
        <v>0</v>
      </c>
      <c r="F48" s="197">
        <v>0</v>
      </c>
      <c r="G48" s="197">
        <v>19.829999999999998</v>
      </c>
      <c r="H48" s="197">
        <v>0</v>
      </c>
      <c r="I48" s="197">
        <v>0</v>
      </c>
      <c r="J48" s="197">
        <v>25.39</v>
      </c>
      <c r="K48" s="197">
        <v>0.32</v>
      </c>
      <c r="L48" s="197">
        <v>172.91</v>
      </c>
      <c r="M48" s="197">
        <v>0.75</v>
      </c>
      <c r="N48" s="197">
        <v>0.8</v>
      </c>
      <c r="O48" s="197">
        <v>0</v>
      </c>
      <c r="P48" s="197">
        <v>1.07</v>
      </c>
      <c r="Q48" s="197">
        <v>3.23</v>
      </c>
      <c r="R48" s="197">
        <v>0.44</v>
      </c>
      <c r="S48" s="197">
        <v>4.24</v>
      </c>
      <c r="T48" s="197">
        <v>0</v>
      </c>
      <c r="U48" s="197">
        <v>1.81</v>
      </c>
      <c r="V48" s="197">
        <v>0.12</v>
      </c>
      <c r="W48" s="197">
        <v>0.41</v>
      </c>
      <c r="X48" s="197">
        <v>1.02</v>
      </c>
      <c r="Y48" s="197">
        <v>0</v>
      </c>
      <c r="Z48" s="197">
        <v>1.68</v>
      </c>
      <c r="AA48" s="197">
        <v>0.76</v>
      </c>
      <c r="AB48" s="197">
        <v>0</v>
      </c>
      <c r="AC48" s="197">
        <v>1.46</v>
      </c>
      <c r="AD48" s="197">
        <v>8.9</v>
      </c>
      <c r="AE48" s="197">
        <v>0</v>
      </c>
      <c r="AF48" s="197">
        <v>0</v>
      </c>
      <c r="AG48" s="197">
        <v>20.93</v>
      </c>
      <c r="AH48" s="197">
        <v>0</v>
      </c>
      <c r="AI48" s="197">
        <v>10.6</v>
      </c>
      <c r="AJ48" s="197">
        <v>0</v>
      </c>
      <c r="AK48" s="197">
        <v>12.13</v>
      </c>
      <c r="AL48" s="197">
        <v>0</v>
      </c>
      <c r="AM48" s="197">
        <v>0</v>
      </c>
      <c r="AN48" s="197">
        <v>0</v>
      </c>
      <c r="AO48" s="197">
        <v>261.02</v>
      </c>
      <c r="AP48" s="197">
        <v>0</v>
      </c>
      <c r="AQ48" s="197">
        <v>0</v>
      </c>
      <c r="AR48" s="197">
        <v>0</v>
      </c>
      <c r="AS48" s="197">
        <v>0</v>
      </c>
      <c r="AT48" s="197">
        <v>0</v>
      </c>
      <c r="AU48" s="197">
        <v>0</v>
      </c>
      <c r="AV48" s="197">
        <v>0</v>
      </c>
      <c r="AW48" s="197">
        <v>0</v>
      </c>
      <c r="AX48" s="197">
        <v>0</v>
      </c>
      <c r="AY48" s="197">
        <v>0</v>
      </c>
    </row>
    <row r="49" spans="1:51">
      <c r="A49" t="s">
        <v>91</v>
      </c>
      <c r="B49" s="197">
        <v>0</v>
      </c>
      <c r="C49" s="197">
        <v>0</v>
      </c>
      <c r="D49" s="197">
        <v>11.27</v>
      </c>
      <c r="E49" s="197">
        <v>0</v>
      </c>
      <c r="F49" s="197">
        <v>0</v>
      </c>
      <c r="G49" s="197">
        <v>19.66</v>
      </c>
      <c r="H49" s="197">
        <v>0</v>
      </c>
      <c r="I49" s="197">
        <v>0</v>
      </c>
      <c r="J49" s="197">
        <v>25.39</v>
      </c>
      <c r="K49" s="197">
        <v>0.32</v>
      </c>
      <c r="L49" s="197">
        <v>177.49</v>
      </c>
      <c r="M49" s="197">
        <v>0.75</v>
      </c>
      <c r="N49" s="197">
        <v>0.8</v>
      </c>
      <c r="O49" s="197">
        <v>0</v>
      </c>
      <c r="P49" s="197">
        <v>1.07</v>
      </c>
      <c r="Q49" s="197">
        <v>0.21</v>
      </c>
      <c r="R49" s="197">
        <v>0.44</v>
      </c>
      <c r="S49" s="197">
        <v>0.28000000000000003</v>
      </c>
      <c r="T49" s="197">
        <v>0</v>
      </c>
      <c r="U49" s="197">
        <v>1.81</v>
      </c>
      <c r="V49" s="197">
        <v>0.12</v>
      </c>
      <c r="W49" s="197">
        <v>0.41</v>
      </c>
      <c r="X49" s="197">
        <v>1.02</v>
      </c>
      <c r="Y49" s="197">
        <v>0</v>
      </c>
      <c r="Z49" s="197">
        <v>1.68</v>
      </c>
      <c r="AA49" s="197">
        <v>0.76</v>
      </c>
      <c r="AB49" s="197">
        <v>0</v>
      </c>
      <c r="AC49" s="197">
        <v>1.46</v>
      </c>
      <c r="AD49" s="197">
        <v>8.9</v>
      </c>
      <c r="AE49" s="197">
        <v>0</v>
      </c>
      <c r="AF49" s="197">
        <v>0</v>
      </c>
      <c r="AG49" s="197">
        <v>20.93</v>
      </c>
      <c r="AH49" s="197">
        <v>0</v>
      </c>
      <c r="AI49" s="197">
        <v>10.6</v>
      </c>
      <c r="AJ49" s="197">
        <v>0</v>
      </c>
      <c r="AK49" s="197">
        <v>12.13</v>
      </c>
      <c r="AL49" s="197">
        <v>0</v>
      </c>
      <c r="AM49" s="197">
        <v>0</v>
      </c>
      <c r="AN49" s="197">
        <v>0</v>
      </c>
      <c r="AO49" s="197">
        <v>261.02</v>
      </c>
      <c r="AP49" s="197">
        <v>0</v>
      </c>
      <c r="AQ49" s="197">
        <v>0</v>
      </c>
      <c r="AR49" s="197">
        <v>0</v>
      </c>
      <c r="AS49" s="197">
        <v>0</v>
      </c>
      <c r="AT49" s="197">
        <v>0</v>
      </c>
      <c r="AU49" s="197">
        <v>0</v>
      </c>
      <c r="AV49" s="197">
        <v>0</v>
      </c>
      <c r="AW49" s="197">
        <v>0</v>
      </c>
      <c r="AX49" s="197">
        <v>0</v>
      </c>
      <c r="AY49" s="197">
        <v>0</v>
      </c>
    </row>
    <row r="50" spans="1:51">
      <c r="A50" t="s">
        <v>92</v>
      </c>
      <c r="B50" s="197">
        <v>0</v>
      </c>
      <c r="C50" s="197">
        <v>0</v>
      </c>
      <c r="D50" s="197">
        <v>11.27</v>
      </c>
      <c r="E50" s="197">
        <v>0</v>
      </c>
      <c r="F50" s="197">
        <v>0</v>
      </c>
      <c r="G50" s="197">
        <v>19.66</v>
      </c>
      <c r="H50" s="197">
        <v>0</v>
      </c>
      <c r="I50" s="197">
        <v>0</v>
      </c>
      <c r="J50" s="197">
        <v>25.39</v>
      </c>
      <c r="K50" s="197">
        <v>0.32</v>
      </c>
      <c r="L50" s="197">
        <v>177.49</v>
      </c>
      <c r="M50" s="197">
        <v>0.75</v>
      </c>
      <c r="N50" s="197">
        <v>0.8</v>
      </c>
      <c r="O50" s="197">
        <v>0</v>
      </c>
      <c r="P50" s="197">
        <v>1.07</v>
      </c>
      <c r="Q50" s="197">
        <v>0.2</v>
      </c>
      <c r="R50" s="197">
        <v>0.44</v>
      </c>
      <c r="S50" s="197">
        <v>0.28000000000000003</v>
      </c>
      <c r="T50" s="197">
        <v>0</v>
      </c>
      <c r="U50" s="197">
        <v>1.81</v>
      </c>
      <c r="V50" s="197">
        <v>0.12</v>
      </c>
      <c r="W50" s="197">
        <v>0.41</v>
      </c>
      <c r="X50" s="197">
        <v>1.02</v>
      </c>
      <c r="Y50" s="197">
        <v>0</v>
      </c>
      <c r="Z50" s="197">
        <v>1.68</v>
      </c>
      <c r="AA50" s="197">
        <v>0.76</v>
      </c>
      <c r="AB50" s="197">
        <v>0</v>
      </c>
      <c r="AC50" s="197">
        <v>1.46</v>
      </c>
      <c r="AD50" s="197">
        <v>8.9</v>
      </c>
      <c r="AE50" s="197">
        <v>0</v>
      </c>
      <c r="AF50" s="197">
        <v>0</v>
      </c>
      <c r="AG50" s="197">
        <v>20.93</v>
      </c>
      <c r="AH50" s="197">
        <v>0</v>
      </c>
      <c r="AI50" s="197">
        <v>10.6</v>
      </c>
      <c r="AJ50" s="197">
        <v>0</v>
      </c>
      <c r="AK50" s="197">
        <v>12.13</v>
      </c>
      <c r="AL50" s="197">
        <v>0</v>
      </c>
      <c r="AM50" s="197">
        <v>0</v>
      </c>
      <c r="AN50" s="197">
        <v>0</v>
      </c>
      <c r="AO50" s="197">
        <v>261.02</v>
      </c>
      <c r="AP50" s="197">
        <v>0</v>
      </c>
      <c r="AQ50" s="197">
        <v>0</v>
      </c>
      <c r="AR50" s="197">
        <v>0</v>
      </c>
      <c r="AS50" s="197">
        <v>0</v>
      </c>
      <c r="AT50" s="197">
        <v>0</v>
      </c>
      <c r="AU50" s="197">
        <v>0</v>
      </c>
      <c r="AV50" s="197">
        <v>0</v>
      </c>
      <c r="AW50" s="197">
        <v>0</v>
      </c>
      <c r="AX50" s="197">
        <v>0</v>
      </c>
      <c r="AY50" s="197">
        <v>0</v>
      </c>
    </row>
    <row r="51" spans="1:51">
      <c r="A51" t="s">
        <v>93</v>
      </c>
      <c r="B51" s="197">
        <v>0</v>
      </c>
      <c r="C51" s="197">
        <v>0</v>
      </c>
      <c r="D51" s="197">
        <v>11.27</v>
      </c>
      <c r="E51" s="197">
        <v>0</v>
      </c>
      <c r="F51" s="197">
        <v>0</v>
      </c>
      <c r="G51" s="197">
        <v>19.66</v>
      </c>
      <c r="H51" s="197">
        <v>0</v>
      </c>
      <c r="I51" s="197">
        <v>0</v>
      </c>
      <c r="J51" s="197">
        <v>25.39</v>
      </c>
      <c r="K51" s="197">
        <v>0.32</v>
      </c>
      <c r="L51" s="197">
        <v>225.8</v>
      </c>
      <c r="M51" s="197">
        <v>0.75</v>
      </c>
      <c r="N51" s="197">
        <v>0.8</v>
      </c>
      <c r="O51" s="197">
        <v>0</v>
      </c>
      <c r="P51" s="197">
        <v>1.07</v>
      </c>
      <c r="Q51" s="197">
        <v>3.23</v>
      </c>
      <c r="R51" s="197">
        <v>0.44</v>
      </c>
      <c r="S51" s="197">
        <v>4.2300000000000004</v>
      </c>
      <c r="T51" s="197">
        <v>0</v>
      </c>
      <c r="U51" s="197">
        <v>1.81</v>
      </c>
      <c r="V51" s="197">
        <v>0.12</v>
      </c>
      <c r="W51" s="197">
        <v>0.41</v>
      </c>
      <c r="X51" s="197">
        <v>1.02</v>
      </c>
      <c r="Y51" s="197">
        <v>0</v>
      </c>
      <c r="Z51" s="197">
        <v>1.68</v>
      </c>
      <c r="AA51" s="197">
        <v>0.76</v>
      </c>
      <c r="AB51" s="197">
        <v>0</v>
      </c>
      <c r="AC51" s="197">
        <v>1.46</v>
      </c>
      <c r="AD51" s="197">
        <v>8.9</v>
      </c>
      <c r="AE51" s="197">
        <v>0</v>
      </c>
      <c r="AF51" s="197">
        <v>0</v>
      </c>
      <c r="AG51" s="197">
        <v>21.09</v>
      </c>
      <c r="AH51" s="197">
        <v>0</v>
      </c>
      <c r="AI51" s="197">
        <v>10.6</v>
      </c>
      <c r="AJ51" s="197">
        <v>0</v>
      </c>
      <c r="AK51" s="197">
        <v>13.75</v>
      </c>
      <c r="AL51" s="197">
        <v>0</v>
      </c>
      <c r="AM51" s="197">
        <v>0</v>
      </c>
      <c r="AN51" s="197">
        <v>0</v>
      </c>
      <c r="AO51" s="197">
        <v>261.02</v>
      </c>
      <c r="AP51" s="197">
        <v>0</v>
      </c>
      <c r="AQ51" s="197">
        <v>0</v>
      </c>
      <c r="AR51" s="197">
        <v>0</v>
      </c>
      <c r="AS51" s="197">
        <v>0</v>
      </c>
      <c r="AT51" s="197">
        <v>0</v>
      </c>
      <c r="AU51" s="197">
        <v>0</v>
      </c>
      <c r="AV51" s="197">
        <v>0</v>
      </c>
      <c r="AW51" s="197">
        <v>0</v>
      </c>
      <c r="AX51" s="197">
        <v>0</v>
      </c>
      <c r="AY51" s="197">
        <v>0</v>
      </c>
    </row>
    <row r="52" spans="1:51">
      <c r="A52" t="s">
        <v>94</v>
      </c>
      <c r="B52" s="197">
        <v>0</v>
      </c>
      <c r="C52" s="197">
        <v>0</v>
      </c>
      <c r="D52" s="197">
        <v>11.27</v>
      </c>
      <c r="E52" s="197">
        <v>0</v>
      </c>
      <c r="F52" s="197">
        <v>0</v>
      </c>
      <c r="G52" s="197">
        <v>19.66</v>
      </c>
      <c r="H52" s="197">
        <v>0</v>
      </c>
      <c r="I52" s="197">
        <v>0</v>
      </c>
      <c r="J52" s="197">
        <v>25.39</v>
      </c>
      <c r="K52" s="197">
        <v>0.32</v>
      </c>
      <c r="L52" s="197">
        <v>246.09</v>
      </c>
      <c r="M52" s="197">
        <v>0.75</v>
      </c>
      <c r="N52" s="197">
        <v>0.8</v>
      </c>
      <c r="O52" s="197">
        <v>0</v>
      </c>
      <c r="P52" s="197">
        <v>1.07</v>
      </c>
      <c r="Q52" s="197">
        <v>3.23</v>
      </c>
      <c r="R52" s="197">
        <v>0.44</v>
      </c>
      <c r="S52" s="197">
        <v>4.2300000000000004</v>
      </c>
      <c r="T52" s="197">
        <v>0</v>
      </c>
      <c r="U52" s="197">
        <v>1.81</v>
      </c>
      <c r="V52" s="197">
        <v>0.12</v>
      </c>
      <c r="W52" s="197">
        <v>0.41</v>
      </c>
      <c r="X52" s="197">
        <v>1.02</v>
      </c>
      <c r="Y52" s="197">
        <v>0</v>
      </c>
      <c r="Z52" s="197">
        <v>1.68</v>
      </c>
      <c r="AA52" s="197">
        <v>0.76</v>
      </c>
      <c r="AB52" s="197">
        <v>0</v>
      </c>
      <c r="AC52" s="197">
        <v>1.46</v>
      </c>
      <c r="AD52" s="197">
        <v>8.9</v>
      </c>
      <c r="AE52" s="197">
        <v>0</v>
      </c>
      <c r="AF52" s="197">
        <v>0</v>
      </c>
      <c r="AG52" s="197">
        <v>21.09</v>
      </c>
      <c r="AH52" s="197">
        <v>0</v>
      </c>
      <c r="AI52" s="197">
        <v>10.6</v>
      </c>
      <c r="AJ52" s="197">
        <v>0</v>
      </c>
      <c r="AK52" s="197">
        <v>13.75</v>
      </c>
      <c r="AL52" s="197">
        <v>0</v>
      </c>
      <c r="AM52" s="197">
        <v>0</v>
      </c>
      <c r="AN52" s="197">
        <v>0</v>
      </c>
      <c r="AO52" s="197">
        <v>261.02</v>
      </c>
      <c r="AP52" s="197">
        <v>0</v>
      </c>
      <c r="AQ52" s="197">
        <v>0</v>
      </c>
      <c r="AR52" s="197">
        <v>0</v>
      </c>
      <c r="AS52" s="197">
        <v>0</v>
      </c>
      <c r="AT52" s="197">
        <v>0</v>
      </c>
      <c r="AU52" s="197">
        <v>0</v>
      </c>
      <c r="AV52" s="197">
        <v>0</v>
      </c>
      <c r="AW52" s="197">
        <v>0</v>
      </c>
      <c r="AX52" s="197">
        <v>0</v>
      </c>
      <c r="AY52" s="197">
        <v>0</v>
      </c>
    </row>
    <row r="53" spans="1:51">
      <c r="A53" t="s">
        <v>95</v>
      </c>
      <c r="B53" s="197">
        <v>0</v>
      </c>
      <c r="C53" s="197">
        <v>0</v>
      </c>
      <c r="D53" s="197">
        <v>11.27</v>
      </c>
      <c r="E53" s="197">
        <v>0</v>
      </c>
      <c r="F53" s="197">
        <v>0</v>
      </c>
      <c r="G53" s="197">
        <v>19.66</v>
      </c>
      <c r="H53" s="197">
        <v>0</v>
      </c>
      <c r="I53" s="197">
        <v>0</v>
      </c>
      <c r="J53" s="197">
        <v>24.21</v>
      </c>
      <c r="K53" s="197">
        <v>0.32</v>
      </c>
      <c r="L53" s="197">
        <v>250.92</v>
      </c>
      <c r="M53" s="197">
        <v>0.75</v>
      </c>
      <c r="N53" s="197">
        <v>0.8</v>
      </c>
      <c r="O53" s="197">
        <v>0</v>
      </c>
      <c r="P53" s="197">
        <v>1.07</v>
      </c>
      <c r="Q53" s="197">
        <v>3.23</v>
      </c>
      <c r="R53" s="197">
        <v>0.44</v>
      </c>
      <c r="S53" s="197">
        <v>4.2300000000000004</v>
      </c>
      <c r="T53" s="197">
        <v>0</v>
      </c>
      <c r="U53" s="197">
        <v>1.81</v>
      </c>
      <c r="V53" s="197">
        <v>0.12</v>
      </c>
      <c r="W53" s="197">
        <v>0.41</v>
      </c>
      <c r="X53" s="197">
        <v>1.02</v>
      </c>
      <c r="Y53" s="197">
        <v>0</v>
      </c>
      <c r="Z53" s="197">
        <v>1.68</v>
      </c>
      <c r="AA53" s="197">
        <v>0.76</v>
      </c>
      <c r="AB53" s="197">
        <v>0</v>
      </c>
      <c r="AC53" s="197">
        <v>1.46</v>
      </c>
      <c r="AD53" s="197">
        <v>8.9</v>
      </c>
      <c r="AE53" s="197">
        <v>0</v>
      </c>
      <c r="AF53" s="197">
        <v>0</v>
      </c>
      <c r="AG53" s="197">
        <v>21.09</v>
      </c>
      <c r="AH53" s="197">
        <v>0</v>
      </c>
      <c r="AI53" s="197">
        <v>10.6</v>
      </c>
      <c r="AJ53" s="197">
        <v>0</v>
      </c>
      <c r="AK53" s="197">
        <v>13.75</v>
      </c>
      <c r="AL53" s="197">
        <v>0</v>
      </c>
      <c r="AM53" s="197">
        <v>0</v>
      </c>
      <c r="AN53" s="197">
        <v>0</v>
      </c>
      <c r="AO53" s="197">
        <v>261.02</v>
      </c>
      <c r="AP53" s="197">
        <v>0</v>
      </c>
      <c r="AQ53" s="197">
        <v>0</v>
      </c>
      <c r="AR53" s="197">
        <v>0</v>
      </c>
      <c r="AS53" s="197">
        <v>0</v>
      </c>
      <c r="AT53" s="197">
        <v>0</v>
      </c>
      <c r="AU53" s="197">
        <v>0</v>
      </c>
      <c r="AV53" s="197">
        <v>0</v>
      </c>
      <c r="AW53" s="197">
        <v>0</v>
      </c>
      <c r="AX53" s="197">
        <v>0</v>
      </c>
      <c r="AY53" s="197">
        <v>0</v>
      </c>
    </row>
    <row r="54" spans="1:51">
      <c r="A54" t="s">
        <v>96</v>
      </c>
      <c r="B54" s="197">
        <v>0</v>
      </c>
      <c r="C54" s="197">
        <v>0</v>
      </c>
      <c r="D54" s="197">
        <v>11.27</v>
      </c>
      <c r="E54" s="197">
        <v>0</v>
      </c>
      <c r="F54" s="197">
        <v>0</v>
      </c>
      <c r="G54" s="197">
        <v>19.66</v>
      </c>
      <c r="H54" s="197">
        <v>0</v>
      </c>
      <c r="I54" s="197">
        <v>0</v>
      </c>
      <c r="J54" s="197">
        <v>24.21</v>
      </c>
      <c r="K54" s="197">
        <v>0.32</v>
      </c>
      <c r="L54" s="197">
        <v>261.55</v>
      </c>
      <c r="M54" s="197">
        <v>0.75</v>
      </c>
      <c r="N54" s="197">
        <v>0.8</v>
      </c>
      <c r="O54" s="197">
        <v>0</v>
      </c>
      <c r="P54" s="197">
        <v>1.07</v>
      </c>
      <c r="Q54" s="197">
        <v>3.23</v>
      </c>
      <c r="R54" s="197">
        <v>0.44</v>
      </c>
      <c r="S54" s="197">
        <v>4.2300000000000004</v>
      </c>
      <c r="T54" s="197">
        <v>0</v>
      </c>
      <c r="U54" s="197">
        <v>1.81</v>
      </c>
      <c r="V54" s="197">
        <v>0.12</v>
      </c>
      <c r="W54" s="197">
        <v>0.41</v>
      </c>
      <c r="X54" s="197">
        <v>1.02</v>
      </c>
      <c r="Y54" s="197">
        <v>0</v>
      </c>
      <c r="Z54" s="197">
        <v>1.68</v>
      </c>
      <c r="AA54" s="197">
        <v>0.76</v>
      </c>
      <c r="AB54" s="197">
        <v>0</v>
      </c>
      <c r="AC54" s="197">
        <v>1.46</v>
      </c>
      <c r="AD54" s="197">
        <v>8.9</v>
      </c>
      <c r="AE54" s="197">
        <v>0</v>
      </c>
      <c r="AF54" s="197">
        <v>0</v>
      </c>
      <c r="AG54" s="197">
        <v>21.09</v>
      </c>
      <c r="AH54" s="197">
        <v>0</v>
      </c>
      <c r="AI54" s="197">
        <v>10.6</v>
      </c>
      <c r="AJ54" s="197">
        <v>0</v>
      </c>
      <c r="AK54" s="197">
        <v>13.75</v>
      </c>
      <c r="AL54" s="197">
        <v>0</v>
      </c>
      <c r="AM54" s="197">
        <v>0</v>
      </c>
      <c r="AN54" s="197">
        <v>0</v>
      </c>
      <c r="AO54" s="197">
        <v>261.02</v>
      </c>
      <c r="AP54" s="197">
        <v>0</v>
      </c>
      <c r="AQ54" s="197">
        <v>0</v>
      </c>
      <c r="AR54" s="197">
        <v>0</v>
      </c>
      <c r="AS54" s="197">
        <v>0</v>
      </c>
      <c r="AT54" s="197">
        <v>0</v>
      </c>
      <c r="AU54" s="197">
        <v>0</v>
      </c>
      <c r="AV54" s="197">
        <v>0</v>
      </c>
      <c r="AW54" s="197">
        <v>0</v>
      </c>
      <c r="AX54" s="197">
        <v>0</v>
      </c>
      <c r="AY54" s="197">
        <v>0</v>
      </c>
    </row>
    <row r="55" spans="1:51">
      <c r="A55" t="s">
        <v>97</v>
      </c>
      <c r="B55" s="197">
        <v>0</v>
      </c>
      <c r="C55" s="197">
        <v>0</v>
      </c>
      <c r="D55" s="197">
        <v>11.27</v>
      </c>
      <c r="E55" s="197">
        <v>0</v>
      </c>
      <c r="F55" s="197">
        <v>0</v>
      </c>
      <c r="G55" s="197">
        <v>19.66</v>
      </c>
      <c r="H55" s="197">
        <v>0</v>
      </c>
      <c r="I55" s="197">
        <v>0</v>
      </c>
      <c r="J55" s="197">
        <v>24.21</v>
      </c>
      <c r="K55" s="197">
        <v>0.32</v>
      </c>
      <c r="L55" s="197">
        <v>318.5</v>
      </c>
      <c r="M55" s="197">
        <v>0.75</v>
      </c>
      <c r="N55" s="197">
        <v>0.8</v>
      </c>
      <c r="O55" s="197">
        <v>0</v>
      </c>
      <c r="P55" s="197">
        <v>1.07</v>
      </c>
      <c r="Q55" s="197">
        <v>3.23</v>
      </c>
      <c r="R55" s="197">
        <v>0.44</v>
      </c>
      <c r="S55" s="197">
        <v>4.2300000000000004</v>
      </c>
      <c r="T55" s="197">
        <v>0</v>
      </c>
      <c r="U55" s="197">
        <v>1.81</v>
      </c>
      <c r="V55" s="197">
        <v>0.12</v>
      </c>
      <c r="W55" s="197">
        <v>0.41</v>
      </c>
      <c r="X55" s="197">
        <v>1.02</v>
      </c>
      <c r="Y55" s="197">
        <v>0</v>
      </c>
      <c r="Z55" s="197">
        <v>1.68</v>
      </c>
      <c r="AA55" s="197">
        <v>0.76</v>
      </c>
      <c r="AB55" s="197">
        <v>0</v>
      </c>
      <c r="AC55" s="197">
        <v>1.46</v>
      </c>
      <c r="AD55" s="197">
        <v>8.9</v>
      </c>
      <c r="AE55" s="197">
        <v>0</v>
      </c>
      <c r="AF55" s="197">
        <v>0</v>
      </c>
      <c r="AG55" s="197">
        <v>21.09</v>
      </c>
      <c r="AH55" s="197">
        <v>0</v>
      </c>
      <c r="AI55" s="197">
        <v>10.6</v>
      </c>
      <c r="AJ55" s="197">
        <v>0</v>
      </c>
      <c r="AK55" s="197">
        <v>12.13</v>
      </c>
      <c r="AL55" s="197">
        <v>0</v>
      </c>
      <c r="AM55" s="197">
        <v>0</v>
      </c>
      <c r="AN55" s="197">
        <v>0</v>
      </c>
      <c r="AO55" s="197">
        <v>261.02</v>
      </c>
      <c r="AP55" s="197">
        <v>0</v>
      </c>
      <c r="AQ55" s="197">
        <v>0</v>
      </c>
      <c r="AR55" s="197">
        <v>0</v>
      </c>
      <c r="AS55" s="197">
        <v>0</v>
      </c>
      <c r="AT55" s="197">
        <v>0</v>
      </c>
      <c r="AU55" s="197">
        <v>0</v>
      </c>
      <c r="AV55" s="197">
        <v>0</v>
      </c>
      <c r="AW55" s="197">
        <v>0</v>
      </c>
      <c r="AX55" s="197">
        <v>0</v>
      </c>
      <c r="AY55" s="197">
        <v>0</v>
      </c>
    </row>
    <row r="56" spans="1:51">
      <c r="A56" t="s">
        <v>98</v>
      </c>
      <c r="B56" s="197">
        <v>0</v>
      </c>
      <c r="C56" s="197">
        <v>0</v>
      </c>
      <c r="D56" s="197">
        <v>11.27</v>
      </c>
      <c r="E56" s="197">
        <v>0</v>
      </c>
      <c r="F56" s="197">
        <v>0</v>
      </c>
      <c r="G56" s="197">
        <v>19.66</v>
      </c>
      <c r="H56" s="197">
        <v>0</v>
      </c>
      <c r="I56" s="197">
        <v>0</v>
      </c>
      <c r="J56" s="197">
        <v>24.21</v>
      </c>
      <c r="K56" s="197">
        <v>0.32</v>
      </c>
      <c r="L56" s="197">
        <v>352.38</v>
      </c>
      <c r="M56" s="197">
        <v>0.75</v>
      </c>
      <c r="N56" s="197">
        <v>0.8</v>
      </c>
      <c r="O56" s="197">
        <v>0</v>
      </c>
      <c r="P56" s="197">
        <v>1.07</v>
      </c>
      <c r="Q56" s="197">
        <v>3.23</v>
      </c>
      <c r="R56" s="197">
        <v>0.44</v>
      </c>
      <c r="S56" s="197">
        <v>4.2300000000000004</v>
      </c>
      <c r="T56" s="197">
        <v>0</v>
      </c>
      <c r="U56" s="197">
        <v>1.81</v>
      </c>
      <c r="V56" s="197">
        <v>0.12</v>
      </c>
      <c r="W56" s="197">
        <v>0.41</v>
      </c>
      <c r="X56" s="197">
        <v>1.02</v>
      </c>
      <c r="Y56" s="197">
        <v>0</v>
      </c>
      <c r="Z56" s="197">
        <v>1.68</v>
      </c>
      <c r="AA56" s="197">
        <v>0.76</v>
      </c>
      <c r="AB56" s="197">
        <v>0</v>
      </c>
      <c r="AC56" s="197">
        <v>1.46</v>
      </c>
      <c r="AD56" s="197">
        <v>8.9</v>
      </c>
      <c r="AE56" s="197">
        <v>0</v>
      </c>
      <c r="AF56" s="197">
        <v>0</v>
      </c>
      <c r="AG56" s="197">
        <v>21.09</v>
      </c>
      <c r="AH56" s="197">
        <v>0</v>
      </c>
      <c r="AI56" s="197">
        <v>10.6</v>
      </c>
      <c r="AJ56" s="197">
        <v>0</v>
      </c>
      <c r="AK56" s="197">
        <v>12.13</v>
      </c>
      <c r="AL56" s="197">
        <v>0</v>
      </c>
      <c r="AM56" s="197">
        <v>0</v>
      </c>
      <c r="AN56" s="197">
        <v>0</v>
      </c>
      <c r="AO56" s="197">
        <v>261.02</v>
      </c>
      <c r="AP56" s="197">
        <v>0</v>
      </c>
      <c r="AQ56" s="197">
        <v>0</v>
      </c>
      <c r="AR56" s="197">
        <v>0</v>
      </c>
      <c r="AS56" s="197">
        <v>0</v>
      </c>
      <c r="AT56" s="197">
        <v>0</v>
      </c>
      <c r="AU56" s="197">
        <v>0</v>
      </c>
      <c r="AV56" s="197">
        <v>0</v>
      </c>
      <c r="AW56" s="197">
        <v>0</v>
      </c>
      <c r="AX56" s="197">
        <v>0</v>
      </c>
      <c r="AY56" s="197">
        <v>0</v>
      </c>
    </row>
    <row r="57" spans="1:51">
      <c r="A57" t="s">
        <v>99</v>
      </c>
      <c r="B57" s="197">
        <v>0</v>
      </c>
      <c r="C57" s="197">
        <v>0</v>
      </c>
      <c r="D57" s="197">
        <v>11.27</v>
      </c>
      <c r="E57" s="197">
        <v>0</v>
      </c>
      <c r="F57" s="197">
        <v>0</v>
      </c>
      <c r="G57" s="197">
        <v>19.66</v>
      </c>
      <c r="H57" s="197">
        <v>0</v>
      </c>
      <c r="I57" s="197">
        <v>0</v>
      </c>
      <c r="J57" s="197">
        <v>24.21</v>
      </c>
      <c r="K57" s="197">
        <v>0.32</v>
      </c>
      <c r="L57" s="197">
        <v>344.5</v>
      </c>
      <c r="M57" s="197">
        <v>0.75</v>
      </c>
      <c r="N57" s="197">
        <v>0.8</v>
      </c>
      <c r="O57" s="197">
        <v>0</v>
      </c>
      <c r="P57" s="197">
        <v>1.07</v>
      </c>
      <c r="Q57" s="197">
        <v>3.23</v>
      </c>
      <c r="R57" s="197">
        <v>0.44</v>
      </c>
      <c r="S57" s="197">
        <v>4.2300000000000004</v>
      </c>
      <c r="T57" s="197">
        <v>0</v>
      </c>
      <c r="U57" s="197">
        <v>1.81</v>
      </c>
      <c r="V57" s="197">
        <v>0.12</v>
      </c>
      <c r="W57" s="197">
        <v>0.35</v>
      </c>
      <c r="X57" s="197">
        <v>1.02</v>
      </c>
      <c r="Y57" s="197">
        <v>0</v>
      </c>
      <c r="Z57" s="197">
        <v>1.68</v>
      </c>
      <c r="AA57" s="197">
        <v>0.75</v>
      </c>
      <c r="AB57" s="197">
        <v>0</v>
      </c>
      <c r="AC57" s="197">
        <v>1.46</v>
      </c>
      <c r="AD57" s="197">
        <v>8.9</v>
      </c>
      <c r="AE57" s="197">
        <v>0</v>
      </c>
      <c r="AF57" s="197">
        <v>0</v>
      </c>
      <c r="AG57" s="197">
        <v>21.09</v>
      </c>
      <c r="AH57" s="197">
        <v>0</v>
      </c>
      <c r="AI57" s="197">
        <v>10.6</v>
      </c>
      <c r="AJ57" s="197">
        <v>0</v>
      </c>
      <c r="AK57" s="197">
        <v>12.13</v>
      </c>
      <c r="AL57" s="197">
        <v>0</v>
      </c>
      <c r="AM57" s="197">
        <v>0</v>
      </c>
      <c r="AN57" s="197">
        <v>0</v>
      </c>
      <c r="AO57" s="197">
        <v>261.02</v>
      </c>
      <c r="AP57" s="197">
        <v>0</v>
      </c>
      <c r="AQ57" s="197">
        <v>0</v>
      </c>
      <c r="AR57" s="197">
        <v>0</v>
      </c>
      <c r="AS57" s="197">
        <v>0</v>
      </c>
      <c r="AT57" s="197">
        <v>0</v>
      </c>
      <c r="AU57" s="197">
        <v>0</v>
      </c>
      <c r="AV57" s="197">
        <v>0</v>
      </c>
      <c r="AW57" s="197">
        <v>0</v>
      </c>
      <c r="AX57" s="197">
        <v>0</v>
      </c>
      <c r="AY57" s="197">
        <v>0</v>
      </c>
    </row>
    <row r="58" spans="1:51">
      <c r="A58" t="s">
        <v>100</v>
      </c>
      <c r="B58" s="197">
        <v>0</v>
      </c>
      <c r="C58" s="197">
        <v>0</v>
      </c>
      <c r="D58" s="197">
        <v>10.95</v>
      </c>
      <c r="E58" s="197">
        <v>0</v>
      </c>
      <c r="F58" s="197">
        <v>0</v>
      </c>
      <c r="G58" s="197">
        <v>19.66</v>
      </c>
      <c r="H58" s="197">
        <v>0</v>
      </c>
      <c r="I58" s="197">
        <v>0</v>
      </c>
      <c r="J58" s="197">
        <v>24.21</v>
      </c>
      <c r="K58" s="197">
        <v>0.32</v>
      </c>
      <c r="L58" s="197">
        <v>293.85000000000002</v>
      </c>
      <c r="M58" s="197">
        <v>0.75</v>
      </c>
      <c r="N58" s="197">
        <v>0.8</v>
      </c>
      <c r="O58" s="197">
        <v>0</v>
      </c>
      <c r="P58" s="197">
        <v>1.07</v>
      </c>
      <c r="Q58" s="197">
        <v>3.23</v>
      </c>
      <c r="R58" s="197">
        <v>0.44</v>
      </c>
      <c r="S58" s="197">
        <v>4.2300000000000004</v>
      </c>
      <c r="T58" s="197">
        <v>0</v>
      </c>
      <c r="U58" s="197">
        <v>1.81</v>
      </c>
      <c r="V58" s="197">
        <v>0.12</v>
      </c>
      <c r="W58" s="197">
        <v>0.35</v>
      </c>
      <c r="X58" s="197">
        <v>1.02</v>
      </c>
      <c r="Y58" s="197">
        <v>0</v>
      </c>
      <c r="Z58" s="197">
        <v>1.68</v>
      </c>
      <c r="AA58" s="197">
        <v>0.75</v>
      </c>
      <c r="AB58" s="197">
        <v>0</v>
      </c>
      <c r="AC58" s="197">
        <v>1.46</v>
      </c>
      <c r="AD58" s="197">
        <v>8.9</v>
      </c>
      <c r="AE58" s="197">
        <v>0</v>
      </c>
      <c r="AF58" s="197">
        <v>0</v>
      </c>
      <c r="AG58" s="197">
        <v>21.09</v>
      </c>
      <c r="AH58" s="197">
        <v>0</v>
      </c>
      <c r="AI58" s="197">
        <v>10.6</v>
      </c>
      <c r="AJ58" s="197">
        <v>0</v>
      </c>
      <c r="AK58" s="197">
        <v>12.13</v>
      </c>
      <c r="AL58" s="197">
        <v>0</v>
      </c>
      <c r="AM58" s="197">
        <v>0</v>
      </c>
      <c r="AN58" s="197">
        <v>0</v>
      </c>
      <c r="AO58" s="197">
        <v>261.02</v>
      </c>
      <c r="AP58" s="197">
        <v>0</v>
      </c>
      <c r="AQ58" s="197">
        <v>0</v>
      </c>
      <c r="AR58" s="197">
        <v>0</v>
      </c>
      <c r="AS58" s="197">
        <v>0</v>
      </c>
      <c r="AT58" s="197">
        <v>0</v>
      </c>
      <c r="AU58" s="197">
        <v>0</v>
      </c>
      <c r="AV58" s="197">
        <v>0</v>
      </c>
      <c r="AW58" s="197">
        <v>0</v>
      </c>
      <c r="AX58" s="197">
        <v>0</v>
      </c>
      <c r="AY58" s="197">
        <v>0</v>
      </c>
    </row>
    <row r="59" spans="1:51">
      <c r="A59" t="s">
        <v>101</v>
      </c>
      <c r="B59" s="197">
        <v>0</v>
      </c>
      <c r="C59" s="197">
        <v>0</v>
      </c>
      <c r="D59" s="197">
        <v>10.95</v>
      </c>
      <c r="E59" s="197">
        <v>0</v>
      </c>
      <c r="F59" s="197">
        <v>0</v>
      </c>
      <c r="G59" s="197">
        <v>19.66</v>
      </c>
      <c r="H59" s="197">
        <v>0</v>
      </c>
      <c r="I59" s="197">
        <v>0</v>
      </c>
      <c r="J59" s="197">
        <v>24.21</v>
      </c>
      <c r="K59" s="197">
        <v>0.32</v>
      </c>
      <c r="L59" s="197">
        <v>221.99</v>
      </c>
      <c r="M59" s="197">
        <v>0.75</v>
      </c>
      <c r="N59" s="197">
        <v>0.8</v>
      </c>
      <c r="O59" s="197">
        <v>0</v>
      </c>
      <c r="P59" s="197">
        <v>1.07</v>
      </c>
      <c r="Q59" s="197">
        <v>3.23</v>
      </c>
      <c r="R59" s="197">
        <v>0.44</v>
      </c>
      <c r="S59" s="197">
        <v>4.2300000000000004</v>
      </c>
      <c r="T59" s="197">
        <v>0</v>
      </c>
      <c r="U59" s="197">
        <v>1.81</v>
      </c>
      <c r="V59" s="197">
        <v>0.12</v>
      </c>
      <c r="W59" s="197">
        <v>0.35</v>
      </c>
      <c r="X59" s="197">
        <v>1.02</v>
      </c>
      <c r="Y59" s="197">
        <v>0</v>
      </c>
      <c r="Z59" s="197">
        <v>1.68</v>
      </c>
      <c r="AA59" s="197">
        <v>0.75</v>
      </c>
      <c r="AB59" s="197">
        <v>0</v>
      </c>
      <c r="AC59" s="197">
        <v>1.46</v>
      </c>
      <c r="AD59" s="197">
        <v>8.9</v>
      </c>
      <c r="AE59" s="197">
        <v>0</v>
      </c>
      <c r="AF59" s="197">
        <v>0</v>
      </c>
      <c r="AG59" s="197">
        <v>21.09</v>
      </c>
      <c r="AH59" s="197">
        <v>0</v>
      </c>
      <c r="AI59" s="197">
        <v>10.6</v>
      </c>
      <c r="AJ59" s="197">
        <v>0</v>
      </c>
      <c r="AK59" s="197">
        <v>0</v>
      </c>
      <c r="AL59" s="197">
        <v>0</v>
      </c>
      <c r="AM59" s="197">
        <v>0</v>
      </c>
      <c r="AN59" s="197">
        <v>0</v>
      </c>
      <c r="AO59" s="197">
        <v>261.02</v>
      </c>
      <c r="AP59" s="197">
        <v>0</v>
      </c>
      <c r="AQ59" s="197">
        <v>0</v>
      </c>
      <c r="AR59" s="197">
        <v>0</v>
      </c>
      <c r="AS59" s="197">
        <v>0</v>
      </c>
      <c r="AT59" s="197">
        <v>0</v>
      </c>
      <c r="AU59" s="197">
        <v>0</v>
      </c>
      <c r="AV59" s="197">
        <v>0</v>
      </c>
      <c r="AW59" s="197">
        <v>0</v>
      </c>
      <c r="AX59" s="197">
        <v>0</v>
      </c>
      <c r="AY59" s="197">
        <v>0</v>
      </c>
    </row>
    <row r="60" spans="1:51">
      <c r="A60" t="s">
        <v>102</v>
      </c>
      <c r="B60" s="197">
        <v>0</v>
      </c>
      <c r="C60" s="197">
        <v>0</v>
      </c>
      <c r="D60" s="197">
        <v>10.95</v>
      </c>
      <c r="E60" s="197">
        <v>0</v>
      </c>
      <c r="F60" s="197">
        <v>0</v>
      </c>
      <c r="G60" s="197">
        <v>19.66</v>
      </c>
      <c r="H60" s="197">
        <v>0</v>
      </c>
      <c r="I60" s="197">
        <v>0</v>
      </c>
      <c r="J60" s="197">
        <v>24.21</v>
      </c>
      <c r="K60" s="197">
        <v>0.32</v>
      </c>
      <c r="L60" s="197">
        <v>220.97</v>
      </c>
      <c r="M60" s="197">
        <v>0.75</v>
      </c>
      <c r="N60" s="197">
        <v>0.8</v>
      </c>
      <c r="O60" s="197">
        <v>0</v>
      </c>
      <c r="P60" s="197">
        <v>1.07</v>
      </c>
      <c r="Q60" s="197">
        <v>3.23</v>
      </c>
      <c r="R60" s="197">
        <v>0.44</v>
      </c>
      <c r="S60" s="197">
        <v>4.2300000000000004</v>
      </c>
      <c r="T60" s="197">
        <v>0</v>
      </c>
      <c r="U60" s="197">
        <v>1.81</v>
      </c>
      <c r="V60" s="197">
        <v>0.12</v>
      </c>
      <c r="W60" s="197">
        <v>0.35</v>
      </c>
      <c r="X60" s="197">
        <v>1.02</v>
      </c>
      <c r="Y60" s="197">
        <v>0</v>
      </c>
      <c r="Z60" s="197">
        <v>1.68</v>
      </c>
      <c r="AA60" s="197">
        <v>0.75</v>
      </c>
      <c r="AB60" s="197">
        <v>0</v>
      </c>
      <c r="AC60" s="197">
        <v>1.46</v>
      </c>
      <c r="AD60" s="197">
        <v>8.9</v>
      </c>
      <c r="AE60" s="197">
        <v>0</v>
      </c>
      <c r="AF60" s="197">
        <v>0</v>
      </c>
      <c r="AG60" s="197">
        <v>21.09</v>
      </c>
      <c r="AH60" s="197">
        <v>0</v>
      </c>
      <c r="AI60" s="197">
        <v>10.6</v>
      </c>
      <c r="AJ60" s="197">
        <v>0</v>
      </c>
      <c r="AK60" s="197">
        <v>0</v>
      </c>
      <c r="AL60" s="197">
        <v>0</v>
      </c>
      <c r="AM60" s="197">
        <v>0</v>
      </c>
      <c r="AN60" s="197">
        <v>0</v>
      </c>
      <c r="AO60" s="197">
        <v>261.02</v>
      </c>
      <c r="AP60" s="197">
        <v>0</v>
      </c>
      <c r="AQ60" s="197">
        <v>0</v>
      </c>
      <c r="AR60" s="197">
        <v>0</v>
      </c>
      <c r="AS60" s="197">
        <v>0</v>
      </c>
      <c r="AT60" s="197">
        <v>0</v>
      </c>
      <c r="AU60" s="197">
        <v>0</v>
      </c>
      <c r="AV60" s="197">
        <v>0</v>
      </c>
      <c r="AW60" s="197">
        <v>0</v>
      </c>
      <c r="AX60" s="197">
        <v>0</v>
      </c>
      <c r="AY60" s="197">
        <v>0</v>
      </c>
    </row>
    <row r="61" spans="1:51">
      <c r="A61" t="s">
        <v>103</v>
      </c>
      <c r="B61" s="197">
        <v>0</v>
      </c>
      <c r="C61" s="197">
        <v>0</v>
      </c>
      <c r="D61" s="197">
        <v>10.95</v>
      </c>
      <c r="E61" s="197">
        <v>0</v>
      </c>
      <c r="F61" s="197">
        <v>0</v>
      </c>
      <c r="G61" s="197">
        <v>19.66</v>
      </c>
      <c r="H61" s="197">
        <v>0</v>
      </c>
      <c r="I61" s="197">
        <v>0</v>
      </c>
      <c r="J61" s="197">
        <v>24.21</v>
      </c>
      <c r="K61" s="197">
        <v>0.32</v>
      </c>
      <c r="L61" s="197">
        <v>220.97</v>
      </c>
      <c r="M61" s="197">
        <v>0.75</v>
      </c>
      <c r="N61" s="197">
        <v>0.8</v>
      </c>
      <c r="O61" s="197">
        <v>0</v>
      </c>
      <c r="P61" s="197">
        <v>1.07</v>
      </c>
      <c r="Q61" s="197">
        <v>3.23</v>
      </c>
      <c r="R61" s="197">
        <v>0.44</v>
      </c>
      <c r="S61" s="197">
        <v>4.2300000000000004</v>
      </c>
      <c r="T61" s="197">
        <v>0</v>
      </c>
      <c r="U61" s="197">
        <v>1.81</v>
      </c>
      <c r="V61" s="197">
        <v>0.12</v>
      </c>
      <c r="W61" s="197">
        <v>0.35</v>
      </c>
      <c r="X61" s="197">
        <v>1.02</v>
      </c>
      <c r="Y61" s="197">
        <v>0</v>
      </c>
      <c r="Z61" s="197">
        <v>1.68</v>
      </c>
      <c r="AA61" s="197">
        <v>0.75</v>
      </c>
      <c r="AB61" s="197">
        <v>0</v>
      </c>
      <c r="AC61" s="197">
        <v>1.46</v>
      </c>
      <c r="AD61" s="197">
        <v>8.9</v>
      </c>
      <c r="AE61" s="197">
        <v>0</v>
      </c>
      <c r="AF61" s="197">
        <v>0</v>
      </c>
      <c r="AG61" s="197">
        <v>21.09</v>
      </c>
      <c r="AH61" s="197">
        <v>0</v>
      </c>
      <c r="AI61" s="197">
        <v>10.6</v>
      </c>
      <c r="AJ61" s="197">
        <v>0</v>
      </c>
      <c r="AK61" s="197">
        <v>0</v>
      </c>
      <c r="AL61" s="197">
        <v>0</v>
      </c>
      <c r="AM61" s="197">
        <v>0</v>
      </c>
      <c r="AN61" s="197">
        <v>0</v>
      </c>
      <c r="AO61" s="197">
        <v>261.02</v>
      </c>
      <c r="AP61" s="197">
        <v>0</v>
      </c>
      <c r="AQ61" s="197">
        <v>0</v>
      </c>
      <c r="AR61" s="197">
        <v>0</v>
      </c>
      <c r="AS61" s="197">
        <v>0</v>
      </c>
      <c r="AT61" s="197">
        <v>0</v>
      </c>
      <c r="AU61" s="197">
        <v>0</v>
      </c>
      <c r="AV61" s="197">
        <v>0</v>
      </c>
      <c r="AW61" s="197">
        <v>0</v>
      </c>
      <c r="AX61" s="197">
        <v>0</v>
      </c>
      <c r="AY61" s="197">
        <v>0</v>
      </c>
    </row>
    <row r="62" spans="1:51">
      <c r="A62" t="s">
        <v>104</v>
      </c>
      <c r="B62" s="197">
        <v>0</v>
      </c>
      <c r="C62" s="197">
        <v>0</v>
      </c>
      <c r="D62" s="197">
        <v>10.95</v>
      </c>
      <c r="E62" s="197">
        <v>0</v>
      </c>
      <c r="F62" s="197">
        <v>0</v>
      </c>
      <c r="G62" s="197">
        <v>19.66</v>
      </c>
      <c r="H62" s="197">
        <v>0</v>
      </c>
      <c r="I62" s="197">
        <v>0</v>
      </c>
      <c r="J62" s="197">
        <v>24.21</v>
      </c>
      <c r="K62" s="197">
        <v>0.32</v>
      </c>
      <c r="L62" s="197">
        <v>220.97</v>
      </c>
      <c r="M62" s="197">
        <v>0.75</v>
      </c>
      <c r="N62" s="197">
        <v>0.8</v>
      </c>
      <c r="O62" s="197">
        <v>0</v>
      </c>
      <c r="P62" s="197">
        <v>1.07</v>
      </c>
      <c r="Q62" s="197">
        <v>3.23</v>
      </c>
      <c r="R62" s="197">
        <v>0.44</v>
      </c>
      <c r="S62" s="197">
        <v>4.2300000000000004</v>
      </c>
      <c r="T62" s="197">
        <v>0</v>
      </c>
      <c r="U62" s="197">
        <v>1.81</v>
      </c>
      <c r="V62" s="197">
        <v>0.12</v>
      </c>
      <c r="W62" s="197">
        <v>0.35</v>
      </c>
      <c r="X62" s="197">
        <v>1.02</v>
      </c>
      <c r="Y62" s="197">
        <v>0</v>
      </c>
      <c r="Z62" s="197">
        <v>1.68</v>
      </c>
      <c r="AA62" s="197">
        <v>0.75</v>
      </c>
      <c r="AB62" s="197">
        <v>0</v>
      </c>
      <c r="AC62" s="197">
        <v>1.46</v>
      </c>
      <c r="AD62" s="197">
        <v>8.9</v>
      </c>
      <c r="AE62" s="197">
        <v>0</v>
      </c>
      <c r="AF62" s="197">
        <v>0</v>
      </c>
      <c r="AG62" s="197">
        <v>21.09</v>
      </c>
      <c r="AH62" s="197">
        <v>0</v>
      </c>
      <c r="AI62" s="197">
        <v>10.6</v>
      </c>
      <c r="AJ62" s="197">
        <v>0</v>
      </c>
      <c r="AK62" s="197">
        <v>0</v>
      </c>
      <c r="AL62" s="197">
        <v>0</v>
      </c>
      <c r="AM62" s="197">
        <v>0</v>
      </c>
      <c r="AN62" s="197">
        <v>0</v>
      </c>
      <c r="AO62" s="197">
        <v>261.02</v>
      </c>
      <c r="AP62" s="197">
        <v>0</v>
      </c>
      <c r="AQ62" s="197">
        <v>0</v>
      </c>
      <c r="AR62" s="197">
        <v>0</v>
      </c>
      <c r="AS62" s="197">
        <v>0</v>
      </c>
      <c r="AT62" s="197">
        <v>0</v>
      </c>
      <c r="AU62" s="197">
        <v>0</v>
      </c>
      <c r="AV62" s="197">
        <v>0</v>
      </c>
      <c r="AW62" s="197">
        <v>0</v>
      </c>
      <c r="AX62" s="197">
        <v>0</v>
      </c>
      <c r="AY62" s="197">
        <v>0</v>
      </c>
    </row>
    <row r="63" spans="1:51">
      <c r="A63" t="s">
        <v>105</v>
      </c>
      <c r="B63" s="197">
        <v>0</v>
      </c>
      <c r="C63" s="197">
        <v>0</v>
      </c>
      <c r="D63" s="197">
        <v>10.95</v>
      </c>
      <c r="E63" s="197">
        <v>0</v>
      </c>
      <c r="F63" s="197">
        <v>0</v>
      </c>
      <c r="G63" s="197">
        <v>7.97</v>
      </c>
      <c r="H63" s="197">
        <v>0</v>
      </c>
      <c r="I63" s="197">
        <v>0</v>
      </c>
      <c r="J63" s="197">
        <v>24.21</v>
      </c>
      <c r="K63" s="197">
        <v>0.32</v>
      </c>
      <c r="L63" s="197">
        <v>220.97</v>
      </c>
      <c r="M63" s="197">
        <v>0.75</v>
      </c>
      <c r="N63" s="197">
        <v>0.8</v>
      </c>
      <c r="O63" s="197">
        <v>0</v>
      </c>
      <c r="P63" s="197">
        <v>1.07</v>
      </c>
      <c r="Q63" s="197">
        <v>3.23</v>
      </c>
      <c r="R63" s="197">
        <v>0.44</v>
      </c>
      <c r="S63" s="197">
        <v>4.2300000000000004</v>
      </c>
      <c r="T63" s="197">
        <v>0</v>
      </c>
      <c r="U63" s="197">
        <v>1.81</v>
      </c>
      <c r="V63" s="197">
        <v>0.12</v>
      </c>
      <c r="W63" s="197">
        <v>0.35</v>
      </c>
      <c r="X63" s="197">
        <v>1.02</v>
      </c>
      <c r="Y63" s="197">
        <v>0</v>
      </c>
      <c r="Z63" s="197">
        <v>1.68</v>
      </c>
      <c r="AA63" s="197">
        <v>0.75</v>
      </c>
      <c r="AB63" s="197">
        <v>0</v>
      </c>
      <c r="AC63" s="197">
        <v>1.46</v>
      </c>
      <c r="AD63" s="197">
        <v>8.9</v>
      </c>
      <c r="AE63" s="197">
        <v>0</v>
      </c>
      <c r="AF63" s="197">
        <v>0</v>
      </c>
      <c r="AG63" s="197">
        <v>21.09</v>
      </c>
      <c r="AH63" s="197">
        <v>0</v>
      </c>
      <c r="AI63" s="197">
        <v>10.6</v>
      </c>
      <c r="AJ63" s="197">
        <v>0</v>
      </c>
      <c r="AK63" s="197">
        <v>0</v>
      </c>
      <c r="AL63" s="197">
        <v>0</v>
      </c>
      <c r="AM63" s="197">
        <v>0</v>
      </c>
      <c r="AN63" s="197">
        <v>0</v>
      </c>
      <c r="AO63" s="197">
        <v>261.02</v>
      </c>
      <c r="AP63" s="197">
        <v>0</v>
      </c>
      <c r="AQ63" s="197">
        <v>0</v>
      </c>
      <c r="AR63" s="197">
        <v>0</v>
      </c>
      <c r="AS63" s="197">
        <v>0</v>
      </c>
      <c r="AT63" s="197">
        <v>0</v>
      </c>
      <c r="AU63" s="197">
        <v>0</v>
      </c>
      <c r="AV63" s="197">
        <v>0</v>
      </c>
      <c r="AW63" s="197">
        <v>0</v>
      </c>
      <c r="AX63" s="197">
        <v>0</v>
      </c>
      <c r="AY63" s="197">
        <v>0</v>
      </c>
    </row>
    <row r="64" spans="1:51">
      <c r="A64" t="s">
        <v>106</v>
      </c>
      <c r="B64" s="197">
        <v>0</v>
      </c>
      <c r="C64" s="197">
        <v>0</v>
      </c>
      <c r="D64" s="197">
        <v>10.63</v>
      </c>
      <c r="E64" s="197">
        <v>0</v>
      </c>
      <c r="F64" s="197">
        <v>0</v>
      </c>
      <c r="G64" s="197">
        <v>7.97</v>
      </c>
      <c r="H64" s="197">
        <v>0</v>
      </c>
      <c r="I64" s="197">
        <v>0</v>
      </c>
      <c r="J64" s="197">
        <v>24.21</v>
      </c>
      <c r="K64" s="197">
        <v>0.32</v>
      </c>
      <c r="L64" s="197">
        <v>213.23</v>
      </c>
      <c r="M64" s="197">
        <v>0.75</v>
      </c>
      <c r="N64" s="197">
        <v>0.8</v>
      </c>
      <c r="O64" s="197">
        <v>0</v>
      </c>
      <c r="P64" s="197">
        <v>1.07</v>
      </c>
      <c r="Q64" s="197">
        <v>3.23</v>
      </c>
      <c r="R64" s="197">
        <v>0.44</v>
      </c>
      <c r="S64" s="197">
        <v>4.2300000000000004</v>
      </c>
      <c r="T64" s="197">
        <v>0</v>
      </c>
      <c r="U64" s="197">
        <v>1.81</v>
      </c>
      <c r="V64" s="197">
        <v>0.12</v>
      </c>
      <c r="W64" s="197">
        <v>0.35</v>
      </c>
      <c r="X64" s="197">
        <v>1.02</v>
      </c>
      <c r="Y64" s="197">
        <v>0</v>
      </c>
      <c r="Z64" s="197">
        <v>1.68</v>
      </c>
      <c r="AA64" s="197">
        <v>0.75</v>
      </c>
      <c r="AB64" s="197">
        <v>0</v>
      </c>
      <c r="AC64" s="197">
        <v>1.46</v>
      </c>
      <c r="AD64" s="197">
        <v>8.9</v>
      </c>
      <c r="AE64" s="197">
        <v>0</v>
      </c>
      <c r="AF64" s="197">
        <v>0</v>
      </c>
      <c r="AG64" s="197">
        <v>21.09</v>
      </c>
      <c r="AH64" s="197">
        <v>0</v>
      </c>
      <c r="AI64" s="197">
        <v>10.6</v>
      </c>
      <c r="AJ64" s="197">
        <v>0</v>
      </c>
      <c r="AK64" s="197">
        <v>0</v>
      </c>
      <c r="AL64" s="197">
        <v>0</v>
      </c>
      <c r="AM64" s="197">
        <v>0</v>
      </c>
      <c r="AN64" s="197">
        <v>0</v>
      </c>
      <c r="AO64" s="197">
        <v>261.02</v>
      </c>
      <c r="AP64" s="197">
        <v>0</v>
      </c>
      <c r="AQ64" s="197">
        <v>0</v>
      </c>
      <c r="AR64" s="197">
        <v>0</v>
      </c>
      <c r="AS64" s="197">
        <v>0</v>
      </c>
      <c r="AT64" s="197">
        <v>0</v>
      </c>
      <c r="AU64" s="197">
        <v>0</v>
      </c>
      <c r="AV64" s="197">
        <v>0</v>
      </c>
      <c r="AW64" s="197">
        <v>0</v>
      </c>
      <c r="AX64" s="197">
        <v>0</v>
      </c>
      <c r="AY64" s="197">
        <v>0</v>
      </c>
    </row>
    <row r="65" spans="1:51">
      <c r="A65" t="s">
        <v>107</v>
      </c>
      <c r="B65" s="197">
        <v>0</v>
      </c>
      <c r="C65" s="197">
        <v>0</v>
      </c>
      <c r="D65" s="197">
        <v>10.63</v>
      </c>
      <c r="E65" s="197">
        <v>0</v>
      </c>
      <c r="F65" s="197">
        <v>0</v>
      </c>
      <c r="G65" s="197">
        <v>7.97</v>
      </c>
      <c r="H65" s="197">
        <v>0</v>
      </c>
      <c r="I65" s="197">
        <v>0</v>
      </c>
      <c r="J65" s="197">
        <v>24.21</v>
      </c>
      <c r="K65" s="197">
        <v>0.32</v>
      </c>
      <c r="L65" s="197">
        <v>198.75</v>
      </c>
      <c r="M65" s="197">
        <v>0.75</v>
      </c>
      <c r="N65" s="197">
        <v>0.8</v>
      </c>
      <c r="O65" s="197">
        <v>0</v>
      </c>
      <c r="P65" s="197">
        <v>1.07</v>
      </c>
      <c r="Q65" s="197">
        <v>3.23</v>
      </c>
      <c r="R65" s="197">
        <v>0.44</v>
      </c>
      <c r="S65" s="197">
        <v>4.2300000000000004</v>
      </c>
      <c r="T65" s="197">
        <v>0</v>
      </c>
      <c r="U65" s="197">
        <v>1.81</v>
      </c>
      <c r="V65" s="197">
        <v>0.12</v>
      </c>
      <c r="W65" s="197">
        <v>0.35</v>
      </c>
      <c r="X65" s="197">
        <v>1.02</v>
      </c>
      <c r="Y65" s="197">
        <v>0</v>
      </c>
      <c r="Z65" s="197">
        <v>1.68</v>
      </c>
      <c r="AA65" s="197">
        <v>0.75</v>
      </c>
      <c r="AB65" s="197">
        <v>0</v>
      </c>
      <c r="AC65" s="197">
        <v>1.46</v>
      </c>
      <c r="AD65" s="197">
        <v>8.9</v>
      </c>
      <c r="AE65" s="197">
        <v>0</v>
      </c>
      <c r="AF65" s="197">
        <v>0</v>
      </c>
      <c r="AG65" s="197">
        <v>21.09</v>
      </c>
      <c r="AH65" s="197">
        <v>0</v>
      </c>
      <c r="AI65" s="197">
        <v>10.6</v>
      </c>
      <c r="AJ65" s="197">
        <v>0</v>
      </c>
      <c r="AK65" s="197">
        <v>0</v>
      </c>
      <c r="AL65" s="197">
        <v>0</v>
      </c>
      <c r="AM65" s="197">
        <v>0</v>
      </c>
      <c r="AN65" s="197">
        <v>0</v>
      </c>
      <c r="AO65" s="197">
        <v>261.02</v>
      </c>
      <c r="AP65" s="197">
        <v>0</v>
      </c>
      <c r="AQ65" s="197">
        <v>0</v>
      </c>
      <c r="AR65" s="197">
        <v>0</v>
      </c>
      <c r="AS65" s="197">
        <v>0</v>
      </c>
      <c r="AT65" s="197">
        <v>0</v>
      </c>
      <c r="AU65" s="197">
        <v>0</v>
      </c>
      <c r="AV65" s="197">
        <v>0</v>
      </c>
      <c r="AW65" s="197">
        <v>0</v>
      </c>
      <c r="AX65" s="197">
        <v>0</v>
      </c>
      <c r="AY65" s="197">
        <v>0</v>
      </c>
    </row>
    <row r="66" spans="1:51">
      <c r="A66" t="s">
        <v>108</v>
      </c>
      <c r="B66" s="197">
        <v>0</v>
      </c>
      <c r="C66" s="197">
        <v>0</v>
      </c>
      <c r="D66" s="197">
        <v>10.63</v>
      </c>
      <c r="E66" s="197">
        <v>0</v>
      </c>
      <c r="F66" s="197">
        <v>0</v>
      </c>
      <c r="G66" s="197">
        <v>7.97</v>
      </c>
      <c r="H66" s="197">
        <v>0</v>
      </c>
      <c r="I66" s="197">
        <v>0</v>
      </c>
      <c r="J66" s="197">
        <v>24.21</v>
      </c>
      <c r="K66" s="197">
        <v>0.32</v>
      </c>
      <c r="L66" s="197">
        <v>198.74</v>
      </c>
      <c r="M66" s="197">
        <v>0.75</v>
      </c>
      <c r="N66" s="197">
        <v>0.8</v>
      </c>
      <c r="O66" s="197">
        <v>0</v>
      </c>
      <c r="P66" s="197">
        <v>1.07</v>
      </c>
      <c r="Q66" s="197">
        <v>3.23</v>
      </c>
      <c r="R66" s="197">
        <v>0.44</v>
      </c>
      <c r="S66" s="197">
        <v>4.2300000000000004</v>
      </c>
      <c r="T66" s="197">
        <v>0</v>
      </c>
      <c r="U66" s="197">
        <v>1.81</v>
      </c>
      <c r="V66" s="197">
        <v>0.12</v>
      </c>
      <c r="W66" s="197">
        <v>0.35</v>
      </c>
      <c r="X66" s="197">
        <v>1.02</v>
      </c>
      <c r="Y66" s="197">
        <v>0</v>
      </c>
      <c r="Z66" s="197">
        <v>1.68</v>
      </c>
      <c r="AA66" s="197">
        <v>0.75</v>
      </c>
      <c r="AB66" s="197">
        <v>0</v>
      </c>
      <c r="AC66" s="197">
        <v>1.46</v>
      </c>
      <c r="AD66" s="197">
        <v>8.9</v>
      </c>
      <c r="AE66" s="197">
        <v>0</v>
      </c>
      <c r="AF66" s="197">
        <v>0</v>
      </c>
      <c r="AG66" s="197">
        <v>21.09</v>
      </c>
      <c r="AH66" s="197">
        <v>0</v>
      </c>
      <c r="AI66" s="197">
        <v>10.6</v>
      </c>
      <c r="AJ66" s="197">
        <v>0</v>
      </c>
      <c r="AK66" s="197">
        <v>0</v>
      </c>
      <c r="AL66" s="197">
        <v>0</v>
      </c>
      <c r="AM66" s="197">
        <v>0</v>
      </c>
      <c r="AN66" s="197">
        <v>0</v>
      </c>
      <c r="AO66" s="197">
        <v>261.02</v>
      </c>
      <c r="AP66" s="197">
        <v>0</v>
      </c>
      <c r="AQ66" s="197">
        <v>0</v>
      </c>
      <c r="AR66" s="197">
        <v>0</v>
      </c>
      <c r="AS66" s="197">
        <v>0</v>
      </c>
      <c r="AT66" s="197">
        <v>0</v>
      </c>
      <c r="AU66" s="197">
        <v>0</v>
      </c>
      <c r="AV66" s="197">
        <v>0</v>
      </c>
      <c r="AW66" s="197">
        <v>0</v>
      </c>
      <c r="AX66" s="197">
        <v>0</v>
      </c>
      <c r="AY66" s="197">
        <v>0</v>
      </c>
    </row>
    <row r="67" spans="1:51">
      <c r="A67" t="s">
        <v>109</v>
      </c>
      <c r="B67" s="197">
        <v>0</v>
      </c>
      <c r="C67" s="197">
        <v>0</v>
      </c>
      <c r="D67" s="197">
        <v>4.04</v>
      </c>
      <c r="E67" s="197">
        <v>0</v>
      </c>
      <c r="F67" s="197">
        <v>0</v>
      </c>
      <c r="G67" s="197">
        <v>7.97</v>
      </c>
      <c r="H67" s="197">
        <v>0</v>
      </c>
      <c r="I67" s="197">
        <v>0</v>
      </c>
      <c r="J67" s="197">
        <v>24.21</v>
      </c>
      <c r="K67" s="197">
        <v>0.32</v>
      </c>
      <c r="L67" s="197">
        <v>191.01</v>
      </c>
      <c r="M67" s="197">
        <v>0.75</v>
      </c>
      <c r="N67" s="197">
        <v>0.8</v>
      </c>
      <c r="O67" s="197">
        <v>0</v>
      </c>
      <c r="P67" s="197">
        <v>1.07</v>
      </c>
      <c r="Q67" s="197">
        <v>3.23</v>
      </c>
      <c r="R67" s="197">
        <v>0.44</v>
      </c>
      <c r="S67" s="197">
        <v>4.2300000000000004</v>
      </c>
      <c r="T67" s="197">
        <v>0</v>
      </c>
      <c r="U67" s="197">
        <v>1.81</v>
      </c>
      <c r="V67" s="197">
        <v>0.12</v>
      </c>
      <c r="W67" s="197">
        <v>0.35</v>
      </c>
      <c r="X67" s="197">
        <v>1.02</v>
      </c>
      <c r="Y67" s="197">
        <v>0</v>
      </c>
      <c r="Z67" s="197">
        <v>1.68</v>
      </c>
      <c r="AA67" s="197">
        <v>0.76</v>
      </c>
      <c r="AB67" s="197">
        <v>0</v>
      </c>
      <c r="AC67" s="197">
        <v>1.46</v>
      </c>
      <c r="AD67" s="197">
        <v>8.9</v>
      </c>
      <c r="AE67" s="197">
        <v>0</v>
      </c>
      <c r="AF67" s="197">
        <v>0</v>
      </c>
      <c r="AG67" s="197">
        <v>21.09</v>
      </c>
      <c r="AH67" s="197">
        <v>0</v>
      </c>
      <c r="AI67" s="197">
        <v>10.6</v>
      </c>
      <c r="AJ67" s="197">
        <v>0</v>
      </c>
      <c r="AK67" s="197">
        <v>0</v>
      </c>
      <c r="AL67" s="197">
        <v>0</v>
      </c>
      <c r="AM67" s="197">
        <v>0</v>
      </c>
      <c r="AN67" s="197">
        <v>0</v>
      </c>
      <c r="AO67" s="197">
        <v>261.02</v>
      </c>
      <c r="AP67" s="197">
        <v>0</v>
      </c>
      <c r="AQ67" s="197">
        <v>0</v>
      </c>
      <c r="AR67" s="197">
        <v>0</v>
      </c>
      <c r="AS67" s="197">
        <v>0</v>
      </c>
      <c r="AT67" s="197">
        <v>0</v>
      </c>
      <c r="AU67" s="197">
        <v>0</v>
      </c>
      <c r="AV67" s="197">
        <v>0</v>
      </c>
      <c r="AW67" s="197">
        <v>0</v>
      </c>
      <c r="AX67" s="197">
        <v>0</v>
      </c>
      <c r="AY67" s="197">
        <v>0</v>
      </c>
    </row>
    <row r="68" spans="1:51">
      <c r="A68" t="s">
        <v>110</v>
      </c>
      <c r="B68" s="197">
        <v>0</v>
      </c>
      <c r="C68" s="197">
        <v>0</v>
      </c>
      <c r="D68" s="197">
        <v>4.04</v>
      </c>
      <c r="E68" s="197">
        <v>0</v>
      </c>
      <c r="F68" s="197">
        <v>0</v>
      </c>
      <c r="G68" s="197">
        <v>7.97</v>
      </c>
      <c r="H68" s="197">
        <v>0</v>
      </c>
      <c r="I68" s="197">
        <v>0</v>
      </c>
      <c r="J68" s="197">
        <v>24.21</v>
      </c>
      <c r="K68" s="197">
        <v>0.32</v>
      </c>
      <c r="L68" s="197">
        <v>191.01</v>
      </c>
      <c r="M68" s="197">
        <v>0.75</v>
      </c>
      <c r="N68" s="197">
        <v>0.8</v>
      </c>
      <c r="O68" s="197">
        <v>0</v>
      </c>
      <c r="P68" s="197">
        <v>1.07</v>
      </c>
      <c r="Q68" s="197">
        <v>3.23</v>
      </c>
      <c r="R68" s="197">
        <v>0.44</v>
      </c>
      <c r="S68" s="197">
        <v>4.2300000000000004</v>
      </c>
      <c r="T68" s="197">
        <v>0</v>
      </c>
      <c r="U68" s="197">
        <v>1.81</v>
      </c>
      <c r="V68" s="197">
        <v>0.12</v>
      </c>
      <c r="W68" s="197">
        <v>0.35</v>
      </c>
      <c r="X68" s="197">
        <v>1.02</v>
      </c>
      <c r="Y68" s="197">
        <v>0</v>
      </c>
      <c r="Z68" s="197">
        <v>1.68</v>
      </c>
      <c r="AA68" s="197">
        <v>0.76</v>
      </c>
      <c r="AB68" s="197">
        <v>0</v>
      </c>
      <c r="AC68" s="197">
        <v>1.46</v>
      </c>
      <c r="AD68" s="197">
        <v>8.9</v>
      </c>
      <c r="AE68" s="197">
        <v>0</v>
      </c>
      <c r="AF68" s="197">
        <v>0</v>
      </c>
      <c r="AG68" s="197">
        <v>21.09</v>
      </c>
      <c r="AH68" s="197">
        <v>0</v>
      </c>
      <c r="AI68" s="197">
        <v>10.6</v>
      </c>
      <c r="AJ68" s="197">
        <v>0</v>
      </c>
      <c r="AK68" s="197">
        <v>0</v>
      </c>
      <c r="AL68" s="197">
        <v>0</v>
      </c>
      <c r="AM68" s="197">
        <v>0</v>
      </c>
      <c r="AN68" s="197">
        <v>0</v>
      </c>
      <c r="AO68" s="197">
        <v>261.02</v>
      </c>
      <c r="AP68" s="197">
        <v>0</v>
      </c>
      <c r="AQ68" s="197">
        <v>0</v>
      </c>
      <c r="AR68" s="197">
        <v>0</v>
      </c>
      <c r="AS68" s="197">
        <v>0</v>
      </c>
      <c r="AT68" s="197">
        <v>0</v>
      </c>
      <c r="AU68" s="197">
        <v>0</v>
      </c>
      <c r="AV68" s="197">
        <v>0</v>
      </c>
      <c r="AW68" s="197">
        <v>0</v>
      </c>
      <c r="AX68" s="197">
        <v>0</v>
      </c>
      <c r="AY68" s="197">
        <v>0</v>
      </c>
    </row>
    <row r="69" spans="1:51">
      <c r="A69" t="s">
        <v>111</v>
      </c>
      <c r="B69" s="197">
        <v>0</v>
      </c>
      <c r="C69" s="197">
        <v>0</v>
      </c>
      <c r="D69" s="197">
        <v>3.72</v>
      </c>
      <c r="E69" s="197">
        <v>0</v>
      </c>
      <c r="F69" s="197">
        <v>0</v>
      </c>
      <c r="G69" s="197">
        <v>7.97</v>
      </c>
      <c r="H69" s="197">
        <v>0</v>
      </c>
      <c r="I69" s="197">
        <v>0</v>
      </c>
      <c r="J69" s="197">
        <v>24.21</v>
      </c>
      <c r="K69" s="197">
        <v>0.32</v>
      </c>
      <c r="L69" s="197">
        <v>191.01</v>
      </c>
      <c r="M69" s="197">
        <v>0.75</v>
      </c>
      <c r="N69" s="197">
        <v>0.8</v>
      </c>
      <c r="O69" s="197">
        <v>0</v>
      </c>
      <c r="P69" s="197">
        <v>1.07</v>
      </c>
      <c r="Q69" s="197">
        <v>3.23</v>
      </c>
      <c r="R69" s="197">
        <v>0.44</v>
      </c>
      <c r="S69" s="197">
        <v>4.2300000000000004</v>
      </c>
      <c r="T69" s="197">
        <v>0</v>
      </c>
      <c r="U69" s="197">
        <v>1.81</v>
      </c>
      <c r="V69" s="197">
        <v>0.12</v>
      </c>
      <c r="W69" s="197">
        <v>0.35</v>
      </c>
      <c r="X69" s="197">
        <v>1.02</v>
      </c>
      <c r="Y69" s="197">
        <v>0</v>
      </c>
      <c r="Z69" s="197">
        <v>1.68</v>
      </c>
      <c r="AA69" s="197">
        <v>0.76</v>
      </c>
      <c r="AB69" s="197">
        <v>0</v>
      </c>
      <c r="AC69" s="197">
        <v>3.82</v>
      </c>
      <c r="AD69" s="197">
        <v>8.9</v>
      </c>
      <c r="AE69" s="197">
        <v>0</v>
      </c>
      <c r="AF69" s="197">
        <v>0</v>
      </c>
      <c r="AG69" s="197">
        <v>23.5</v>
      </c>
      <c r="AH69" s="197">
        <v>0</v>
      </c>
      <c r="AI69" s="197">
        <v>10.6</v>
      </c>
      <c r="AJ69" s="197">
        <v>0</v>
      </c>
      <c r="AK69" s="197">
        <v>3.26</v>
      </c>
      <c r="AL69" s="197">
        <v>0</v>
      </c>
      <c r="AM69" s="197">
        <v>0</v>
      </c>
      <c r="AN69" s="197">
        <v>0</v>
      </c>
      <c r="AO69" s="197">
        <v>261.02</v>
      </c>
      <c r="AP69" s="197">
        <v>0</v>
      </c>
      <c r="AQ69" s="197">
        <v>0</v>
      </c>
      <c r="AR69" s="197">
        <v>0</v>
      </c>
      <c r="AS69" s="197">
        <v>0</v>
      </c>
      <c r="AT69" s="197">
        <v>0</v>
      </c>
      <c r="AU69" s="197">
        <v>0</v>
      </c>
      <c r="AV69" s="197">
        <v>0</v>
      </c>
      <c r="AW69" s="197">
        <v>0</v>
      </c>
      <c r="AX69" s="197">
        <v>0</v>
      </c>
      <c r="AY69" s="197">
        <v>0</v>
      </c>
    </row>
    <row r="70" spans="1:51">
      <c r="A70" t="s">
        <v>112</v>
      </c>
      <c r="B70" s="197">
        <v>0</v>
      </c>
      <c r="C70" s="197">
        <v>0</v>
      </c>
      <c r="D70" s="197">
        <v>3.72</v>
      </c>
      <c r="E70" s="197">
        <v>0</v>
      </c>
      <c r="F70" s="197">
        <v>0</v>
      </c>
      <c r="G70" s="197">
        <v>7.97</v>
      </c>
      <c r="H70" s="197">
        <v>0</v>
      </c>
      <c r="I70" s="197">
        <v>0</v>
      </c>
      <c r="J70" s="197">
        <v>24.21</v>
      </c>
      <c r="K70" s="197">
        <v>0.32</v>
      </c>
      <c r="L70" s="197">
        <v>175.55</v>
      </c>
      <c r="M70" s="197">
        <v>0.75</v>
      </c>
      <c r="N70" s="197">
        <v>0.8</v>
      </c>
      <c r="O70" s="197">
        <v>0</v>
      </c>
      <c r="P70" s="197">
        <v>1.07</v>
      </c>
      <c r="Q70" s="197">
        <v>3.23</v>
      </c>
      <c r="R70" s="197">
        <v>0.44</v>
      </c>
      <c r="S70" s="197">
        <v>4.2300000000000004</v>
      </c>
      <c r="T70" s="197">
        <v>0</v>
      </c>
      <c r="U70" s="197">
        <v>1.81</v>
      </c>
      <c r="V70" s="197">
        <v>0.12</v>
      </c>
      <c r="W70" s="197">
        <v>0.35</v>
      </c>
      <c r="X70" s="197">
        <v>1.02</v>
      </c>
      <c r="Y70" s="197">
        <v>0</v>
      </c>
      <c r="Z70" s="197">
        <v>1.68</v>
      </c>
      <c r="AA70" s="197">
        <v>0.76</v>
      </c>
      <c r="AB70" s="197">
        <v>0</v>
      </c>
      <c r="AC70" s="197">
        <v>3.82</v>
      </c>
      <c r="AD70" s="197">
        <v>8.9</v>
      </c>
      <c r="AE70" s="197">
        <v>0</v>
      </c>
      <c r="AF70" s="197">
        <v>0</v>
      </c>
      <c r="AG70" s="197">
        <v>23.5</v>
      </c>
      <c r="AH70" s="197">
        <v>0</v>
      </c>
      <c r="AI70" s="197">
        <v>10.6</v>
      </c>
      <c r="AJ70" s="197">
        <v>0</v>
      </c>
      <c r="AK70" s="197">
        <v>3.26</v>
      </c>
      <c r="AL70" s="197">
        <v>0</v>
      </c>
      <c r="AM70" s="197">
        <v>0</v>
      </c>
      <c r="AN70" s="197">
        <v>0</v>
      </c>
      <c r="AO70" s="197">
        <v>261.02</v>
      </c>
      <c r="AP70" s="197">
        <v>0</v>
      </c>
      <c r="AQ70" s="197">
        <v>0</v>
      </c>
      <c r="AR70" s="197">
        <v>0</v>
      </c>
      <c r="AS70" s="197">
        <v>0</v>
      </c>
      <c r="AT70" s="197">
        <v>0</v>
      </c>
      <c r="AU70" s="197">
        <v>0</v>
      </c>
      <c r="AV70" s="197">
        <v>0</v>
      </c>
      <c r="AW70" s="197">
        <v>0</v>
      </c>
      <c r="AX70" s="197">
        <v>0</v>
      </c>
      <c r="AY70" s="197">
        <v>0</v>
      </c>
    </row>
    <row r="71" spans="1:51">
      <c r="A71" t="s">
        <v>113</v>
      </c>
      <c r="B71" s="197">
        <v>0</v>
      </c>
      <c r="C71" s="197">
        <v>0</v>
      </c>
      <c r="D71" s="197">
        <v>10.14</v>
      </c>
      <c r="E71" s="197">
        <v>0</v>
      </c>
      <c r="F71" s="197">
        <v>0</v>
      </c>
      <c r="G71" s="197">
        <v>19.5</v>
      </c>
      <c r="H71" s="197">
        <v>0</v>
      </c>
      <c r="I71" s="197">
        <v>0</v>
      </c>
      <c r="J71" s="197">
        <v>24.21</v>
      </c>
      <c r="K71" s="197">
        <v>0.32</v>
      </c>
      <c r="L71" s="197">
        <v>122.4</v>
      </c>
      <c r="M71" s="197">
        <v>0.75</v>
      </c>
      <c r="N71" s="197">
        <v>0.8</v>
      </c>
      <c r="O71" s="197">
        <v>0</v>
      </c>
      <c r="P71" s="197">
        <v>1.07</v>
      </c>
      <c r="Q71" s="197">
        <v>0.21</v>
      </c>
      <c r="R71" s="197">
        <v>0.44</v>
      </c>
      <c r="S71" s="197">
        <v>0.27</v>
      </c>
      <c r="T71" s="197">
        <v>0</v>
      </c>
      <c r="U71" s="197">
        <v>1.81</v>
      </c>
      <c r="V71" s="197">
        <v>0.12</v>
      </c>
      <c r="W71" s="197">
        <v>0.35</v>
      </c>
      <c r="X71" s="197">
        <v>1.02</v>
      </c>
      <c r="Y71" s="197">
        <v>0</v>
      </c>
      <c r="Z71" s="197">
        <v>1.68</v>
      </c>
      <c r="AA71" s="197">
        <v>0.76</v>
      </c>
      <c r="AB71" s="197">
        <v>0</v>
      </c>
      <c r="AC71" s="197">
        <v>3.82</v>
      </c>
      <c r="AD71" s="197">
        <v>8.9</v>
      </c>
      <c r="AE71" s="197">
        <v>0</v>
      </c>
      <c r="AF71" s="197">
        <v>0</v>
      </c>
      <c r="AG71" s="197">
        <v>23.5</v>
      </c>
      <c r="AH71" s="197">
        <v>0</v>
      </c>
      <c r="AI71" s="197">
        <v>10.6</v>
      </c>
      <c r="AJ71" s="197">
        <v>0</v>
      </c>
      <c r="AK71" s="197">
        <v>3.26</v>
      </c>
      <c r="AL71" s="197">
        <v>0</v>
      </c>
      <c r="AM71" s="197">
        <v>0</v>
      </c>
      <c r="AN71" s="197">
        <v>0</v>
      </c>
      <c r="AO71" s="197">
        <v>261.02</v>
      </c>
      <c r="AP71" s="197">
        <v>0</v>
      </c>
      <c r="AQ71" s="197">
        <v>0</v>
      </c>
      <c r="AR71" s="197">
        <v>0</v>
      </c>
      <c r="AS71" s="197">
        <v>0</v>
      </c>
      <c r="AT71" s="197">
        <v>0</v>
      </c>
      <c r="AU71" s="197">
        <v>0</v>
      </c>
      <c r="AV71" s="197">
        <v>0</v>
      </c>
      <c r="AW71" s="197">
        <v>0</v>
      </c>
      <c r="AX71" s="197">
        <v>0</v>
      </c>
      <c r="AY71" s="197">
        <v>0</v>
      </c>
    </row>
    <row r="72" spans="1:51">
      <c r="A72" t="s">
        <v>114</v>
      </c>
      <c r="B72" s="197">
        <v>0</v>
      </c>
      <c r="C72" s="197">
        <v>0</v>
      </c>
      <c r="D72" s="197">
        <v>10.31</v>
      </c>
      <c r="E72" s="197">
        <v>0</v>
      </c>
      <c r="F72" s="197">
        <v>0</v>
      </c>
      <c r="G72" s="197">
        <v>19.829999999999998</v>
      </c>
      <c r="H72" s="197">
        <v>0</v>
      </c>
      <c r="I72" s="197">
        <v>0</v>
      </c>
      <c r="J72" s="197">
        <v>24.21</v>
      </c>
      <c r="K72" s="197">
        <v>0.32</v>
      </c>
      <c r="L72" s="197">
        <v>95.35</v>
      </c>
      <c r="M72" s="197">
        <v>0.75</v>
      </c>
      <c r="N72" s="197">
        <v>0.8</v>
      </c>
      <c r="O72" s="197">
        <v>0</v>
      </c>
      <c r="P72" s="197">
        <v>1.07</v>
      </c>
      <c r="Q72" s="197">
        <v>0.21</v>
      </c>
      <c r="R72" s="197">
        <v>0.44</v>
      </c>
      <c r="S72" s="197">
        <v>0.27</v>
      </c>
      <c r="T72" s="197">
        <v>0</v>
      </c>
      <c r="U72" s="197">
        <v>1.81</v>
      </c>
      <c r="V72" s="197">
        <v>0</v>
      </c>
      <c r="W72" s="197">
        <v>0.35</v>
      </c>
      <c r="X72" s="197">
        <v>1.02</v>
      </c>
      <c r="Y72" s="197">
        <v>0</v>
      </c>
      <c r="Z72" s="197">
        <v>1.68</v>
      </c>
      <c r="AA72" s="197">
        <v>0.76</v>
      </c>
      <c r="AB72" s="197">
        <v>0</v>
      </c>
      <c r="AC72" s="197">
        <v>3.82</v>
      </c>
      <c r="AD72" s="197">
        <v>8.9</v>
      </c>
      <c r="AE72" s="197">
        <v>0</v>
      </c>
      <c r="AF72" s="197">
        <v>0</v>
      </c>
      <c r="AG72" s="197">
        <v>23.5</v>
      </c>
      <c r="AH72" s="197">
        <v>0</v>
      </c>
      <c r="AI72" s="197">
        <v>10.6</v>
      </c>
      <c r="AJ72" s="197">
        <v>0</v>
      </c>
      <c r="AK72" s="197">
        <v>3.26</v>
      </c>
      <c r="AL72" s="197">
        <v>0</v>
      </c>
      <c r="AM72" s="197">
        <v>0</v>
      </c>
      <c r="AN72" s="197">
        <v>0</v>
      </c>
      <c r="AO72" s="197">
        <v>261.02</v>
      </c>
      <c r="AP72" s="197">
        <v>0</v>
      </c>
      <c r="AQ72" s="197">
        <v>0</v>
      </c>
      <c r="AR72" s="197">
        <v>0</v>
      </c>
      <c r="AS72" s="197">
        <v>0</v>
      </c>
      <c r="AT72" s="197">
        <v>0</v>
      </c>
      <c r="AU72" s="197">
        <v>0</v>
      </c>
      <c r="AV72" s="197">
        <v>0</v>
      </c>
      <c r="AW72" s="197">
        <v>0</v>
      </c>
      <c r="AX72" s="197">
        <v>0</v>
      </c>
      <c r="AY72" s="197">
        <v>0</v>
      </c>
    </row>
    <row r="73" spans="1:51">
      <c r="A73" t="s">
        <v>115</v>
      </c>
      <c r="B73" s="197">
        <v>0</v>
      </c>
      <c r="C73" s="197">
        <v>0</v>
      </c>
      <c r="D73" s="197">
        <v>10.31</v>
      </c>
      <c r="E73" s="197">
        <v>0</v>
      </c>
      <c r="F73" s="197">
        <v>0</v>
      </c>
      <c r="G73" s="197">
        <v>19.829999999999998</v>
      </c>
      <c r="H73" s="197">
        <v>0</v>
      </c>
      <c r="I73" s="197">
        <v>0</v>
      </c>
      <c r="J73" s="197">
        <v>24.21</v>
      </c>
      <c r="K73" s="197">
        <v>0.32</v>
      </c>
      <c r="L73" s="197">
        <v>28.5</v>
      </c>
      <c r="M73" s="197">
        <v>0.75</v>
      </c>
      <c r="N73" s="197">
        <v>0.8</v>
      </c>
      <c r="O73" s="197">
        <v>0</v>
      </c>
      <c r="P73" s="197">
        <v>1.07</v>
      </c>
      <c r="Q73" s="197">
        <v>0.21</v>
      </c>
      <c r="R73" s="197">
        <v>0.44</v>
      </c>
      <c r="S73" s="197">
        <v>0.27</v>
      </c>
      <c r="T73" s="197">
        <v>0</v>
      </c>
      <c r="U73" s="197">
        <v>1.81</v>
      </c>
      <c r="V73" s="197">
        <v>0</v>
      </c>
      <c r="W73" s="197">
        <v>0.35</v>
      </c>
      <c r="X73" s="197">
        <v>1.02</v>
      </c>
      <c r="Y73" s="197">
        <v>0</v>
      </c>
      <c r="Z73" s="197">
        <v>1.68</v>
      </c>
      <c r="AA73" s="197">
        <v>0.76</v>
      </c>
      <c r="AB73" s="197">
        <v>0</v>
      </c>
      <c r="AC73" s="197">
        <v>3.82</v>
      </c>
      <c r="AD73" s="197">
        <v>8.9</v>
      </c>
      <c r="AE73" s="197">
        <v>0</v>
      </c>
      <c r="AF73" s="197">
        <v>0</v>
      </c>
      <c r="AG73" s="197">
        <v>23.5</v>
      </c>
      <c r="AH73" s="197">
        <v>0</v>
      </c>
      <c r="AI73" s="197">
        <v>10.6</v>
      </c>
      <c r="AJ73" s="197">
        <v>0</v>
      </c>
      <c r="AK73" s="197">
        <v>3.26</v>
      </c>
      <c r="AL73" s="197">
        <v>0</v>
      </c>
      <c r="AM73" s="197">
        <v>0</v>
      </c>
      <c r="AN73" s="197">
        <v>0</v>
      </c>
      <c r="AO73" s="197">
        <v>261.02</v>
      </c>
      <c r="AP73" s="197">
        <v>0</v>
      </c>
      <c r="AQ73" s="197">
        <v>0</v>
      </c>
      <c r="AR73" s="197">
        <v>0</v>
      </c>
      <c r="AS73" s="197">
        <v>0</v>
      </c>
      <c r="AT73" s="197">
        <v>0</v>
      </c>
      <c r="AU73" s="197">
        <v>0</v>
      </c>
      <c r="AV73" s="197">
        <v>0</v>
      </c>
      <c r="AW73" s="197">
        <v>0</v>
      </c>
      <c r="AX73" s="197">
        <v>0</v>
      </c>
      <c r="AY73" s="197">
        <v>0</v>
      </c>
    </row>
    <row r="74" spans="1:51">
      <c r="A74" t="s">
        <v>116</v>
      </c>
      <c r="B74" s="197">
        <v>0</v>
      </c>
      <c r="C74" s="197">
        <v>0</v>
      </c>
      <c r="D74" s="197">
        <v>10.31</v>
      </c>
      <c r="E74" s="197">
        <v>0</v>
      </c>
      <c r="F74" s="197">
        <v>0</v>
      </c>
      <c r="G74" s="197">
        <v>19.829999999999998</v>
      </c>
      <c r="H74" s="197">
        <v>0</v>
      </c>
      <c r="I74" s="197">
        <v>0</v>
      </c>
      <c r="J74" s="197">
        <v>24.21</v>
      </c>
      <c r="K74" s="197">
        <v>0.32</v>
      </c>
      <c r="L74" s="197">
        <v>3.26</v>
      </c>
      <c r="M74" s="197">
        <v>0.75</v>
      </c>
      <c r="N74" s="197">
        <v>0.8</v>
      </c>
      <c r="O74" s="197">
        <v>0</v>
      </c>
      <c r="P74" s="197">
        <v>1.07</v>
      </c>
      <c r="Q74" s="197">
        <v>0.21</v>
      </c>
      <c r="R74" s="197">
        <v>0.44</v>
      </c>
      <c r="S74" s="197">
        <v>0.27</v>
      </c>
      <c r="T74" s="197">
        <v>0</v>
      </c>
      <c r="U74" s="197">
        <v>1.81</v>
      </c>
      <c r="V74" s="197">
        <v>0</v>
      </c>
      <c r="W74" s="197">
        <v>0.35</v>
      </c>
      <c r="X74" s="197">
        <v>1.02</v>
      </c>
      <c r="Y74" s="197">
        <v>0</v>
      </c>
      <c r="Z74" s="197">
        <v>1.68</v>
      </c>
      <c r="AA74" s="197">
        <v>0.76</v>
      </c>
      <c r="AB74" s="197">
        <v>0</v>
      </c>
      <c r="AC74" s="197">
        <v>3.82</v>
      </c>
      <c r="AD74" s="197">
        <v>8.9</v>
      </c>
      <c r="AE74" s="197">
        <v>0</v>
      </c>
      <c r="AF74" s="197">
        <v>0</v>
      </c>
      <c r="AG74" s="197">
        <v>23.5</v>
      </c>
      <c r="AH74" s="197">
        <v>0</v>
      </c>
      <c r="AI74" s="197">
        <v>10.6</v>
      </c>
      <c r="AJ74" s="197">
        <v>0</v>
      </c>
      <c r="AK74" s="197">
        <v>3.26</v>
      </c>
      <c r="AL74" s="197">
        <v>0</v>
      </c>
      <c r="AM74" s="197">
        <v>0</v>
      </c>
      <c r="AN74" s="197">
        <v>0</v>
      </c>
      <c r="AO74" s="197">
        <v>261.02</v>
      </c>
      <c r="AP74" s="197">
        <v>0</v>
      </c>
      <c r="AQ74" s="197">
        <v>0</v>
      </c>
      <c r="AR74" s="197">
        <v>0</v>
      </c>
      <c r="AS74" s="197">
        <v>0</v>
      </c>
      <c r="AT74" s="197">
        <v>0</v>
      </c>
      <c r="AU74" s="197">
        <v>0</v>
      </c>
      <c r="AV74" s="197">
        <v>0</v>
      </c>
      <c r="AW74" s="197">
        <v>0</v>
      </c>
      <c r="AX74" s="197">
        <v>0</v>
      </c>
      <c r="AY74" s="197">
        <v>0</v>
      </c>
    </row>
    <row r="75" spans="1:51">
      <c r="A75" t="s">
        <v>117</v>
      </c>
      <c r="B75" s="197">
        <v>0</v>
      </c>
      <c r="C75" s="197">
        <v>0</v>
      </c>
      <c r="D75" s="197">
        <v>10.31</v>
      </c>
      <c r="E75" s="197">
        <v>0</v>
      </c>
      <c r="F75" s="197">
        <v>0</v>
      </c>
      <c r="G75" s="197">
        <v>19.829999999999998</v>
      </c>
      <c r="H75" s="197">
        <v>0</v>
      </c>
      <c r="I75" s="197">
        <v>0</v>
      </c>
      <c r="J75" s="197">
        <v>24.21</v>
      </c>
      <c r="K75" s="197">
        <v>0.32</v>
      </c>
      <c r="L75" s="197">
        <v>3.26</v>
      </c>
      <c r="M75" s="197">
        <v>0.75</v>
      </c>
      <c r="N75" s="197">
        <v>0.8</v>
      </c>
      <c r="O75" s="197">
        <v>0</v>
      </c>
      <c r="P75" s="197">
        <v>1.07</v>
      </c>
      <c r="Q75" s="197">
        <v>0.21</v>
      </c>
      <c r="R75" s="197">
        <v>0.44</v>
      </c>
      <c r="S75" s="197">
        <v>0.27</v>
      </c>
      <c r="T75" s="197">
        <v>0</v>
      </c>
      <c r="U75" s="197">
        <v>1.81</v>
      </c>
      <c r="V75" s="197">
        <v>0</v>
      </c>
      <c r="W75" s="197">
        <v>0.35</v>
      </c>
      <c r="X75" s="197">
        <v>1.02</v>
      </c>
      <c r="Y75" s="197">
        <v>0</v>
      </c>
      <c r="Z75" s="197">
        <v>1.68</v>
      </c>
      <c r="AA75" s="197">
        <v>0.76</v>
      </c>
      <c r="AB75" s="197">
        <v>0</v>
      </c>
      <c r="AC75" s="197">
        <v>3.82</v>
      </c>
      <c r="AD75" s="197">
        <v>8.9</v>
      </c>
      <c r="AE75" s="197">
        <v>0</v>
      </c>
      <c r="AF75" s="197">
        <v>0</v>
      </c>
      <c r="AG75" s="197">
        <v>23.13</v>
      </c>
      <c r="AH75" s="197">
        <v>0</v>
      </c>
      <c r="AI75" s="197">
        <v>10.6</v>
      </c>
      <c r="AJ75" s="197">
        <v>0</v>
      </c>
      <c r="AK75" s="197">
        <v>3.26</v>
      </c>
      <c r="AL75" s="197">
        <v>0</v>
      </c>
      <c r="AM75" s="197">
        <v>0</v>
      </c>
      <c r="AN75" s="197">
        <v>0</v>
      </c>
      <c r="AO75" s="197">
        <v>266.45999999999998</v>
      </c>
      <c r="AP75" s="197">
        <v>0</v>
      </c>
      <c r="AQ75" s="197">
        <v>0</v>
      </c>
      <c r="AR75" s="197">
        <v>0</v>
      </c>
      <c r="AS75" s="197">
        <v>0</v>
      </c>
      <c r="AT75" s="197">
        <v>0</v>
      </c>
      <c r="AU75" s="197">
        <v>0</v>
      </c>
      <c r="AV75" s="197">
        <v>0</v>
      </c>
      <c r="AW75" s="197">
        <v>0</v>
      </c>
      <c r="AX75" s="197">
        <v>0</v>
      </c>
      <c r="AY75" s="197">
        <v>0</v>
      </c>
    </row>
    <row r="76" spans="1:51">
      <c r="A76" t="s">
        <v>118</v>
      </c>
      <c r="B76" s="197">
        <v>0</v>
      </c>
      <c r="C76" s="197">
        <v>0</v>
      </c>
      <c r="D76" s="197">
        <v>10.31</v>
      </c>
      <c r="E76" s="197">
        <v>0</v>
      </c>
      <c r="F76" s="197">
        <v>0</v>
      </c>
      <c r="G76" s="197">
        <v>19.829999999999998</v>
      </c>
      <c r="H76" s="197">
        <v>0</v>
      </c>
      <c r="I76" s="197">
        <v>0</v>
      </c>
      <c r="J76" s="197">
        <v>24.21</v>
      </c>
      <c r="K76" s="197">
        <v>0.32</v>
      </c>
      <c r="L76" s="197">
        <v>3.26</v>
      </c>
      <c r="M76" s="197">
        <v>0.75</v>
      </c>
      <c r="N76" s="197">
        <v>0.8</v>
      </c>
      <c r="O76" s="197">
        <v>0</v>
      </c>
      <c r="P76" s="197">
        <v>1.07</v>
      </c>
      <c r="Q76" s="197">
        <v>0.21</v>
      </c>
      <c r="R76" s="197">
        <v>0.44</v>
      </c>
      <c r="S76" s="197">
        <v>0.27</v>
      </c>
      <c r="T76" s="197">
        <v>0</v>
      </c>
      <c r="U76" s="197">
        <v>1.81</v>
      </c>
      <c r="V76" s="197">
        <v>0</v>
      </c>
      <c r="W76" s="197">
        <v>0.35</v>
      </c>
      <c r="X76" s="197">
        <v>1.02</v>
      </c>
      <c r="Y76" s="197">
        <v>0</v>
      </c>
      <c r="Z76" s="197">
        <v>1.68</v>
      </c>
      <c r="AA76" s="197">
        <v>0.76</v>
      </c>
      <c r="AB76" s="197">
        <v>0</v>
      </c>
      <c r="AC76" s="197">
        <v>3.82</v>
      </c>
      <c r="AD76" s="197">
        <v>8.9</v>
      </c>
      <c r="AE76" s="197">
        <v>0</v>
      </c>
      <c r="AF76" s="197">
        <v>0</v>
      </c>
      <c r="AG76" s="197">
        <v>23.13</v>
      </c>
      <c r="AH76" s="197">
        <v>0</v>
      </c>
      <c r="AI76" s="197">
        <v>10.6</v>
      </c>
      <c r="AJ76" s="197">
        <v>0</v>
      </c>
      <c r="AK76" s="197">
        <v>3.26</v>
      </c>
      <c r="AL76" s="197">
        <v>0</v>
      </c>
      <c r="AM76" s="197">
        <v>0</v>
      </c>
      <c r="AN76" s="197">
        <v>0</v>
      </c>
      <c r="AO76" s="197">
        <v>266.45999999999998</v>
      </c>
      <c r="AP76" s="197">
        <v>0</v>
      </c>
      <c r="AQ76" s="197">
        <v>0</v>
      </c>
      <c r="AR76" s="197">
        <v>0</v>
      </c>
      <c r="AS76" s="197">
        <v>0</v>
      </c>
      <c r="AT76" s="197">
        <v>0</v>
      </c>
      <c r="AU76" s="197">
        <v>0</v>
      </c>
      <c r="AV76" s="197">
        <v>0</v>
      </c>
      <c r="AW76" s="197">
        <v>0</v>
      </c>
      <c r="AX76" s="197">
        <v>0</v>
      </c>
      <c r="AY76" s="197">
        <v>0</v>
      </c>
    </row>
    <row r="77" spans="1:51">
      <c r="A77" t="s">
        <v>119</v>
      </c>
      <c r="B77" s="197">
        <v>0</v>
      </c>
      <c r="C77" s="197">
        <v>0</v>
      </c>
      <c r="D77" s="197">
        <v>10.31</v>
      </c>
      <c r="E77" s="197">
        <v>0</v>
      </c>
      <c r="F77" s="197">
        <v>0</v>
      </c>
      <c r="G77" s="197">
        <v>19.829999999999998</v>
      </c>
      <c r="H77" s="197">
        <v>0</v>
      </c>
      <c r="I77" s="197">
        <v>0</v>
      </c>
      <c r="J77" s="197">
        <v>24.21</v>
      </c>
      <c r="K77" s="197">
        <v>0.32</v>
      </c>
      <c r="L77" s="197">
        <v>3.26</v>
      </c>
      <c r="M77" s="197">
        <v>0.75</v>
      </c>
      <c r="N77" s="197">
        <v>0.8</v>
      </c>
      <c r="O77" s="197">
        <v>0</v>
      </c>
      <c r="P77" s="197">
        <v>1.07</v>
      </c>
      <c r="Q77" s="197">
        <v>0.21</v>
      </c>
      <c r="R77" s="197">
        <v>0.44</v>
      </c>
      <c r="S77" s="197">
        <v>0.27</v>
      </c>
      <c r="T77" s="197">
        <v>0</v>
      </c>
      <c r="U77" s="197">
        <v>1.81</v>
      </c>
      <c r="V77" s="197">
        <v>0.12</v>
      </c>
      <c r="W77" s="197">
        <v>0.35</v>
      </c>
      <c r="X77" s="197">
        <v>1.02</v>
      </c>
      <c r="Y77" s="197">
        <v>0</v>
      </c>
      <c r="Z77" s="197">
        <v>1.68</v>
      </c>
      <c r="AA77" s="197">
        <v>0.76</v>
      </c>
      <c r="AB77" s="197">
        <v>0</v>
      </c>
      <c r="AC77" s="197">
        <v>3.82</v>
      </c>
      <c r="AD77" s="197">
        <v>8.9</v>
      </c>
      <c r="AE77" s="197">
        <v>0</v>
      </c>
      <c r="AF77" s="197">
        <v>0</v>
      </c>
      <c r="AG77" s="197">
        <v>23.13</v>
      </c>
      <c r="AH77" s="197">
        <v>0</v>
      </c>
      <c r="AI77" s="197">
        <v>10.6</v>
      </c>
      <c r="AJ77" s="197">
        <v>0</v>
      </c>
      <c r="AK77" s="197">
        <v>2.1800000000000002</v>
      </c>
      <c r="AL77" s="197">
        <v>0</v>
      </c>
      <c r="AM77" s="197">
        <v>0</v>
      </c>
      <c r="AN77" s="197">
        <v>0</v>
      </c>
      <c r="AO77" s="197">
        <v>266.45999999999998</v>
      </c>
      <c r="AP77" s="197">
        <v>0</v>
      </c>
      <c r="AQ77" s="197">
        <v>0</v>
      </c>
      <c r="AR77" s="197">
        <v>0</v>
      </c>
      <c r="AS77" s="197">
        <v>0</v>
      </c>
      <c r="AT77" s="197">
        <v>0</v>
      </c>
      <c r="AU77" s="197">
        <v>0</v>
      </c>
      <c r="AV77" s="197">
        <v>0</v>
      </c>
      <c r="AW77" s="197">
        <v>0</v>
      </c>
      <c r="AX77" s="197">
        <v>0</v>
      </c>
      <c r="AY77" s="197">
        <v>0</v>
      </c>
    </row>
    <row r="78" spans="1:51">
      <c r="A78" t="s">
        <v>120</v>
      </c>
      <c r="B78" s="197">
        <v>0</v>
      </c>
      <c r="C78" s="197">
        <v>0</v>
      </c>
      <c r="D78" s="197">
        <v>10.31</v>
      </c>
      <c r="E78" s="197">
        <v>0</v>
      </c>
      <c r="F78" s="197">
        <v>0</v>
      </c>
      <c r="G78" s="197">
        <v>19.829999999999998</v>
      </c>
      <c r="H78" s="197">
        <v>0</v>
      </c>
      <c r="I78" s="197">
        <v>0</v>
      </c>
      <c r="J78" s="197">
        <v>24.21</v>
      </c>
      <c r="K78" s="197">
        <v>0.32</v>
      </c>
      <c r="L78" s="197">
        <v>3.26</v>
      </c>
      <c r="M78" s="197">
        <v>0.75</v>
      </c>
      <c r="N78" s="197">
        <v>0.8</v>
      </c>
      <c r="O78" s="197">
        <v>0</v>
      </c>
      <c r="P78" s="197">
        <v>1.07</v>
      </c>
      <c r="Q78" s="197">
        <v>0.21</v>
      </c>
      <c r="R78" s="197">
        <v>0.44</v>
      </c>
      <c r="S78" s="197">
        <v>0.27</v>
      </c>
      <c r="T78" s="197">
        <v>0</v>
      </c>
      <c r="U78" s="197">
        <v>1.81</v>
      </c>
      <c r="V78" s="197">
        <v>0.12</v>
      </c>
      <c r="W78" s="197">
        <v>0.35</v>
      </c>
      <c r="X78" s="197">
        <v>1.02</v>
      </c>
      <c r="Y78" s="197">
        <v>0</v>
      </c>
      <c r="Z78" s="197">
        <v>1.68</v>
      </c>
      <c r="AA78" s="197">
        <v>0.76</v>
      </c>
      <c r="AB78" s="197">
        <v>0</v>
      </c>
      <c r="AC78" s="197">
        <v>3.82</v>
      </c>
      <c r="AD78" s="197">
        <v>8.9</v>
      </c>
      <c r="AE78" s="197">
        <v>0</v>
      </c>
      <c r="AF78" s="197">
        <v>0</v>
      </c>
      <c r="AG78" s="197">
        <v>23.13</v>
      </c>
      <c r="AH78" s="197">
        <v>0</v>
      </c>
      <c r="AI78" s="197">
        <v>10.6</v>
      </c>
      <c r="AJ78" s="197">
        <v>0</v>
      </c>
      <c r="AK78" s="197">
        <v>2.1800000000000002</v>
      </c>
      <c r="AL78" s="197">
        <v>0</v>
      </c>
      <c r="AM78" s="197">
        <v>0</v>
      </c>
      <c r="AN78" s="197">
        <v>0</v>
      </c>
      <c r="AO78" s="197">
        <v>266.45999999999998</v>
      </c>
      <c r="AP78" s="197">
        <v>0</v>
      </c>
      <c r="AQ78" s="197">
        <v>0</v>
      </c>
      <c r="AR78" s="197">
        <v>0</v>
      </c>
      <c r="AS78" s="197">
        <v>0</v>
      </c>
      <c r="AT78" s="197">
        <v>0</v>
      </c>
      <c r="AU78" s="197">
        <v>0</v>
      </c>
      <c r="AV78" s="197">
        <v>0</v>
      </c>
      <c r="AW78" s="197">
        <v>0</v>
      </c>
      <c r="AX78" s="197">
        <v>0</v>
      </c>
      <c r="AY78" s="197">
        <v>0</v>
      </c>
    </row>
    <row r="79" spans="1:51">
      <c r="A79" t="s">
        <v>121</v>
      </c>
      <c r="B79" s="197">
        <v>0</v>
      </c>
      <c r="C79" s="197">
        <v>0</v>
      </c>
      <c r="D79" s="197">
        <v>10.31</v>
      </c>
      <c r="E79" s="197">
        <v>0</v>
      </c>
      <c r="F79" s="197">
        <v>0</v>
      </c>
      <c r="G79" s="197">
        <v>19.829999999999998</v>
      </c>
      <c r="H79" s="197">
        <v>0</v>
      </c>
      <c r="I79" s="197">
        <v>0</v>
      </c>
      <c r="J79" s="197">
        <v>24.21</v>
      </c>
      <c r="K79" s="197">
        <v>0.32</v>
      </c>
      <c r="L79" s="197">
        <v>3.26</v>
      </c>
      <c r="M79" s="197">
        <v>0.75</v>
      </c>
      <c r="N79" s="197">
        <v>0.8</v>
      </c>
      <c r="O79" s="197">
        <v>0</v>
      </c>
      <c r="P79" s="197">
        <v>1.07</v>
      </c>
      <c r="Q79" s="197">
        <v>0.21</v>
      </c>
      <c r="R79" s="197">
        <v>0.44</v>
      </c>
      <c r="S79" s="197">
        <v>0.27</v>
      </c>
      <c r="T79" s="197">
        <v>0</v>
      </c>
      <c r="U79" s="197">
        <v>1.81</v>
      </c>
      <c r="V79" s="197">
        <v>0.12</v>
      </c>
      <c r="W79" s="197">
        <v>0.35</v>
      </c>
      <c r="X79" s="197">
        <v>1.02</v>
      </c>
      <c r="Y79" s="197">
        <v>0</v>
      </c>
      <c r="Z79" s="197">
        <v>1.68</v>
      </c>
      <c r="AA79" s="197">
        <v>0.76</v>
      </c>
      <c r="AB79" s="197">
        <v>0</v>
      </c>
      <c r="AC79" s="197">
        <v>3.56</v>
      </c>
      <c r="AD79" s="197">
        <v>8.9</v>
      </c>
      <c r="AE79" s="197">
        <v>0</v>
      </c>
      <c r="AF79" s="197">
        <v>0</v>
      </c>
      <c r="AG79" s="197">
        <v>22.94</v>
      </c>
      <c r="AH79" s="197">
        <v>0</v>
      </c>
      <c r="AI79" s="197">
        <v>10.6</v>
      </c>
      <c r="AJ79" s="197">
        <v>0</v>
      </c>
      <c r="AK79" s="197">
        <v>2.1800000000000002</v>
      </c>
      <c r="AL79" s="197">
        <v>0</v>
      </c>
      <c r="AM79" s="197">
        <v>0</v>
      </c>
      <c r="AN79" s="197">
        <v>0</v>
      </c>
      <c r="AO79" s="197">
        <v>266.45999999999998</v>
      </c>
      <c r="AP79" s="197">
        <v>0</v>
      </c>
      <c r="AQ79" s="197">
        <v>0</v>
      </c>
      <c r="AR79" s="197">
        <v>0</v>
      </c>
      <c r="AS79" s="197">
        <v>0</v>
      </c>
      <c r="AT79" s="197">
        <v>0</v>
      </c>
      <c r="AU79" s="197">
        <v>0</v>
      </c>
      <c r="AV79" s="197">
        <v>0</v>
      </c>
      <c r="AW79" s="197">
        <v>0</v>
      </c>
      <c r="AX79" s="197">
        <v>0</v>
      </c>
      <c r="AY79" s="197">
        <v>0</v>
      </c>
    </row>
    <row r="80" spans="1:51">
      <c r="A80" t="s">
        <v>122</v>
      </c>
      <c r="B80" s="197">
        <v>0</v>
      </c>
      <c r="C80" s="197">
        <v>0</v>
      </c>
      <c r="D80" s="197">
        <v>10.31</v>
      </c>
      <c r="E80" s="197">
        <v>0</v>
      </c>
      <c r="F80" s="197">
        <v>0</v>
      </c>
      <c r="G80" s="197">
        <v>19.829999999999998</v>
      </c>
      <c r="H80" s="197">
        <v>0</v>
      </c>
      <c r="I80" s="197">
        <v>0</v>
      </c>
      <c r="J80" s="197">
        <v>24.21</v>
      </c>
      <c r="K80" s="197">
        <v>0.32</v>
      </c>
      <c r="L80" s="197">
        <v>3.26</v>
      </c>
      <c r="M80" s="197">
        <v>0.75</v>
      </c>
      <c r="N80" s="197">
        <v>0.8</v>
      </c>
      <c r="O80" s="197">
        <v>0</v>
      </c>
      <c r="P80" s="197">
        <v>1.07</v>
      </c>
      <c r="Q80" s="197">
        <v>0.21</v>
      </c>
      <c r="R80" s="197">
        <v>0.44</v>
      </c>
      <c r="S80" s="197">
        <v>0.27</v>
      </c>
      <c r="T80" s="197">
        <v>0</v>
      </c>
      <c r="U80" s="197">
        <v>1.81</v>
      </c>
      <c r="V80" s="197">
        <v>0.12</v>
      </c>
      <c r="W80" s="197">
        <v>0.35</v>
      </c>
      <c r="X80" s="197">
        <v>1.02</v>
      </c>
      <c r="Y80" s="197">
        <v>0</v>
      </c>
      <c r="Z80" s="197">
        <v>1.68</v>
      </c>
      <c r="AA80" s="197">
        <v>0.76</v>
      </c>
      <c r="AB80" s="197">
        <v>0</v>
      </c>
      <c r="AC80" s="197">
        <v>3.56</v>
      </c>
      <c r="AD80" s="197">
        <v>8.9</v>
      </c>
      <c r="AE80" s="197">
        <v>0</v>
      </c>
      <c r="AF80" s="197">
        <v>0</v>
      </c>
      <c r="AG80" s="197">
        <v>22.94</v>
      </c>
      <c r="AH80" s="197">
        <v>0</v>
      </c>
      <c r="AI80" s="197">
        <v>10.6</v>
      </c>
      <c r="AJ80" s="197">
        <v>0</v>
      </c>
      <c r="AK80" s="197">
        <v>2.1800000000000002</v>
      </c>
      <c r="AL80" s="197">
        <v>0</v>
      </c>
      <c r="AM80" s="197">
        <v>0</v>
      </c>
      <c r="AN80" s="197">
        <v>0</v>
      </c>
      <c r="AO80" s="197">
        <v>266.45999999999998</v>
      </c>
      <c r="AP80" s="197">
        <v>0</v>
      </c>
      <c r="AQ80" s="197">
        <v>0</v>
      </c>
      <c r="AR80" s="197">
        <v>0</v>
      </c>
      <c r="AS80" s="197">
        <v>0</v>
      </c>
      <c r="AT80" s="197">
        <v>0</v>
      </c>
      <c r="AU80" s="197">
        <v>0</v>
      </c>
      <c r="AV80" s="197">
        <v>0</v>
      </c>
      <c r="AW80" s="197">
        <v>0</v>
      </c>
      <c r="AX80" s="197">
        <v>0</v>
      </c>
      <c r="AY80" s="197">
        <v>0</v>
      </c>
    </row>
    <row r="81" spans="1:51">
      <c r="A81" t="s">
        <v>123</v>
      </c>
      <c r="B81" s="197">
        <v>0</v>
      </c>
      <c r="C81" s="197">
        <v>0</v>
      </c>
      <c r="D81" s="197">
        <v>10.31</v>
      </c>
      <c r="E81" s="197">
        <v>0</v>
      </c>
      <c r="F81" s="197">
        <v>0</v>
      </c>
      <c r="G81" s="197">
        <v>19.829999999999998</v>
      </c>
      <c r="H81" s="197">
        <v>0</v>
      </c>
      <c r="I81" s="197">
        <v>0</v>
      </c>
      <c r="J81" s="197">
        <v>24.21</v>
      </c>
      <c r="K81" s="197">
        <v>0.32</v>
      </c>
      <c r="L81" s="197">
        <v>56.5</v>
      </c>
      <c r="M81" s="197">
        <v>0.64</v>
      </c>
      <c r="N81" s="197">
        <v>0.8</v>
      </c>
      <c r="O81" s="197">
        <v>0</v>
      </c>
      <c r="P81" s="197">
        <v>1.07</v>
      </c>
      <c r="Q81" s="197">
        <v>0.21</v>
      </c>
      <c r="R81" s="197">
        <v>0.44</v>
      </c>
      <c r="S81" s="197">
        <v>0.27</v>
      </c>
      <c r="T81" s="197">
        <v>0</v>
      </c>
      <c r="U81" s="197">
        <v>1.81</v>
      </c>
      <c r="V81" s="197">
        <v>0.12</v>
      </c>
      <c r="W81" s="197">
        <v>0.35</v>
      </c>
      <c r="X81" s="197">
        <v>1.02</v>
      </c>
      <c r="Y81" s="197">
        <v>0</v>
      </c>
      <c r="Z81" s="197">
        <v>1.68</v>
      </c>
      <c r="AA81" s="197">
        <v>0.76</v>
      </c>
      <c r="AB81" s="197">
        <v>0</v>
      </c>
      <c r="AC81" s="197">
        <v>1.46</v>
      </c>
      <c r="AD81" s="197">
        <v>8.9</v>
      </c>
      <c r="AE81" s="197">
        <v>0</v>
      </c>
      <c r="AF81" s="197">
        <v>0</v>
      </c>
      <c r="AG81" s="197">
        <v>21.09</v>
      </c>
      <c r="AH81" s="197">
        <v>0</v>
      </c>
      <c r="AI81" s="197">
        <v>10.6</v>
      </c>
      <c r="AJ81" s="197">
        <v>0</v>
      </c>
      <c r="AK81" s="197">
        <v>2.1800000000000002</v>
      </c>
      <c r="AL81" s="197">
        <v>0</v>
      </c>
      <c r="AM81" s="197">
        <v>0</v>
      </c>
      <c r="AN81" s="197">
        <v>0</v>
      </c>
      <c r="AO81" s="197">
        <v>266.45999999999998</v>
      </c>
      <c r="AP81" s="197">
        <v>0</v>
      </c>
      <c r="AQ81" s="197">
        <v>0</v>
      </c>
      <c r="AR81" s="197">
        <v>0</v>
      </c>
      <c r="AS81" s="197">
        <v>0</v>
      </c>
      <c r="AT81" s="197">
        <v>0</v>
      </c>
      <c r="AU81" s="197">
        <v>0</v>
      </c>
      <c r="AV81" s="197">
        <v>0</v>
      </c>
      <c r="AW81" s="197">
        <v>0</v>
      </c>
      <c r="AX81" s="197">
        <v>0</v>
      </c>
      <c r="AY81" s="197">
        <v>0</v>
      </c>
    </row>
    <row r="82" spans="1:51">
      <c r="A82" t="s">
        <v>124</v>
      </c>
      <c r="B82" s="197">
        <v>0</v>
      </c>
      <c r="C82" s="197">
        <v>0</v>
      </c>
      <c r="D82" s="197">
        <v>10.31</v>
      </c>
      <c r="E82" s="197">
        <v>0</v>
      </c>
      <c r="F82" s="197">
        <v>0</v>
      </c>
      <c r="G82" s="197">
        <v>19.829999999999998</v>
      </c>
      <c r="H82" s="197">
        <v>0</v>
      </c>
      <c r="I82" s="197">
        <v>0</v>
      </c>
      <c r="J82" s="197">
        <v>24.21</v>
      </c>
      <c r="K82" s="197">
        <v>0.32</v>
      </c>
      <c r="L82" s="197">
        <v>65.5</v>
      </c>
      <c r="M82" s="197">
        <v>0.64</v>
      </c>
      <c r="N82" s="197">
        <v>0.8</v>
      </c>
      <c r="O82" s="197">
        <v>0</v>
      </c>
      <c r="P82" s="197">
        <v>1.07</v>
      </c>
      <c r="Q82" s="197">
        <v>0.21</v>
      </c>
      <c r="R82" s="197">
        <v>0.44</v>
      </c>
      <c r="S82" s="197">
        <v>0.27</v>
      </c>
      <c r="T82" s="197">
        <v>0</v>
      </c>
      <c r="U82" s="197">
        <v>1.81</v>
      </c>
      <c r="V82" s="197">
        <v>0.12</v>
      </c>
      <c r="W82" s="197">
        <v>0.35</v>
      </c>
      <c r="X82" s="197">
        <v>1.02</v>
      </c>
      <c r="Y82" s="197">
        <v>0</v>
      </c>
      <c r="Z82" s="197">
        <v>1.68</v>
      </c>
      <c r="AA82" s="197">
        <v>0.76</v>
      </c>
      <c r="AB82" s="197">
        <v>0</v>
      </c>
      <c r="AC82" s="197">
        <v>1.46</v>
      </c>
      <c r="AD82" s="197">
        <v>8.9</v>
      </c>
      <c r="AE82" s="197">
        <v>0</v>
      </c>
      <c r="AF82" s="197">
        <v>0</v>
      </c>
      <c r="AG82" s="197">
        <v>21.09</v>
      </c>
      <c r="AH82" s="197">
        <v>0</v>
      </c>
      <c r="AI82" s="197">
        <v>10.6</v>
      </c>
      <c r="AJ82" s="197">
        <v>0</v>
      </c>
      <c r="AK82" s="197">
        <v>2.1800000000000002</v>
      </c>
      <c r="AL82" s="197">
        <v>0</v>
      </c>
      <c r="AM82" s="197">
        <v>0</v>
      </c>
      <c r="AN82" s="197">
        <v>0</v>
      </c>
      <c r="AO82" s="197">
        <v>266.45999999999998</v>
      </c>
      <c r="AP82" s="197">
        <v>0</v>
      </c>
      <c r="AQ82" s="197">
        <v>0</v>
      </c>
      <c r="AR82" s="197">
        <v>0</v>
      </c>
      <c r="AS82" s="197">
        <v>0</v>
      </c>
      <c r="AT82" s="197">
        <v>0</v>
      </c>
      <c r="AU82" s="197">
        <v>0</v>
      </c>
      <c r="AV82" s="197">
        <v>0</v>
      </c>
      <c r="AW82" s="197">
        <v>0</v>
      </c>
      <c r="AX82" s="197">
        <v>0</v>
      </c>
      <c r="AY82" s="197">
        <v>0</v>
      </c>
    </row>
    <row r="83" spans="1:51">
      <c r="A83" t="s">
        <v>125</v>
      </c>
      <c r="B83" s="197">
        <v>0</v>
      </c>
      <c r="C83" s="197">
        <v>0</v>
      </c>
      <c r="D83" s="197">
        <v>10.31</v>
      </c>
      <c r="E83" s="197">
        <v>0</v>
      </c>
      <c r="F83" s="197">
        <v>0</v>
      </c>
      <c r="G83" s="197">
        <v>19.829999999999998</v>
      </c>
      <c r="H83" s="197">
        <v>0</v>
      </c>
      <c r="I83" s="197">
        <v>0</v>
      </c>
      <c r="J83" s="197">
        <v>24.21</v>
      </c>
      <c r="K83" s="197">
        <v>0.32</v>
      </c>
      <c r="L83" s="197">
        <v>89.5</v>
      </c>
      <c r="M83" s="197">
        <v>0.64</v>
      </c>
      <c r="N83" s="197">
        <v>0.8</v>
      </c>
      <c r="O83" s="197">
        <v>0</v>
      </c>
      <c r="P83" s="197">
        <v>1.07</v>
      </c>
      <c r="Q83" s="197">
        <v>0.21</v>
      </c>
      <c r="R83" s="197">
        <v>0.44</v>
      </c>
      <c r="S83" s="197">
        <v>0.27</v>
      </c>
      <c r="T83" s="197">
        <v>0</v>
      </c>
      <c r="U83" s="197">
        <v>1.81</v>
      </c>
      <c r="V83" s="197">
        <v>0.12</v>
      </c>
      <c r="W83" s="197">
        <v>0.35</v>
      </c>
      <c r="X83" s="197">
        <v>1.02</v>
      </c>
      <c r="Y83" s="197">
        <v>0</v>
      </c>
      <c r="Z83" s="197">
        <v>1.68</v>
      </c>
      <c r="AA83" s="197">
        <v>0.76</v>
      </c>
      <c r="AB83" s="197">
        <v>0</v>
      </c>
      <c r="AC83" s="197">
        <v>1.46</v>
      </c>
      <c r="AD83" s="197">
        <v>8.9</v>
      </c>
      <c r="AE83" s="197">
        <v>0</v>
      </c>
      <c r="AF83" s="197">
        <v>0</v>
      </c>
      <c r="AG83" s="197">
        <v>21.09</v>
      </c>
      <c r="AH83" s="197">
        <v>0</v>
      </c>
      <c r="AI83" s="197">
        <v>10.6</v>
      </c>
      <c r="AJ83" s="197">
        <v>0</v>
      </c>
      <c r="AK83" s="197">
        <v>2.1800000000000002</v>
      </c>
      <c r="AL83" s="197">
        <v>0</v>
      </c>
      <c r="AM83" s="197">
        <v>0</v>
      </c>
      <c r="AN83" s="197">
        <v>0</v>
      </c>
      <c r="AO83" s="197">
        <v>266.45999999999998</v>
      </c>
      <c r="AP83" s="197">
        <v>0</v>
      </c>
      <c r="AQ83" s="197">
        <v>0</v>
      </c>
      <c r="AR83" s="197">
        <v>0</v>
      </c>
      <c r="AS83" s="197">
        <v>0</v>
      </c>
      <c r="AT83" s="197">
        <v>0</v>
      </c>
      <c r="AU83" s="197">
        <v>0</v>
      </c>
      <c r="AV83" s="197">
        <v>0</v>
      </c>
      <c r="AW83" s="197">
        <v>0</v>
      </c>
      <c r="AX83" s="197">
        <v>0</v>
      </c>
      <c r="AY83" s="197">
        <v>0</v>
      </c>
    </row>
    <row r="84" spans="1:51">
      <c r="A84" t="s">
        <v>126</v>
      </c>
      <c r="B84" s="197">
        <v>0</v>
      </c>
      <c r="C84" s="197">
        <v>0</v>
      </c>
      <c r="D84" s="197">
        <v>10.31</v>
      </c>
      <c r="E84" s="197">
        <v>0</v>
      </c>
      <c r="F84" s="197">
        <v>0</v>
      </c>
      <c r="G84" s="197">
        <v>19.829999999999998</v>
      </c>
      <c r="H84" s="197">
        <v>0</v>
      </c>
      <c r="I84" s="197">
        <v>0</v>
      </c>
      <c r="J84" s="197">
        <v>24.21</v>
      </c>
      <c r="K84" s="197">
        <v>0.32</v>
      </c>
      <c r="L84" s="197">
        <v>60.5</v>
      </c>
      <c r="M84" s="197">
        <v>0.64</v>
      </c>
      <c r="N84" s="197">
        <v>0.8</v>
      </c>
      <c r="O84" s="197">
        <v>0</v>
      </c>
      <c r="P84" s="197">
        <v>1.07</v>
      </c>
      <c r="Q84" s="197">
        <v>0.21</v>
      </c>
      <c r="R84" s="197">
        <v>0.44</v>
      </c>
      <c r="S84" s="197">
        <v>0.27</v>
      </c>
      <c r="T84" s="197">
        <v>0</v>
      </c>
      <c r="U84" s="197">
        <v>1.81</v>
      </c>
      <c r="V84" s="197">
        <v>0.12</v>
      </c>
      <c r="W84" s="197">
        <v>0.35</v>
      </c>
      <c r="X84" s="197">
        <v>1.02</v>
      </c>
      <c r="Y84" s="197">
        <v>0</v>
      </c>
      <c r="Z84" s="197">
        <v>1.68</v>
      </c>
      <c r="AA84" s="197">
        <v>0.76</v>
      </c>
      <c r="AB84" s="197">
        <v>0</v>
      </c>
      <c r="AC84" s="197">
        <v>1.46</v>
      </c>
      <c r="AD84" s="197">
        <v>8.9</v>
      </c>
      <c r="AE84" s="197">
        <v>0</v>
      </c>
      <c r="AF84" s="197">
        <v>0</v>
      </c>
      <c r="AG84" s="197">
        <v>21.09</v>
      </c>
      <c r="AH84" s="197">
        <v>0</v>
      </c>
      <c r="AI84" s="197">
        <v>10.6</v>
      </c>
      <c r="AJ84" s="197">
        <v>0</v>
      </c>
      <c r="AK84" s="197">
        <v>2.1800000000000002</v>
      </c>
      <c r="AL84" s="197">
        <v>0</v>
      </c>
      <c r="AM84" s="197">
        <v>0</v>
      </c>
      <c r="AN84" s="197">
        <v>0</v>
      </c>
      <c r="AO84" s="197">
        <v>266.45999999999998</v>
      </c>
      <c r="AP84" s="197">
        <v>0</v>
      </c>
      <c r="AQ84" s="197">
        <v>0</v>
      </c>
      <c r="AR84" s="197">
        <v>0</v>
      </c>
      <c r="AS84" s="197">
        <v>0</v>
      </c>
      <c r="AT84" s="197">
        <v>0</v>
      </c>
      <c r="AU84" s="197">
        <v>0</v>
      </c>
      <c r="AV84" s="197">
        <v>0</v>
      </c>
      <c r="AW84" s="197">
        <v>0</v>
      </c>
      <c r="AX84" s="197">
        <v>0</v>
      </c>
      <c r="AY84" s="197">
        <v>0</v>
      </c>
    </row>
    <row r="85" spans="1:51">
      <c r="A85" t="s">
        <v>127</v>
      </c>
      <c r="B85" s="197">
        <v>0</v>
      </c>
      <c r="C85" s="197">
        <v>0</v>
      </c>
      <c r="D85" s="197">
        <v>10.31</v>
      </c>
      <c r="E85" s="197">
        <v>0</v>
      </c>
      <c r="F85" s="197">
        <v>0</v>
      </c>
      <c r="G85" s="197">
        <v>19.829999999999998</v>
      </c>
      <c r="H85" s="197">
        <v>0</v>
      </c>
      <c r="I85" s="197">
        <v>0</v>
      </c>
      <c r="J85" s="197">
        <v>24.21</v>
      </c>
      <c r="K85" s="197">
        <v>0.32</v>
      </c>
      <c r="L85" s="197">
        <v>75.5</v>
      </c>
      <c r="M85" s="197">
        <v>0.64</v>
      </c>
      <c r="N85" s="197">
        <v>0.8</v>
      </c>
      <c r="O85" s="197">
        <v>0</v>
      </c>
      <c r="P85" s="197">
        <v>1.07</v>
      </c>
      <c r="Q85" s="197">
        <v>0.21</v>
      </c>
      <c r="R85" s="197">
        <v>0.44</v>
      </c>
      <c r="S85" s="197">
        <v>0.27</v>
      </c>
      <c r="T85" s="197">
        <v>0</v>
      </c>
      <c r="U85" s="197">
        <v>1.81</v>
      </c>
      <c r="V85" s="197">
        <v>0.12</v>
      </c>
      <c r="W85" s="197">
        <v>0.35</v>
      </c>
      <c r="X85" s="197">
        <v>1.02</v>
      </c>
      <c r="Y85" s="197">
        <v>0</v>
      </c>
      <c r="Z85" s="197">
        <v>1.68</v>
      </c>
      <c r="AA85" s="197">
        <v>0.76</v>
      </c>
      <c r="AB85" s="197">
        <v>0</v>
      </c>
      <c r="AC85" s="197">
        <v>1.46</v>
      </c>
      <c r="AD85" s="197">
        <v>8.9</v>
      </c>
      <c r="AE85" s="197">
        <v>0</v>
      </c>
      <c r="AF85" s="197">
        <v>0</v>
      </c>
      <c r="AG85" s="197">
        <v>21.09</v>
      </c>
      <c r="AH85" s="197">
        <v>0</v>
      </c>
      <c r="AI85" s="197">
        <v>10.6</v>
      </c>
      <c r="AJ85" s="197">
        <v>0</v>
      </c>
      <c r="AK85" s="197">
        <v>2.1800000000000002</v>
      </c>
      <c r="AL85" s="197">
        <v>0</v>
      </c>
      <c r="AM85" s="197">
        <v>0</v>
      </c>
      <c r="AN85" s="197">
        <v>0</v>
      </c>
      <c r="AO85" s="197">
        <v>266.45999999999998</v>
      </c>
      <c r="AP85" s="197">
        <v>0</v>
      </c>
      <c r="AQ85" s="197">
        <v>0</v>
      </c>
      <c r="AR85" s="197">
        <v>0</v>
      </c>
      <c r="AS85" s="197">
        <v>0</v>
      </c>
      <c r="AT85" s="197">
        <v>0</v>
      </c>
      <c r="AU85" s="197">
        <v>0</v>
      </c>
      <c r="AV85" s="197">
        <v>0</v>
      </c>
      <c r="AW85" s="197">
        <v>0</v>
      </c>
      <c r="AX85" s="197">
        <v>0</v>
      </c>
      <c r="AY85" s="197">
        <v>0</v>
      </c>
    </row>
    <row r="86" spans="1:51">
      <c r="A86" t="s">
        <v>128</v>
      </c>
      <c r="B86" s="197">
        <v>0</v>
      </c>
      <c r="C86" s="197">
        <v>0</v>
      </c>
      <c r="D86" s="197">
        <v>10.31</v>
      </c>
      <c r="E86" s="197">
        <v>0</v>
      </c>
      <c r="F86" s="197">
        <v>0</v>
      </c>
      <c r="G86" s="197">
        <v>19.829999999999998</v>
      </c>
      <c r="H86" s="197">
        <v>0</v>
      </c>
      <c r="I86" s="197">
        <v>0</v>
      </c>
      <c r="J86" s="197">
        <v>24.21</v>
      </c>
      <c r="K86" s="197">
        <v>0.32</v>
      </c>
      <c r="L86" s="197">
        <v>75.5</v>
      </c>
      <c r="M86" s="197">
        <v>0.64</v>
      </c>
      <c r="N86" s="197">
        <v>0.8</v>
      </c>
      <c r="O86" s="197">
        <v>0</v>
      </c>
      <c r="P86" s="197">
        <v>1.07</v>
      </c>
      <c r="Q86" s="197">
        <v>0.21</v>
      </c>
      <c r="R86" s="197">
        <v>0.44</v>
      </c>
      <c r="S86" s="197">
        <v>0.27</v>
      </c>
      <c r="T86" s="197">
        <v>0</v>
      </c>
      <c r="U86" s="197">
        <v>1.81</v>
      </c>
      <c r="V86" s="197">
        <v>0.12</v>
      </c>
      <c r="W86" s="197">
        <v>0.35</v>
      </c>
      <c r="X86" s="197">
        <v>1.02</v>
      </c>
      <c r="Y86" s="197">
        <v>0</v>
      </c>
      <c r="Z86" s="197">
        <v>1.68</v>
      </c>
      <c r="AA86" s="197">
        <v>0.76</v>
      </c>
      <c r="AB86" s="197">
        <v>0</v>
      </c>
      <c r="AC86" s="197">
        <v>1.46</v>
      </c>
      <c r="AD86" s="197">
        <v>8.9</v>
      </c>
      <c r="AE86" s="197">
        <v>0</v>
      </c>
      <c r="AF86" s="197">
        <v>0</v>
      </c>
      <c r="AG86" s="197">
        <v>21.09</v>
      </c>
      <c r="AH86" s="197">
        <v>0</v>
      </c>
      <c r="AI86" s="197">
        <v>10.6</v>
      </c>
      <c r="AJ86" s="197">
        <v>0</v>
      </c>
      <c r="AK86" s="197">
        <v>2.1800000000000002</v>
      </c>
      <c r="AL86" s="197">
        <v>0</v>
      </c>
      <c r="AM86" s="197">
        <v>0</v>
      </c>
      <c r="AN86" s="197">
        <v>0</v>
      </c>
      <c r="AO86" s="197">
        <v>266.45999999999998</v>
      </c>
      <c r="AP86" s="197">
        <v>0</v>
      </c>
      <c r="AQ86" s="197">
        <v>0</v>
      </c>
      <c r="AR86" s="197">
        <v>0</v>
      </c>
      <c r="AS86" s="197">
        <v>0</v>
      </c>
      <c r="AT86" s="197">
        <v>0</v>
      </c>
      <c r="AU86" s="197">
        <v>0</v>
      </c>
      <c r="AV86" s="197">
        <v>0</v>
      </c>
      <c r="AW86" s="197">
        <v>0</v>
      </c>
      <c r="AX86" s="197">
        <v>0</v>
      </c>
      <c r="AY86" s="197">
        <v>0</v>
      </c>
    </row>
    <row r="87" spans="1:51">
      <c r="A87" t="s">
        <v>129</v>
      </c>
      <c r="B87" s="197">
        <v>0</v>
      </c>
      <c r="C87" s="197">
        <v>0</v>
      </c>
      <c r="D87" s="197">
        <v>9.5</v>
      </c>
      <c r="E87" s="197">
        <v>0</v>
      </c>
      <c r="F87" s="197">
        <v>0</v>
      </c>
      <c r="G87" s="197">
        <v>18.02</v>
      </c>
      <c r="H87" s="197">
        <v>0</v>
      </c>
      <c r="I87" s="197">
        <v>0</v>
      </c>
      <c r="J87" s="197">
        <v>24.21</v>
      </c>
      <c r="K87" s="197">
        <v>0.32</v>
      </c>
      <c r="L87" s="197">
        <v>80.5</v>
      </c>
      <c r="M87" s="197">
        <v>0.64</v>
      </c>
      <c r="N87" s="197">
        <v>0.8</v>
      </c>
      <c r="O87" s="197">
        <v>0</v>
      </c>
      <c r="P87" s="197">
        <v>1.07</v>
      </c>
      <c r="Q87" s="197">
        <v>0.21</v>
      </c>
      <c r="R87" s="197">
        <v>0.44</v>
      </c>
      <c r="S87" s="197">
        <v>0.27</v>
      </c>
      <c r="T87" s="197">
        <v>0</v>
      </c>
      <c r="U87" s="197">
        <v>1.81</v>
      </c>
      <c r="V87" s="197">
        <v>0.12</v>
      </c>
      <c r="W87" s="197">
        <v>0.35</v>
      </c>
      <c r="X87" s="197">
        <v>1.02</v>
      </c>
      <c r="Y87" s="197">
        <v>0</v>
      </c>
      <c r="Z87" s="197">
        <v>1.68</v>
      </c>
      <c r="AA87" s="197">
        <v>0.76</v>
      </c>
      <c r="AB87" s="197">
        <v>0</v>
      </c>
      <c r="AC87" s="197">
        <v>1.46</v>
      </c>
      <c r="AD87" s="197">
        <v>8.9</v>
      </c>
      <c r="AE87" s="197">
        <v>0</v>
      </c>
      <c r="AF87" s="197">
        <v>0</v>
      </c>
      <c r="AG87" s="197">
        <v>21.09</v>
      </c>
      <c r="AH87" s="197">
        <v>0</v>
      </c>
      <c r="AI87" s="197">
        <v>10.6</v>
      </c>
      <c r="AJ87" s="197">
        <v>0</v>
      </c>
      <c r="AK87" s="197">
        <v>1.0900000000000001</v>
      </c>
      <c r="AL87" s="197">
        <v>0</v>
      </c>
      <c r="AM87" s="197">
        <v>0</v>
      </c>
      <c r="AN87" s="197">
        <v>0</v>
      </c>
      <c r="AO87" s="197">
        <v>266.45999999999998</v>
      </c>
      <c r="AP87" s="197">
        <v>0</v>
      </c>
      <c r="AQ87" s="197">
        <v>0</v>
      </c>
      <c r="AR87" s="197">
        <v>0</v>
      </c>
      <c r="AS87" s="197">
        <v>0</v>
      </c>
      <c r="AT87" s="197">
        <v>0</v>
      </c>
      <c r="AU87" s="197">
        <v>0</v>
      </c>
      <c r="AV87" s="197">
        <v>0</v>
      </c>
      <c r="AW87" s="197">
        <v>0</v>
      </c>
      <c r="AX87" s="197">
        <v>0</v>
      </c>
      <c r="AY87" s="197">
        <v>0</v>
      </c>
    </row>
    <row r="88" spans="1:51">
      <c r="A88" t="s">
        <v>130</v>
      </c>
      <c r="B88" s="197">
        <v>0</v>
      </c>
      <c r="C88" s="197">
        <v>0</v>
      </c>
      <c r="D88" s="197">
        <v>10.31</v>
      </c>
      <c r="E88" s="197">
        <v>0</v>
      </c>
      <c r="F88" s="197">
        <v>0</v>
      </c>
      <c r="G88" s="197">
        <v>19.829999999999998</v>
      </c>
      <c r="H88" s="197">
        <v>0</v>
      </c>
      <c r="I88" s="197">
        <v>0</v>
      </c>
      <c r="J88" s="197">
        <v>24.21</v>
      </c>
      <c r="K88" s="197">
        <v>0.32</v>
      </c>
      <c r="L88" s="197">
        <v>66.5</v>
      </c>
      <c r="M88" s="197">
        <v>0.64</v>
      </c>
      <c r="N88" s="197">
        <v>0.8</v>
      </c>
      <c r="O88" s="197">
        <v>0</v>
      </c>
      <c r="P88" s="197">
        <v>1.07</v>
      </c>
      <c r="Q88" s="197">
        <v>0.21</v>
      </c>
      <c r="R88" s="197">
        <v>0.44</v>
      </c>
      <c r="S88" s="197">
        <v>0.27</v>
      </c>
      <c r="T88" s="197">
        <v>0</v>
      </c>
      <c r="U88" s="197">
        <v>1.81</v>
      </c>
      <c r="V88" s="197">
        <v>0.12</v>
      </c>
      <c r="W88" s="197">
        <v>0.35</v>
      </c>
      <c r="X88" s="197">
        <v>1.02</v>
      </c>
      <c r="Y88" s="197">
        <v>0</v>
      </c>
      <c r="Z88" s="197">
        <v>1.68</v>
      </c>
      <c r="AA88" s="197">
        <v>0.76</v>
      </c>
      <c r="AB88" s="197">
        <v>0</v>
      </c>
      <c r="AC88" s="197">
        <v>1.46</v>
      </c>
      <c r="AD88" s="197">
        <v>8.9</v>
      </c>
      <c r="AE88" s="197">
        <v>0</v>
      </c>
      <c r="AF88" s="197">
        <v>0</v>
      </c>
      <c r="AG88" s="197">
        <v>21.09</v>
      </c>
      <c r="AH88" s="197">
        <v>0</v>
      </c>
      <c r="AI88" s="197">
        <v>10.6</v>
      </c>
      <c r="AJ88" s="197">
        <v>0</v>
      </c>
      <c r="AK88" s="197">
        <v>1.0900000000000001</v>
      </c>
      <c r="AL88" s="197">
        <v>0</v>
      </c>
      <c r="AM88" s="197">
        <v>0</v>
      </c>
      <c r="AN88" s="197">
        <v>0</v>
      </c>
      <c r="AO88" s="197">
        <v>266.45999999999998</v>
      </c>
      <c r="AP88" s="197">
        <v>0</v>
      </c>
      <c r="AQ88" s="197">
        <v>0</v>
      </c>
      <c r="AR88" s="197">
        <v>0</v>
      </c>
      <c r="AS88" s="197">
        <v>0</v>
      </c>
      <c r="AT88" s="197">
        <v>0</v>
      </c>
      <c r="AU88" s="197">
        <v>0</v>
      </c>
      <c r="AV88" s="197">
        <v>0</v>
      </c>
      <c r="AW88" s="197">
        <v>0</v>
      </c>
      <c r="AX88" s="197">
        <v>0</v>
      </c>
      <c r="AY88" s="197">
        <v>0</v>
      </c>
    </row>
    <row r="89" spans="1:51">
      <c r="A89" t="s">
        <v>131</v>
      </c>
      <c r="B89" s="197">
        <v>0</v>
      </c>
      <c r="C89" s="197">
        <v>0</v>
      </c>
      <c r="D89" s="197">
        <v>10.31</v>
      </c>
      <c r="E89" s="197">
        <v>0</v>
      </c>
      <c r="F89" s="197">
        <v>0</v>
      </c>
      <c r="G89" s="197">
        <v>19.829999999999998</v>
      </c>
      <c r="H89" s="197">
        <v>0</v>
      </c>
      <c r="I89" s="197">
        <v>0</v>
      </c>
      <c r="J89" s="197">
        <v>24.21</v>
      </c>
      <c r="K89" s="197">
        <v>0.32</v>
      </c>
      <c r="L89" s="197">
        <v>83.75</v>
      </c>
      <c r="M89" s="197">
        <v>0.64</v>
      </c>
      <c r="N89" s="197">
        <v>0.8</v>
      </c>
      <c r="O89" s="197">
        <v>0</v>
      </c>
      <c r="P89" s="197">
        <v>1.07</v>
      </c>
      <c r="Q89" s="197">
        <v>0.21</v>
      </c>
      <c r="R89" s="197">
        <v>0.44</v>
      </c>
      <c r="S89" s="197">
        <v>0.27</v>
      </c>
      <c r="T89" s="197">
        <v>0</v>
      </c>
      <c r="U89" s="197">
        <v>1.81</v>
      </c>
      <c r="V89" s="197">
        <v>0.12</v>
      </c>
      <c r="W89" s="197">
        <v>0.35</v>
      </c>
      <c r="X89" s="197">
        <v>1.02</v>
      </c>
      <c r="Y89" s="197">
        <v>0</v>
      </c>
      <c r="Z89" s="197">
        <v>1.68</v>
      </c>
      <c r="AA89" s="197">
        <v>0.76</v>
      </c>
      <c r="AB89" s="197">
        <v>0</v>
      </c>
      <c r="AC89" s="197">
        <v>1.46</v>
      </c>
      <c r="AD89" s="197">
        <v>8.9</v>
      </c>
      <c r="AE89" s="197">
        <v>0</v>
      </c>
      <c r="AF89" s="197">
        <v>0</v>
      </c>
      <c r="AG89" s="197">
        <v>21.09</v>
      </c>
      <c r="AH89" s="197">
        <v>0</v>
      </c>
      <c r="AI89" s="197">
        <v>10.6</v>
      </c>
      <c r="AJ89" s="197">
        <v>0</v>
      </c>
      <c r="AK89" s="197">
        <v>1.0900000000000001</v>
      </c>
      <c r="AL89" s="197">
        <v>0</v>
      </c>
      <c r="AM89" s="197">
        <v>0</v>
      </c>
      <c r="AN89" s="197">
        <v>0</v>
      </c>
      <c r="AO89" s="197">
        <v>266.45999999999998</v>
      </c>
      <c r="AP89" s="197">
        <v>0</v>
      </c>
      <c r="AQ89" s="197">
        <v>0</v>
      </c>
      <c r="AR89" s="197">
        <v>0</v>
      </c>
      <c r="AS89" s="197">
        <v>0</v>
      </c>
      <c r="AT89" s="197">
        <v>0</v>
      </c>
      <c r="AU89" s="197">
        <v>0</v>
      </c>
      <c r="AV89" s="197">
        <v>0</v>
      </c>
      <c r="AW89" s="197">
        <v>0</v>
      </c>
      <c r="AX89" s="197">
        <v>0</v>
      </c>
      <c r="AY89" s="197">
        <v>0</v>
      </c>
    </row>
    <row r="90" spans="1:51">
      <c r="A90" t="s">
        <v>132</v>
      </c>
      <c r="B90" s="197">
        <v>0</v>
      </c>
      <c r="C90" s="197">
        <v>0</v>
      </c>
      <c r="D90" s="197">
        <v>10.31</v>
      </c>
      <c r="E90" s="197">
        <v>0</v>
      </c>
      <c r="F90" s="197">
        <v>0</v>
      </c>
      <c r="G90" s="197">
        <v>19.829999999999998</v>
      </c>
      <c r="H90" s="197">
        <v>0</v>
      </c>
      <c r="I90" s="197">
        <v>0</v>
      </c>
      <c r="J90" s="197">
        <v>19.97</v>
      </c>
      <c r="K90" s="197">
        <v>0.32</v>
      </c>
      <c r="L90" s="197">
        <v>83.75</v>
      </c>
      <c r="M90" s="197">
        <v>0.64</v>
      </c>
      <c r="N90" s="197">
        <v>0.8</v>
      </c>
      <c r="O90" s="197">
        <v>0</v>
      </c>
      <c r="P90" s="197">
        <v>1.07</v>
      </c>
      <c r="Q90" s="197">
        <v>0.21</v>
      </c>
      <c r="R90" s="197">
        <v>0.44</v>
      </c>
      <c r="S90" s="197">
        <v>0.27</v>
      </c>
      <c r="T90" s="197">
        <v>0</v>
      </c>
      <c r="U90" s="197">
        <v>1.81</v>
      </c>
      <c r="V90" s="197">
        <v>0.12</v>
      </c>
      <c r="W90" s="197">
        <v>0.35</v>
      </c>
      <c r="X90" s="197">
        <v>1.02</v>
      </c>
      <c r="Y90" s="197">
        <v>0</v>
      </c>
      <c r="Z90" s="197">
        <v>1.68</v>
      </c>
      <c r="AA90" s="197">
        <v>0.76</v>
      </c>
      <c r="AB90" s="197">
        <v>0</v>
      </c>
      <c r="AC90" s="197">
        <v>1.46</v>
      </c>
      <c r="AD90" s="197">
        <v>8.9</v>
      </c>
      <c r="AE90" s="197">
        <v>0</v>
      </c>
      <c r="AF90" s="197">
        <v>0</v>
      </c>
      <c r="AG90" s="197">
        <v>21.09</v>
      </c>
      <c r="AH90" s="197">
        <v>0</v>
      </c>
      <c r="AI90" s="197">
        <v>10.6</v>
      </c>
      <c r="AJ90" s="197">
        <v>0</v>
      </c>
      <c r="AK90" s="197">
        <v>1.0900000000000001</v>
      </c>
      <c r="AL90" s="197">
        <v>0</v>
      </c>
      <c r="AM90" s="197">
        <v>0</v>
      </c>
      <c r="AN90" s="197">
        <v>0</v>
      </c>
      <c r="AO90" s="197">
        <v>266.45999999999998</v>
      </c>
      <c r="AP90" s="197">
        <v>0</v>
      </c>
      <c r="AQ90" s="197">
        <v>0</v>
      </c>
      <c r="AR90" s="197">
        <v>0</v>
      </c>
      <c r="AS90" s="197">
        <v>0</v>
      </c>
      <c r="AT90" s="197">
        <v>0</v>
      </c>
      <c r="AU90" s="197">
        <v>0</v>
      </c>
      <c r="AV90" s="197">
        <v>0</v>
      </c>
      <c r="AW90" s="197">
        <v>0</v>
      </c>
      <c r="AX90" s="197">
        <v>0</v>
      </c>
      <c r="AY90" s="197">
        <v>0</v>
      </c>
    </row>
    <row r="91" spans="1:51">
      <c r="A91" t="s">
        <v>133</v>
      </c>
      <c r="B91" s="197">
        <v>0</v>
      </c>
      <c r="C91" s="197">
        <v>0</v>
      </c>
      <c r="D91" s="197">
        <v>10.31</v>
      </c>
      <c r="E91" s="197">
        <v>0</v>
      </c>
      <c r="F91" s="197">
        <v>0</v>
      </c>
      <c r="G91" s="197">
        <v>19.829999999999998</v>
      </c>
      <c r="H91" s="197">
        <v>0</v>
      </c>
      <c r="I91" s="197">
        <v>0</v>
      </c>
      <c r="J91" s="197">
        <v>24.15</v>
      </c>
      <c r="K91" s="197">
        <v>0.32</v>
      </c>
      <c r="L91" s="197">
        <v>100.18</v>
      </c>
      <c r="M91" s="197">
        <v>0.64</v>
      </c>
      <c r="N91" s="197">
        <v>0.8</v>
      </c>
      <c r="O91" s="197">
        <v>0</v>
      </c>
      <c r="P91" s="197">
        <v>1.07</v>
      </c>
      <c r="Q91" s="197">
        <v>0.21</v>
      </c>
      <c r="R91" s="197">
        <v>0.44</v>
      </c>
      <c r="S91" s="197">
        <v>0.27</v>
      </c>
      <c r="T91" s="197">
        <v>0</v>
      </c>
      <c r="U91" s="197">
        <v>1.81</v>
      </c>
      <c r="V91" s="197">
        <v>0.12</v>
      </c>
      <c r="W91" s="197">
        <v>0.35</v>
      </c>
      <c r="X91" s="197">
        <v>1.02</v>
      </c>
      <c r="Y91" s="197">
        <v>0</v>
      </c>
      <c r="Z91" s="197">
        <v>1.68</v>
      </c>
      <c r="AA91" s="197">
        <v>0.76</v>
      </c>
      <c r="AB91" s="197">
        <v>0</v>
      </c>
      <c r="AC91" s="197">
        <v>1.46</v>
      </c>
      <c r="AD91" s="197">
        <v>8.9</v>
      </c>
      <c r="AE91" s="197">
        <v>0</v>
      </c>
      <c r="AF91" s="197">
        <v>0</v>
      </c>
      <c r="AG91" s="197">
        <v>21.09</v>
      </c>
      <c r="AH91" s="197">
        <v>0</v>
      </c>
      <c r="AI91" s="197">
        <v>10.6</v>
      </c>
      <c r="AJ91" s="197">
        <v>0</v>
      </c>
      <c r="AK91" s="197">
        <v>1.0900000000000001</v>
      </c>
      <c r="AL91" s="197">
        <v>0</v>
      </c>
      <c r="AM91" s="197">
        <v>0</v>
      </c>
      <c r="AN91" s="197">
        <v>0</v>
      </c>
      <c r="AO91" s="197">
        <v>266.45999999999998</v>
      </c>
      <c r="AP91" s="197">
        <v>0</v>
      </c>
      <c r="AQ91" s="197">
        <v>0</v>
      </c>
      <c r="AR91" s="197">
        <v>0</v>
      </c>
      <c r="AS91" s="197">
        <v>0</v>
      </c>
      <c r="AT91" s="197">
        <v>0</v>
      </c>
      <c r="AU91" s="197">
        <v>0</v>
      </c>
      <c r="AV91" s="197">
        <v>0</v>
      </c>
      <c r="AW91" s="197">
        <v>0</v>
      </c>
      <c r="AX91" s="197">
        <v>0</v>
      </c>
      <c r="AY91" s="197">
        <v>0</v>
      </c>
    </row>
    <row r="92" spans="1:51">
      <c r="A92" t="s">
        <v>134</v>
      </c>
      <c r="B92" s="197">
        <v>0</v>
      </c>
      <c r="C92" s="197">
        <v>0</v>
      </c>
      <c r="D92" s="197">
        <v>10.31</v>
      </c>
      <c r="E92" s="197">
        <v>0</v>
      </c>
      <c r="F92" s="197">
        <v>0</v>
      </c>
      <c r="G92" s="197">
        <v>19.829999999999998</v>
      </c>
      <c r="H92" s="197">
        <v>0</v>
      </c>
      <c r="I92" s="197">
        <v>0</v>
      </c>
      <c r="J92" s="197">
        <v>24.21</v>
      </c>
      <c r="K92" s="197">
        <v>0.32</v>
      </c>
      <c r="L92" s="197">
        <v>100.18</v>
      </c>
      <c r="M92" s="197">
        <v>0.64</v>
      </c>
      <c r="N92" s="197">
        <v>0.8</v>
      </c>
      <c r="O92" s="197">
        <v>0</v>
      </c>
      <c r="P92" s="197">
        <v>1.07</v>
      </c>
      <c r="Q92" s="197">
        <v>0.21</v>
      </c>
      <c r="R92" s="197">
        <v>0.44</v>
      </c>
      <c r="S92" s="197">
        <v>0.27</v>
      </c>
      <c r="T92" s="197">
        <v>0</v>
      </c>
      <c r="U92" s="197">
        <v>1.81</v>
      </c>
      <c r="V92" s="197">
        <v>0.12</v>
      </c>
      <c r="W92" s="197">
        <v>0.35</v>
      </c>
      <c r="X92" s="197">
        <v>1.02</v>
      </c>
      <c r="Y92" s="197">
        <v>0</v>
      </c>
      <c r="Z92" s="197">
        <v>1.68</v>
      </c>
      <c r="AA92" s="197">
        <v>0.76</v>
      </c>
      <c r="AB92" s="197">
        <v>0</v>
      </c>
      <c r="AC92" s="197">
        <v>1.46</v>
      </c>
      <c r="AD92" s="197">
        <v>8.9</v>
      </c>
      <c r="AE92" s="197">
        <v>0</v>
      </c>
      <c r="AF92" s="197">
        <v>0</v>
      </c>
      <c r="AG92" s="197">
        <v>21.09</v>
      </c>
      <c r="AH92" s="197">
        <v>0</v>
      </c>
      <c r="AI92" s="197">
        <v>10.6</v>
      </c>
      <c r="AJ92" s="197">
        <v>0</v>
      </c>
      <c r="AK92" s="197">
        <v>1.0900000000000001</v>
      </c>
      <c r="AL92" s="197">
        <v>0</v>
      </c>
      <c r="AM92" s="197">
        <v>0</v>
      </c>
      <c r="AN92" s="197">
        <v>0</v>
      </c>
      <c r="AO92" s="197">
        <v>266.45999999999998</v>
      </c>
      <c r="AP92" s="197">
        <v>0</v>
      </c>
      <c r="AQ92" s="197">
        <v>0</v>
      </c>
      <c r="AR92" s="197">
        <v>0</v>
      </c>
      <c r="AS92" s="197">
        <v>0</v>
      </c>
      <c r="AT92" s="197">
        <v>0</v>
      </c>
      <c r="AU92" s="197">
        <v>0</v>
      </c>
      <c r="AV92" s="197">
        <v>0</v>
      </c>
      <c r="AW92" s="197">
        <v>0</v>
      </c>
      <c r="AX92" s="197">
        <v>0</v>
      </c>
      <c r="AY92" s="197">
        <v>0</v>
      </c>
    </row>
    <row r="93" spans="1:51">
      <c r="A93" t="s">
        <v>135</v>
      </c>
      <c r="B93" s="197">
        <v>0</v>
      </c>
      <c r="C93" s="197">
        <v>0</v>
      </c>
      <c r="D93" s="197">
        <v>10.31</v>
      </c>
      <c r="E93" s="197">
        <v>0</v>
      </c>
      <c r="F93" s="197">
        <v>0</v>
      </c>
      <c r="G93" s="197">
        <v>19.829999999999998</v>
      </c>
      <c r="H93" s="197">
        <v>0</v>
      </c>
      <c r="I93" s="197">
        <v>0</v>
      </c>
      <c r="J93" s="197">
        <v>24.21</v>
      </c>
      <c r="K93" s="197">
        <v>0.32</v>
      </c>
      <c r="L93" s="197">
        <v>100.18</v>
      </c>
      <c r="M93" s="197">
        <v>0.64</v>
      </c>
      <c r="N93" s="197">
        <v>0.8</v>
      </c>
      <c r="O93" s="197">
        <v>0</v>
      </c>
      <c r="P93" s="197">
        <v>1.07</v>
      </c>
      <c r="Q93" s="197">
        <v>0.21</v>
      </c>
      <c r="R93" s="197">
        <v>0.44</v>
      </c>
      <c r="S93" s="197">
        <v>0.27</v>
      </c>
      <c r="T93" s="197">
        <v>0</v>
      </c>
      <c r="U93" s="197">
        <v>1.81</v>
      </c>
      <c r="V93" s="197">
        <v>0.12</v>
      </c>
      <c r="W93" s="197">
        <v>0.35</v>
      </c>
      <c r="X93" s="197">
        <v>1.02</v>
      </c>
      <c r="Y93" s="197">
        <v>0</v>
      </c>
      <c r="Z93" s="197">
        <v>1.68</v>
      </c>
      <c r="AA93" s="197">
        <v>0.76</v>
      </c>
      <c r="AB93" s="197">
        <v>0</v>
      </c>
      <c r="AC93" s="197">
        <v>1.46</v>
      </c>
      <c r="AD93" s="197">
        <v>8.9</v>
      </c>
      <c r="AE93" s="197">
        <v>0</v>
      </c>
      <c r="AF93" s="197">
        <v>0</v>
      </c>
      <c r="AG93" s="197">
        <v>21.09</v>
      </c>
      <c r="AH93" s="197">
        <v>0</v>
      </c>
      <c r="AI93" s="197">
        <v>10.6</v>
      </c>
      <c r="AJ93" s="197">
        <v>0</v>
      </c>
      <c r="AK93" s="197">
        <v>0</v>
      </c>
      <c r="AL93" s="197">
        <v>0</v>
      </c>
      <c r="AM93" s="197">
        <v>0</v>
      </c>
      <c r="AN93" s="197">
        <v>0</v>
      </c>
      <c r="AO93" s="197">
        <v>266.45999999999998</v>
      </c>
      <c r="AP93" s="197">
        <v>0</v>
      </c>
      <c r="AQ93" s="197">
        <v>0</v>
      </c>
      <c r="AR93" s="197">
        <v>0</v>
      </c>
      <c r="AS93" s="197">
        <v>0</v>
      </c>
      <c r="AT93" s="197">
        <v>0</v>
      </c>
      <c r="AU93" s="197">
        <v>0</v>
      </c>
      <c r="AV93" s="197">
        <v>0</v>
      </c>
      <c r="AW93" s="197">
        <v>0</v>
      </c>
      <c r="AX93" s="197">
        <v>0</v>
      </c>
      <c r="AY93" s="197">
        <v>0</v>
      </c>
    </row>
    <row r="94" spans="1:51">
      <c r="A94" t="s">
        <v>136</v>
      </c>
      <c r="B94" s="197">
        <v>0</v>
      </c>
      <c r="C94" s="197">
        <v>0</v>
      </c>
      <c r="D94" s="197">
        <v>10.31</v>
      </c>
      <c r="E94" s="197">
        <v>0</v>
      </c>
      <c r="F94" s="197">
        <v>0</v>
      </c>
      <c r="G94" s="197">
        <v>19.829999999999998</v>
      </c>
      <c r="H94" s="197">
        <v>0</v>
      </c>
      <c r="I94" s="197">
        <v>0</v>
      </c>
      <c r="J94" s="197">
        <v>24.21</v>
      </c>
      <c r="K94" s="197">
        <v>0.32</v>
      </c>
      <c r="L94" s="197">
        <v>100.18</v>
      </c>
      <c r="M94" s="197">
        <v>0.64</v>
      </c>
      <c r="N94" s="197">
        <v>0.8</v>
      </c>
      <c r="O94" s="197">
        <v>0</v>
      </c>
      <c r="P94" s="197">
        <v>1.07</v>
      </c>
      <c r="Q94" s="197">
        <v>0.21</v>
      </c>
      <c r="R94" s="197">
        <v>0.44</v>
      </c>
      <c r="S94" s="197">
        <v>0.27</v>
      </c>
      <c r="T94" s="197">
        <v>0</v>
      </c>
      <c r="U94" s="197">
        <v>1.81</v>
      </c>
      <c r="V94" s="197">
        <v>0.12</v>
      </c>
      <c r="W94" s="197">
        <v>0.35</v>
      </c>
      <c r="X94" s="197">
        <v>1.02</v>
      </c>
      <c r="Y94" s="197">
        <v>0</v>
      </c>
      <c r="Z94" s="197">
        <v>1.68</v>
      </c>
      <c r="AA94" s="197">
        <v>0.76</v>
      </c>
      <c r="AB94" s="197">
        <v>0</v>
      </c>
      <c r="AC94" s="197">
        <v>1.46</v>
      </c>
      <c r="AD94" s="197">
        <v>8.9</v>
      </c>
      <c r="AE94" s="197">
        <v>0</v>
      </c>
      <c r="AF94" s="197">
        <v>0</v>
      </c>
      <c r="AG94" s="197">
        <v>21.09</v>
      </c>
      <c r="AH94" s="197">
        <v>0</v>
      </c>
      <c r="AI94" s="197">
        <v>10.6</v>
      </c>
      <c r="AJ94" s="197">
        <v>0</v>
      </c>
      <c r="AK94" s="197">
        <v>0</v>
      </c>
      <c r="AL94" s="197">
        <v>0</v>
      </c>
      <c r="AM94" s="197">
        <v>0</v>
      </c>
      <c r="AN94" s="197">
        <v>0</v>
      </c>
      <c r="AO94" s="197">
        <v>266.45999999999998</v>
      </c>
      <c r="AP94" s="197">
        <v>0</v>
      </c>
      <c r="AQ94" s="197">
        <v>0</v>
      </c>
      <c r="AR94" s="197">
        <v>0</v>
      </c>
      <c r="AS94" s="197">
        <v>0</v>
      </c>
      <c r="AT94" s="197">
        <v>0</v>
      </c>
      <c r="AU94" s="197">
        <v>0</v>
      </c>
      <c r="AV94" s="197">
        <v>0</v>
      </c>
      <c r="AW94" s="197">
        <v>0</v>
      </c>
      <c r="AX94" s="197">
        <v>0</v>
      </c>
      <c r="AY94" s="197">
        <v>0</v>
      </c>
    </row>
    <row r="95" spans="1:51">
      <c r="A95" t="s">
        <v>137</v>
      </c>
      <c r="B95" s="197">
        <v>0</v>
      </c>
      <c r="C95" s="197">
        <v>0</v>
      </c>
      <c r="D95" s="197">
        <v>10.31</v>
      </c>
      <c r="E95" s="197">
        <v>0</v>
      </c>
      <c r="F95" s="197">
        <v>0</v>
      </c>
      <c r="G95" s="197">
        <v>19.829999999999998</v>
      </c>
      <c r="H95" s="197">
        <v>0</v>
      </c>
      <c r="I95" s="197">
        <v>0</v>
      </c>
      <c r="J95" s="197">
        <v>24.21</v>
      </c>
      <c r="K95" s="197">
        <v>0.32</v>
      </c>
      <c r="L95" s="197">
        <v>100.18</v>
      </c>
      <c r="M95" s="197">
        <v>0.64</v>
      </c>
      <c r="N95" s="197">
        <v>0.8</v>
      </c>
      <c r="O95" s="197">
        <v>0</v>
      </c>
      <c r="P95" s="197">
        <v>1.07</v>
      </c>
      <c r="Q95" s="197">
        <v>0.21</v>
      </c>
      <c r="R95" s="197">
        <v>0.44</v>
      </c>
      <c r="S95" s="197">
        <v>0.27</v>
      </c>
      <c r="T95" s="197">
        <v>0</v>
      </c>
      <c r="U95" s="197">
        <v>1.81</v>
      </c>
      <c r="V95" s="197">
        <v>0.12</v>
      </c>
      <c r="W95" s="197">
        <v>0.35</v>
      </c>
      <c r="X95" s="197">
        <v>1.02</v>
      </c>
      <c r="Y95" s="197">
        <v>0</v>
      </c>
      <c r="Z95" s="197">
        <v>1.68</v>
      </c>
      <c r="AA95" s="197">
        <v>0.76</v>
      </c>
      <c r="AB95" s="197">
        <v>0</v>
      </c>
      <c r="AC95" s="197">
        <v>1.46</v>
      </c>
      <c r="AD95" s="197">
        <v>8.9</v>
      </c>
      <c r="AE95" s="197">
        <v>0</v>
      </c>
      <c r="AF95" s="197">
        <v>0</v>
      </c>
      <c r="AG95" s="197">
        <v>21.09</v>
      </c>
      <c r="AH95" s="197">
        <v>0</v>
      </c>
      <c r="AI95" s="197">
        <v>10.6</v>
      </c>
      <c r="AJ95" s="197">
        <v>0</v>
      </c>
      <c r="AK95" s="197">
        <v>0</v>
      </c>
      <c r="AL95" s="197">
        <v>0</v>
      </c>
      <c r="AM95" s="197">
        <v>0</v>
      </c>
      <c r="AN95" s="197">
        <v>0</v>
      </c>
      <c r="AO95" s="197">
        <v>266.45999999999998</v>
      </c>
      <c r="AP95" s="197">
        <v>0</v>
      </c>
      <c r="AQ95" s="197">
        <v>0</v>
      </c>
      <c r="AR95" s="197">
        <v>0</v>
      </c>
      <c r="AS95" s="197">
        <v>0</v>
      </c>
      <c r="AT95" s="197">
        <v>0</v>
      </c>
      <c r="AU95" s="197">
        <v>0</v>
      </c>
      <c r="AV95" s="197">
        <v>0</v>
      </c>
      <c r="AW95" s="197">
        <v>0</v>
      </c>
      <c r="AX95" s="197">
        <v>0</v>
      </c>
      <c r="AY95" s="197">
        <v>0</v>
      </c>
    </row>
    <row r="96" spans="1:51">
      <c r="A96" t="s">
        <v>138</v>
      </c>
      <c r="B96" s="197">
        <v>0</v>
      </c>
      <c r="C96" s="197">
        <v>0</v>
      </c>
      <c r="D96" s="197">
        <v>10.31</v>
      </c>
      <c r="E96" s="197">
        <v>0</v>
      </c>
      <c r="F96" s="197">
        <v>0</v>
      </c>
      <c r="G96" s="197">
        <v>19.829999999999998</v>
      </c>
      <c r="H96" s="197">
        <v>0</v>
      </c>
      <c r="I96" s="197">
        <v>0</v>
      </c>
      <c r="J96" s="197">
        <v>24.21</v>
      </c>
      <c r="K96" s="197">
        <v>0.32</v>
      </c>
      <c r="L96" s="197">
        <v>100.18</v>
      </c>
      <c r="M96" s="197">
        <v>0.64</v>
      </c>
      <c r="N96" s="197">
        <v>0.8</v>
      </c>
      <c r="O96" s="197">
        <v>0</v>
      </c>
      <c r="P96" s="197">
        <v>1.07</v>
      </c>
      <c r="Q96" s="197">
        <v>0.21</v>
      </c>
      <c r="R96" s="197">
        <v>0.44</v>
      </c>
      <c r="S96" s="197">
        <v>0.27</v>
      </c>
      <c r="T96" s="197">
        <v>0</v>
      </c>
      <c r="U96" s="197">
        <v>1.81</v>
      </c>
      <c r="V96" s="197">
        <v>0.12</v>
      </c>
      <c r="W96" s="197">
        <v>0.35</v>
      </c>
      <c r="X96" s="197">
        <v>1.02</v>
      </c>
      <c r="Y96" s="197">
        <v>0</v>
      </c>
      <c r="Z96" s="197">
        <v>1.68</v>
      </c>
      <c r="AA96" s="197">
        <v>0.76</v>
      </c>
      <c r="AB96" s="197">
        <v>0</v>
      </c>
      <c r="AC96" s="197">
        <v>1.26</v>
      </c>
      <c r="AD96" s="197">
        <v>8.9</v>
      </c>
      <c r="AE96" s="197">
        <v>0</v>
      </c>
      <c r="AF96" s="197">
        <v>0</v>
      </c>
      <c r="AG96" s="197">
        <v>21.09</v>
      </c>
      <c r="AH96" s="197">
        <v>0</v>
      </c>
      <c r="AI96" s="197">
        <v>10.6</v>
      </c>
      <c r="AJ96" s="197">
        <v>0</v>
      </c>
      <c r="AK96" s="197">
        <v>0</v>
      </c>
      <c r="AL96" s="197">
        <v>0</v>
      </c>
      <c r="AM96" s="197">
        <v>0</v>
      </c>
      <c r="AN96" s="197">
        <v>0</v>
      </c>
      <c r="AO96" s="197">
        <v>266.45999999999998</v>
      </c>
      <c r="AP96" s="197">
        <v>0</v>
      </c>
      <c r="AQ96" s="197">
        <v>0</v>
      </c>
      <c r="AR96" s="197">
        <v>0</v>
      </c>
      <c r="AS96" s="197">
        <v>0</v>
      </c>
      <c r="AT96" s="197">
        <v>0</v>
      </c>
      <c r="AU96" s="197">
        <v>0</v>
      </c>
      <c r="AV96" s="197">
        <v>0</v>
      </c>
      <c r="AW96" s="197">
        <v>0</v>
      </c>
      <c r="AX96" s="197">
        <v>0</v>
      </c>
      <c r="AY96" s="197">
        <v>0</v>
      </c>
    </row>
    <row r="97" spans="1:51">
      <c r="A97" t="s">
        <v>139</v>
      </c>
      <c r="B97" s="197">
        <v>0</v>
      </c>
      <c r="C97" s="197">
        <v>0</v>
      </c>
      <c r="D97" s="197">
        <v>10.31</v>
      </c>
      <c r="E97" s="197">
        <v>0</v>
      </c>
      <c r="F97" s="197">
        <v>0</v>
      </c>
      <c r="G97" s="197">
        <v>19.829999999999998</v>
      </c>
      <c r="H97" s="197">
        <v>0</v>
      </c>
      <c r="I97" s="197">
        <v>0</v>
      </c>
      <c r="J97" s="197">
        <v>24.21</v>
      </c>
      <c r="K97" s="197">
        <v>0.32</v>
      </c>
      <c r="L97" s="197">
        <v>100.18</v>
      </c>
      <c r="M97" s="197">
        <v>0.64</v>
      </c>
      <c r="N97" s="197">
        <v>0.8</v>
      </c>
      <c r="O97" s="197">
        <v>0</v>
      </c>
      <c r="P97" s="197">
        <v>1.07</v>
      </c>
      <c r="Q97" s="197">
        <v>0.21</v>
      </c>
      <c r="R97" s="197">
        <v>0.44</v>
      </c>
      <c r="S97" s="197">
        <v>0.27</v>
      </c>
      <c r="T97" s="197">
        <v>0</v>
      </c>
      <c r="U97" s="197">
        <v>1.81</v>
      </c>
      <c r="V97" s="197">
        <v>0.12</v>
      </c>
      <c r="W97" s="197">
        <v>0.35</v>
      </c>
      <c r="X97" s="197">
        <v>6.81</v>
      </c>
      <c r="Y97" s="197">
        <v>0</v>
      </c>
      <c r="Z97" s="197">
        <v>1.68</v>
      </c>
      <c r="AA97" s="197">
        <v>0.76</v>
      </c>
      <c r="AB97" s="197">
        <v>0</v>
      </c>
      <c r="AC97" s="197">
        <v>1.26</v>
      </c>
      <c r="AD97" s="197">
        <v>8.9</v>
      </c>
      <c r="AE97" s="197">
        <v>0</v>
      </c>
      <c r="AF97" s="197">
        <v>0</v>
      </c>
      <c r="AG97" s="197">
        <v>21.09</v>
      </c>
      <c r="AH97" s="197">
        <v>0</v>
      </c>
      <c r="AI97" s="197">
        <v>10.6</v>
      </c>
      <c r="AJ97" s="197">
        <v>0</v>
      </c>
      <c r="AK97" s="197">
        <v>0</v>
      </c>
      <c r="AL97" s="197">
        <v>0</v>
      </c>
      <c r="AM97" s="197">
        <v>0</v>
      </c>
      <c r="AN97" s="197">
        <v>0</v>
      </c>
      <c r="AO97" s="197">
        <v>266.45999999999998</v>
      </c>
      <c r="AP97" s="197">
        <v>0</v>
      </c>
      <c r="AQ97" s="197">
        <v>0</v>
      </c>
      <c r="AR97" s="197">
        <v>0</v>
      </c>
      <c r="AS97" s="197">
        <v>0</v>
      </c>
      <c r="AT97" s="197">
        <v>0</v>
      </c>
      <c r="AU97" s="197">
        <v>0</v>
      </c>
      <c r="AV97" s="197">
        <v>0</v>
      </c>
      <c r="AW97" s="197">
        <v>0</v>
      </c>
      <c r="AX97" s="197">
        <v>0</v>
      </c>
      <c r="AY97" s="197">
        <v>0</v>
      </c>
    </row>
    <row r="98" spans="1:51">
      <c r="A98" t="s">
        <v>140</v>
      </c>
      <c r="B98" s="197">
        <v>0</v>
      </c>
      <c r="C98" s="197">
        <v>0</v>
      </c>
      <c r="D98" s="197">
        <v>10.31</v>
      </c>
      <c r="E98" s="197">
        <v>0</v>
      </c>
      <c r="F98" s="197">
        <v>0</v>
      </c>
      <c r="G98" s="197">
        <v>19.829999999999998</v>
      </c>
      <c r="H98" s="197">
        <v>0</v>
      </c>
      <c r="I98" s="197">
        <v>0</v>
      </c>
      <c r="J98" s="197">
        <v>24.21</v>
      </c>
      <c r="K98" s="197">
        <v>0.32</v>
      </c>
      <c r="L98" s="197">
        <v>155.26</v>
      </c>
      <c r="M98" s="197">
        <v>0.64</v>
      </c>
      <c r="N98" s="197">
        <v>0.8</v>
      </c>
      <c r="O98" s="197">
        <v>0</v>
      </c>
      <c r="P98" s="197">
        <v>1.07</v>
      </c>
      <c r="Q98" s="197">
        <v>0.21</v>
      </c>
      <c r="R98" s="197">
        <v>0.44</v>
      </c>
      <c r="S98" s="197">
        <v>0.27</v>
      </c>
      <c r="T98" s="197">
        <v>0</v>
      </c>
      <c r="U98" s="197">
        <v>1.81</v>
      </c>
      <c r="V98" s="197">
        <v>0.12</v>
      </c>
      <c r="W98" s="197">
        <v>0.35</v>
      </c>
      <c r="X98" s="197">
        <v>6.81</v>
      </c>
      <c r="Y98" s="197">
        <v>0</v>
      </c>
      <c r="Z98" s="197">
        <v>1.68</v>
      </c>
      <c r="AA98" s="197">
        <v>0.76</v>
      </c>
      <c r="AB98" s="197">
        <v>0</v>
      </c>
      <c r="AC98" s="197">
        <v>1.26</v>
      </c>
      <c r="AD98" s="197">
        <v>8.9</v>
      </c>
      <c r="AE98" s="197">
        <v>0</v>
      </c>
      <c r="AF98" s="197">
        <v>0</v>
      </c>
      <c r="AG98" s="197">
        <v>21.09</v>
      </c>
      <c r="AH98" s="197">
        <v>0</v>
      </c>
      <c r="AI98" s="197">
        <v>10.6</v>
      </c>
      <c r="AJ98" s="197">
        <v>0</v>
      </c>
      <c r="AK98" s="197">
        <v>0</v>
      </c>
      <c r="AL98" s="197">
        <v>0</v>
      </c>
      <c r="AM98" s="197">
        <v>0</v>
      </c>
      <c r="AN98" s="197">
        <v>0</v>
      </c>
      <c r="AO98" s="197">
        <v>266.45999999999998</v>
      </c>
      <c r="AP98" s="197">
        <v>0</v>
      </c>
      <c r="AQ98" s="197">
        <v>0</v>
      </c>
      <c r="AR98" s="197">
        <v>0</v>
      </c>
      <c r="AS98" s="197">
        <v>0</v>
      </c>
      <c r="AT98" s="197">
        <v>0</v>
      </c>
      <c r="AU98" s="197">
        <v>0</v>
      </c>
      <c r="AV98" s="197">
        <v>0</v>
      </c>
      <c r="AW98" s="197">
        <v>0</v>
      </c>
      <c r="AX98" s="197">
        <v>0</v>
      </c>
      <c r="AY98" s="197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0.26391499999999979</v>
      </c>
      <c r="E99">
        <f t="shared" si="0"/>
        <v>0</v>
      </c>
      <c r="F99">
        <f t="shared" si="0"/>
        <v>0</v>
      </c>
      <c r="G99">
        <f t="shared" si="0"/>
        <v>0.45202999999999993</v>
      </c>
      <c r="H99">
        <f t="shared" si="0"/>
        <v>0</v>
      </c>
      <c r="I99">
        <f t="shared" si="0"/>
        <v>0</v>
      </c>
      <c r="J99">
        <f t="shared" si="0"/>
        <v>0.59720500000000054</v>
      </c>
      <c r="K99">
        <f t="shared" si="0"/>
        <v>1.2972500000000005E-2</v>
      </c>
      <c r="L99">
        <f t="shared" si="0"/>
        <v>4.475277499999998</v>
      </c>
      <c r="M99">
        <f t="shared" si="0"/>
        <v>5.4639999999999932E-2</v>
      </c>
      <c r="N99">
        <f t="shared" si="0"/>
        <v>1.9199999999999964E-2</v>
      </c>
      <c r="O99">
        <f t="shared" si="0"/>
        <v>0</v>
      </c>
      <c r="P99">
        <f t="shared" si="0"/>
        <v>2.5679999999999939E-2</v>
      </c>
      <c r="Q99">
        <f t="shared" si="0"/>
        <v>4.8767500000000019E-2</v>
      </c>
      <c r="R99">
        <f t="shared" si="0"/>
        <v>1.7809999999999968E-2</v>
      </c>
      <c r="S99">
        <f t="shared" si="0"/>
        <v>6.4025000000000054E-2</v>
      </c>
      <c r="T99">
        <f t="shared" si="0"/>
        <v>0</v>
      </c>
      <c r="U99">
        <f t="shared" si="0"/>
        <v>4.3375000000000039E-2</v>
      </c>
      <c r="V99">
        <f t="shared" si="0"/>
        <v>2.7299999999999968E-3</v>
      </c>
      <c r="W99">
        <f t="shared" si="0"/>
        <v>3.6392499999999918E-2</v>
      </c>
      <c r="X99">
        <f t="shared" si="0"/>
        <v>2.7374999999999993E-2</v>
      </c>
      <c r="Y99">
        <f t="shared" si="0"/>
        <v>0</v>
      </c>
      <c r="Z99">
        <f t="shared" si="0"/>
        <v>4.0410000000000099E-2</v>
      </c>
      <c r="AA99">
        <f t="shared" si="0"/>
        <v>1.8215000000000005E-2</v>
      </c>
      <c r="AB99">
        <f t="shared" si="0"/>
        <v>0</v>
      </c>
      <c r="AC99">
        <f t="shared" si="0"/>
        <v>4.0989999999999985E-2</v>
      </c>
      <c r="AD99">
        <f t="shared" si="0"/>
        <v>0.21359999999999965</v>
      </c>
      <c r="AE99">
        <f t="shared" si="0"/>
        <v>0</v>
      </c>
      <c r="AF99">
        <f t="shared" si="0"/>
        <v>0</v>
      </c>
      <c r="AG99">
        <f t="shared" si="0"/>
        <v>0.50671749999999949</v>
      </c>
      <c r="AH99">
        <f t="shared" si="0"/>
        <v>0</v>
      </c>
      <c r="AI99">
        <f t="shared" si="0"/>
        <v>0.25440000000000035</v>
      </c>
      <c r="AJ99">
        <f t="shared" si="0"/>
        <v>0</v>
      </c>
      <c r="AK99">
        <f t="shared" si="0"/>
        <v>0.20747249999999995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6.3515199999999963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7" t="s">
        <v>145</v>
      </c>
      <c r="B1" s="78" t="s">
        <v>44</v>
      </c>
      <c r="C1" s="78" t="s">
        <v>146</v>
      </c>
      <c r="D1" s="78" t="s">
        <v>147</v>
      </c>
      <c r="E1" s="78" t="s">
        <v>148</v>
      </c>
      <c r="F1" s="78" t="s">
        <v>149</v>
      </c>
      <c r="G1" s="78" t="s">
        <v>142</v>
      </c>
      <c r="H1" s="77" t="s">
        <v>146</v>
      </c>
      <c r="I1" s="78" t="s">
        <v>44</v>
      </c>
      <c r="J1" s="78" t="s">
        <v>145</v>
      </c>
      <c r="K1" s="78" t="s">
        <v>147</v>
      </c>
      <c r="L1" s="78" t="s">
        <v>148</v>
      </c>
      <c r="M1" s="78" t="s">
        <v>149</v>
      </c>
      <c r="N1" s="78" t="s">
        <v>142</v>
      </c>
      <c r="O1" s="77" t="s">
        <v>147</v>
      </c>
      <c r="P1" s="78" t="s">
        <v>44</v>
      </c>
      <c r="Q1" s="78" t="s">
        <v>145</v>
      </c>
      <c r="R1" s="78" t="s">
        <v>146</v>
      </c>
      <c r="S1" s="78" t="s">
        <v>148</v>
      </c>
      <c r="T1" s="78" t="s">
        <v>149</v>
      </c>
      <c r="U1" s="78" t="s">
        <v>142</v>
      </c>
      <c r="V1" s="77" t="s">
        <v>148</v>
      </c>
      <c r="W1" s="78" t="s">
        <v>44</v>
      </c>
      <c r="X1" s="78" t="s">
        <v>145</v>
      </c>
      <c r="Y1" s="78" t="s">
        <v>146</v>
      </c>
      <c r="Z1" s="78" t="s">
        <v>147</v>
      </c>
      <c r="AA1" s="78" t="s">
        <v>149</v>
      </c>
      <c r="AB1" s="78" t="s">
        <v>142</v>
      </c>
      <c r="AC1" s="77" t="s">
        <v>149</v>
      </c>
      <c r="AD1" s="78" t="s">
        <v>44</v>
      </c>
      <c r="AE1" s="78" t="s">
        <v>145</v>
      </c>
      <c r="AF1" s="78" t="s">
        <v>146</v>
      </c>
      <c r="AG1" s="78" t="s">
        <v>147</v>
      </c>
      <c r="AH1" s="78" t="s">
        <v>148</v>
      </c>
      <c r="AI1" s="78" t="s">
        <v>142</v>
      </c>
      <c r="AN1" t="s">
        <v>296</v>
      </c>
      <c r="AU1" t="s">
        <v>297</v>
      </c>
      <c r="BB1" t="s">
        <v>298</v>
      </c>
      <c r="BI1" t="s">
        <v>299</v>
      </c>
      <c r="BP1" t="s">
        <v>300</v>
      </c>
      <c r="BX1" t="s">
        <v>301</v>
      </c>
      <c r="CE1" t="s">
        <v>302</v>
      </c>
      <c r="CL1" t="s">
        <v>303</v>
      </c>
      <c r="CS1" t="s">
        <v>304</v>
      </c>
      <c r="CZ1" t="s">
        <v>305</v>
      </c>
      <c r="DF1" t="s">
        <v>306</v>
      </c>
    </row>
    <row r="2" spans="1:115" ht="30.75" thickBot="1">
      <c r="A2" s="78"/>
      <c r="B2" s="78" t="s">
        <v>44</v>
      </c>
      <c r="C2" s="78" t="s">
        <v>146</v>
      </c>
      <c r="D2" s="78" t="s">
        <v>147</v>
      </c>
      <c r="E2" s="78" t="s">
        <v>148</v>
      </c>
      <c r="F2" s="78" t="s">
        <v>216</v>
      </c>
      <c r="G2" s="78" t="s">
        <v>142</v>
      </c>
      <c r="H2" s="78"/>
      <c r="I2" s="78" t="s">
        <v>44</v>
      </c>
      <c r="J2" s="78" t="s">
        <v>145</v>
      </c>
      <c r="K2" s="78" t="s">
        <v>147</v>
      </c>
      <c r="L2" s="78" t="s">
        <v>148</v>
      </c>
      <c r="M2" s="78" t="s">
        <v>216</v>
      </c>
      <c r="N2" s="78" t="s">
        <v>142</v>
      </c>
      <c r="O2" s="78"/>
      <c r="P2" s="78" t="s">
        <v>44</v>
      </c>
      <c r="Q2" s="78" t="s">
        <v>145</v>
      </c>
      <c r="R2" s="78" t="s">
        <v>146</v>
      </c>
      <c r="S2" s="78" t="s">
        <v>148</v>
      </c>
      <c r="T2" s="78" t="s">
        <v>216</v>
      </c>
      <c r="U2" s="78" t="s">
        <v>142</v>
      </c>
      <c r="V2" s="78"/>
      <c r="W2" s="78" t="s">
        <v>44</v>
      </c>
      <c r="X2" s="78" t="s">
        <v>145</v>
      </c>
      <c r="Y2" s="78" t="s">
        <v>146</v>
      </c>
      <c r="Z2" s="78" t="s">
        <v>147</v>
      </c>
      <c r="AA2" s="78" t="s">
        <v>216</v>
      </c>
      <c r="AB2" s="78" t="s">
        <v>142</v>
      </c>
      <c r="AC2" s="78"/>
      <c r="AD2" s="78" t="s">
        <v>44</v>
      </c>
      <c r="AE2" s="78" t="s">
        <v>145</v>
      </c>
      <c r="AF2" s="78" t="s">
        <v>146</v>
      </c>
      <c r="AG2" s="78" t="s">
        <v>147</v>
      </c>
      <c r="AH2" s="78" t="s">
        <v>148</v>
      </c>
      <c r="AI2" s="78" t="s">
        <v>142</v>
      </c>
      <c r="AJ2" s="78" t="s">
        <v>307</v>
      </c>
      <c r="AK2" s="78" t="s">
        <v>308</v>
      </c>
      <c r="AL2" s="78" t="s">
        <v>145</v>
      </c>
      <c r="AM2" s="79" t="s">
        <v>44</v>
      </c>
      <c r="AN2" s="79" t="s">
        <v>146</v>
      </c>
      <c r="AO2" s="79" t="s">
        <v>147</v>
      </c>
      <c r="AP2" s="79" t="s">
        <v>148</v>
      </c>
      <c r="AQ2" s="79" t="s">
        <v>149</v>
      </c>
      <c r="AR2" s="79" t="s">
        <v>142</v>
      </c>
      <c r="AS2" s="79" t="s">
        <v>146</v>
      </c>
      <c r="AT2" s="79" t="s">
        <v>44</v>
      </c>
      <c r="AU2" s="79" t="s">
        <v>145</v>
      </c>
      <c r="AV2" s="79" t="s">
        <v>147</v>
      </c>
      <c r="AW2" s="79" t="s">
        <v>148</v>
      </c>
      <c r="AX2" s="79" t="s">
        <v>149</v>
      </c>
      <c r="AY2" s="79" t="s">
        <v>142</v>
      </c>
      <c r="AZ2" s="79" t="s">
        <v>147</v>
      </c>
      <c r="BA2" s="79" t="s">
        <v>44</v>
      </c>
      <c r="BB2" s="79" t="s">
        <v>145</v>
      </c>
      <c r="BC2" s="79" t="s">
        <v>146</v>
      </c>
      <c r="BD2" s="79" t="s">
        <v>148</v>
      </c>
      <c r="BE2" s="79" t="s">
        <v>149</v>
      </c>
      <c r="BF2" s="79" t="s">
        <v>142</v>
      </c>
      <c r="BG2" s="79" t="s">
        <v>148</v>
      </c>
      <c r="BH2" s="79" t="s">
        <v>44</v>
      </c>
      <c r="BI2" s="79" t="s">
        <v>145</v>
      </c>
      <c r="BJ2" s="79" t="s">
        <v>146</v>
      </c>
      <c r="BK2" s="79" t="s">
        <v>147</v>
      </c>
      <c r="BL2" s="79" t="s">
        <v>149</v>
      </c>
      <c r="BM2" s="79" t="s">
        <v>142</v>
      </c>
      <c r="BN2" s="79" t="s">
        <v>149</v>
      </c>
      <c r="BO2" s="79" t="s">
        <v>44</v>
      </c>
      <c r="BP2" s="79" t="s">
        <v>145</v>
      </c>
      <c r="BQ2" s="79" t="s">
        <v>146</v>
      </c>
      <c r="BR2" s="79" t="s">
        <v>147</v>
      </c>
      <c r="BS2" s="79" t="s">
        <v>148</v>
      </c>
      <c r="BT2" s="79" t="s">
        <v>142</v>
      </c>
      <c r="BV2" s="80" t="s">
        <v>145</v>
      </c>
      <c r="BW2" s="80" t="s">
        <v>44</v>
      </c>
      <c r="BX2" s="80" t="s">
        <v>146</v>
      </c>
      <c r="BY2" s="80" t="s">
        <v>147</v>
      </c>
      <c r="BZ2" s="80" t="s">
        <v>148</v>
      </c>
      <c r="CA2" s="80" t="s">
        <v>149</v>
      </c>
      <c r="CB2" s="80" t="s">
        <v>142</v>
      </c>
      <c r="CC2" s="80" t="s">
        <v>146</v>
      </c>
      <c r="CD2" s="80" t="s">
        <v>44</v>
      </c>
      <c r="CE2" s="80" t="s">
        <v>145</v>
      </c>
      <c r="CF2" s="80" t="s">
        <v>147</v>
      </c>
      <c r="CG2" s="80" t="s">
        <v>148</v>
      </c>
      <c r="CH2" s="80" t="s">
        <v>149</v>
      </c>
      <c r="CI2" s="80" t="s">
        <v>142</v>
      </c>
      <c r="CJ2" s="80" t="s">
        <v>147</v>
      </c>
      <c r="CK2" s="80" t="s">
        <v>44</v>
      </c>
      <c r="CL2" s="80" t="s">
        <v>145</v>
      </c>
      <c r="CM2" s="80" t="s">
        <v>146</v>
      </c>
      <c r="CN2" s="80" t="s">
        <v>148</v>
      </c>
      <c r="CO2" s="80" t="s">
        <v>149</v>
      </c>
      <c r="CP2" s="80" t="s">
        <v>142</v>
      </c>
      <c r="CQ2" s="80" t="s">
        <v>148</v>
      </c>
      <c r="CR2" s="80" t="s">
        <v>44</v>
      </c>
      <c r="CS2" s="80" t="s">
        <v>145</v>
      </c>
      <c r="CT2" s="80" t="s">
        <v>146</v>
      </c>
      <c r="CU2" s="80" t="s">
        <v>147</v>
      </c>
      <c r="CV2" s="80" t="s">
        <v>149</v>
      </c>
      <c r="CW2" s="80" t="s">
        <v>142</v>
      </c>
      <c r="CX2" s="80" t="s">
        <v>149</v>
      </c>
      <c r="CY2" s="80" t="s">
        <v>44</v>
      </c>
      <c r="CZ2" s="80" t="s">
        <v>145</v>
      </c>
      <c r="DA2" s="80" t="s">
        <v>146</v>
      </c>
      <c r="DB2" s="80" t="s">
        <v>147</v>
      </c>
      <c r="DC2" s="80" t="s">
        <v>148</v>
      </c>
      <c r="DD2" s="80" t="s">
        <v>142</v>
      </c>
      <c r="DF2" s="81" t="s">
        <v>145</v>
      </c>
      <c r="DG2" s="81" t="s">
        <v>146</v>
      </c>
      <c r="DH2" s="81" t="s">
        <v>147</v>
      </c>
      <c r="DI2" s="81" t="s">
        <v>148</v>
      </c>
      <c r="DJ2" s="81" t="s">
        <v>149</v>
      </c>
      <c r="DK2" s="81"/>
    </row>
    <row r="3" spans="1:115" ht="15.75" thickBot="1">
      <c r="A3" s="76"/>
      <c r="B3" s="31">
        <v>1</v>
      </c>
      <c r="C3" s="82">
        <v>-58.607999999999997</v>
      </c>
      <c r="D3" s="82">
        <v>0</v>
      </c>
      <c r="E3" s="82">
        <v>0</v>
      </c>
      <c r="F3" s="82">
        <v>0</v>
      </c>
      <c r="G3" s="82">
        <v>-58.607999999999997</v>
      </c>
      <c r="H3" s="76"/>
      <c r="I3" s="31">
        <v>1</v>
      </c>
      <c r="J3" s="82">
        <v>58.607999999999997</v>
      </c>
      <c r="K3" s="82">
        <v>0</v>
      </c>
      <c r="L3" s="82">
        <v>0</v>
      </c>
      <c r="M3" s="82">
        <v>36.392000000000003</v>
      </c>
      <c r="N3" s="82">
        <v>95</v>
      </c>
      <c r="O3" s="76"/>
      <c r="P3" s="31">
        <v>1</v>
      </c>
      <c r="Q3" s="82">
        <v>0</v>
      </c>
      <c r="R3" s="82">
        <v>0</v>
      </c>
      <c r="S3" s="82">
        <v>0</v>
      </c>
      <c r="T3" s="82">
        <v>0</v>
      </c>
      <c r="U3" s="82">
        <v>0</v>
      </c>
      <c r="V3" s="76"/>
      <c r="W3" s="31">
        <v>1</v>
      </c>
      <c r="X3" s="82">
        <v>0</v>
      </c>
      <c r="Y3" s="82">
        <v>0</v>
      </c>
      <c r="Z3" s="82">
        <v>0</v>
      </c>
      <c r="AA3" s="82">
        <v>0</v>
      </c>
      <c r="AB3" s="82">
        <v>0</v>
      </c>
      <c r="AC3" s="76"/>
      <c r="AD3" s="31">
        <v>1</v>
      </c>
      <c r="AE3" s="82">
        <v>0</v>
      </c>
      <c r="AF3" s="82">
        <v>-36.392000000000003</v>
      </c>
      <c r="AG3" s="82">
        <v>0</v>
      </c>
      <c r="AH3" s="82">
        <v>0</v>
      </c>
      <c r="AI3" s="82">
        <v>-36.392000000000003</v>
      </c>
      <c r="AJ3" s="31"/>
      <c r="AK3" s="31">
        <f>AJ3+10</f>
        <v>10</v>
      </c>
      <c r="AM3" s="83"/>
      <c r="AN3" s="83">
        <f>IF(C3&gt;0,C3,0)</f>
        <v>0</v>
      </c>
      <c r="AO3" s="83">
        <f>IF(D3&gt;0,D3,0)</f>
        <v>0</v>
      </c>
      <c r="AP3" s="83">
        <f>IF(E3&gt;0,E3,0)</f>
        <v>0</v>
      </c>
      <c r="AQ3" s="83">
        <f>IF(F3&gt;0,F3,0)</f>
        <v>0</v>
      </c>
      <c r="AR3" s="83">
        <f>-SUM(AN3:AQ3)</f>
        <v>0</v>
      </c>
      <c r="AS3" s="83"/>
      <c r="AT3" s="83"/>
      <c r="AU3" s="83">
        <f>IF(J3&gt;0,J3,0)</f>
        <v>58.607999999999997</v>
      </c>
      <c r="AV3" s="83">
        <f t="shared" ref="AV3:AX18" si="0">IF(K3&gt;0,K3,0)</f>
        <v>0</v>
      </c>
      <c r="AW3" s="83">
        <f t="shared" si="0"/>
        <v>0</v>
      </c>
      <c r="AX3" s="83">
        <f t="shared" si="0"/>
        <v>36.392000000000003</v>
      </c>
      <c r="AY3" s="83">
        <f>-SUM(AU3:AX3)</f>
        <v>-95</v>
      </c>
      <c r="AZ3" s="83"/>
      <c r="BA3" s="83"/>
      <c r="BB3" s="83">
        <f>IF(Q3&gt;0,Q3,0)</f>
        <v>0</v>
      </c>
      <c r="BC3" s="83">
        <f t="shared" ref="BC3:BE66" si="1">IF(R3&gt;0,R3,0)</f>
        <v>0</v>
      </c>
      <c r="BD3" s="83">
        <f t="shared" si="1"/>
        <v>0</v>
      </c>
      <c r="BE3" s="83">
        <f t="shared" si="1"/>
        <v>0</v>
      </c>
      <c r="BF3" s="83">
        <f>-SUM(BB3:BE3)</f>
        <v>0</v>
      </c>
      <c r="BG3" s="83"/>
      <c r="BH3" s="83"/>
      <c r="BI3" s="83">
        <f>IF(X3&gt;0,X3,0)</f>
        <v>0</v>
      </c>
      <c r="BJ3" s="83">
        <f t="shared" ref="BJ3:BL66" si="2">IF(Y3&gt;0,Y3,0)</f>
        <v>0</v>
      </c>
      <c r="BK3" s="83">
        <f t="shared" si="2"/>
        <v>0</v>
      </c>
      <c r="BL3" s="83">
        <f t="shared" si="2"/>
        <v>0</v>
      </c>
      <c r="BM3" s="83">
        <f>-SUM(BI3:BL3)</f>
        <v>0</v>
      </c>
      <c r="BN3" s="83"/>
      <c r="BO3" s="83"/>
      <c r="BP3" s="83">
        <f>IF(AE3&gt;0,AE3,0)</f>
        <v>0</v>
      </c>
      <c r="BQ3" s="83">
        <f t="shared" ref="BQ3:BS66" si="3">IF(AF3&gt;0,AF3,0)</f>
        <v>0</v>
      </c>
      <c r="BR3" s="83">
        <f t="shared" si="3"/>
        <v>0</v>
      </c>
      <c r="BS3" s="83">
        <f t="shared" si="3"/>
        <v>0</v>
      </c>
      <c r="BT3" s="83">
        <f>-SUM(BP3:BS3)</f>
        <v>0</v>
      </c>
      <c r="BV3" s="80"/>
      <c r="BW3" s="80"/>
      <c r="BX3" s="80">
        <f>$AK3*AN3</f>
        <v>0</v>
      </c>
      <c r="BY3" s="80">
        <f t="shared" ref="BY3:CA18" si="4">$AK3*AO3</f>
        <v>0</v>
      </c>
      <c r="BZ3" s="80">
        <f t="shared" si="4"/>
        <v>0</v>
      </c>
      <c r="CA3" s="80">
        <f t="shared" si="4"/>
        <v>0</v>
      </c>
      <c r="CB3" s="80">
        <f>SUM(BX3:CA3)</f>
        <v>0</v>
      </c>
      <c r="CC3" s="80"/>
      <c r="CD3" s="80"/>
      <c r="CE3" s="80">
        <f>$AK3*AU3</f>
        <v>586.07999999999993</v>
      </c>
      <c r="CF3" s="80">
        <f t="shared" ref="CF3:CH66" si="5">$AK3*AV3</f>
        <v>0</v>
      </c>
      <c r="CG3" s="80">
        <f t="shared" si="5"/>
        <v>0</v>
      </c>
      <c r="CH3" s="80">
        <f t="shared" si="5"/>
        <v>363.92</v>
      </c>
      <c r="CI3" s="80">
        <f>SUM(CE3:CH3)</f>
        <v>950</v>
      </c>
      <c r="CJ3" s="80"/>
      <c r="CK3" s="80"/>
      <c r="CL3" s="80">
        <f>$AK3*BB3</f>
        <v>0</v>
      </c>
      <c r="CM3" s="80">
        <f t="shared" ref="CM3:CO66" si="6">$AK3*BC3</f>
        <v>0</v>
      </c>
      <c r="CN3" s="80">
        <f t="shared" si="6"/>
        <v>0</v>
      </c>
      <c r="CO3" s="80">
        <f t="shared" si="6"/>
        <v>0</v>
      </c>
      <c r="CP3" s="80">
        <f>SUM(CL3:CO3)</f>
        <v>0</v>
      </c>
      <c r="CQ3" s="80"/>
      <c r="CR3" s="80"/>
      <c r="CS3" s="80">
        <f>$AK3*BI3</f>
        <v>0</v>
      </c>
      <c r="CT3" s="80">
        <f t="shared" ref="CT3:CV66" si="7">$AK3*BJ3</f>
        <v>0</v>
      </c>
      <c r="CU3" s="80">
        <f t="shared" si="7"/>
        <v>0</v>
      </c>
      <c r="CV3" s="80">
        <f t="shared" si="7"/>
        <v>0</v>
      </c>
      <c r="CW3" s="80">
        <f>SUM(CS3:CV3)</f>
        <v>0</v>
      </c>
      <c r="CX3" s="80"/>
      <c r="CY3" s="80"/>
      <c r="CZ3" s="80">
        <f>$AK3*BP3</f>
        <v>0</v>
      </c>
      <c r="DA3" s="80">
        <f t="shared" ref="DA3:DC66" si="8">$AK3*BQ3</f>
        <v>0</v>
      </c>
      <c r="DB3" s="80">
        <f t="shared" si="8"/>
        <v>0</v>
      </c>
      <c r="DC3" s="80">
        <f t="shared" si="8"/>
        <v>0</v>
      </c>
      <c r="DD3" s="80">
        <f>SUM(CZ3:DC3)</f>
        <v>0</v>
      </c>
      <c r="DF3" s="81">
        <f>AR3+AU3+BB3+BI3+BP3</f>
        <v>58.607999999999997</v>
      </c>
      <c r="DG3" s="81">
        <f>AY3+AN3+BC3+BJ3+BQ3</f>
        <v>-95</v>
      </c>
      <c r="DH3" s="81">
        <f>BF3+AO3+AV3+BK3+BR3</f>
        <v>0</v>
      </c>
      <c r="DI3" s="81">
        <f>BM3+BS3+BD3+AW3+AP3</f>
        <v>0</v>
      </c>
      <c r="DJ3" s="81">
        <f>BT3+BL3+BE3+AX3+AQ3</f>
        <v>36.392000000000003</v>
      </c>
      <c r="DK3" s="84">
        <f t="shared" ref="DK3:DK66" si="9">SUM(DF3:DJ3)</f>
        <v>0</v>
      </c>
    </row>
    <row r="4" spans="1:115" ht="15.75" thickBot="1">
      <c r="A4" s="76"/>
      <c r="B4" s="31">
        <v>2</v>
      </c>
      <c r="C4" s="82">
        <v>-74.072000000000003</v>
      </c>
      <c r="D4" s="82">
        <v>0</v>
      </c>
      <c r="E4" s="82">
        <v>0</v>
      </c>
      <c r="F4" s="82">
        <v>0</v>
      </c>
      <c r="G4" s="82">
        <v>-74.072000000000003</v>
      </c>
      <c r="H4" s="76"/>
      <c r="I4" s="31">
        <v>2</v>
      </c>
      <c r="J4" s="82">
        <v>74.072000000000003</v>
      </c>
      <c r="K4" s="82">
        <v>0</v>
      </c>
      <c r="L4" s="82">
        <v>0</v>
      </c>
      <c r="M4" s="82">
        <v>30.928000000000001</v>
      </c>
      <c r="N4" s="82">
        <v>105</v>
      </c>
      <c r="O4" s="76"/>
      <c r="P4" s="31">
        <v>2</v>
      </c>
      <c r="Q4" s="82">
        <v>0</v>
      </c>
      <c r="R4" s="82">
        <v>0</v>
      </c>
      <c r="S4" s="82">
        <v>0</v>
      </c>
      <c r="T4" s="82">
        <v>0</v>
      </c>
      <c r="U4" s="82">
        <v>0</v>
      </c>
      <c r="V4" s="76"/>
      <c r="W4" s="31">
        <v>2</v>
      </c>
      <c r="X4" s="82">
        <v>0</v>
      </c>
      <c r="Y4" s="82">
        <v>0</v>
      </c>
      <c r="Z4" s="82">
        <v>0</v>
      </c>
      <c r="AA4" s="82">
        <v>0</v>
      </c>
      <c r="AB4" s="82">
        <v>0</v>
      </c>
      <c r="AC4" s="76"/>
      <c r="AD4" s="31">
        <v>2</v>
      </c>
      <c r="AE4" s="82">
        <v>0</v>
      </c>
      <c r="AF4" s="82">
        <v>-30.928000000000001</v>
      </c>
      <c r="AG4" s="82">
        <v>0</v>
      </c>
      <c r="AH4" s="82">
        <v>0</v>
      </c>
      <c r="AI4" s="82">
        <v>-30.928000000000001</v>
      </c>
      <c r="AJ4" s="31"/>
      <c r="AK4" s="31">
        <f t="shared" ref="AK4:AK67" si="10">AJ4+10</f>
        <v>10</v>
      </c>
      <c r="AM4" s="83"/>
      <c r="AN4" s="83">
        <f t="shared" ref="AN4:AQ67" si="11">IF(C4&gt;0,C4,0)</f>
        <v>0</v>
      </c>
      <c r="AO4" s="83">
        <f t="shared" si="11"/>
        <v>0</v>
      </c>
      <c r="AP4" s="83">
        <f t="shared" si="11"/>
        <v>0</v>
      </c>
      <c r="AQ4" s="83">
        <f t="shared" si="11"/>
        <v>0</v>
      </c>
      <c r="AR4" s="83">
        <f t="shared" ref="AR4:AR67" si="12">-SUM(AN4:AQ4)</f>
        <v>0</v>
      </c>
      <c r="AS4" s="83"/>
      <c r="AT4" s="83"/>
      <c r="AU4" s="83">
        <f t="shared" ref="AU4:AX67" si="13">IF(J4&gt;0,J4,0)</f>
        <v>74.072000000000003</v>
      </c>
      <c r="AV4" s="83">
        <f t="shared" si="0"/>
        <v>0</v>
      </c>
      <c r="AW4" s="83">
        <f t="shared" si="0"/>
        <v>0</v>
      </c>
      <c r="AX4" s="83">
        <f t="shared" si="0"/>
        <v>30.928000000000001</v>
      </c>
      <c r="AY4" s="83">
        <f t="shared" ref="AY4:AY67" si="14">-SUM(AU4:AX4)</f>
        <v>-105</v>
      </c>
      <c r="AZ4" s="83"/>
      <c r="BA4" s="83"/>
      <c r="BB4" s="83">
        <f t="shared" ref="BB4:BE67" si="15">IF(Q4&gt;0,Q4,0)</f>
        <v>0</v>
      </c>
      <c r="BC4" s="83">
        <f t="shared" si="1"/>
        <v>0</v>
      </c>
      <c r="BD4" s="83">
        <f t="shared" si="1"/>
        <v>0</v>
      </c>
      <c r="BE4" s="83">
        <f t="shared" si="1"/>
        <v>0</v>
      </c>
      <c r="BF4" s="83">
        <f t="shared" ref="BF4:BF67" si="16">-SUM(BB4:BE4)</f>
        <v>0</v>
      </c>
      <c r="BG4" s="83"/>
      <c r="BH4" s="83"/>
      <c r="BI4" s="83">
        <f t="shared" ref="BI4:BL67" si="17">IF(X4&gt;0,X4,0)</f>
        <v>0</v>
      </c>
      <c r="BJ4" s="83">
        <f t="shared" si="2"/>
        <v>0</v>
      </c>
      <c r="BK4" s="83">
        <f t="shared" si="2"/>
        <v>0</v>
      </c>
      <c r="BL4" s="83">
        <f t="shared" si="2"/>
        <v>0</v>
      </c>
      <c r="BM4" s="83">
        <f t="shared" ref="BM4:BM67" si="18">-SUM(BI4:BL4)</f>
        <v>0</v>
      </c>
      <c r="BN4" s="83"/>
      <c r="BO4" s="83"/>
      <c r="BP4" s="83">
        <f t="shared" ref="BP4:BS67" si="19">IF(AE4&gt;0,AE4,0)</f>
        <v>0</v>
      </c>
      <c r="BQ4" s="83">
        <f t="shared" si="3"/>
        <v>0</v>
      </c>
      <c r="BR4" s="83">
        <f t="shared" si="3"/>
        <v>0</v>
      </c>
      <c r="BS4" s="83">
        <f t="shared" si="3"/>
        <v>0</v>
      </c>
      <c r="BT4" s="83">
        <f t="shared" ref="BT4:BT67" si="20">-SUM(BP4:BS4)</f>
        <v>0</v>
      </c>
      <c r="BV4" s="80"/>
      <c r="BW4" s="80"/>
      <c r="BX4" s="80">
        <f t="shared" ref="BX4:CA67" si="21">$AK4*AN4</f>
        <v>0</v>
      </c>
      <c r="BY4" s="80">
        <f t="shared" si="4"/>
        <v>0</v>
      </c>
      <c r="BZ4" s="80">
        <f t="shared" si="4"/>
        <v>0</v>
      </c>
      <c r="CA4" s="80">
        <f t="shared" si="4"/>
        <v>0</v>
      </c>
      <c r="CB4" s="80">
        <f t="shared" ref="CB4:CB67" si="22">SUM(BX4:CA4)</f>
        <v>0</v>
      </c>
      <c r="CC4" s="80"/>
      <c r="CD4" s="80"/>
      <c r="CE4" s="80">
        <f t="shared" ref="CE4:CH67" si="23">$AK4*AU4</f>
        <v>740.72</v>
      </c>
      <c r="CF4" s="80">
        <f t="shared" si="5"/>
        <v>0</v>
      </c>
      <c r="CG4" s="80">
        <f t="shared" si="5"/>
        <v>0</v>
      </c>
      <c r="CH4" s="80">
        <f t="shared" si="5"/>
        <v>309.28000000000003</v>
      </c>
      <c r="CI4" s="80">
        <f t="shared" ref="CI4:CI67" si="24">SUM(CE4:CH4)</f>
        <v>1050</v>
      </c>
      <c r="CJ4" s="80"/>
      <c r="CK4" s="80"/>
      <c r="CL4" s="80">
        <f t="shared" ref="CL4:CO67" si="25">$AK4*BB4</f>
        <v>0</v>
      </c>
      <c r="CM4" s="80">
        <f t="shared" si="6"/>
        <v>0</v>
      </c>
      <c r="CN4" s="80">
        <f t="shared" si="6"/>
        <v>0</v>
      </c>
      <c r="CO4" s="80">
        <f t="shared" si="6"/>
        <v>0</v>
      </c>
      <c r="CP4" s="80">
        <f t="shared" ref="CP4:CP67" si="26">SUM(CL4:CO4)</f>
        <v>0</v>
      </c>
      <c r="CQ4" s="80"/>
      <c r="CR4" s="80"/>
      <c r="CS4" s="80">
        <f t="shared" ref="CS4:CV67" si="27">$AK4*BI4</f>
        <v>0</v>
      </c>
      <c r="CT4" s="80">
        <f t="shared" si="7"/>
        <v>0</v>
      </c>
      <c r="CU4" s="80">
        <f t="shared" si="7"/>
        <v>0</v>
      </c>
      <c r="CV4" s="80">
        <f t="shared" si="7"/>
        <v>0</v>
      </c>
      <c r="CW4" s="80">
        <f t="shared" ref="CW4:CW67" si="28">SUM(CS4:CV4)</f>
        <v>0</v>
      </c>
      <c r="CX4" s="80"/>
      <c r="CY4" s="80"/>
      <c r="CZ4" s="80">
        <f t="shared" ref="CZ4:DC67" si="29">$AK4*BP4</f>
        <v>0</v>
      </c>
      <c r="DA4" s="80">
        <f t="shared" si="8"/>
        <v>0</v>
      </c>
      <c r="DB4" s="80">
        <f t="shared" si="8"/>
        <v>0</v>
      </c>
      <c r="DC4" s="80">
        <f t="shared" si="8"/>
        <v>0</v>
      </c>
      <c r="DD4" s="80">
        <f t="shared" ref="DD4:DD67" si="30">SUM(CZ4:DC4)</f>
        <v>0</v>
      </c>
      <c r="DF4" s="81">
        <f t="shared" ref="DF4:DF67" si="31">AR4+AU4+BB4+BI4+BP4</f>
        <v>74.072000000000003</v>
      </c>
      <c r="DG4" s="81">
        <f t="shared" ref="DG4:DG67" si="32">AY4+AN4+BC4+BJ4+BQ4</f>
        <v>-105</v>
      </c>
      <c r="DH4" s="81">
        <f t="shared" ref="DH4:DH67" si="33">BF4+AO4+AV4+BK4+BR4</f>
        <v>0</v>
      </c>
      <c r="DI4" s="81">
        <f t="shared" ref="DI4:DI67" si="34">BM4+BS4+BD4+AW4+AP4</f>
        <v>0</v>
      </c>
      <c r="DJ4" s="81">
        <f t="shared" ref="DJ4:DJ67" si="35">BT4+BL4+BE4+AX4+AQ4</f>
        <v>30.928000000000001</v>
      </c>
      <c r="DK4" s="84">
        <f t="shared" si="9"/>
        <v>0</v>
      </c>
    </row>
    <row r="5" spans="1:115" ht="15.75" thickBot="1">
      <c r="A5" s="76"/>
      <c r="B5" s="31">
        <v>3</v>
      </c>
      <c r="C5" s="82">
        <v>-85.43</v>
      </c>
      <c r="D5" s="82">
        <v>0</v>
      </c>
      <c r="E5" s="82">
        <v>0</v>
      </c>
      <c r="F5" s="82">
        <v>0</v>
      </c>
      <c r="G5" s="82">
        <v>-85.43</v>
      </c>
      <c r="H5" s="76"/>
      <c r="I5" s="31">
        <v>3</v>
      </c>
      <c r="J5" s="82">
        <v>85.43</v>
      </c>
      <c r="K5" s="82">
        <v>0</v>
      </c>
      <c r="L5" s="82">
        <v>0</v>
      </c>
      <c r="M5" s="82">
        <v>29.57</v>
      </c>
      <c r="N5" s="82">
        <v>115</v>
      </c>
      <c r="O5" s="76"/>
      <c r="P5" s="31">
        <v>3</v>
      </c>
      <c r="Q5" s="82">
        <v>0</v>
      </c>
      <c r="R5" s="82">
        <v>0</v>
      </c>
      <c r="S5" s="82">
        <v>0</v>
      </c>
      <c r="T5" s="82">
        <v>0</v>
      </c>
      <c r="U5" s="82">
        <v>0</v>
      </c>
      <c r="V5" s="76"/>
      <c r="W5" s="31">
        <v>3</v>
      </c>
      <c r="X5" s="82">
        <v>0</v>
      </c>
      <c r="Y5" s="82">
        <v>0</v>
      </c>
      <c r="Z5" s="82">
        <v>0</v>
      </c>
      <c r="AA5" s="82">
        <v>0</v>
      </c>
      <c r="AB5" s="82">
        <v>0</v>
      </c>
      <c r="AC5" s="76"/>
      <c r="AD5" s="31">
        <v>3</v>
      </c>
      <c r="AE5" s="82">
        <v>0</v>
      </c>
      <c r="AF5" s="82">
        <v>-29.57</v>
      </c>
      <c r="AG5" s="82">
        <v>0</v>
      </c>
      <c r="AH5" s="82">
        <v>0</v>
      </c>
      <c r="AI5" s="82">
        <v>-29.57</v>
      </c>
      <c r="AJ5" s="31"/>
      <c r="AK5" s="31">
        <f t="shared" si="10"/>
        <v>10</v>
      </c>
      <c r="AM5" s="83"/>
      <c r="AN5" s="83">
        <f t="shared" si="11"/>
        <v>0</v>
      </c>
      <c r="AO5" s="83">
        <f t="shared" si="11"/>
        <v>0</v>
      </c>
      <c r="AP5" s="83">
        <f t="shared" si="11"/>
        <v>0</v>
      </c>
      <c r="AQ5" s="83">
        <f t="shared" si="11"/>
        <v>0</v>
      </c>
      <c r="AR5" s="83">
        <f t="shared" si="12"/>
        <v>0</v>
      </c>
      <c r="AS5" s="83"/>
      <c r="AT5" s="83"/>
      <c r="AU5" s="83">
        <f t="shared" si="13"/>
        <v>85.43</v>
      </c>
      <c r="AV5" s="83">
        <f t="shared" si="0"/>
        <v>0</v>
      </c>
      <c r="AW5" s="83">
        <f t="shared" si="0"/>
        <v>0</v>
      </c>
      <c r="AX5" s="83">
        <f t="shared" si="0"/>
        <v>29.57</v>
      </c>
      <c r="AY5" s="83">
        <f t="shared" si="14"/>
        <v>-115</v>
      </c>
      <c r="AZ5" s="83"/>
      <c r="BA5" s="83"/>
      <c r="BB5" s="83">
        <f t="shared" si="15"/>
        <v>0</v>
      </c>
      <c r="BC5" s="83">
        <f t="shared" si="1"/>
        <v>0</v>
      </c>
      <c r="BD5" s="83">
        <f t="shared" si="1"/>
        <v>0</v>
      </c>
      <c r="BE5" s="83">
        <f t="shared" si="1"/>
        <v>0</v>
      </c>
      <c r="BF5" s="83">
        <f t="shared" si="16"/>
        <v>0</v>
      </c>
      <c r="BG5" s="83"/>
      <c r="BH5" s="83"/>
      <c r="BI5" s="83">
        <f t="shared" si="17"/>
        <v>0</v>
      </c>
      <c r="BJ5" s="83">
        <f t="shared" si="2"/>
        <v>0</v>
      </c>
      <c r="BK5" s="83">
        <f t="shared" si="2"/>
        <v>0</v>
      </c>
      <c r="BL5" s="83">
        <f t="shared" si="2"/>
        <v>0</v>
      </c>
      <c r="BM5" s="83">
        <f t="shared" si="18"/>
        <v>0</v>
      </c>
      <c r="BN5" s="83"/>
      <c r="BO5" s="83"/>
      <c r="BP5" s="83">
        <f t="shared" si="19"/>
        <v>0</v>
      </c>
      <c r="BQ5" s="83">
        <f t="shared" si="3"/>
        <v>0</v>
      </c>
      <c r="BR5" s="83">
        <f t="shared" si="3"/>
        <v>0</v>
      </c>
      <c r="BS5" s="83">
        <f t="shared" si="3"/>
        <v>0</v>
      </c>
      <c r="BT5" s="83">
        <f t="shared" si="20"/>
        <v>0</v>
      </c>
      <c r="BV5" s="80"/>
      <c r="BW5" s="80"/>
      <c r="BX5" s="80">
        <f t="shared" si="21"/>
        <v>0</v>
      </c>
      <c r="BY5" s="80">
        <f t="shared" si="4"/>
        <v>0</v>
      </c>
      <c r="BZ5" s="80">
        <f t="shared" si="4"/>
        <v>0</v>
      </c>
      <c r="CA5" s="80">
        <f t="shared" si="4"/>
        <v>0</v>
      </c>
      <c r="CB5" s="80">
        <f t="shared" si="22"/>
        <v>0</v>
      </c>
      <c r="CC5" s="80"/>
      <c r="CD5" s="80"/>
      <c r="CE5" s="80">
        <f t="shared" si="23"/>
        <v>854.30000000000007</v>
      </c>
      <c r="CF5" s="80">
        <f t="shared" si="5"/>
        <v>0</v>
      </c>
      <c r="CG5" s="80">
        <f t="shared" si="5"/>
        <v>0</v>
      </c>
      <c r="CH5" s="80">
        <f t="shared" si="5"/>
        <v>295.7</v>
      </c>
      <c r="CI5" s="80">
        <f t="shared" si="24"/>
        <v>1150</v>
      </c>
      <c r="CJ5" s="80"/>
      <c r="CK5" s="80"/>
      <c r="CL5" s="80">
        <f t="shared" si="25"/>
        <v>0</v>
      </c>
      <c r="CM5" s="80">
        <f t="shared" si="6"/>
        <v>0</v>
      </c>
      <c r="CN5" s="80">
        <f t="shared" si="6"/>
        <v>0</v>
      </c>
      <c r="CO5" s="80">
        <f t="shared" si="6"/>
        <v>0</v>
      </c>
      <c r="CP5" s="80">
        <f t="shared" si="26"/>
        <v>0</v>
      </c>
      <c r="CQ5" s="80"/>
      <c r="CR5" s="80"/>
      <c r="CS5" s="80">
        <f t="shared" si="27"/>
        <v>0</v>
      </c>
      <c r="CT5" s="80">
        <f t="shared" si="7"/>
        <v>0</v>
      </c>
      <c r="CU5" s="80">
        <f t="shared" si="7"/>
        <v>0</v>
      </c>
      <c r="CV5" s="80">
        <f t="shared" si="7"/>
        <v>0</v>
      </c>
      <c r="CW5" s="80">
        <f t="shared" si="28"/>
        <v>0</v>
      </c>
      <c r="CX5" s="80"/>
      <c r="CY5" s="80"/>
      <c r="CZ5" s="80">
        <f t="shared" si="29"/>
        <v>0</v>
      </c>
      <c r="DA5" s="80">
        <f t="shared" si="8"/>
        <v>0</v>
      </c>
      <c r="DB5" s="80">
        <f t="shared" si="8"/>
        <v>0</v>
      </c>
      <c r="DC5" s="80">
        <f t="shared" si="8"/>
        <v>0</v>
      </c>
      <c r="DD5" s="80">
        <f t="shared" si="30"/>
        <v>0</v>
      </c>
      <c r="DF5" s="81">
        <f t="shared" si="31"/>
        <v>85.43</v>
      </c>
      <c r="DG5" s="81">
        <f t="shared" si="32"/>
        <v>-115</v>
      </c>
      <c r="DH5" s="81">
        <f t="shared" si="33"/>
        <v>0</v>
      </c>
      <c r="DI5" s="81">
        <f t="shared" si="34"/>
        <v>0</v>
      </c>
      <c r="DJ5" s="81">
        <f t="shared" si="35"/>
        <v>29.57</v>
      </c>
      <c r="DK5" s="84">
        <f t="shared" si="9"/>
        <v>0</v>
      </c>
    </row>
    <row r="6" spans="1:115" ht="15.75" thickBot="1">
      <c r="A6" s="76"/>
      <c r="B6" s="31">
        <v>4</v>
      </c>
      <c r="C6" s="82">
        <v>-23.343</v>
      </c>
      <c r="D6" s="82">
        <v>0</v>
      </c>
      <c r="E6" s="82">
        <v>0</v>
      </c>
      <c r="F6" s="82">
        <v>0</v>
      </c>
      <c r="G6" s="82">
        <v>-23.343</v>
      </c>
      <c r="H6" s="76"/>
      <c r="I6" s="31">
        <v>4</v>
      </c>
      <c r="J6" s="82">
        <v>23.343</v>
      </c>
      <c r="K6" s="82">
        <v>0</v>
      </c>
      <c r="L6" s="82">
        <v>0</v>
      </c>
      <c r="M6" s="82">
        <v>10.657</v>
      </c>
      <c r="N6" s="82">
        <v>34</v>
      </c>
      <c r="O6" s="76"/>
      <c r="P6" s="31">
        <v>4</v>
      </c>
      <c r="Q6" s="82">
        <v>0</v>
      </c>
      <c r="R6" s="82">
        <v>0</v>
      </c>
      <c r="S6" s="82">
        <v>0</v>
      </c>
      <c r="T6" s="82">
        <v>0</v>
      </c>
      <c r="U6" s="82">
        <v>0</v>
      </c>
      <c r="V6" s="76"/>
      <c r="W6" s="31">
        <v>4</v>
      </c>
      <c r="X6" s="82">
        <v>0</v>
      </c>
      <c r="Y6" s="82">
        <v>0</v>
      </c>
      <c r="Z6" s="82">
        <v>0</v>
      </c>
      <c r="AA6" s="82">
        <v>0</v>
      </c>
      <c r="AB6" s="82">
        <v>0</v>
      </c>
      <c r="AC6" s="76"/>
      <c r="AD6" s="31">
        <v>4</v>
      </c>
      <c r="AE6" s="82">
        <v>0</v>
      </c>
      <c r="AF6" s="82">
        <v>-10.657</v>
      </c>
      <c r="AG6" s="82">
        <v>0</v>
      </c>
      <c r="AH6" s="82">
        <v>0</v>
      </c>
      <c r="AI6" s="82">
        <v>-10.657</v>
      </c>
      <c r="AJ6" s="31"/>
      <c r="AK6" s="31">
        <f t="shared" si="10"/>
        <v>10</v>
      </c>
      <c r="AM6" s="83"/>
      <c r="AN6" s="83">
        <f t="shared" si="11"/>
        <v>0</v>
      </c>
      <c r="AO6" s="83">
        <f t="shared" si="11"/>
        <v>0</v>
      </c>
      <c r="AP6" s="83">
        <f t="shared" si="11"/>
        <v>0</v>
      </c>
      <c r="AQ6" s="83">
        <f t="shared" si="11"/>
        <v>0</v>
      </c>
      <c r="AR6" s="83">
        <f t="shared" si="12"/>
        <v>0</v>
      </c>
      <c r="AS6" s="83"/>
      <c r="AT6" s="83"/>
      <c r="AU6" s="83">
        <f t="shared" si="13"/>
        <v>23.343</v>
      </c>
      <c r="AV6" s="83">
        <f t="shared" si="0"/>
        <v>0</v>
      </c>
      <c r="AW6" s="83">
        <f t="shared" si="0"/>
        <v>0</v>
      </c>
      <c r="AX6" s="83">
        <f t="shared" si="0"/>
        <v>10.657</v>
      </c>
      <c r="AY6" s="83">
        <f t="shared" si="14"/>
        <v>-34</v>
      </c>
      <c r="AZ6" s="83"/>
      <c r="BA6" s="83"/>
      <c r="BB6" s="83">
        <f t="shared" si="15"/>
        <v>0</v>
      </c>
      <c r="BC6" s="83">
        <f t="shared" si="1"/>
        <v>0</v>
      </c>
      <c r="BD6" s="83">
        <f t="shared" si="1"/>
        <v>0</v>
      </c>
      <c r="BE6" s="83">
        <f t="shared" si="1"/>
        <v>0</v>
      </c>
      <c r="BF6" s="83">
        <f t="shared" si="16"/>
        <v>0</v>
      </c>
      <c r="BG6" s="83"/>
      <c r="BH6" s="83"/>
      <c r="BI6" s="83">
        <f t="shared" si="17"/>
        <v>0</v>
      </c>
      <c r="BJ6" s="83">
        <f t="shared" si="2"/>
        <v>0</v>
      </c>
      <c r="BK6" s="83">
        <f t="shared" si="2"/>
        <v>0</v>
      </c>
      <c r="BL6" s="83">
        <f t="shared" si="2"/>
        <v>0</v>
      </c>
      <c r="BM6" s="83">
        <f t="shared" si="18"/>
        <v>0</v>
      </c>
      <c r="BN6" s="83"/>
      <c r="BO6" s="83"/>
      <c r="BP6" s="83">
        <f t="shared" si="19"/>
        <v>0</v>
      </c>
      <c r="BQ6" s="83">
        <f t="shared" si="3"/>
        <v>0</v>
      </c>
      <c r="BR6" s="83">
        <f t="shared" si="3"/>
        <v>0</v>
      </c>
      <c r="BS6" s="83">
        <f t="shared" si="3"/>
        <v>0</v>
      </c>
      <c r="BT6" s="83">
        <f t="shared" si="20"/>
        <v>0</v>
      </c>
      <c r="BV6" s="80"/>
      <c r="BW6" s="80"/>
      <c r="BX6" s="80">
        <f t="shared" si="21"/>
        <v>0</v>
      </c>
      <c r="BY6" s="80">
        <f t="shared" si="4"/>
        <v>0</v>
      </c>
      <c r="BZ6" s="80">
        <f t="shared" si="4"/>
        <v>0</v>
      </c>
      <c r="CA6" s="80">
        <f t="shared" si="4"/>
        <v>0</v>
      </c>
      <c r="CB6" s="80">
        <f t="shared" si="22"/>
        <v>0</v>
      </c>
      <c r="CC6" s="80"/>
      <c r="CD6" s="80"/>
      <c r="CE6" s="80">
        <f t="shared" si="23"/>
        <v>233.43</v>
      </c>
      <c r="CF6" s="80">
        <f t="shared" si="5"/>
        <v>0</v>
      </c>
      <c r="CG6" s="80">
        <f t="shared" si="5"/>
        <v>0</v>
      </c>
      <c r="CH6" s="80">
        <f t="shared" si="5"/>
        <v>106.57</v>
      </c>
      <c r="CI6" s="80">
        <f t="shared" si="24"/>
        <v>340</v>
      </c>
      <c r="CJ6" s="80"/>
      <c r="CK6" s="80"/>
      <c r="CL6" s="80">
        <f t="shared" si="25"/>
        <v>0</v>
      </c>
      <c r="CM6" s="80">
        <f t="shared" si="6"/>
        <v>0</v>
      </c>
      <c r="CN6" s="80">
        <f t="shared" si="6"/>
        <v>0</v>
      </c>
      <c r="CO6" s="80">
        <f t="shared" si="6"/>
        <v>0</v>
      </c>
      <c r="CP6" s="80">
        <f t="shared" si="26"/>
        <v>0</v>
      </c>
      <c r="CQ6" s="80"/>
      <c r="CR6" s="80"/>
      <c r="CS6" s="80">
        <f t="shared" si="27"/>
        <v>0</v>
      </c>
      <c r="CT6" s="80">
        <f t="shared" si="7"/>
        <v>0</v>
      </c>
      <c r="CU6" s="80">
        <f t="shared" si="7"/>
        <v>0</v>
      </c>
      <c r="CV6" s="80">
        <f t="shared" si="7"/>
        <v>0</v>
      </c>
      <c r="CW6" s="80">
        <f t="shared" si="28"/>
        <v>0</v>
      </c>
      <c r="CX6" s="80"/>
      <c r="CY6" s="80"/>
      <c r="CZ6" s="80">
        <f t="shared" si="29"/>
        <v>0</v>
      </c>
      <c r="DA6" s="80">
        <f t="shared" si="8"/>
        <v>0</v>
      </c>
      <c r="DB6" s="80">
        <f t="shared" si="8"/>
        <v>0</v>
      </c>
      <c r="DC6" s="80">
        <f t="shared" si="8"/>
        <v>0</v>
      </c>
      <c r="DD6" s="80">
        <f t="shared" si="30"/>
        <v>0</v>
      </c>
      <c r="DF6" s="81">
        <f t="shared" si="31"/>
        <v>23.343</v>
      </c>
      <c r="DG6" s="81">
        <f t="shared" si="32"/>
        <v>-34</v>
      </c>
      <c r="DH6" s="81">
        <f t="shared" si="33"/>
        <v>0</v>
      </c>
      <c r="DI6" s="81">
        <f t="shared" si="34"/>
        <v>0</v>
      </c>
      <c r="DJ6" s="81">
        <f t="shared" si="35"/>
        <v>10.657</v>
      </c>
      <c r="DK6" s="84">
        <f t="shared" si="9"/>
        <v>0</v>
      </c>
    </row>
    <row r="7" spans="1:115" ht="15.75" thickBot="1">
      <c r="A7" s="76"/>
      <c r="B7" s="31">
        <v>5</v>
      </c>
      <c r="C7" s="82">
        <v>-44</v>
      </c>
      <c r="D7" s="82">
        <v>0</v>
      </c>
      <c r="E7" s="82">
        <v>0</v>
      </c>
      <c r="F7" s="82">
        <v>0</v>
      </c>
      <c r="G7" s="82">
        <v>-44</v>
      </c>
      <c r="H7" s="76"/>
      <c r="I7" s="31">
        <v>5</v>
      </c>
      <c r="J7" s="82">
        <v>44</v>
      </c>
      <c r="K7" s="82">
        <v>0</v>
      </c>
      <c r="L7" s="82">
        <v>0</v>
      </c>
      <c r="M7" s="82">
        <v>0</v>
      </c>
      <c r="N7" s="82">
        <v>44</v>
      </c>
      <c r="O7" s="76"/>
      <c r="P7" s="31">
        <v>5</v>
      </c>
      <c r="Q7" s="82">
        <v>0</v>
      </c>
      <c r="R7" s="82">
        <v>0</v>
      </c>
      <c r="S7" s="82">
        <v>0</v>
      </c>
      <c r="T7" s="82">
        <v>0</v>
      </c>
      <c r="U7" s="82">
        <v>0</v>
      </c>
      <c r="V7" s="76"/>
      <c r="W7" s="31">
        <v>5</v>
      </c>
      <c r="X7" s="82">
        <v>0</v>
      </c>
      <c r="Y7" s="82">
        <v>0</v>
      </c>
      <c r="Z7" s="82">
        <v>0</v>
      </c>
      <c r="AA7" s="82">
        <v>0</v>
      </c>
      <c r="AB7" s="82">
        <v>0</v>
      </c>
      <c r="AC7" s="76"/>
      <c r="AD7" s="31">
        <v>5</v>
      </c>
      <c r="AE7" s="82">
        <v>0</v>
      </c>
      <c r="AF7" s="82">
        <v>0</v>
      </c>
      <c r="AG7" s="82">
        <v>0</v>
      </c>
      <c r="AH7" s="82">
        <v>0</v>
      </c>
      <c r="AI7" s="82">
        <v>0</v>
      </c>
      <c r="AJ7" s="31"/>
      <c r="AK7" s="31">
        <f t="shared" si="10"/>
        <v>10</v>
      </c>
      <c r="AM7" s="83"/>
      <c r="AN7" s="83">
        <f t="shared" si="11"/>
        <v>0</v>
      </c>
      <c r="AO7" s="83">
        <f t="shared" si="11"/>
        <v>0</v>
      </c>
      <c r="AP7" s="83">
        <f t="shared" si="11"/>
        <v>0</v>
      </c>
      <c r="AQ7" s="83">
        <f t="shared" si="11"/>
        <v>0</v>
      </c>
      <c r="AR7" s="83">
        <f t="shared" si="12"/>
        <v>0</v>
      </c>
      <c r="AS7" s="83"/>
      <c r="AT7" s="83"/>
      <c r="AU7" s="83">
        <f t="shared" si="13"/>
        <v>44</v>
      </c>
      <c r="AV7" s="83">
        <f t="shared" si="0"/>
        <v>0</v>
      </c>
      <c r="AW7" s="83">
        <f t="shared" si="0"/>
        <v>0</v>
      </c>
      <c r="AX7" s="83">
        <f t="shared" si="0"/>
        <v>0</v>
      </c>
      <c r="AY7" s="83">
        <f t="shared" si="14"/>
        <v>-44</v>
      </c>
      <c r="AZ7" s="83"/>
      <c r="BA7" s="83"/>
      <c r="BB7" s="83">
        <f t="shared" si="15"/>
        <v>0</v>
      </c>
      <c r="BC7" s="83">
        <f t="shared" si="1"/>
        <v>0</v>
      </c>
      <c r="BD7" s="83">
        <f t="shared" si="1"/>
        <v>0</v>
      </c>
      <c r="BE7" s="83">
        <f t="shared" si="1"/>
        <v>0</v>
      </c>
      <c r="BF7" s="83">
        <f t="shared" si="16"/>
        <v>0</v>
      </c>
      <c r="BG7" s="83"/>
      <c r="BH7" s="83"/>
      <c r="BI7" s="83">
        <f t="shared" si="17"/>
        <v>0</v>
      </c>
      <c r="BJ7" s="83">
        <f t="shared" si="2"/>
        <v>0</v>
      </c>
      <c r="BK7" s="83">
        <f t="shared" si="2"/>
        <v>0</v>
      </c>
      <c r="BL7" s="83">
        <f t="shared" si="2"/>
        <v>0</v>
      </c>
      <c r="BM7" s="83">
        <f t="shared" si="18"/>
        <v>0</v>
      </c>
      <c r="BN7" s="83"/>
      <c r="BO7" s="83"/>
      <c r="BP7" s="83">
        <f t="shared" si="19"/>
        <v>0</v>
      </c>
      <c r="BQ7" s="83">
        <f t="shared" si="3"/>
        <v>0</v>
      </c>
      <c r="BR7" s="83">
        <f t="shared" si="3"/>
        <v>0</v>
      </c>
      <c r="BS7" s="83">
        <f t="shared" si="3"/>
        <v>0</v>
      </c>
      <c r="BT7" s="83">
        <f t="shared" si="20"/>
        <v>0</v>
      </c>
      <c r="BV7" s="80"/>
      <c r="BW7" s="80"/>
      <c r="BX7" s="80">
        <f t="shared" si="21"/>
        <v>0</v>
      </c>
      <c r="BY7" s="80">
        <f t="shared" si="4"/>
        <v>0</v>
      </c>
      <c r="BZ7" s="80">
        <f t="shared" si="4"/>
        <v>0</v>
      </c>
      <c r="CA7" s="80">
        <f t="shared" si="4"/>
        <v>0</v>
      </c>
      <c r="CB7" s="80">
        <f t="shared" si="22"/>
        <v>0</v>
      </c>
      <c r="CC7" s="80"/>
      <c r="CD7" s="80"/>
      <c r="CE7" s="80">
        <f t="shared" si="23"/>
        <v>440</v>
      </c>
      <c r="CF7" s="80">
        <f t="shared" si="5"/>
        <v>0</v>
      </c>
      <c r="CG7" s="80">
        <f t="shared" si="5"/>
        <v>0</v>
      </c>
      <c r="CH7" s="80">
        <f t="shared" si="5"/>
        <v>0</v>
      </c>
      <c r="CI7" s="80">
        <f t="shared" si="24"/>
        <v>440</v>
      </c>
      <c r="CJ7" s="80"/>
      <c r="CK7" s="80"/>
      <c r="CL7" s="80">
        <f t="shared" si="25"/>
        <v>0</v>
      </c>
      <c r="CM7" s="80">
        <f t="shared" si="6"/>
        <v>0</v>
      </c>
      <c r="CN7" s="80">
        <f t="shared" si="6"/>
        <v>0</v>
      </c>
      <c r="CO7" s="80">
        <f t="shared" si="6"/>
        <v>0</v>
      </c>
      <c r="CP7" s="80">
        <f t="shared" si="26"/>
        <v>0</v>
      </c>
      <c r="CQ7" s="80"/>
      <c r="CR7" s="80"/>
      <c r="CS7" s="80">
        <f t="shared" si="27"/>
        <v>0</v>
      </c>
      <c r="CT7" s="80">
        <f t="shared" si="7"/>
        <v>0</v>
      </c>
      <c r="CU7" s="80">
        <f t="shared" si="7"/>
        <v>0</v>
      </c>
      <c r="CV7" s="80">
        <f t="shared" si="7"/>
        <v>0</v>
      </c>
      <c r="CW7" s="80">
        <f t="shared" si="28"/>
        <v>0</v>
      </c>
      <c r="CX7" s="80"/>
      <c r="CY7" s="80"/>
      <c r="CZ7" s="80">
        <f t="shared" si="29"/>
        <v>0</v>
      </c>
      <c r="DA7" s="80">
        <f t="shared" si="8"/>
        <v>0</v>
      </c>
      <c r="DB7" s="80">
        <f t="shared" si="8"/>
        <v>0</v>
      </c>
      <c r="DC7" s="80">
        <f t="shared" si="8"/>
        <v>0</v>
      </c>
      <c r="DD7" s="80">
        <f t="shared" si="30"/>
        <v>0</v>
      </c>
      <c r="DF7" s="81">
        <f t="shared" si="31"/>
        <v>44</v>
      </c>
      <c r="DG7" s="81">
        <f t="shared" si="32"/>
        <v>-44</v>
      </c>
      <c r="DH7" s="81">
        <f t="shared" si="33"/>
        <v>0</v>
      </c>
      <c r="DI7" s="81">
        <f t="shared" si="34"/>
        <v>0</v>
      </c>
      <c r="DJ7" s="81">
        <f t="shared" si="35"/>
        <v>0</v>
      </c>
      <c r="DK7" s="84">
        <f t="shared" si="9"/>
        <v>0</v>
      </c>
    </row>
    <row r="8" spans="1:115" ht="15.75" thickBot="1">
      <c r="A8" s="76"/>
      <c r="B8" s="31">
        <v>6</v>
      </c>
      <c r="C8" s="82">
        <v>-54</v>
      </c>
      <c r="D8" s="82">
        <v>0</v>
      </c>
      <c r="E8" s="82">
        <v>0</v>
      </c>
      <c r="F8" s="82">
        <v>0</v>
      </c>
      <c r="G8" s="82">
        <v>-54</v>
      </c>
      <c r="H8" s="76"/>
      <c r="I8" s="31">
        <v>6</v>
      </c>
      <c r="J8" s="82">
        <v>54</v>
      </c>
      <c r="K8" s="82">
        <v>0</v>
      </c>
      <c r="L8" s="82">
        <v>0</v>
      </c>
      <c r="M8" s="82">
        <v>0</v>
      </c>
      <c r="N8" s="82">
        <v>54</v>
      </c>
      <c r="O8" s="76"/>
      <c r="P8" s="31">
        <v>6</v>
      </c>
      <c r="Q8" s="82">
        <v>0</v>
      </c>
      <c r="R8" s="82">
        <v>0</v>
      </c>
      <c r="S8" s="82">
        <v>0</v>
      </c>
      <c r="T8" s="82">
        <v>0</v>
      </c>
      <c r="U8" s="82">
        <v>0</v>
      </c>
      <c r="V8" s="76"/>
      <c r="W8" s="31">
        <v>6</v>
      </c>
      <c r="X8" s="82">
        <v>0</v>
      </c>
      <c r="Y8" s="82">
        <v>0</v>
      </c>
      <c r="Z8" s="82">
        <v>0</v>
      </c>
      <c r="AA8" s="82">
        <v>0</v>
      </c>
      <c r="AB8" s="82">
        <v>0</v>
      </c>
      <c r="AC8" s="76"/>
      <c r="AD8" s="31">
        <v>6</v>
      </c>
      <c r="AE8" s="82">
        <v>0</v>
      </c>
      <c r="AF8" s="82">
        <v>0</v>
      </c>
      <c r="AG8" s="82">
        <v>0</v>
      </c>
      <c r="AH8" s="82">
        <v>0</v>
      </c>
      <c r="AI8" s="82">
        <v>0</v>
      </c>
      <c r="AJ8" s="31"/>
      <c r="AK8" s="31">
        <f t="shared" si="10"/>
        <v>10</v>
      </c>
      <c r="AM8" s="83"/>
      <c r="AN8" s="83">
        <f t="shared" si="11"/>
        <v>0</v>
      </c>
      <c r="AO8" s="83">
        <f t="shared" si="11"/>
        <v>0</v>
      </c>
      <c r="AP8" s="83">
        <f t="shared" si="11"/>
        <v>0</v>
      </c>
      <c r="AQ8" s="83">
        <f t="shared" si="11"/>
        <v>0</v>
      </c>
      <c r="AR8" s="83">
        <f t="shared" si="12"/>
        <v>0</v>
      </c>
      <c r="AS8" s="83"/>
      <c r="AT8" s="83"/>
      <c r="AU8" s="83">
        <f t="shared" si="13"/>
        <v>54</v>
      </c>
      <c r="AV8" s="83">
        <f t="shared" si="0"/>
        <v>0</v>
      </c>
      <c r="AW8" s="83">
        <f t="shared" si="0"/>
        <v>0</v>
      </c>
      <c r="AX8" s="83">
        <f t="shared" si="0"/>
        <v>0</v>
      </c>
      <c r="AY8" s="83">
        <f t="shared" si="14"/>
        <v>-54</v>
      </c>
      <c r="AZ8" s="83"/>
      <c r="BA8" s="83"/>
      <c r="BB8" s="83">
        <f t="shared" si="15"/>
        <v>0</v>
      </c>
      <c r="BC8" s="83">
        <f t="shared" si="1"/>
        <v>0</v>
      </c>
      <c r="BD8" s="83">
        <f t="shared" si="1"/>
        <v>0</v>
      </c>
      <c r="BE8" s="83">
        <f t="shared" si="1"/>
        <v>0</v>
      </c>
      <c r="BF8" s="83">
        <f t="shared" si="16"/>
        <v>0</v>
      </c>
      <c r="BG8" s="83"/>
      <c r="BH8" s="83"/>
      <c r="BI8" s="83">
        <f t="shared" si="17"/>
        <v>0</v>
      </c>
      <c r="BJ8" s="83">
        <f t="shared" si="2"/>
        <v>0</v>
      </c>
      <c r="BK8" s="83">
        <f t="shared" si="2"/>
        <v>0</v>
      </c>
      <c r="BL8" s="83">
        <f t="shared" si="2"/>
        <v>0</v>
      </c>
      <c r="BM8" s="83">
        <f t="shared" si="18"/>
        <v>0</v>
      </c>
      <c r="BN8" s="83"/>
      <c r="BO8" s="83"/>
      <c r="BP8" s="83">
        <f t="shared" si="19"/>
        <v>0</v>
      </c>
      <c r="BQ8" s="83">
        <f t="shared" si="3"/>
        <v>0</v>
      </c>
      <c r="BR8" s="83">
        <f t="shared" si="3"/>
        <v>0</v>
      </c>
      <c r="BS8" s="83">
        <f t="shared" si="3"/>
        <v>0</v>
      </c>
      <c r="BT8" s="83">
        <f t="shared" si="20"/>
        <v>0</v>
      </c>
      <c r="BV8" s="80"/>
      <c r="BW8" s="80"/>
      <c r="BX8" s="80">
        <f t="shared" si="21"/>
        <v>0</v>
      </c>
      <c r="BY8" s="80">
        <f t="shared" si="4"/>
        <v>0</v>
      </c>
      <c r="BZ8" s="80">
        <f t="shared" si="4"/>
        <v>0</v>
      </c>
      <c r="CA8" s="80">
        <f t="shared" si="4"/>
        <v>0</v>
      </c>
      <c r="CB8" s="80">
        <f t="shared" si="22"/>
        <v>0</v>
      </c>
      <c r="CC8" s="80"/>
      <c r="CD8" s="80"/>
      <c r="CE8" s="80">
        <f t="shared" si="23"/>
        <v>540</v>
      </c>
      <c r="CF8" s="80">
        <f t="shared" si="5"/>
        <v>0</v>
      </c>
      <c r="CG8" s="80">
        <f t="shared" si="5"/>
        <v>0</v>
      </c>
      <c r="CH8" s="80">
        <f t="shared" si="5"/>
        <v>0</v>
      </c>
      <c r="CI8" s="80">
        <f t="shared" si="24"/>
        <v>540</v>
      </c>
      <c r="CJ8" s="80"/>
      <c r="CK8" s="80"/>
      <c r="CL8" s="80">
        <f t="shared" si="25"/>
        <v>0</v>
      </c>
      <c r="CM8" s="80">
        <f t="shared" si="6"/>
        <v>0</v>
      </c>
      <c r="CN8" s="80">
        <f t="shared" si="6"/>
        <v>0</v>
      </c>
      <c r="CO8" s="80">
        <f t="shared" si="6"/>
        <v>0</v>
      </c>
      <c r="CP8" s="80">
        <f t="shared" si="26"/>
        <v>0</v>
      </c>
      <c r="CQ8" s="80"/>
      <c r="CR8" s="80"/>
      <c r="CS8" s="80">
        <f t="shared" si="27"/>
        <v>0</v>
      </c>
      <c r="CT8" s="80">
        <f t="shared" si="7"/>
        <v>0</v>
      </c>
      <c r="CU8" s="80">
        <f t="shared" si="7"/>
        <v>0</v>
      </c>
      <c r="CV8" s="80">
        <f t="shared" si="7"/>
        <v>0</v>
      </c>
      <c r="CW8" s="80">
        <f t="shared" si="28"/>
        <v>0</v>
      </c>
      <c r="CX8" s="80"/>
      <c r="CY8" s="80"/>
      <c r="CZ8" s="80">
        <f t="shared" si="29"/>
        <v>0</v>
      </c>
      <c r="DA8" s="80">
        <f t="shared" si="8"/>
        <v>0</v>
      </c>
      <c r="DB8" s="80">
        <f t="shared" si="8"/>
        <v>0</v>
      </c>
      <c r="DC8" s="80">
        <f t="shared" si="8"/>
        <v>0</v>
      </c>
      <c r="DD8" s="80">
        <f t="shared" si="30"/>
        <v>0</v>
      </c>
      <c r="DF8" s="81">
        <f t="shared" si="31"/>
        <v>54</v>
      </c>
      <c r="DG8" s="81">
        <f t="shared" si="32"/>
        <v>-54</v>
      </c>
      <c r="DH8" s="81">
        <f t="shared" si="33"/>
        <v>0</v>
      </c>
      <c r="DI8" s="81">
        <f t="shared" si="34"/>
        <v>0</v>
      </c>
      <c r="DJ8" s="81">
        <f t="shared" si="35"/>
        <v>0</v>
      </c>
      <c r="DK8" s="84">
        <f t="shared" si="9"/>
        <v>0</v>
      </c>
    </row>
    <row r="9" spans="1:115" ht="15.75" thickBot="1">
      <c r="A9" s="76"/>
      <c r="B9" s="31">
        <v>7</v>
      </c>
      <c r="C9" s="82">
        <v>-54</v>
      </c>
      <c r="D9" s="82">
        <v>0</v>
      </c>
      <c r="E9" s="82">
        <v>0</v>
      </c>
      <c r="F9" s="82">
        <v>0</v>
      </c>
      <c r="G9" s="82">
        <v>-54</v>
      </c>
      <c r="H9" s="76"/>
      <c r="I9" s="31">
        <v>7</v>
      </c>
      <c r="J9" s="82">
        <v>54</v>
      </c>
      <c r="K9" s="82">
        <v>0</v>
      </c>
      <c r="L9" s="82">
        <v>0</v>
      </c>
      <c r="M9" s="82">
        <v>0</v>
      </c>
      <c r="N9" s="82">
        <v>54</v>
      </c>
      <c r="O9" s="76"/>
      <c r="P9" s="31">
        <v>7</v>
      </c>
      <c r="Q9" s="82">
        <v>0</v>
      </c>
      <c r="R9" s="82">
        <v>0</v>
      </c>
      <c r="S9" s="82">
        <v>0</v>
      </c>
      <c r="T9" s="82">
        <v>0</v>
      </c>
      <c r="U9" s="82">
        <v>0</v>
      </c>
      <c r="V9" s="76"/>
      <c r="W9" s="31">
        <v>7</v>
      </c>
      <c r="X9" s="82">
        <v>0</v>
      </c>
      <c r="Y9" s="82">
        <v>0</v>
      </c>
      <c r="Z9" s="82">
        <v>0</v>
      </c>
      <c r="AA9" s="82">
        <v>0</v>
      </c>
      <c r="AB9" s="82">
        <v>0</v>
      </c>
      <c r="AC9" s="76"/>
      <c r="AD9" s="31">
        <v>7</v>
      </c>
      <c r="AE9" s="82">
        <v>0</v>
      </c>
      <c r="AF9" s="82">
        <v>0</v>
      </c>
      <c r="AG9" s="82">
        <v>0</v>
      </c>
      <c r="AH9" s="82">
        <v>0</v>
      </c>
      <c r="AI9" s="82">
        <v>0</v>
      </c>
      <c r="AJ9" s="31"/>
      <c r="AK9" s="31">
        <f t="shared" si="10"/>
        <v>10</v>
      </c>
      <c r="AM9" s="83"/>
      <c r="AN9" s="83">
        <f t="shared" si="11"/>
        <v>0</v>
      </c>
      <c r="AO9" s="83">
        <f t="shared" si="11"/>
        <v>0</v>
      </c>
      <c r="AP9" s="83">
        <f t="shared" si="11"/>
        <v>0</v>
      </c>
      <c r="AQ9" s="83">
        <f t="shared" si="11"/>
        <v>0</v>
      </c>
      <c r="AR9" s="83">
        <f t="shared" si="12"/>
        <v>0</v>
      </c>
      <c r="AS9" s="83"/>
      <c r="AT9" s="83"/>
      <c r="AU9" s="83">
        <f t="shared" si="13"/>
        <v>54</v>
      </c>
      <c r="AV9" s="83">
        <f t="shared" si="0"/>
        <v>0</v>
      </c>
      <c r="AW9" s="83">
        <f t="shared" si="0"/>
        <v>0</v>
      </c>
      <c r="AX9" s="83">
        <f t="shared" si="0"/>
        <v>0</v>
      </c>
      <c r="AY9" s="83">
        <f t="shared" si="14"/>
        <v>-54</v>
      </c>
      <c r="AZ9" s="83"/>
      <c r="BA9" s="83"/>
      <c r="BB9" s="83">
        <f t="shared" si="15"/>
        <v>0</v>
      </c>
      <c r="BC9" s="83">
        <f t="shared" si="1"/>
        <v>0</v>
      </c>
      <c r="BD9" s="83">
        <f t="shared" si="1"/>
        <v>0</v>
      </c>
      <c r="BE9" s="83">
        <f t="shared" si="1"/>
        <v>0</v>
      </c>
      <c r="BF9" s="83">
        <f t="shared" si="16"/>
        <v>0</v>
      </c>
      <c r="BG9" s="83"/>
      <c r="BH9" s="83"/>
      <c r="BI9" s="83">
        <f t="shared" si="17"/>
        <v>0</v>
      </c>
      <c r="BJ9" s="83">
        <f t="shared" si="2"/>
        <v>0</v>
      </c>
      <c r="BK9" s="83">
        <f t="shared" si="2"/>
        <v>0</v>
      </c>
      <c r="BL9" s="83">
        <f t="shared" si="2"/>
        <v>0</v>
      </c>
      <c r="BM9" s="83">
        <f t="shared" si="18"/>
        <v>0</v>
      </c>
      <c r="BN9" s="83"/>
      <c r="BO9" s="83"/>
      <c r="BP9" s="83">
        <f t="shared" si="19"/>
        <v>0</v>
      </c>
      <c r="BQ9" s="83">
        <f t="shared" si="3"/>
        <v>0</v>
      </c>
      <c r="BR9" s="83">
        <f t="shared" si="3"/>
        <v>0</v>
      </c>
      <c r="BS9" s="83">
        <f t="shared" si="3"/>
        <v>0</v>
      </c>
      <c r="BT9" s="83">
        <f t="shared" si="20"/>
        <v>0</v>
      </c>
      <c r="BV9" s="80"/>
      <c r="BW9" s="80"/>
      <c r="BX9" s="80">
        <f t="shared" si="21"/>
        <v>0</v>
      </c>
      <c r="BY9" s="80">
        <f t="shared" si="4"/>
        <v>0</v>
      </c>
      <c r="BZ9" s="80">
        <f t="shared" si="4"/>
        <v>0</v>
      </c>
      <c r="CA9" s="80">
        <f t="shared" si="4"/>
        <v>0</v>
      </c>
      <c r="CB9" s="80">
        <f t="shared" si="22"/>
        <v>0</v>
      </c>
      <c r="CC9" s="80"/>
      <c r="CD9" s="80"/>
      <c r="CE9" s="80">
        <f t="shared" si="23"/>
        <v>540</v>
      </c>
      <c r="CF9" s="80">
        <f t="shared" si="5"/>
        <v>0</v>
      </c>
      <c r="CG9" s="80">
        <f t="shared" si="5"/>
        <v>0</v>
      </c>
      <c r="CH9" s="80">
        <f t="shared" si="5"/>
        <v>0</v>
      </c>
      <c r="CI9" s="80">
        <f t="shared" si="24"/>
        <v>540</v>
      </c>
      <c r="CJ9" s="80"/>
      <c r="CK9" s="80"/>
      <c r="CL9" s="80">
        <f t="shared" si="25"/>
        <v>0</v>
      </c>
      <c r="CM9" s="80">
        <f t="shared" si="6"/>
        <v>0</v>
      </c>
      <c r="CN9" s="80">
        <f t="shared" si="6"/>
        <v>0</v>
      </c>
      <c r="CO9" s="80">
        <f t="shared" si="6"/>
        <v>0</v>
      </c>
      <c r="CP9" s="80">
        <f t="shared" si="26"/>
        <v>0</v>
      </c>
      <c r="CQ9" s="80"/>
      <c r="CR9" s="80"/>
      <c r="CS9" s="80">
        <f t="shared" si="27"/>
        <v>0</v>
      </c>
      <c r="CT9" s="80">
        <f t="shared" si="7"/>
        <v>0</v>
      </c>
      <c r="CU9" s="80">
        <f t="shared" si="7"/>
        <v>0</v>
      </c>
      <c r="CV9" s="80">
        <f t="shared" si="7"/>
        <v>0</v>
      </c>
      <c r="CW9" s="80">
        <f t="shared" si="28"/>
        <v>0</v>
      </c>
      <c r="CX9" s="80"/>
      <c r="CY9" s="80"/>
      <c r="CZ9" s="80">
        <f t="shared" si="29"/>
        <v>0</v>
      </c>
      <c r="DA9" s="80">
        <f t="shared" si="8"/>
        <v>0</v>
      </c>
      <c r="DB9" s="80">
        <f t="shared" si="8"/>
        <v>0</v>
      </c>
      <c r="DC9" s="80">
        <f t="shared" si="8"/>
        <v>0</v>
      </c>
      <c r="DD9" s="80">
        <f t="shared" si="30"/>
        <v>0</v>
      </c>
      <c r="DF9" s="81">
        <f t="shared" si="31"/>
        <v>54</v>
      </c>
      <c r="DG9" s="81">
        <f t="shared" si="32"/>
        <v>-54</v>
      </c>
      <c r="DH9" s="81">
        <f t="shared" si="33"/>
        <v>0</v>
      </c>
      <c r="DI9" s="81">
        <f t="shared" si="34"/>
        <v>0</v>
      </c>
      <c r="DJ9" s="81">
        <f t="shared" si="35"/>
        <v>0</v>
      </c>
      <c r="DK9" s="84">
        <f t="shared" si="9"/>
        <v>0</v>
      </c>
    </row>
    <row r="10" spans="1:115" ht="15.75" thickBot="1">
      <c r="A10" s="76"/>
      <c r="B10" s="31">
        <v>8</v>
      </c>
      <c r="C10" s="82">
        <v>-63</v>
      </c>
      <c r="D10" s="82">
        <v>0</v>
      </c>
      <c r="E10" s="82">
        <v>0</v>
      </c>
      <c r="F10" s="82">
        <v>0</v>
      </c>
      <c r="G10" s="82">
        <v>-63</v>
      </c>
      <c r="H10" s="76"/>
      <c r="I10" s="31">
        <v>8</v>
      </c>
      <c r="J10" s="82">
        <v>63</v>
      </c>
      <c r="K10" s="82">
        <v>0</v>
      </c>
      <c r="L10" s="82">
        <v>0</v>
      </c>
      <c r="M10" s="82">
        <v>0</v>
      </c>
      <c r="N10" s="82">
        <v>63</v>
      </c>
      <c r="O10" s="76"/>
      <c r="P10" s="31">
        <v>8</v>
      </c>
      <c r="Q10" s="82">
        <v>0</v>
      </c>
      <c r="R10" s="82">
        <v>0</v>
      </c>
      <c r="S10" s="82">
        <v>0</v>
      </c>
      <c r="T10" s="82">
        <v>0</v>
      </c>
      <c r="U10" s="82">
        <v>0</v>
      </c>
      <c r="V10" s="76"/>
      <c r="W10" s="31">
        <v>8</v>
      </c>
      <c r="X10" s="82">
        <v>0</v>
      </c>
      <c r="Y10" s="82">
        <v>0</v>
      </c>
      <c r="Z10" s="82">
        <v>0</v>
      </c>
      <c r="AA10" s="82">
        <v>0</v>
      </c>
      <c r="AB10" s="82">
        <v>0</v>
      </c>
      <c r="AC10" s="76"/>
      <c r="AD10" s="31">
        <v>8</v>
      </c>
      <c r="AE10" s="82">
        <v>0</v>
      </c>
      <c r="AF10" s="82">
        <v>0</v>
      </c>
      <c r="AG10" s="82">
        <v>0</v>
      </c>
      <c r="AH10" s="82">
        <v>0</v>
      </c>
      <c r="AI10" s="82">
        <v>0</v>
      </c>
      <c r="AJ10" s="31"/>
      <c r="AK10" s="31">
        <f t="shared" si="10"/>
        <v>10</v>
      </c>
      <c r="AM10" s="83"/>
      <c r="AN10" s="83">
        <f t="shared" si="11"/>
        <v>0</v>
      </c>
      <c r="AO10" s="83">
        <f t="shared" si="11"/>
        <v>0</v>
      </c>
      <c r="AP10" s="83">
        <f t="shared" si="11"/>
        <v>0</v>
      </c>
      <c r="AQ10" s="83">
        <f t="shared" si="11"/>
        <v>0</v>
      </c>
      <c r="AR10" s="83">
        <f t="shared" si="12"/>
        <v>0</v>
      </c>
      <c r="AS10" s="83"/>
      <c r="AT10" s="83"/>
      <c r="AU10" s="83">
        <f t="shared" si="13"/>
        <v>63</v>
      </c>
      <c r="AV10" s="83">
        <f t="shared" si="0"/>
        <v>0</v>
      </c>
      <c r="AW10" s="83">
        <f t="shared" si="0"/>
        <v>0</v>
      </c>
      <c r="AX10" s="83">
        <f t="shared" si="0"/>
        <v>0</v>
      </c>
      <c r="AY10" s="83">
        <f t="shared" si="14"/>
        <v>-63</v>
      </c>
      <c r="AZ10" s="83"/>
      <c r="BA10" s="83"/>
      <c r="BB10" s="83">
        <f t="shared" si="15"/>
        <v>0</v>
      </c>
      <c r="BC10" s="83">
        <f t="shared" si="1"/>
        <v>0</v>
      </c>
      <c r="BD10" s="83">
        <f t="shared" si="1"/>
        <v>0</v>
      </c>
      <c r="BE10" s="83">
        <f t="shared" si="1"/>
        <v>0</v>
      </c>
      <c r="BF10" s="83">
        <f t="shared" si="16"/>
        <v>0</v>
      </c>
      <c r="BG10" s="83"/>
      <c r="BH10" s="83"/>
      <c r="BI10" s="83">
        <f t="shared" si="17"/>
        <v>0</v>
      </c>
      <c r="BJ10" s="83">
        <f t="shared" si="2"/>
        <v>0</v>
      </c>
      <c r="BK10" s="83">
        <f t="shared" si="2"/>
        <v>0</v>
      </c>
      <c r="BL10" s="83">
        <f t="shared" si="2"/>
        <v>0</v>
      </c>
      <c r="BM10" s="83">
        <f t="shared" si="18"/>
        <v>0</v>
      </c>
      <c r="BN10" s="83"/>
      <c r="BO10" s="83"/>
      <c r="BP10" s="83">
        <f t="shared" si="19"/>
        <v>0</v>
      </c>
      <c r="BQ10" s="83">
        <f t="shared" si="3"/>
        <v>0</v>
      </c>
      <c r="BR10" s="83">
        <f t="shared" si="3"/>
        <v>0</v>
      </c>
      <c r="BS10" s="83">
        <f t="shared" si="3"/>
        <v>0</v>
      </c>
      <c r="BT10" s="83">
        <f t="shared" si="20"/>
        <v>0</v>
      </c>
      <c r="BV10" s="80"/>
      <c r="BW10" s="80"/>
      <c r="BX10" s="80">
        <f t="shared" si="21"/>
        <v>0</v>
      </c>
      <c r="BY10" s="80">
        <f t="shared" si="4"/>
        <v>0</v>
      </c>
      <c r="BZ10" s="80">
        <f t="shared" si="4"/>
        <v>0</v>
      </c>
      <c r="CA10" s="80">
        <f t="shared" si="4"/>
        <v>0</v>
      </c>
      <c r="CB10" s="80">
        <f t="shared" si="22"/>
        <v>0</v>
      </c>
      <c r="CC10" s="80"/>
      <c r="CD10" s="80"/>
      <c r="CE10" s="80">
        <f t="shared" si="23"/>
        <v>630</v>
      </c>
      <c r="CF10" s="80">
        <f t="shared" si="5"/>
        <v>0</v>
      </c>
      <c r="CG10" s="80">
        <f t="shared" si="5"/>
        <v>0</v>
      </c>
      <c r="CH10" s="80">
        <f t="shared" si="5"/>
        <v>0</v>
      </c>
      <c r="CI10" s="80">
        <f t="shared" si="24"/>
        <v>630</v>
      </c>
      <c r="CJ10" s="80"/>
      <c r="CK10" s="80"/>
      <c r="CL10" s="80">
        <f t="shared" si="25"/>
        <v>0</v>
      </c>
      <c r="CM10" s="80">
        <f t="shared" si="6"/>
        <v>0</v>
      </c>
      <c r="CN10" s="80">
        <f t="shared" si="6"/>
        <v>0</v>
      </c>
      <c r="CO10" s="80">
        <f t="shared" si="6"/>
        <v>0</v>
      </c>
      <c r="CP10" s="80">
        <f t="shared" si="26"/>
        <v>0</v>
      </c>
      <c r="CQ10" s="80"/>
      <c r="CR10" s="80"/>
      <c r="CS10" s="80">
        <f t="shared" si="27"/>
        <v>0</v>
      </c>
      <c r="CT10" s="80">
        <f t="shared" si="7"/>
        <v>0</v>
      </c>
      <c r="CU10" s="80">
        <f t="shared" si="7"/>
        <v>0</v>
      </c>
      <c r="CV10" s="80">
        <f t="shared" si="7"/>
        <v>0</v>
      </c>
      <c r="CW10" s="80">
        <f t="shared" si="28"/>
        <v>0</v>
      </c>
      <c r="CX10" s="80"/>
      <c r="CY10" s="80"/>
      <c r="CZ10" s="80">
        <f t="shared" si="29"/>
        <v>0</v>
      </c>
      <c r="DA10" s="80">
        <f t="shared" si="8"/>
        <v>0</v>
      </c>
      <c r="DB10" s="80">
        <f t="shared" si="8"/>
        <v>0</v>
      </c>
      <c r="DC10" s="80">
        <f t="shared" si="8"/>
        <v>0</v>
      </c>
      <c r="DD10" s="80">
        <f t="shared" si="30"/>
        <v>0</v>
      </c>
      <c r="DF10" s="81">
        <f t="shared" si="31"/>
        <v>63</v>
      </c>
      <c r="DG10" s="81">
        <f t="shared" si="32"/>
        <v>-63</v>
      </c>
      <c r="DH10" s="81">
        <f t="shared" si="33"/>
        <v>0</v>
      </c>
      <c r="DI10" s="81">
        <f t="shared" si="34"/>
        <v>0</v>
      </c>
      <c r="DJ10" s="81">
        <f t="shared" si="35"/>
        <v>0</v>
      </c>
      <c r="DK10" s="84">
        <f t="shared" si="9"/>
        <v>0</v>
      </c>
    </row>
    <row r="11" spans="1:115" ht="15.75" thickBot="1">
      <c r="A11" s="76"/>
      <c r="B11" s="31">
        <v>9</v>
      </c>
      <c r="C11" s="82">
        <v>-78</v>
      </c>
      <c r="D11" s="82">
        <v>0</v>
      </c>
      <c r="E11" s="82">
        <v>0</v>
      </c>
      <c r="F11" s="82">
        <v>0</v>
      </c>
      <c r="G11" s="82">
        <v>-78</v>
      </c>
      <c r="H11" s="76"/>
      <c r="I11" s="31">
        <v>9</v>
      </c>
      <c r="J11" s="82">
        <v>78</v>
      </c>
      <c r="K11" s="82">
        <v>0</v>
      </c>
      <c r="L11" s="82">
        <v>0</v>
      </c>
      <c r="M11" s="82">
        <v>0</v>
      </c>
      <c r="N11" s="82">
        <v>78</v>
      </c>
      <c r="O11" s="76"/>
      <c r="P11" s="31">
        <v>9</v>
      </c>
      <c r="Q11" s="82">
        <v>0</v>
      </c>
      <c r="R11" s="82">
        <v>0</v>
      </c>
      <c r="S11" s="82">
        <v>0</v>
      </c>
      <c r="T11" s="82">
        <v>0</v>
      </c>
      <c r="U11" s="82">
        <v>0</v>
      </c>
      <c r="V11" s="76"/>
      <c r="W11" s="31">
        <v>9</v>
      </c>
      <c r="X11" s="82">
        <v>0</v>
      </c>
      <c r="Y11" s="82">
        <v>0</v>
      </c>
      <c r="Z11" s="82">
        <v>0</v>
      </c>
      <c r="AA11" s="82">
        <v>0</v>
      </c>
      <c r="AB11" s="82">
        <v>0</v>
      </c>
      <c r="AC11" s="76"/>
      <c r="AD11" s="31">
        <v>9</v>
      </c>
      <c r="AE11" s="82">
        <v>0</v>
      </c>
      <c r="AF11" s="82">
        <v>0</v>
      </c>
      <c r="AG11" s="82">
        <v>0</v>
      </c>
      <c r="AH11" s="82">
        <v>0</v>
      </c>
      <c r="AI11" s="82">
        <v>0</v>
      </c>
      <c r="AJ11" s="31"/>
      <c r="AK11" s="31">
        <f t="shared" si="10"/>
        <v>10</v>
      </c>
      <c r="AM11" s="83"/>
      <c r="AN11" s="83">
        <f t="shared" si="11"/>
        <v>0</v>
      </c>
      <c r="AO11" s="83">
        <f t="shared" si="11"/>
        <v>0</v>
      </c>
      <c r="AP11" s="83">
        <f t="shared" si="11"/>
        <v>0</v>
      </c>
      <c r="AQ11" s="83">
        <f t="shared" si="11"/>
        <v>0</v>
      </c>
      <c r="AR11" s="83">
        <f t="shared" si="12"/>
        <v>0</v>
      </c>
      <c r="AS11" s="83"/>
      <c r="AT11" s="83"/>
      <c r="AU11" s="83">
        <f t="shared" si="13"/>
        <v>78</v>
      </c>
      <c r="AV11" s="83">
        <f t="shared" si="0"/>
        <v>0</v>
      </c>
      <c r="AW11" s="83">
        <f t="shared" si="0"/>
        <v>0</v>
      </c>
      <c r="AX11" s="83">
        <f t="shared" si="0"/>
        <v>0</v>
      </c>
      <c r="AY11" s="83">
        <f t="shared" si="14"/>
        <v>-78</v>
      </c>
      <c r="AZ11" s="83"/>
      <c r="BA11" s="83"/>
      <c r="BB11" s="83">
        <f t="shared" si="15"/>
        <v>0</v>
      </c>
      <c r="BC11" s="83">
        <f t="shared" si="1"/>
        <v>0</v>
      </c>
      <c r="BD11" s="83">
        <f t="shared" si="1"/>
        <v>0</v>
      </c>
      <c r="BE11" s="83">
        <f t="shared" si="1"/>
        <v>0</v>
      </c>
      <c r="BF11" s="83">
        <f t="shared" si="16"/>
        <v>0</v>
      </c>
      <c r="BG11" s="83"/>
      <c r="BH11" s="83"/>
      <c r="BI11" s="83">
        <f t="shared" si="17"/>
        <v>0</v>
      </c>
      <c r="BJ11" s="83">
        <f t="shared" si="2"/>
        <v>0</v>
      </c>
      <c r="BK11" s="83">
        <f t="shared" si="2"/>
        <v>0</v>
      </c>
      <c r="BL11" s="83">
        <f t="shared" si="2"/>
        <v>0</v>
      </c>
      <c r="BM11" s="83">
        <f t="shared" si="18"/>
        <v>0</v>
      </c>
      <c r="BN11" s="83"/>
      <c r="BO11" s="83"/>
      <c r="BP11" s="83">
        <f t="shared" si="19"/>
        <v>0</v>
      </c>
      <c r="BQ11" s="83">
        <f t="shared" si="3"/>
        <v>0</v>
      </c>
      <c r="BR11" s="83">
        <f t="shared" si="3"/>
        <v>0</v>
      </c>
      <c r="BS11" s="83">
        <f t="shared" si="3"/>
        <v>0</v>
      </c>
      <c r="BT11" s="83">
        <f t="shared" si="20"/>
        <v>0</v>
      </c>
      <c r="BV11" s="80"/>
      <c r="BW11" s="80"/>
      <c r="BX11" s="80">
        <f t="shared" si="21"/>
        <v>0</v>
      </c>
      <c r="BY11" s="80">
        <f t="shared" si="4"/>
        <v>0</v>
      </c>
      <c r="BZ11" s="80">
        <f t="shared" si="4"/>
        <v>0</v>
      </c>
      <c r="CA11" s="80">
        <f t="shared" si="4"/>
        <v>0</v>
      </c>
      <c r="CB11" s="80">
        <f t="shared" si="22"/>
        <v>0</v>
      </c>
      <c r="CC11" s="80"/>
      <c r="CD11" s="80"/>
      <c r="CE11" s="80">
        <f t="shared" si="23"/>
        <v>780</v>
      </c>
      <c r="CF11" s="80">
        <f t="shared" si="5"/>
        <v>0</v>
      </c>
      <c r="CG11" s="80">
        <f t="shared" si="5"/>
        <v>0</v>
      </c>
      <c r="CH11" s="80">
        <f t="shared" si="5"/>
        <v>0</v>
      </c>
      <c r="CI11" s="80">
        <f t="shared" si="24"/>
        <v>780</v>
      </c>
      <c r="CJ11" s="80"/>
      <c r="CK11" s="80"/>
      <c r="CL11" s="80">
        <f t="shared" si="25"/>
        <v>0</v>
      </c>
      <c r="CM11" s="80">
        <f t="shared" si="6"/>
        <v>0</v>
      </c>
      <c r="CN11" s="80">
        <f t="shared" si="6"/>
        <v>0</v>
      </c>
      <c r="CO11" s="80">
        <f t="shared" si="6"/>
        <v>0</v>
      </c>
      <c r="CP11" s="80">
        <f t="shared" si="26"/>
        <v>0</v>
      </c>
      <c r="CQ11" s="80"/>
      <c r="CR11" s="80"/>
      <c r="CS11" s="80">
        <f t="shared" si="27"/>
        <v>0</v>
      </c>
      <c r="CT11" s="80">
        <f t="shared" si="7"/>
        <v>0</v>
      </c>
      <c r="CU11" s="80">
        <f t="shared" si="7"/>
        <v>0</v>
      </c>
      <c r="CV11" s="80">
        <f t="shared" si="7"/>
        <v>0</v>
      </c>
      <c r="CW11" s="80">
        <f t="shared" si="28"/>
        <v>0</v>
      </c>
      <c r="CX11" s="80"/>
      <c r="CY11" s="80"/>
      <c r="CZ11" s="80">
        <f t="shared" si="29"/>
        <v>0</v>
      </c>
      <c r="DA11" s="80">
        <f t="shared" si="8"/>
        <v>0</v>
      </c>
      <c r="DB11" s="80">
        <f t="shared" si="8"/>
        <v>0</v>
      </c>
      <c r="DC11" s="80">
        <f t="shared" si="8"/>
        <v>0</v>
      </c>
      <c r="DD11" s="80">
        <f t="shared" si="30"/>
        <v>0</v>
      </c>
      <c r="DF11" s="81">
        <f t="shared" si="31"/>
        <v>78</v>
      </c>
      <c r="DG11" s="81">
        <f t="shared" si="32"/>
        <v>-78</v>
      </c>
      <c r="DH11" s="81">
        <f t="shared" si="33"/>
        <v>0</v>
      </c>
      <c r="DI11" s="81">
        <f t="shared" si="34"/>
        <v>0</v>
      </c>
      <c r="DJ11" s="81">
        <f t="shared" si="35"/>
        <v>0</v>
      </c>
      <c r="DK11" s="84">
        <f t="shared" si="9"/>
        <v>0</v>
      </c>
    </row>
    <row r="12" spans="1:115" ht="15.75" thickBot="1">
      <c r="A12" s="76"/>
      <c r="B12" s="31">
        <v>10</v>
      </c>
      <c r="C12" s="82">
        <v>-88</v>
      </c>
      <c r="D12" s="82">
        <v>0</v>
      </c>
      <c r="E12" s="82">
        <v>0</v>
      </c>
      <c r="F12" s="82">
        <v>0</v>
      </c>
      <c r="G12" s="82">
        <v>-88</v>
      </c>
      <c r="H12" s="76"/>
      <c r="I12" s="31">
        <v>10</v>
      </c>
      <c r="J12" s="82">
        <v>88</v>
      </c>
      <c r="K12" s="82">
        <v>0</v>
      </c>
      <c r="L12" s="82">
        <v>0</v>
      </c>
      <c r="M12" s="82">
        <v>0</v>
      </c>
      <c r="N12" s="82">
        <v>88</v>
      </c>
      <c r="O12" s="76"/>
      <c r="P12" s="31">
        <v>10</v>
      </c>
      <c r="Q12" s="82">
        <v>0</v>
      </c>
      <c r="R12" s="82">
        <v>0</v>
      </c>
      <c r="S12" s="82">
        <v>0</v>
      </c>
      <c r="T12" s="82">
        <v>0</v>
      </c>
      <c r="U12" s="82">
        <v>0</v>
      </c>
      <c r="V12" s="76"/>
      <c r="W12" s="31">
        <v>10</v>
      </c>
      <c r="X12" s="82">
        <v>0</v>
      </c>
      <c r="Y12" s="82">
        <v>0</v>
      </c>
      <c r="Z12" s="82">
        <v>0</v>
      </c>
      <c r="AA12" s="82">
        <v>0</v>
      </c>
      <c r="AB12" s="82">
        <v>0</v>
      </c>
      <c r="AC12" s="76"/>
      <c r="AD12" s="31">
        <v>10</v>
      </c>
      <c r="AE12" s="82">
        <v>0</v>
      </c>
      <c r="AF12" s="82">
        <v>0</v>
      </c>
      <c r="AG12" s="82">
        <v>0</v>
      </c>
      <c r="AH12" s="82">
        <v>0</v>
      </c>
      <c r="AI12" s="82">
        <v>0</v>
      </c>
      <c r="AJ12" s="31"/>
      <c r="AK12" s="31">
        <f t="shared" si="10"/>
        <v>10</v>
      </c>
      <c r="AM12" s="83"/>
      <c r="AN12" s="83">
        <f t="shared" si="11"/>
        <v>0</v>
      </c>
      <c r="AO12" s="83">
        <f t="shared" si="11"/>
        <v>0</v>
      </c>
      <c r="AP12" s="83">
        <f t="shared" si="11"/>
        <v>0</v>
      </c>
      <c r="AQ12" s="83">
        <f t="shared" si="11"/>
        <v>0</v>
      </c>
      <c r="AR12" s="83">
        <f t="shared" si="12"/>
        <v>0</v>
      </c>
      <c r="AS12" s="83"/>
      <c r="AT12" s="83"/>
      <c r="AU12" s="83">
        <f t="shared" si="13"/>
        <v>88</v>
      </c>
      <c r="AV12" s="83">
        <f t="shared" si="0"/>
        <v>0</v>
      </c>
      <c r="AW12" s="83">
        <f t="shared" si="0"/>
        <v>0</v>
      </c>
      <c r="AX12" s="83">
        <f t="shared" si="0"/>
        <v>0</v>
      </c>
      <c r="AY12" s="83">
        <f t="shared" si="14"/>
        <v>-88</v>
      </c>
      <c r="AZ12" s="83"/>
      <c r="BA12" s="83"/>
      <c r="BB12" s="83">
        <f t="shared" si="15"/>
        <v>0</v>
      </c>
      <c r="BC12" s="83">
        <f t="shared" si="1"/>
        <v>0</v>
      </c>
      <c r="BD12" s="83">
        <f t="shared" si="1"/>
        <v>0</v>
      </c>
      <c r="BE12" s="83">
        <f t="shared" si="1"/>
        <v>0</v>
      </c>
      <c r="BF12" s="83">
        <f t="shared" si="16"/>
        <v>0</v>
      </c>
      <c r="BG12" s="83"/>
      <c r="BH12" s="83"/>
      <c r="BI12" s="83">
        <f t="shared" si="17"/>
        <v>0</v>
      </c>
      <c r="BJ12" s="83">
        <f t="shared" si="2"/>
        <v>0</v>
      </c>
      <c r="BK12" s="83">
        <f t="shared" si="2"/>
        <v>0</v>
      </c>
      <c r="BL12" s="83">
        <f t="shared" si="2"/>
        <v>0</v>
      </c>
      <c r="BM12" s="83">
        <f t="shared" si="18"/>
        <v>0</v>
      </c>
      <c r="BN12" s="83"/>
      <c r="BO12" s="83"/>
      <c r="BP12" s="83">
        <f t="shared" si="19"/>
        <v>0</v>
      </c>
      <c r="BQ12" s="83">
        <f t="shared" si="3"/>
        <v>0</v>
      </c>
      <c r="BR12" s="83">
        <f t="shared" si="3"/>
        <v>0</v>
      </c>
      <c r="BS12" s="83">
        <f t="shared" si="3"/>
        <v>0</v>
      </c>
      <c r="BT12" s="83">
        <f t="shared" si="20"/>
        <v>0</v>
      </c>
      <c r="BV12" s="80"/>
      <c r="BW12" s="80"/>
      <c r="BX12" s="80">
        <f t="shared" si="21"/>
        <v>0</v>
      </c>
      <c r="BY12" s="80">
        <f t="shared" si="4"/>
        <v>0</v>
      </c>
      <c r="BZ12" s="80">
        <f t="shared" si="4"/>
        <v>0</v>
      </c>
      <c r="CA12" s="80">
        <f t="shared" si="4"/>
        <v>0</v>
      </c>
      <c r="CB12" s="80">
        <f t="shared" si="22"/>
        <v>0</v>
      </c>
      <c r="CC12" s="80"/>
      <c r="CD12" s="80"/>
      <c r="CE12" s="80">
        <f t="shared" si="23"/>
        <v>880</v>
      </c>
      <c r="CF12" s="80">
        <f t="shared" si="5"/>
        <v>0</v>
      </c>
      <c r="CG12" s="80">
        <f t="shared" si="5"/>
        <v>0</v>
      </c>
      <c r="CH12" s="80">
        <f t="shared" si="5"/>
        <v>0</v>
      </c>
      <c r="CI12" s="80">
        <f t="shared" si="24"/>
        <v>880</v>
      </c>
      <c r="CJ12" s="80"/>
      <c r="CK12" s="80"/>
      <c r="CL12" s="80">
        <f t="shared" si="25"/>
        <v>0</v>
      </c>
      <c r="CM12" s="80">
        <f t="shared" si="6"/>
        <v>0</v>
      </c>
      <c r="CN12" s="80">
        <f t="shared" si="6"/>
        <v>0</v>
      </c>
      <c r="CO12" s="80">
        <f t="shared" si="6"/>
        <v>0</v>
      </c>
      <c r="CP12" s="80">
        <f t="shared" si="26"/>
        <v>0</v>
      </c>
      <c r="CQ12" s="80"/>
      <c r="CR12" s="80"/>
      <c r="CS12" s="80">
        <f t="shared" si="27"/>
        <v>0</v>
      </c>
      <c r="CT12" s="80">
        <f t="shared" si="7"/>
        <v>0</v>
      </c>
      <c r="CU12" s="80">
        <f t="shared" si="7"/>
        <v>0</v>
      </c>
      <c r="CV12" s="80">
        <f t="shared" si="7"/>
        <v>0</v>
      </c>
      <c r="CW12" s="80">
        <f t="shared" si="28"/>
        <v>0</v>
      </c>
      <c r="CX12" s="80"/>
      <c r="CY12" s="80"/>
      <c r="CZ12" s="80">
        <f t="shared" si="29"/>
        <v>0</v>
      </c>
      <c r="DA12" s="80">
        <f t="shared" si="8"/>
        <v>0</v>
      </c>
      <c r="DB12" s="80">
        <f t="shared" si="8"/>
        <v>0</v>
      </c>
      <c r="DC12" s="80">
        <f t="shared" si="8"/>
        <v>0</v>
      </c>
      <c r="DD12" s="80">
        <f t="shared" si="30"/>
        <v>0</v>
      </c>
      <c r="DF12" s="81">
        <f t="shared" si="31"/>
        <v>88</v>
      </c>
      <c r="DG12" s="81">
        <f t="shared" si="32"/>
        <v>-88</v>
      </c>
      <c r="DH12" s="81">
        <f t="shared" si="33"/>
        <v>0</v>
      </c>
      <c r="DI12" s="81">
        <f t="shared" si="34"/>
        <v>0</v>
      </c>
      <c r="DJ12" s="81">
        <f t="shared" si="35"/>
        <v>0</v>
      </c>
      <c r="DK12" s="84">
        <f t="shared" si="9"/>
        <v>0</v>
      </c>
    </row>
    <row r="13" spans="1:115" ht="15.75" thickBot="1">
      <c r="A13" s="76"/>
      <c r="B13" s="31">
        <v>11</v>
      </c>
      <c r="C13" s="82">
        <v>-101</v>
      </c>
      <c r="D13" s="82">
        <v>0</v>
      </c>
      <c r="E13" s="82">
        <v>0</v>
      </c>
      <c r="F13" s="82">
        <v>0</v>
      </c>
      <c r="G13" s="82">
        <v>-101</v>
      </c>
      <c r="H13" s="76"/>
      <c r="I13" s="31">
        <v>11</v>
      </c>
      <c r="J13" s="82">
        <v>101</v>
      </c>
      <c r="K13" s="82">
        <v>0</v>
      </c>
      <c r="L13" s="82">
        <v>0</v>
      </c>
      <c r="M13" s="82">
        <v>0</v>
      </c>
      <c r="N13" s="82">
        <v>101</v>
      </c>
      <c r="O13" s="76"/>
      <c r="P13" s="31">
        <v>11</v>
      </c>
      <c r="Q13" s="82">
        <v>0</v>
      </c>
      <c r="R13" s="82">
        <v>0</v>
      </c>
      <c r="S13" s="82">
        <v>0</v>
      </c>
      <c r="T13" s="82">
        <v>0</v>
      </c>
      <c r="U13" s="82">
        <v>0</v>
      </c>
      <c r="V13" s="76"/>
      <c r="W13" s="31">
        <v>11</v>
      </c>
      <c r="X13" s="82">
        <v>0</v>
      </c>
      <c r="Y13" s="82">
        <v>0</v>
      </c>
      <c r="Z13" s="82">
        <v>0</v>
      </c>
      <c r="AA13" s="82">
        <v>0</v>
      </c>
      <c r="AB13" s="82">
        <v>0</v>
      </c>
      <c r="AC13" s="76"/>
      <c r="AD13" s="31">
        <v>11</v>
      </c>
      <c r="AE13" s="82">
        <v>0</v>
      </c>
      <c r="AF13" s="82">
        <v>0</v>
      </c>
      <c r="AG13" s="82">
        <v>0</v>
      </c>
      <c r="AH13" s="82">
        <v>0</v>
      </c>
      <c r="AI13" s="82">
        <v>0</v>
      </c>
      <c r="AJ13" s="31"/>
      <c r="AK13" s="31">
        <f t="shared" si="10"/>
        <v>10</v>
      </c>
      <c r="AM13" s="83"/>
      <c r="AN13" s="83">
        <f t="shared" si="11"/>
        <v>0</v>
      </c>
      <c r="AO13" s="83">
        <f t="shared" si="11"/>
        <v>0</v>
      </c>
      <c r="AP13" s="83">
        <f t="shared" si="11"/>
        <v>0</v>
      </c>
      <c r="AQ13" s="83">
        <f t="shared" si="11"/>
        <v>0</v>
      </c>
      <c r="AR13" s="83">
        <f t="shared" si="12"/>
        <v>0</v>
      </c>
      <c r="AS13" s="83"/>
      <c r="AT13" s="83"/>
      <c r="AU13" s="83">
        <f t="shared" si="13"/>
        <v>101</v>
      </c>
      <c r="AV13" s="83">
        <f t="shared" si="0"/>
        <v>0</v>
      </c>
      <c r="AW13" s="83">
        <f t="shared" si="0"/>
        <v>0</v>
      </c>
      <c r="AX13" s="83">
        <f t="shared" si="0"/>
        <v>0</v>
      </c>
      <c r="AY13" s="83">
        <f t="shared" si="14"/>
        <v>-101</v>
      </c>
      <c r="AZ13" s="83"/>
      <c r="BA13" s="83"/>
      <c r="BB13" s="83">
        <f t="shared" si="15"/>
        <v>0</v>
      </c>
      <c r="BC13" s="83">
        <f t="shared" si="1"/>
        <v>0</v>
      </c>
      <c r="BD13" s="83">
        <f t="shared" si="1"/>
        <v>0</v>
      </c>
      <c r="BE13" s="83">
        <f t="shared" si="1"/>
        <v>0</v>
      </c>
      <c r="BF13" s="83">
        <f t="shared" si="16"/>
        <v>0</v>
      </c>
      <c r="BG13" s="83"/>
      <c r="BH13" s="83"/>
      <c r="BI13" s="83">
        <f t="shared" si="17"/>
        <v>0</v>
      </c>
      <c r="BJ13" s="83">
        <f t="shared" si="2"/>
        <v>0</v>
      </c>
      <c r="BK13" s="83">
        <f t="shared" si="2"/>
        <v>0</v>
      </c>
      <c r="BL13" s="83">
        <f t="shared" si="2"/>
        <v>0</v>
      </c>
      <c r="BM13" s="83">
        <f t="shared" si="18"/>
        <v>0</v>
      </c>
      <c r="BN13" s="83"/>
      <c r="BO13" s="83"/>
      <c r="BP13" s="83">
        <f t="shared" si="19"/>
        <v>0</v>
      </c>
      <c r="BQ13" s="83">
        <f t="shared" si="3"/>
        <v>0</v>
      </c>
      <c r="BR13" s="83">
        <f t="shared" si="3"/>
        <v>0</v>
      </c>
      <c r="BS13" s="83">
        <f t="shared" si="3"/>
        <v>0</v>
      </c>
      <c r="BT13" s="83">
        <f t="shared" si="20"/>
        <v>0</v>
      </c>
      <c r="BV13" s="80"/>
      <c r="BW13" s="80"/>
      <c r="BX13" s="80">
        <f t="shared" si="21"/>
        <v>0</v>
      </c>
      <c r="BY13" s="80">
        <f t="shared" si="4"/>
        <v>0</v>
      </c>
      <c r="BZ13" s="80">
        <f t="shared" si="4"/>
        <v>0</v>
      </c>
      <c r="CA13" s="80">
        <f t="shared" si="4"/>
        <v>0</v>
      </c>
      <c r="CB13" s="80">
        <f t="shared" si="22"/>
        <v>0</v>
      </c>
      <c r="CC13" s="80"/>
      <c r="CD13" s="80"/>
      <c r="CE13" s="80">
        <f t="shared" si="23"/>
        <v>1010</v>
      </c>
      <c r="CF13" s="80">
        <f t="shared" si="5"/>
        <v>0</v>
      </c>
      <c r="CG13" s="80">
        <f t="shared" si="5"/>
        <v>0</v>
      </c>
      <c r="CH13" s="80">
        <f t="shared" si="5"/>
        <v>0</v>
      </c>
      <c r="CI13" s="80">
        <f t="shared" si="24"/>
        <v>1010</v>
      </c>
      <c r="CJ13" s="80"/>
      <c r="CK13" s="80"/>
      <c r="CL13" s="80">
        <f t="shared" si="25"/>
        <v>0</v>
      </c>
      <c r="CM13" s="80">
        <f t="shared" si="6"/>
        <v>0</v>
      </c>
      <c r="CN13" s="80">
        <f t="shared" si="6"/>
        <v>0</v>
      </c>
      <c r="CO13" s="80">
        <f t="shared" si="6"/>
        <v>0</v>
      </c>
      <c r="CP13" s="80">
        <f t="shared" si="26"/>
        <v>0</v>
      </c>
      <c r="CQ13" s="80"/>
      <c r="CR13" s="80"/>
      <c r="CS13" s="80">
        <f t="shared" si="27"/>
        <v>0</v>
      </c>
      <c r="CT13" s="80">
        <f t="shared" si="7"/>
        <v>0</v>
      </c>
      <c r="CU13" s="80">
        <f t="shared" si="7"/>
        <v>0</v>
      </c>
      <c r="CV13" s="80">
        <f t="shared" si="7"/>
        <v>0</v>
      </c>
      <c r="CW13" s="80">
        <f t="shared" si="28"/>
        <v>0</v>
      </c>
      <c r="CX13" s="80"/>
      <c r="CY13" s="80"/>
      <c r="CZ13" s="80">
        <f t="shared" si="29"/>
        <v>0</v>
      </c>
      <c r="DA13" s="80">
        <f t="shared" si="8"/>
        <v>0</v>
      </c>
      <c r="DB13" s="80">
        <f t="shared" si="8"/>
        <v>0</v>
      </c>
      <c r="DC13" s="80">
        <f t="shared" si="8"/>
        <v>0</v>
      </c>
      <c r="DD13" s="80">
        <f t="shared" si="30"/>
        <v>0</v>
      </c>
      <c r="DF13" s="81">
        <f t="shared" si="31"/>
        <v>101</v>
      </c>
      <c r="DG13" s="81">
        <f t="shared" si="32"/>
        <v>-101</v>
      </c>
      <c r="DH13" s="81">
        <f t="shared" si="33"/>
        <v>0</v>
      </c>
      <c r="DI13" s="81">
        <f t="shared" si="34"/>
        <v>0</v>
      </c>
      <c r="DJ13" s="81">
        <f t="shared" si="35"/>
        <v>0</v>
      </c>
      <c r="DK13" s="84">
        <f t="shared" si="9"/>
        <v>0</v>
      </c>
    </row>
    <row r="14" spans="1:115" ht="15.75" thickBot="1">
      <c r="A14" s="76"/>
      <c r="B14" s="31">
        <v>12</v>
      </c>
      <c r="C14" s="82">
        <v>-63</v>
      </c>
      <c r="D14" s="82">
        <v>0</v>
      </c>
      <c r="E14" s="82">
        <v>0</v>
      </c>
      <c r="F14" s="82">
        <v>0</v>
      </c>
      <c r="G14" s="82">
        <v>-63</v>
      </c>
      <c r="H14" s="76"/>
      <c r="I14" s="31">
        <v>12</v>
      </c>
      <c r="J14" s="82">
        <v>63</v>
      </c>
      <c r="K14" s="82">
        <v>0</v>
      </c>
      <c r="L14" s="82">
        <v>0</v>
      </c>
      <c r="M14" s="82">
        <v>0</v>
      </c>
      <c r="N14" s="82">
        <v>63</v>
      </c>
      <c r="O14" s="76"/>
      <c r="P14" s="31">
        <v>12</v>
      </c>
      <c r="Q14" s="82">
        <v>0</v>
      </c>
      <c r="R14" s="82">
        <v>0</v>
      </c>
      <c r="S14" s="82">
        <v>0</v>
      </c>
      <c r="T14" s="82">
        <v>0</v>
      </c>
      <c r="U14" s="82">
        <v>0</v>
      </c>
      <c r="V14" s="76"/>
      <c r="W14" s="31">
        <v>12</v>
      </c>
      <c r="X14" s="82">
        <v>0</v>
      </c>
      <c r="Y14" s="82">
        <v>0</v>
      </c>
      <c r="Z14" s="82">
        <v>0</v>
      </c>
      <c r="AA14" s="82">
        <v>0</v>
      </c>
      <c r="AB14" s="82">
        <v>0</v>
      </c>
      <c r="AC14" s="76"/>
      <c r="AD14" s="31">
        <v>12</v>
      </c>
      <c r="AE14" s="82">
        <v>0</v>
      </c>
      <c r="AF14" s="82">
        <v>0</v>
      </c>
      <c r="AG14" s="82">
        <v>0</v>
      </c>
      <c r="AH14" s="82">
        <v>0</v>
      </c>
      <c r="AI14" s="82">
        <v>0</v>
      </c>
      <c r="AJ14" s="31"/>
      <c r="AK14" s="31">
        <f t="shared" si="10"/>
        <v>10</v>
      </c>
      <c r="AM14" s="83"/>
      <c r="AN14" s="83">
        <f t="shared" si="11"/>
        <v>0</v>
      </c>
      <c r="AO14" s="83">
        <f t="shared" si="11"/>
        <v>0</v>
      </c>
      <c r="AP14" s="83">
        <f t="shared" si="11"/>
        <v>0</v>
      </c>
      <c r="AQ14" s="83">
        <f t="shared" si="11"/>
        <v>0</v>
      </c>
      <c r="AR14" s="83">
        <f t="shared" si="12"/>
        <v>0</v>
      </c>
      <c r="AS14" s="83"/>
      <c r="AT14" s="83"/>
      <c r="AU14" s="83">
        <f t="shared" si="13"/>
        <v>63</v>
      </c>
      <c r="AV14" s="83">
        <f t="shared" si="0"/>
        <v>0</v>
      </c>
      <c r="AW14" s="83">
        <f t="shared" si="0"/>
        <v>0</v>
      </c>
      <c r="AX14" s="83">
        <f t="shared" si="0"/>
        <v>0</v>
      </c>
      <c r="AY14" s="83">
        <f t="shared" si="14"/>
        <v>-63</v>
      </c>
      <c r="AZ14" s="83"/>
      <c r="BA14" s="83"/>
      <c r="BB14" s="83">
        <f t="shared" si="15"/>
        <v>0</v>
      </c>
      <c r="BC14" s="83">
        <f t="shared" si="1"/>
        <v>0</v>
      </c>
      <c r="BD14" s="83">
        <f t="shared" si="1"/>
        <v>0</v>
      </c>
      <c r="BE14" s="83">
        <f t="shared" si="1"/>
        <v>0</v>
      </c>
      <c r="BF14" s="83">
        <f t="shared" si="16"/>
        <v>0</v>
      </c>
      <c r="BG14" s="83"/>
      <c r="BH14" s="83"/>
      <c r="BI14" s="83">
        <f t="shared" si="17"/>
        <v>0</v>
      </c>
      <c r="BJ14" s="83">
        <f t="shared" si="2"/>
        <v>0</v>
      </c>
      <c r="BK14" s="83">
        <f t="shared" si="2"/>
        <v>0</v>
      </c>
      <c r="BL14" s="83">
        <f t="shared" si="2"/>
        <v>0</v>
      </c>
      <c r="BM14" s="83">
        <f t="shared" si="18"/>
        <v>0</v>
      </c>
      <c r="BN14" s="83"/>
      <c r="BO14" s="83"/>
      <c r="BP14" s="83">
        <f t="shared" si="19"/>
        <v>0</v>
      </c>
      <c r="BQ14" s="83">
        <f t="shared" si="3"/>
        <v>0</v>
      </c>
      <c r="BR14" s="83">
        <f t="shared" si="3"/>
        <v>0</v>
      </c>
      <c r="BS14" s="83">
        <f t="shared" si="3"/>
        <v>0</v>
      </c>
      <c r="BT14" s="83">
        <f t="shared" si="20"/>
        <v>0</v>
      </c>
      <c r="BV14" s="80"/>
      <c r="BW14" s="80"/>
      <c r="BX14" s="80">
        <f t="shared" si="21"/>
        <v>0</v>
      </c>
      <c r="BY14" s="80">
        <f t="shared" si="4"/>
        <v>0</v>
      </c>
      <c r="BZ14" s="80">
        <f t="shared" si="4"/>
        <v>0</v>
      </c>
      <c r="CA14" s="80">
        <f t="shared" si="4"/>
        <v>0</v>
      </c>
      <c r="CB14" s="80">
        <f t="shared" si="22"/>
        <v>0</v>
      </c>
      <c r="CC14" s="80"/>
      <c r="CD14" s="80"/>
      <c r="CE14" s="80">
        <f t="shared" si="23"/>
        <v>630</v>
      </c>
      <c r="CF14" s="80">
        <f t="shared" si="5"/>
        <v>0</v>
      </c>
      <c r="CG14" s="80">
        <f t="shared" si="5"/>
        <v>0</v>
      </c>
      <c r="CH14" s="80">
        <f t="shared" si="5"/>
        <v>0</v>
      </c>
      <c r="CI14" s="80">
        <f t="shared" si="24"/>
        <v>630</v>
      </c>
      <c r="CJ14" s="80"/>
      <c r="CK14" s="80"/>
      <c r="CL14" s="80">
        <f t="shared" si="25"/>
        <v>0</v>
      </c>
      <c r="CM14" s="80">
        <f t="shared" si="6"/>
        <v>0</v>
      </c>
      <c r="CN14" s="80">
        <f t="shared" si="6"/>
        <v>0</v>
      </c>
      <c r="CO14" s="80">
        <f t="shared" si="6"/>
        <v>0</v>
      </c>
      <c r="CP14" s="80">
        <f t="shared" si="26"/>
        <v>0</v>
      </c>
      <c r="CQ14" s="80"/>
      <c r="CR14" s="80"/>
      <c r="CS14" s="80">
        <f t="shared" si="27"/>
        <v>0</v>
      </c>
      <c r="CT14" s="80">
        <f t="shared" si="7"/>
        <v>0</v>
      </c>
      <c r="CU14" s="80">
        <f t="shared" si="7"/>
        <v>0</v>
      </c>
      <c r="CV14" s="80">
        <f t="shared" si="7"/>
        <v>0</v>
      </c>
      <c r="CW14" s="80">
        <f t="shared" si="28"/>
        <v>0</v>
      </c>
      <c r="CX14" s="80"/>
      <c r="CY14" s="80"/>
      <c r="CZ14" s="80">
        <f t="shared" si="29"/>
        <v>0</v>
      </c>
      <c r="DA14" s="80">
        <f t="shared" si="8"/>
        <v>0</v>
      </c>
      <c r="DB14" s="80">
        <f t="shared" si="8"/>
        <v>0</v>
      </c>
      <c r="DC14" s="80">
        <f t="shared" si="8"/>
        <v>0</v>
      </c>
      <c r="DD14" s="80">
        <f t="shared" si="30"/>
        <v>0</v>
      </c>
      <c r="DF14" s="81">
        <f t="shared" si="31"/>
        <v>63</v>
      </c>
      <c r="DG14" s="81">
        <f t="shared" si="32"/>
        <v>-63</v>
      </c>
      <c r="DH14" s="81">
        <f t="shared" si="33"/>
        <v>0</v>
      </c>
      <c r="DI14" s="81">
        <f t="shared" si="34"/>
        <v>0</v>
      </c>
      <c r="DJ14" s="81">
        <f t="shared" si="35"/>
        <v>0</v>
      </c>
      <c r="DK14" s="84">
        <f t="shared" si="9"/>
        <v>0</v>
      </c>
    </row>
    <row r="15" spans="1:115" ht="15.75" thickBot="1">
      <c r="A15" s="76"/>
      <c r="B15" s="31">
        <v>13</v>
      </c>
      <c r="C15" s="82">
        <v>-44</v>
      </c>
      <c r="D15" s="82">
        <v>0</v>
      </c>
      <c r="E15" s="82">
        <v>0</v>
      </c>
      <c r="F15" s="82">
        <v>0</v>
      </c>
      <c r="G15" s="82">
        <v>-44</v>
      </c>
      <c r="H15" s="76"/>
      <c r="I15" s="31">
        <v>13</v>
      </c>
      <c r="J15" s="82">
        <v>44</v>
      </c>
      <c r="K15" s="82">
        <v>0</v>
      </c>
      <c r="L15" s="82">
        <v>0</v>
      </c>
      <c r="M15" s="82">
        <v>0</v>
      </c>
      <c r="N15" s="82">
        <v>44</v>
      </c>
      <c r="O15" s="76"/>
      <c r="P15" s="31">
        <v>13</v>
      </c>
      <c r="Q15" s="82">
        <v>0</v>
      </c>
      <c r="R15" s="82">
        <v>0</v>
      </c>
      <c r="S15" s="82">
        <v>0</v>
      </c>
      <c r="T15" s="82">
        <v>0</v>
      </c>
      <c r="U15" s="82">
        <v>0</v>
      </c>
      <c r="V15" s="76"/>
      <c r="W15" s="31">
        <v>13</v>
      </c>
      <c r="X15" s="82">
        <v>0</v>
      </c>
      <c r="Y15" s="82">
        <v>0</v>
      </c>
      <c r="Z15" s="82">
        <v>0</v>
      </c>
      <c r="AA15" s="82">
        <v>0</v>
      </c>
      <c r="AB15" s="82">
        <v>0</v>
      </c>
      <c r="AC15" s="76"/>
      <c r="AD15" s="31">
        <v>13</v>
      </c>
      <c r="AE15" s="82">
        <v>0</v>
      </c>
      <c r="AF15" s="82">
        <v>0</v>
      </c>
      <c r="AG15" s="82">
        <v>0</v>
      </c>
      <c r="AH15" s="82">
        <v>0</v>
      </c>
      <c r="AI15" s="82">
        <v>0</v>
      </c>
      <c r="AJ15" s="31"/>
      <c r="AK15" s="31">
        <f t="shared" si="10"/>
        <v>10</v>
      </c>
      <c r="AM15" s="83"/>
      <c r="AN15" s="83">
        <f t="shared" si="11"/>
        <v>0</v>
      </c>
      <c r="AO15" s="83">
        <f t="shared" si="11"/>
        <v>0</v>
      </c>
      <c r="AP15" s="83">
        <f t="shared" si="11"/>
        <v>0</v>
      </c>
      <c r="AQ15" s="83">
        <f t="shared" si="11"/>
        <v>0</v>
      </c>
      <c r="AR15" s="83">
        <f t="shared" si="12"/>
        <v>0</v>
      </c>
      <c r="AS15" s="83"/>
      <c r="AT15" s="83"/>
      <c r="AU15" s="83">
        <f t="shared" si="13"/>
        <v>44</v>
      </c>
      <c r="AV15" s="83">
        <f t="shared" si="0"/>
        <v>0</v>
      </c>
      <c r="AW15" s="83">
        <f t="shared" si="0"/>
        <v>0</v>
      </c>
      <c r="AX15" s="83">
        <f t="shared" si="0"/>
        <v>0</v>
      </c>
      <c r="AY15" s="83">
        <f t="shared" si="14"/>
        <v>-44</v>
      </c>
      <c r="AZ15" s="83"/>
      <c r="BA15" s="83"/>
      <c r="BB15" s="83">
        <f t="shared" si="15"/>
        <v>0</v>
      </c>
      <c r="BC15" s="83">
        <f t="shared" si="1"/>
        <v>0</v>
      </c>
      <c r="BD15" s="83">
        <f t="shared" si="1"/>
        <v>0</v>
      </c>
      <c r="BE15" s="83">
        <f t="shared" si="1"/>
        <v>0</v>
      </c>
      <c r="BF15" s="83">
        <f t="shared" si="16"/>
        <v>0</v>
      </c>
      <c r="BG15" s="83"/>
      <c r="BH15" s="83"/>
      <c r="BI15" s="83">
        <f t="shared" si="17"/>
        <v>0</v>
      </c>
      <c r="BJ15" s="83">
        <f t="shared" si="2"/>
        <v>0</v>
      </c>
      <c r="BK15" s="83">
        <f t="shared" si="2"/>
        <v>0</v>
      </c>
      <c r="BL15" s="83">
        <f t="shared" si="2"/>
        <v>0</v>
      </c>
      <c r="BM15" s="83">
        <f t="shared" si="18"/>
        <v>0</v>
      </c>
      <c r="BN15" s="83"/>
      <c r="BO15" s="83"/>
      <c r="BP15" s="83">
        <f t="shared" si="19"/>
        <v>0</v>
      </c>
      <c r="BQ15" s="83">
        <f t="shared" si="3"/>
        <v>0</v>
      </c>
      <c r="BR15" s="83">
        <f t="shared" si="3"/>
        <v>0</v>
      </c>
      <c r="BS15" s="83">
        <f t="shared" si="3"/>
        <v>0</v>
      </c>
      <c r="BT15" s="83">
        <f t="shared" si="20"/>
        <v>0</v>
      </c>
      <c r="BV15" s="80"/>
      <c r="BW15" s="80"/>
      <c r="BX15" s="80">
        <f t="shared" si="21"/>
        <v>0</v>
      </c>
      <c r="BY15" s="80">
        <f t="shared" si="4"/>
        <v>0</v>
      </c>
      <c r="BZ15" s="80">
        <f t="shared" si="4"/>
        <v>0</v>
      </c>
      <c r="CA15" s="80">
        <f t="shared" si="4"/>
        <v>0</v>
      </c>
      <c r="CB15" s="80">
        <f t="shared" si="22"/>
        <v>0</v>
      </c>
      <c r="CC15" s="80"/>
      <c r="CD15" s="80"/>
      <c r="CE15" s="80">
        <f t="shared" si="23"/>
        <v>440</v>
      </c>
      <c r="CF15" s="80">
        <f t="shared" si="5"/>
        <v>0</v>
      </c>
      <c r="CG15" s="80">
        <f t="shared" si="5"/>
        <v>0</v>
      </c>
      <c r="CH15" s="80">
        <f t="shared" si="5"/>
        <v>0</v>
      </c>
      <c r="CI15" s="80">
        <f t="shared" si="24"/>
        <v>440</v>
      </c>
      <c r="CJ15" s="80"/>
      <c r="CK15" s="80"/>
      <c r="CL15" s="80">
        <f t="shared" si="25"/>
        <v>0</v>
      </c>
      <c r="CM15" s="80">
        <f t="shared" si="6"/>
        <v>0</v>
      </c>
      <c r="CN15" s="80">
        <f t="shared" si="6"/>
        <v>0</v>
      </c>
      <c r="CO15" s="80">
        <f t="shared" si="6"/>
        <v>0</v>
      </c>
      <c r="CP15" s="80">
        <f t="shared" si="26"/>
        <v>0</v>
      </c>
      <c r="CQ15" s="80"/>
      <c r="CR15" s="80"/>
      <c r="CS15" s="80">
        <f t="shared" si="27"/>
        <v>0</v>
      </c>
      <c r="CT15" s="80">
        <f t="shared" si="7"/>
        <v>0</v>
      </c>
      <c r="CU15" s="80">
        <f t="shared" si="7"/>
        <v>0</v>
      </c>
      <c r="CV15" s="80">
        <f t="shared" si="7"/>
        <v>0</v>
      </c>
      <c r="CW15" s="80">
        <f t="shared" si="28"/>
        <v>0</v>
      </c>
      <c r="CX15" s="80"/>
      <c r="CY15" s="80"/>
      <c r="CZ15" s="80">
        <f t="shared" si="29"/>
        <v>0</v>
      </c>
      <c r="DA15" s="80">
        <f t="shared" si="8"/>
        <v>0</v>
      </c>
      <c r="DB15" s="80">
        <f t="shared" si="8"/>
        <v>0</v>
      </c>
      <c r="DC15" s="80">
        <f t="shared" si="8"/>
        <v>0</v>
      </c>
      <c r="DD15" s="80">
        <f t="shared" si="30"/>
        <v>0</v>
      </c>
      <c r="DF15" s="81">
        <f t="shared" si="31"/>
        <v>44</v>
      </c>
      <c r="DG15" s="81">
        <f t="shared" si="32"/>
        <v>-44</v>
      </c>
      <c r="DH15" s="81">
        <f t="shared" si="33"/>
        <v>0</v>
      </c>
      <c r="DI15" s="81">
        <f t="shared" si="34"/>
        <v>0</v>
      </c>
      <c r="DJ15" s="81">
        <f t="shared" si="35"/>
        <v>0</v>
      </c>
      <c r="DK15" s="84">
        <f t="shared" si="9"/>
        <v>0</v>
      </c>
    </row>
    <row r="16" spans="1:115" ht="15.75" thickBot="1">
      <c r="A16" s="76"/>
      <c r="B16" s="31">
        <v>14</v>
      </c>
      <c r="C16" s="82">
        <v>-28</v>
      </c>
      <c r="D16" s="82">
        <v>0</v>
      </c>
      <c r="E16" s="82">
        <v>0</v>
      </c>
      <c r="F16" s="82">
        <v>0</v>
      </c>
      <c r="G16" s="82">
        <v>-28</v>
      </c>
      <c r="H16" s="76"/>
      <c r="I16" s="31">
        <v>14</v>
      </c>
      <c r="J16" s="82">
        <v>28</v>
      </c>
      <c r="K16" s="82">
        <v>0</v>
      </c>
      <c r="L16" s="82">
        <v>0</v>
      </c>
      <c r="M16" s="82">
        <v>0</v>
      </c>
      <c r="N16" s="82">
        <v>28</v>
      </c>
      <c r="O16" s="76"/>
      <c r="P16" s="31">
        <v>14</v>
      </c>
      <c r="Q16" s="82">
        <v>0</v>
      </c>
      <c r="R16" s="82">
        <v>0</v>
      </c>
      <c r="S16" s="82">
        <v>0</v>
      </c>
      <c r="T16" s="82">
        <v>0</v>
      </c>
      <c r="U16" s="82">
        <v>0</v>
      </c>
      <c r="V16" s="76"/>
      <c r="W16" s="31">
        <v>14</v>
      </c>
      <c r="X16" s="82">
        <v>0</v>
      </c>
      <c r="Y16" s="82">
        <v>0</v>
      </c>
      <c r="Z16" s="82">
        <v>0</v>
      </c>
      <c r="AA16" s="82">
        <v>0</v>
      </c>
      <c r="AB16" s="82">
        <v>0</v>
      </c>
      <c r="AC16" s="76"/>
      <c r="AD16" s="31">
        <v>14</v>
      </c>
      <c r="AE16" s="82">
        <v>0</v>
      </c>
      <c r="AF16" s="82">
        <v>0</v>
      </c>
      <c r="AG16" s="82">
        <v>0</v>
      </c>
      <c r="AH16" s="82">
        <v>0</v>
      </c>
      <c r="AI16" s="82">
        <v>0</v>
      </c>
      <c r="AJ16" s="31"/>
      <c r="AK16" s="31">
        <f t="shared" si="10"/>
        <v>10</v>
      </c>
      <c r="AM16" s="83"/>
      <c r="AN16" s="83">
        <f t="shared" si="11"/>
        <v>0</v>
      </c>
      <c r="AO16" s="83">
        <f t="shared" si="11"/>
        <v>0</v>
      </c>
      <c r="AP16" s="83">
        <f t="shared" si="11"/>
        <v>0</v>
      </c>
      <c r="AQ16" s="83">
        <f t="shared" si="11"/>
        <v>0</v>
      </c>
      <c r="AR16" s="83">
        <f t="shared" si="12"/>
        <v>0</v>
      </c>
      <c r="AS16" s="83"/>
      <c r="AT16" s="83"/>
      <c r="AU16" s="83">
        <f t="shared" si="13"/>
        <v>28</v>
      </c>
      <c r="AV16" s="83">
        <f t="shared" si="0"/>
        <v>0</v>
      </c>
      <c r="AW16" s="83">
        <f t="shared" si="0"/>
        <v>0</v>
      </c>
      <c r="AX16" s="83">
        <f t="shared" si="0"/>
        <v>0</v>
      </c>
      <c r="AY16" s="83">
        <f t="shared" si="14"/>
        <v>-28</v>
      </c>
      <c r="AZ16" s="83"/>
      <c r="BA16" s="83"/>
      <c r="BB16" s="83">
        <f t="shared" si="15"/>
        <v>0</v>
      </c>
      <c r="BC16" s="83">
        <f t="shared" si="1"/>
        <v>0</v>
      </c>
      <c r="BD16" s="83">
        <f t="shared" si="1"/>
        <v>0</v>
      </c>
      <c r="BE16" s="83">
        <f t="shared" si="1"/>
        <v>0</v>
      </c>
      <c r="BF16" s="83">
        <f t="shared" si="16"/>
        <v>0</v>
      </c>
      <c r="BG16" s="83"/>
      <c r="BH16" s="83"/>
      <c r="BI16" s="83">
        <f t="shared" si="17"/>
        <v>0</v>
      </c>
      <c r="BJ16" s="83">
        <f t="shared" si="2"/>
        <v>0</v>
      </c>
      <c r="BK16" s="83">
        <f t="shared" si="2"/>
        <v>0</v>
      </c>
      <c r="BL16" s="83">
        <f t="shared" si="2"/>
        <v>0</v>
      </c>
      <c r="BM16" s="83">
        <f t="shared" si="18"/>
        <v>0</v>
      </c>
      <c r="BN16" s="83"/>
      <c r="BO16" s="83"/>
      <c r="BP16" s="83">
        <f t="shared" si="19"/>
        <v>0</v>
      </c>
      <c r="BQ16" s="83">
        <f t="shared" si="3"/>
        <v>0</v>
      </c>
      <c r="BR16" s="83">
        <f t="shared" si="3"/>
        <v>0</v>
      </c>
      <c r="BS16" s="83">
        <f t="shared" si="3"/>
        <v>0</v>
      </c>
      <c r="BT16" s="83">
        <f t="shared" si="20"/>
        <v>0</v>
      </c>
      <c r="BV16" s="80"/>
      <c r="BW16" s="80"/>
      <c r="BX16" s="80">
        <f t="shared" si="21"/>
        <v>0</v>
      </c>
      <c r="BY16" s="80">
        <f t="shared" si="4"/>
        <v>0</v>
      </c>
      <c r="BZ16" s="80">
        <f t="shared" si="4"/>
        <v>0</v>
      </c>
      <c r="CA16" s="80">
        <f t="shared" si="4"/>
        <v>0</v>
      </c>
      <c r="CB16" s="80">
        <f t="shared" si="22"/>
        <v>0</v>
      </c>
      <c r="CC16" s="80"/>
      <c r="CD16" s="80"/>
      <c r="CE16" s="80">
        <f t="shared" si="23"/>
        <v>280</v>
      </c>
      <c r="CF16" s="80">
        <f t="shared" si="5"/>
        <v>0</v>
      </c>
      <c r="CG16" s="80">
        <f t="shared" si="5"/>
        <v>0</v>
      </c>
      <c r="CH16" s="80">
        <f t="shared" si="5"/>
        <v>0</v>
      </c>
      <c r="CI16" s="80">
        <f t="shared" si="24"/>
        <v>280</v>
      </c>
      <c r="CJ16" s="80"/>
      <c r="CK16" s="80"/>
      <c r="CL16" s="80">
        <f t="shared" si="25"/>
        <v>0</v>
      </c>
      <c r="CM16" s="80">
        <f t="shared" si="6"/>
        <v>0</v>
      </c>
      <c r="CN16" s="80">
        <f t="shared" si="6"/>
        <v>0</v>
      </c>
      <c r="CO16" s="80">
        <f t="shared" si="6"/>
        <v>0</v>
      </c>
      <c r="CP16" s="80">
        <f t="shared" si="26"/>
        <v>0</v>
      </c>
      <c r="CQ16" s="80"/>
      <c r="CR16" s="80"/>
      <c r="CS16" s="80">
        <f t="shared" si="27"/>
        <v>0</v>
      </c>
      <c r="CT16" s="80">
        <f t="shared" si="7"/>
        <v>0</v>
      </c>
      <c r="CU16" s="80">
        <f t="shared" si="7"/>
        <v>0</v>
      </c>
      <c r="CV16" s="80">
        <f t="shared" si="7"/>
        <v>0</v>
      </c>
      <c r="CW16" s="80">
        <f t="shared" si="28"/>
        <v>0</v>
      </c>
      <c r="CX16" s="80"/>
      <c r="CY16" s="80"/>
      <c r="CZ16" s="80">
        <f t="shared" si="29"/>
        <v>0</v>
      </c>
      <c r="DA16" s="80">
        <f t="shared" si="8"/>
        <v>0</v>
      </c>
      <c r="DB16" s="80">
        <f t="shared" si="8"/>
        <v>0</v>
      </c>
      <c r="DC16" s="80">
        <f t="shared" si="8"/>
        <v>0</v>
      </c>
      <c r="DD16" s="80">
        <f t="shared" si="30"/>
        <v>0</v>
      </c>
      <c r="DF16" s="81">
        <f t="shared" si="31"/>
        <v>28</v>
      </c>
      <c r="DG16" s="81">
        <f t="shared" si="32"/>
        <v>-28</v>
      </c>
      <c r="DH16" s="81">
        <f t="shared" si="33"/>
        <v>0</v>
      </c>
      <c r="DI16" s="81">
        <f t="shared" si="34"/>
        <v>0</v>
      </c>
      <c r="DJ16" s="81">
        <f t="shared" si="35"/>
        <v>0</v>
      </c>
      <c r="DK16" s="84">
        <f t="shared" si="9"/>
        <v>0</v>
      </c>
    </row>
    <row r="17" spans="1:115" ht="15.75" thickBot="1">
      <c r="A17" s="76"/>
      <c r="B17" s="31">
        <v>15</v>
      </c>
      <c r="C17" s="82">
        <v>0</v>
      </c>
      <c r="D17" s="82">
        <v>0</v>
      </c>
      <c r="E17" s="82">
        <v>0</v>
      </c>
      <c r="F17" s="82">
        <v>0</v>
      </c>
      <c r="G17" s="82">
        <v>0</v>
      </c>
      <c r="H17" s="76"/>
      <c r="I17" s="31">
        <v>15</v>
      </c>
      <c r="J17" s="82">
        <v>0</v>
      </c>
      <c r="K17" s="82">
        <v>0</v>
      </c>
      <c r="L17" s="82">
        <v>0</v>
      </c>
      <c r="M17" s="82">
        <v>0</v>
      </c>
      <c r="N17" s="82">
        <v>0</v>
      </c>
      <c r="O17" s="76"/>
      <c r="P17" s="31">
        <v>15</v>
      </c>
      <c r="Q17" s="82">
        <v>0</v>
      </c>
      <c r="R17" s="82">
        <v>0</v>
      </c>
      <c r="S17" s="82">
        <v>0</v>
      </c>
      <c r="T17" s="82">
        <v>0</v>
      </c>
      <c r="U17" s="82">
        <v>0</v>
      </c>
      <c r="V17" s="76"/>
      <c r="W17" s="31">
        <v>15</v>
      </c>
      <c r="X17" s="82">
        <v>0</v>
      </c>
      <c r="Y17" s="82">
        <v>0</v>
      </c>
      <c r="Z17" s="82">
        <v>0</v>
      </c>
      <c r="AA17" s="82">
        <v>0</v>
      </c>
      <c r="AB17" s="82">
        <v>0</v>
      </c>
      <c r="AC17" s="76"/>
      <c r="AD17" s="31">
        <v>15</v>
      </c>
      <c r="AE17" s="82">
        <v>0</v>
      </c>
      <c r="AF17" s="82">
        <v>0</v>
      </c>
      <c r="AG17" s="82">
        <v>0</v>
      </c>
      <c r="AH17" s="82">
        <v>0</v>
      </c>
      <c r="AI17" s="82">
        <v>0</v>
      </c>
      <c r="AJ17" s="31"/>
      <c r="AK17" s="31">
        <f t="shared" si="10"/>
        <v>10</v>
      </c>
      <c r="AM17" s="83"/>
      <c r="AN17" s="83">
        <f t="shared" si="11"/>
        <v>0</v>
      </c>
      <c r="AO17" s="83">
        <f t="shared" si="11"/>
        <v>0</v>
      </c>
      <c r="AP17" s="83">
        <f t="shared" si="11"/>
        <v>0</v>
      </c>
      <c r="AQ17" s="83">
        <f t="shared" si="11"/>
        <v>0</v>
      </c>
      <c r="AR17" s="83">
        <f t="shared" si="12"/>
        <v>0</v>
      </c>
      <c r="AS17" s="83"/>
      <c r="AT17" s="83"/>
      <c r="AU17" s="83">
        <f t="shared" si="13"/>
        <v>0</v>
      </c>
      <c r="AV17" s="83">
        <f t="shared" si="0"/>
        <v>0</v>
      </c>
      <c r="AW17" s="83">
        <f t="shared" si="0"/>
        <v>0</v>
      </c>
      <c r="AX17" s="83">
        <f t="shared" si="0"/>
        <v>0</v>
      </c>
      <c r="AY17" s="83">
        <f t="shared" si="14"/>
        <v>0</v>
      </c>
      <c r="AZ17" s="83"/>
      <c r="BA17" s="83"/>
      <c r="BB17" s="83">
        <f t="shared" si="15"/>
        <v>0</v>
      </c>
      <c r="BC17" s="83">
        <f t="shared" si="1"/>
        <v>0</v>
      </c>
      <c r="BD17" s="83">
        <f t="shared" si="1"/>
        <v>0</v>
      </c>
      <c r="BE17" s="83">
        <f t="shared" si="1"/>
        <v>0</v>
      </c>
      <c r="BF17" s="83">
        <f t="shared" si="16"/>
        <v>0</v>
      </c>
      <c r="BG17" s="83"/>
      <c r="BH17" s="83"/>
      <c r="BI17" s="83">
        <f t="shared" si="17"/>
        <v>0</v>
      </c>
      <c r="BJ17" s="83">
        <f t="shared" si="2"/>
        <v>0</v>
      </c>
      <c r="BK17" s="83">
        <f t="shared" si="2"/>
        <v>0</v>
      </c>
      <c r="BL17" s="83">
        <f t="shared" si="2"/>
        <v>0</v>
      </c>
      <c r="BM17" s="83">
        <f t="shared" si="18"/>
        <v>0</v>
      </c>
      <c r="BN17" s="83"/>
      <c r="BO17" s="83"/>
      <c r="BP17" s="83">
        <f t="shared" si="19"/>
        <v>0</v>
      </c>
      <c r="BQ17" s="83">
        <f t="shared" si="3"/>
        <v>0</v>
      </c>
      <c r="BR17" s="83">
        <f t="shared" si="3"/>
        <v>0</v>
      </c>
      <c r="BS17" s="83">
        <f t="shared" si="3"/>
        <v>0</v>
      </c>
      <c r="BT17" s="83">
        <f t="shared" si="20"/>
        <v>0</v>
      </c>
      <c r="BV17" s="80"/>
      <c r="BW17" s="80"/>
      <c r="BX17" s="80">
        <f t="shared" si="21"/>
        <v>0</v>
      </c>
      <c r="BY17" s="80">
        <f t="shared" si="4"/>
        <v>0</v>
      </c>
      <c r="BZ17" s="80">
        <f t="shared" si="4"/>
        <v>0</v>
      </c>
      <c r="CA17" s="80">
        <f t="shared" si="4"/>
        <v>0</v>
      </c>
      <c r="CB17" s="80">
        <f t="shared" si="22"/>
        <v>0</v>
      </c>
      <c r="CC17" s="80"/>
      <c r="CD17" s="80"/>
      <c r="CE17" s="80">
        <f t="shared" si="23"/>
        <v>0</v>
      </c>
      <c r="CF17" s="80">
        <f t="shared" si="5"/>
        <v>0</v>
      </c>
      <c r="CG17" s="80">
        <f t="shared" si="5"/>
        <v>0</v>
      </c>
      <c r="CH17" s="80">
        <f t="shared" si="5"/>
        <v>0</v>
      </c>
      <c r="CI17" s="80">
        <f t="shared" si="24"/>
        <v>0</v>
      </c>
      <c r="CJ17" s="80"/>
      <c r="CK17" s="80"/>
      <c r="CL17" s="80">
        <f t="shared" si="25"/>
        <v>0</v>
      </c>
      <c r="CM17" s="80">
        <f t="shared" si="6"/>
        <v>0</v>
      </c>
      <c r="CN17" s="80">
        <f t="shared" si="6"/>
        <v>0</v>
      </c>
      <c r="CO17" s="80">
        <f t="shared" si="6"/>
        <v>0</v>
      </c>
      <c r="CP17" s="80">
        <f t="shared" si="26"/>
        <v>0</v>
      </c>
      <c r="CQ17" s="80"/>
      <c r="CR17" s="80"/>
      <c r="CS17" s="80">
        <f t="shared" si="27"/>
        <v>0</v>
      </c>
      <c r="CT17" s="80">
        <f t="shared" si="7"/>
        <v>0</v>
      </c>
      <c r="CU17" s="80">
        <f t="shared" si="7"/>
        <v>0</v>
      </c>
      <c r="CV17" s="80">
        <f t="shared" si="7"/>
        <v>0</v>
      </c>
      <c r="CW17" s="80">
        <f t="shared" si="28"/>
        <v>0</v>
      </c>
      <c r="CX17" s="80"/>
      <c r="CY17" s="80"/>
      <c r="CZ17" s="80">
        <f t="shared" si="29"/>
        <v>0</v>
      </c>
      <c r="DA17" s="80">
        <f t="shared" si="8"/>
        <v>0</v>
      </c>
      <c r="DB17" s="80">
        <f t="shared" si="8"/>
        <v>0</v>
      </c>
      <c r="DC17" s="80">
        <f t="shared" si="8"/>
        <v>0</v>
      </c>
      <c r="DD17" s="80">
        <f t="shared" si="30"/>
        <v>0</v>
      </c>
      <c r="DF17" s="81">
        <f t="shared" si="31"/>
        <v>0</v>
      </c>
      <c r="DG17" s="81">
        <f t="shared" si="32"/>
        <v>0</v>
      </c>
      <c r="DH17" s="81">
        <f t="shared" si="33"/>
        <v>0</v>
      </c>
      <c r="DI17" s="81">
        <f t="shared" si="34"/>
        <v>0</v>
      </c>
      <c r="DJ17" s="81">
        <f t="shared" si="35"/>
        <v>0</v>
      </c>
      <c r="DK17" s="84">
        <f t="shared" si="9"/>
        <v>0</v>
      </c>
    </row>
    <row r="18" spans="1:115" ht="15.75" thickBot="1">
      <c r="A18" s="76"/>
      <c r="B18" s="31">
        <v>16</v>
      </c>
      <c r="C18" s="82">
        <v>-12</v>
      </c>
      <c r="D18" s="82">
        <v>0</v>
      </c>
      <c r="E18" s="82">
        <v>0</v>
      </c>
      <c r="F18" s="82">
        <v>0</v>
      </c>
      <c r="G18" s="82">
        <v>-12</v>
      </c>
      <c r="H18" s="76"/>
      <c r="I18" s="31">
        <v>16</v>
      </c>
      <c r="J18" s="82">
        <v>12</v>
      </c>
      <c r="K18" s="82">
        <v>0</v>
      </c>
      <c r="L18" s="82">
        <v>0</v>
      </c>
      <c r="M18" s="82">
        <v>0</v>
      </c>
      <c r="N18" s="82">
        <v>12</v>
      </c>
      <c r="O18" s="76"/>
      <c r="P18" s="31">
        <v>16</v>
      </c>
      <c r="Q18" s="82">
        <v>0</v>
      </c>
      <c r="R18" s="82">
        <v>0</v>
      </c>
      <c r="S18" s="82">
        <v>0</v>
      </c>
      <c r="T18" s="82">
        <v>0</v>
      </c>
      <c r="U18" s="82">
        <v>0</v>
      </c>
      <c r="V18" s="76"/>
      <c r="W18" s="31">
        <v>16</v>
      </c>
      <c r="X18" s="82">
        <v>0</v>
      </c>
      <c r="Y18" s="82">
        <v>0</v>
      </c>
      <c r="Z18" s="82">
        <v>0</v>
      </c>
      <c r="AA18" s="82">
        <v>0</v>
      </c>
      <c r="AB18" s="82">
        <v>0</v>
      </c>
      <c r="AC18" s="76"/>
      <c r="AD18" s="31">
        <v>16</v>
      </c>
      <c r="AE18" s="82">
        <v>0</v>
      </c>
      <c r="AF18" s="82">
        <v>0</v>
      </c>
      <c r="AG18" s="82">
        <v>0</v>
      </c>
      <c r="AH18" s="82">
        <v>0</v>
      </c>
      <c r="AI18" s="82">
        <v>0</v>
      </c>
      <c r="AJ18" s="31"/>
      <c r="AK18" s="31">
        <f t="shared" si="10"/>
        <v>10</v>
      </c>
      <c r="AM18" s="83"/>
      <c r="AN18" s="83">
        <f t="shared" si="11"/>
        <v>0</v>
      </c>
      <c r="AO18" s="83">
        <f t="shared" si="11"/>
        <v>0</v>
      </c>
      <c r="AP18" s="83">
        <f t="shared" si="11"/>
        <v>0</v>
      </c>
      <c r="AQ18" s="83">
        <f t="shared" si="11"/>
        <v>0</v>
      </c>
      <c r="AR18" s="83">
        <f t="shared" si="12"/>
        <v>0</v>
      </c>
      <c r="AS18" s="83"/>
      <c r="AT18" s="83"/>
      <c r="AU18" s="83">
        <f t="shared" si="13"/>
        <v>12</v>
      </c>
      <c r="AV18" s="83">
        <f t="shared" si="0"/>
        <v>0</v>
      </c>
      <c r="AW18" s="83">
        <f t="shared" si="0"/>
        <v>0</v>
      </c>
      <c r="AX18" s="83">
        <f t="shared" si="0"/>
        <v>0</v>
      </c>
      <c r="AY18" s="83">
        <f t="shared" si="14"/>
        <v>-12</v>
      </c>
      <c r="AZ18" s="83"/>
      <c r="BA18" s="83"/>
      <c r="BB18" s="83">
        <f t="shared" si="15"/>
        <v>0</v>
      </c>
      <c r="BC18" s="83">
        <f t="shared" si="1"/>
        <v>0</v>
      </c>
      <c r="BD18" s="83">
        <f t="shared" si="1"/>
        <v>0</v>
      </c>
      <c r="BE18" s="83">
        <f t="shared" si="1"/>
        <v>0</v>
      </c>
      <c r="BF18" s="83">
        <f t="shared" si="16"/>
        <v>0</v>
      </c>
      <c r="BG18" s="83"/>
      <c r="BH18" s="83"/>
      <c r="BI18" s="83">
        <f t="shared" si="17"/>
        <v>0</v>
      </c>
      <c r="BJ18" s="83">
        <f t="shared" si="2"/>
        <v>0</v>
      </c>
      <c r="BK18" s="83">
        <f t="shared" si="2"/>
        <v>0</v>
      </c>
      <c r="BL18" s="83">
        <f t="shared" si="2"/>
        <v>0</v>
      </c>
      <c r="BM18" s="83">
        <f t="shared" si="18"/>
        <v>0</v>
      </c>
      <c r="BN18" s="83"/>
      <c r="BO18" s="83"/>
      <c r="BP18" s="83">
        <f t="shared" si="19"/>
        <v>0</v>
      </c>
      <c r="BQ18" s="83">
        <f t="shared" si="3"/>
        <v>0</v>
      </c>
      <c r="BR18" s="83">
        <f t="shared" si="3"/>
        <v>0</v>
      </c>
      <c r="BS18" s="83">
        <f t="shared" si="3"/>
        <v>0</v>
      </c>
      <c r="BT18" s="83">
        <f t="shared" si="20"/>
        <v>0</v>
      </c>
      <c r="BV18" s="80"/>
      <c r="BW18" s="80"/>
      <c r="BX18" s="80">
        <f t="shared" si="21"/>
        <v>0</v>
      </c>
      <c r="BY18" s="80">
        <f t="shared" si="4"/>
        <v>0</v>
      </c>
      <c r="BZ18" s="80">
        <f t="shared" si="4"/>
        <v>0</v>
      </c>
      <c r="CA18" s="80">
        <f t="shared" si="4"/>
        <v>0</v>
      </c>
      <c r="CB18" s="80">
        <f t="shared" si="22"/>
        <v>0</v>
      </c>
      <c r="CC18" s="80"/>
      <c r="CD18" s="80"/>
      <c r="CE18" s="80">
        <f t="shared" si="23"/>
        <v>120</v>
      </c>
      <c r="CF18" s="80">
        <f t="shared" si="5"/>
        <v>0</v>
      </c>
      <c r="CG18" s="80">
        <f t="shared" si="5"/>
        <v>0</v>
      </c>
      <c r="CH18" s="80">
        <f t="shared" si="5"/>
        <v>0</v>
      </c>
      <c r="CI18" s="80">
        <f t="shared" si="24"/>
        <v>120</v>
      </c>
      <c r="CJ18" s="80"/>
      <c r="CK18" s="80"/>
      <c r="CL18" s="80">
        <f t="shared" si="25"/>
        <v>0</v>
      </c>
      <c r="CM18" s="80">
        <f t="shared" si="6"/>
        <v>0</v>
      </c>
      <c r="CN18" s="80">
        <f t="shared" si="6"/>
        <v>0</v>
      </c>
      <c r="CO18" s="80">
        <f t="shared" si="6"/>
        <v>0</v>
      </c>
      <c r="CP18" s="80">
        <f t="shared" si="26"/>
        <v>0</v>
      </c>
      <c r="CQ18" s="80"/>
      <c r="CR18" s="80"/>
      <c r="CS18" s="80">
        <f t="shared" si="27"/>
        <v>0</v>
      </c>
      <c r="CT18" s="80">
        <f t="shared" si="7"/>
        <v>0</v>
      </c>
      <c r="CU18" s="80">
        <f t="shared" si="7"/>
        <v>0</v>
      </c>
      <c r="CV18" s="80">
        <f t="shared" si="7"/>
        <v>0</v>
      </c>
      <c r="CW18" s="80">
        <f t="shared" si="28"/>
        <v>0</v>
      </c>
      <c r="CX18" s="80"/>
      <c r="CY18" s="80"/>
      <c r="CZ18" s="80">
        <f t="shared" si="29"/>
        <v>0</v>
      </c>
      <c r="DA18" s="80">
        <f t="shared" si="8"/>
        <v>0</v>
      </c>
      <c r="DB18" s="80">
        <f t="shared" si="8"/>
        <v>0</v>
      </c>
      <c r="DC18" s="80">
        <f t="shared" si="8"/>
        <v>0</v>
      </c>
      <c r="DD18" s="80">
        <f t="shared" si="30"/>
        <v>0</v>
      </c>
      <c r="DF18" s="81">
        <f t="shared" si="31"/>
        <v>12</v>
      </c>
      <c r="DG18" s="81">
        <f t="shared" si="32"/>
        <v>-12</v>
      </c>
      <c r="DH18" s="81">
        <f t="shared" si="33"/>
        <v>0</v>
      </c>
      <c r="DI18" s="81">
        <f t="shared" si="34"/>
        <v>0</v>
      </c>
      <c r="DJ18" s="81">
        <f t="shared" si="35"/>
        <v>0</v>
      </c>
      <c r="DK18" s="84">
        <f t="shared" si="9"/>
        <v>0</v>
      </c>
    </row>
    <row r="19" spans="1:115" ht="15.75" thickBot="1">
      <c r="A19" s="76"/>
      <c r="B19" s="31">
        <v>17</v>
      </c>
      <c r="C19" s="82">
        <v>-24</v>
      </c>
      <c r="D19" s="82">
        <v>0</v>
      </c>
      <c r="E19" s="82">
        <v>0</v>
      </c>
      <c r="F19" s="82">
        <v>0</v>
      </c>
      <c r="G19" s="82">
        <v>-24</v>
      </c>
      <c r="H19" s="76"/>
      <c r="I19" s="31">
        <v>17</v>
      </c>
      <c r="J19" s="82">
        <v>24</v>
      </c>
      <c r="K19" s="82">
        <v>0</v>
      </c>
      <c r="L19" s="82">
        <v>0</v>
      </c>
      <c r="M19" s="82">
        <v>0</v>
      </c>
      <c r="N19" s="82">
        <v>24</v>
      </c>
      <c r="O19" s="76"/>
      <c r="P19" s="31">
        <v>17</v>
      </c>
      <c r="Q19" s="82">
        <v>0</v>
      </c>
      <c r="R19" s="82">
        <v>0</v>
      </c>
      <c r="S19" s="82">
        <v>0</v>
      </c>
      <c r="T19" s="82">
        <v>0</v>
      </c>
      <c r="U19" s="82">
        <v>0</v>
      </c>
      <c r="V19" s="76"/>
      <c r="W19" s="31">
        <v>17</v>
      </c>
      <c r="X19" s="82">
        <v>0</v>
      </c>
      <c r="Y19" s="82">
        <v>0</v>
      </c>
      <c r="Z19" s="82">
        <v>0</v>
      </c>
      <c r="AA19" s="82">
        <v>0</v>
      </c>
      <c r="AB19" s="82">
        <v>0</v>
      </c>
      <c r="AC19" s="76"/>
      <c r="AD19" s="31">
        <v>17</v>
      </c>
      <c r="AE19" s="82">
        <v>0</v>
      </c>
      <c r="AF19" s="82">
        <v>0</v>
      </c>
      <c r="AG19" s="82">
        <v>0</v>
      </c>
      <c r="AH19" s="82">
        <v>0</v>
      </c>
      <c r="AI19" s="82">
        <v>0</v>
      </c>
      <c r="AJ19" s="31"/>
      <c r="AK19" s="31">
        <f t="shared" si="10"/>
        <v>10</v>
      </c>
      <c r="AM19" s="83"/>
      <c r="AN19" s="83">
        <f t="shared" si="11"/>
        <v>0</v>
      </c>
      <c r="AO19" s="83">
        <f t="shared" si="11"/>
        <v>0</v>
      </c>
      <c r="AP19" s="83">
        <f t="shared" si="11"/>
        <v>0</v>
      </c>
      <c r="AQ19" s="83">
        <f t="shared" si="11"/>
        <v>0</v>
      </c>
      <c r="AR19" s="83">
        <f t="shared" si="12"/>
        <v>0</v>
      </c>
      <c r="AS19" s="83"/>
      <c r="AT19" s="83"/>
      <c r="AU19" s="83">
        <f t="shared" si="13"/>
        <v>24</v>
      </c>
      <c r="AV19" s="83">
        <f t="shared" si="13"/>
        <v>0</v>
      </c>
      <c r="AW19" s="83">
        <f t="shared" si="13"/>
        <v>0</v>
      </c>
      <c r="AX19" s="83">
        <f t="shared" si="13"/>
        <v>0</v>
      </c>
      <c r="AY19" s="83">
        <f t="shared" si="14"/>
        <v>-24</v>
      </c>
      <c r="AZ19" s="83"/>
      <c r="BA19" s="83"/>
      <c r="BB19" s="83">
        <f t="shared" si="15"/>
        <v>0</v>
      </c>
      <c r="BC19" s="83">
        <f t="shared" si="1"/>
        <v>0</v>
      </c>
      <c r="BD19" s="83">
        <f t="shared" si="1"/>
        <v>0</v>
      </c>
      <c r="BE19" s="83">
        <f t="shared" si="1"/>
        <v>0</v>
      </c>
      <c r="BF19" s="83">
        <f t="shared" si="16"/>
        <v>0</v>
      </c>
      <c r="BG19" s="83"/>
      <c r="BH19" s="83"/>
      <c r="BI19" s="83">
        <f t="shared" si="17"/>
        <v>0</v>
      </c>
      <c r="BJ19" s="83">
        <f t="shared" si="2"/>
        <v>0</v>
      </c>
      <c r="BK19" s="83">
        <f t="shared" si="2"/>
        <v>0</v>
      </c>
      <c r="BL19" s="83">
        <f t="shared" si="2"/>
        <v>0</v>
      </c>
      <c r="BM19" s="83">
        <f t="shared" si="18"/>
        <v>0</v>
      </c>
      <c r="BN19" s="83"/>
      <c r="BO19" s="83"/>
      <c r="BP19" s="83">
        <f t="shared" si="19"/>
        <v>0</v>
      </c>
      <c r="BQ19" s="83">
        <f t="shared" si="3"/>
        <v>0</v>
      </c>
      <c r="BR19" s="83">
        <f t="shared" si="3"/>
        <v>0</v>
      </c>
      <c r="BS19" s="83">
        <f t="shared" si="3"/>
        <v>0</v>
      </c>
      <c r="BT19" s="83">
        <f t="shared" si="20"/>
        <v>0</v>
      </c>
      <c r="BV19" s="80"/>
      <c r="BW19" s="80"/>
      <c r="BX19" s="80">
        <f t="shared" si="21"/>
        <v>0</v>
      </c>
      <c r="BY19" s="80">
        <f t="shared" si="21"/>
        <v>0</v>
      </c>
      <c r="BZ19" s="80">
        <f t="shared" si="21"/>
        <v>0</v>
      </c>
      <c r="CA19" s="80">
        <f t="shared" si="21"/>
        <v>0</v>
      </c>
      <c r="CB19" s="80">
        <f t="shared" si="22"/>
        <v>0</v>
      </c>
      <c r="CC19" s="80"/>
      <c r="CD19" s="80"/>
      <c r="CE19" s="80">
        <f t="shared" si="23"/>
        <v>240</v>
      </c>
      <c r="CF19" s="80">
        <f t="shared" si="5"/>
        <v>0</v>
      </c>
      <c r="CG19" s="80">
        <f t="shared" si="5"/>
        <v>0</v>
      </c>
      <c r="CH19" s="80">
        <f t="shared" si="5"/>
        <v>0</v>
      </c>
      <c r="CI19" s="80">
        <f t="shared" si="24"/>
        <v>240</v>
      </c>
      <c r="CJ19" s="80"/>
      <c r="CK19" s="80"/>
      <c r="CL19" s="80">
        <f t="shared" si="25"/>
        <v>0</v>
      </c>
      <c r="CM19" s="80">
        <f t="shared" si="6"/>
        <v>0</v>
      </c>
      <c r="CN19" s="80">
        <f t="shared" si="6"/>
        <v>0</v>
      </c>
      <c r="CO19" s="80">
        <f t="shared" si="6"/>
        <v>0</v>
      </c>
      <c r="CP19" s="80">
        <f t="shared" si="26"/>
        <v>0</v>
      </c>
      <c r="CQ19" s="80"/>
      <c r="CR19" s="80"/>
      <c r="CS19" s="80">
        <f t="shared" si="27"/>
        <v>0</v>
      </c>
      <c r="CT19" s="80">
        <f t="shared" si="7"/>
        <v>0</v>
      </c>
      <c r="CU19" s="80">
        <f t="shared" si="7"/>
        <v>0</v>
      </c>
      <c r="CV19" s="80">
        <f t="shared" si="7"/>
        <v>0</v>
      </c>
      <c r="CW19" s="80">
        <f t="shared" si="28"/>
        <v>0</v>
      </c>
      <c r="CX19" s="80"/>
      <c r="CY19" s="80"/>
      <c r="CZ19" s="80">
        <f t="shared" si="29"/>
        <v>0</v>
      </c>
      <c r="DA19" s="80">
        <f t="shared" si="8"/>
        <v>0</v>
      </c>
      <c r="DB19" s="80">
        <f t="shared" si="8"/>
        <v>0</v>
      </c>
      <c r="DC19" s="80">
        <f t="shared" si="8"/>
        <v>0</v>
      </c>
      <c r="DD19" s="80">
        <f t="shared" si="30"/>
        <v>0</v>
      </c>
      <c r="DF19" s="81">
        <f t="shared" si="31"/>
        <v>24</v>
      </c>
      <c r="DG19" s="81">
        <f t="shared" si="32"/>
        <v>-24</v>
      </c>
      <c r="DH19" s="81">
        <f t="shared" si="33"/>
        <v>0</v>
      </c>
      <c r="DI19" s="81">
        <f t="shared" si="34"/>
        <v>0</v>
      </c>
      <c r="DJ19" s="81">
        <f t="shared" si="35"/>
        <v>0</v>
      </c>
      <c r="DK19" s="84">
        <f t="shared" si="9"/>
        <v>0</v>
      </c>
    </row>
    <row r="20" spans="1:115" ht="15.75" thickBot="1">
      <c r="A20" s="76"/>
      <c r="B20" s="31">
        <v>18</v>
      </c>
      <c r="C20" s="82">
        <v>-24</v>
      </c>
      <c r="D20" s="82">
        <v>0</v>
      </c>
      <c r="E20" s="82">
        <v>0</v>
      </c>
      <c r="F20" s="82">
        <v>0</v>
      </c>
      <c r="G20" s="82">
        <v>-24</v>
      </c>
      <c r="H20" s="76"/>
      <c r="I20" s="31">
        <v>18</v>
      </c>
      <c r="J20" s="82">
        <v>24</v>
      </c>
      <c r="K20" s="82">
        <v>0</v>
      </c>
      <c r="L20" s="82">
        <v>0</v>
      </c>
      <c r="M20" s="82">
        <v>0</v>
      </c>
      <c r="N20" s="82">
        <v>24</v>
      </c>
      <c r="O20" s="76"/>
      <c r="P20" s="31">
        <v>18</v>
      </c>
      <c r="Q20" s="82">
        <v>0</v>
      </c>
      <c r="R20" s="82">
        <v>0</v>
      </c>
      <c r="S20" s="82">
        <v>0</v>
      </c>
      <c r="T20" s="82">
        <v>0</v>
      </c>
      <c r="U20" s="82">
        <v>0</v>
      </c>
      <c r="V20" s="76"/>
      <c r="W20" s="31">
        <v>18</v>
      </c>
      <c r="X20" s="82">
        <v>0</v>
      </c>
      <c r="Y20" s="82">
        <v>0</v>
      </c>
      <c r="Z20" s="82">
        <v>0</v>
      </c>
      <c r="AA20" s="82">
        <v>0</v>
      </c>
      <c r="AB20" s="82">
        <v>0</v>
      </c>
      <c r="AC20" s="76"/>
      <c r="AD20" s="31">
        <v>18</v>
      </c>
      <c r="AE20" s="82">
        <v>0</v>
      </c>
      <c r="AF20" s="82">
        <v>0</v>
      </c>
      <c r="AG20" s="82">
        <v>0</v>
      </c>
      <c r="AH20" s="82">
        <v>0</v>
      </c>
      <c r="AI20" s="82">
        <v>0</v>
      </c>
      <c r="AJ20" s="31"/>
      <c r="AK20" s="31">
        <f t="shared" si="10"/>
        <v>10</v>
      </c>
      <c r="AM20" s="83"/>
      <c r="AN20" s="83">
        <f t="shared" si="11"/>
        <v>0</v>
      </c>
      <c r="AO20" s="83">
        <f t="shared" si="11"/>
        <v>0</v>
      </c>
      <c r="AP20" s="83">
        <f t="shared" si="11"/>
        <v>0</v>
      </c>
      <c r="AQ20" s="83">
        <f t="shared" si="11"/>
        <v>0</v>
      </c>
      <c r="AR20" s="83">
        <f t="shared" si="12"/>
        <v>0</v>
      </c>
      <c r="AS20" s="83"/>
      <c r="AT20" s="83"/>
      <c r="AU20" s="83">
        <f t="shared" si="13"/>
        <v>24</v>
      </c>
      <c r="AV20" s="83">
        <f t="shared" si="13"/>
        <v>0</v>
      </c>
      <c r="AW20" s="83">
        <f t="shared" si="13"/>
        <v>0</v>
      </c>
      <c r="AX20" s="83">
        <f t="shared" si="13"/>
        <v>0</v>
      </c>
      <c r="AY20" s="83">
        <f t="shared" si="14"/>
        <v>-24</v>
      </c>
      <c r="AZ20" s="83"/>
      <c r="BA20" s="83"/>
      <c r="BB20" s="83">
        <f t="shared" si="15"/>
        <v>0</v>
      </c>
      <c r="BC20" s="83">
        <f t="shared" si="1"/>
        <v>0</v>
      </c>
      <c r="BD20" s="83">
        <f t="shared" si="1"/>
        <v>0</v>
      </c>
      <c r="BE20" s="83">
        <f t="shared" si="1"/>
        <v>0</v>
      </c>
      <c r="BF20" s="83">
        <f t="shared" si="16"/>
        <v>0</v>
      </c>
      <c r="BG20" s="83"/>
      <c r="BH20" s="83"/>
      <c r="BI20" s="83">
        <f t="shared" si="17"/>
        <v>0</v>
      </c>
      <c r="BJ20" s="83">
        <f t="shared" si="2"/>
        <v>0</v>
      </c>
      <c r="BK20" s="83">
        <f t="shared" si="2"/>
        <v>0</v>
      </c>
      <c r="BL20" s="83">
        <f t="shared" si="2"/>
        <v>0</v>
      </c>
      <c r="BM20" s="83">
        <f t="shared" si="18"/>
        <v>0</v>
      </c>
      <c r="BN20" s="83"/>
      <c r="BO20" s="83"/>
      <c r="BP20" s="83">
        <f t="shared" si="19"/>
        <v>0</v>
      </c>
      <c r="BQ20" s="83">
        <f t="shared" si="3"/>
        <v>0</v>
      </c>
      <c r="BR20" s="83">
        <f t="shared" si="3"/>
        <v>0</v>
      </c>
      <c r="BS20" s="83">
        <f t="shared" si="3"/>
        <v>0</v>
      </c>
      <c r="BT20" s="83">
        <f t="shared" si="20"/>
        <v>0</v>
      </c>
      <c r="BV20" s="80"/>
      <c r="BW20" s="80"/>
      <c r="BX20" s="80">
        <f t="shared" si="21"/>
        <v>0</v>
      </c>
      <c r="BY20" s="80">
        <f t="shared" si="21"/>
        <v>0</v>
      </c>
      <c r="BZ20" s="80">
        <f t="shared" si="21"/>
        <v>0</v>
      </c>
      <c r="CA20" s="80">
        <f t="shared" si="21"/>
        <v>0</v>
      </c>
      <c r="CB20" s="80">
        <f t="shared" si="22"/>
        <v>0</v>
      </c>
      <c r="CC20" s="80"/>
      <c r="CD20" s="80"/>
      <c r="CE20" s="80">
        <f t="shared" si="23"/>
        <v>240</v>
      </c>
      <c r="CF20" s="80">
        <f t="shared" si="5"/>
        <v>0</v>
      </c>
      <c r="CG20" s="80">
        <f t="shared" si="5"/>
        <v>0</v>
      </c>
      <c r="CH20" s="80">
        <f t="shared" si="5"/>
        <v>0</v>
      </c>
      <c r="CI20" s="80">
        <f t="shared" si="24"/>
        <v>240</v>
      </c>
      <c r="CJ20" s="80"/>
      <c r="CK20" s="80"/>
      <c r="CL20" s="80">
        <f t="shared" si="25"/>
        <v>0</v>
      </c>
      <c r="CM20" s="80">
        <f t="shared" si="6"/>
        <v>0</v>
      </c>
      <c r="CN20" s="80">
        <f t="shared" si="6"/>
        <v>0</v>
      </c>
      <c r="CO20" s="80">
        <f t="shared" si="6"/>
        <v>0</v>
      </c>
      <c r="CP20" s="80">
        <f t="shared" si="26"/>
        <v>0</v>
      </c>
      <c r="CQ20" s="80"/>
      <c r="CR20" s="80"/>
      <c r="CS20" s="80">
        <f t="shared" si="27"/>
        <v>0</v>
      </c>
      <c r="CT20" s="80">
        <f t="shared" si="7"/>
        <v>0</v>
      </c>
      <c r="CU20" s="80">
        <f t="shared" si="7"/>
        <v>0</v>
      </c>
      <c r="CV20" s="80">
        <f t="shared" si="7"/>
        <v>0</v>
      </c>
      <c r="CW20" s="80">
        <f t="shared" si="28"/>
        <v>0</v>
      </c>
      <c r="CX20" s="80"/>
      <c r="CY20" s="80"/>
      <c r="CZ20" s="80">
        <f t="shared" si="29"/>
        <v>0</v>
      </c>
      <c r="DA20" s="80">
        <f t="shared" si="8"/>
        <v>0</v>
      </c>
      <c r="DB20" s="80">
        <f t="shared" si="8"/>
        <v>0</v>
      </c>
      <c r="DC20" s="80">
        <f t="shared" si="8"/>
        <v>0</v>
      </c>
      <c r="DD20" s="80">
        <f t="shared" si="30"/>
        <v>0</v>
      </c>
      <c r="DF20" s="81">
        <f t="shared" si="31"/>
        <v>24</v>
      </c>
      <c r="DG20" s="81">
        <f t="shared" si="32"/>
        <v>-24</v>
      </c>
      <c r="DH20" s="81">
        <f t="shared" si="33"/>
        <v>0</v>
      </c>
      <c r="DI20" s="81">
        <f t="shared" si="34"/>
        <v>0</v>
      </c>
      <c r="DJ20" s="81">
        <f t="shared" si="35"/>
        <v>0</v>
      </c>
      <c r="DK20" s="84">
        <f t="shared" si="9"/>
        <v>0</v>
      </c>
    </row>
    <row r="21" spans="1:115" ht="15.75" thickBot="1">
      <c r="A21" s="76"/>
      <c r="B21" s="31">
        <v>19</v>
      </c>
      <c r="C21" s="82">
        <v>-21</v>
      </c>
      <c r="D21" s="82">
        <v>0</v>
      </c>
      <c r="E21" s="82">
        <v>0</v>
      </c>
      <c r="F21" s="82">
        <v>0</v>
      </c>
      <c r="G21" s="82">
        <v>-21</v>
      </c>
      <c r="H21" s="76"/>
      <c r="I21" s="31">
        <v>19</v>
      </c>
      <c r="J21" s="82">
        <v>21</v>
      </c>
      <c r="K21" s="82">
        <v>0</v>
      </c>
      <c r="L21" s="82">
        <v>0</v>
      </c>
      <c r="M21" s="82">
        <v>0</v>
      </c>
      <c r="N21" s="82">
        <v>21</v>
      </c>
      <c r="O21" s="76"/>
      <c r="P21" s="31">
        <v>19</v>
      </c>
      <c r="Q21" s="82">
        <v>0</v>
      </c>
      <c r="R21" s="82">
        <v>0</v>
      </c>
      <c r="S21" s="82">
        <v>0</v>
      </c>
      <c r="T21" s="82">
        <v>0</v>
      </c>
      <c r="U21" s="82">
        <v>0</v>
      </c>
      <c r="V21" s="76"/>
      <c r="W21" s="31">
        <v>19</v>
      </c>
      <c r="X21" s="82">
        <v>0</v>
      </c>
      <c r="Y21" s="82">
        <v>0</v>
      </c>
      <c r="Z21" s="82">
        <v>0</v>
      </c>
      <c r="AA21" s="82">
        <v>0</v>
      </c>
      <c r="AB21" s="82">
        <v>0</v>
      </c>
      <c r="AC21" s="76"/>
      <c r="AD21" s="31">
        <v>19</v>
      </c>
      <c r="AE21" s="82">
        <v>0</v>
      </c>
      <c r="AF21" s="82">
        <v>0</v>
      </c>
      <c r="AG21" s="82">
        <v>0</v>
      </c>
      <c r="AH21" s="82">
        <v>0</v>
      </c>
      <c r="AI21" s="82">
        <v>0</v>
      </c>
      <c r="AJ21" s="31"/>
      <c r="AK21" s="31">
        <f t="shared" si="10"/>
        <v>10</v>
      </c>
      <c r="AM21" s="83"/>
      <c r="AN21" s="83">
        <f t="shared" si="11"/>
        <v>0</v>
      </c>
      <c r="AO21" s="83">
        <f t="shared" si="11"/>
        <v>0</v>
      </c>
      <c r="AP21" s="83">
        <f t="shared" si="11"/>
        <v>0</v>
      </c>
      <c r="AQ21" s="83">
        <f t="shared" si="11"/>
        <v>0</v>
      </c>
      <c r="AR21" s="83">
        <f t="shared" si="12"/>
        <v>0</v>
      </c>
      <c r="AS21" s="83"/>
      <c r="AT21" s="83"/>
      <c r="AU21" s="83">
        <f t="shared" si="13"/>
        <v>21</v>
      </c>
      <c r="AV21" s="83">
        <f t="shared" si="13"/>
        <v>0</v>
      </c>
      <c r="AW21" s="83">
        <f t="shared" si="13"/>
        <v>0</v>
      </c>
      <c r="AX21" s="83">
        <f t="shared" si="13"/>
        <v>0</v>
      </c>
      <c r="AY21" s="83">
        <f t="shared" si="14"/>
        <v>-21</v>
      </c>
      <c r="AZ21" s="83"/>
      <c r="BA21" s="83"/>
      <c r="BB21" s="83">
        <f t="shared" si="15"/>
        <v>0</v>
      </c>
      <c r="BC21" s="83">
        <f t="shared" si="1"/>
        <v>0</v>
      </c>
      <c r="BD21" s="83">
        <f t="shared" si="1"/>
        <v>0</v>
      </c>
      <c r="BE21" s="83">
        <f t="shared" si="1"/>
        <v>0</v>
      </c>
      <c r="BF21" s="83">
        <f t="shared" si="16"/>
        <v>0</v>
      </c>
      <c r="BG21" s="83"/>
      <c r="BH21" s="83"/>
      <c r="BI21" s="83">
        <f t="shared" si="17"/>
        <v>0</v>
      </c>
      <c r="BJ21" s="83">
        <f t="shared" si="2"/>
        <v>0</v>
      </c>
      <c r="BK21" s="83">
        <f t="shared" si="2"/>
        <v>0</v>
      </c>
      <c r="BL21" s="83">
        <f t="shared" si="2"/>
        <v>0</v>
      </c>
      <c r="BM21" s="83">
        <f t="shared" si="18"/>
        <v>0</v>
      </c>
      <c r="BN21" s="83"/>
      <c r="BO21" s="83"/>
      <c r="BP21" s="83">
        <f t="shared" si="19"/>
        <v>0</v>
      </c>
      <c r="BQ21" s="83">
        <f t="shared" si="3"/>
        <v>0</v>
      </c>
      <c r="BR21" s="83">
        <f t="shared" si="3"/>
        <v>0</v>
      </c>
      <c r="BS21" s="83">
        <f t="shared" si="3"/>
        <v>0</v>
      </c>
      <c r="BT21" s="83">
        <f t="shared" si="20"/>
        <v>0</v>
      </c>
      <c r="BV21" s="80"/>
      <c r="BW21" s="80"/>
      <c r="BX21" s="80">
        <f t="shared" si="21"/>
        <v>0</v>
      </c>
      <c r="BY21" s="80">
        <f t="shared" si="21"/>
        <v>0</v>
      </c>
      <c r="BZ21" s="80">
        <f t="shared" si="21"/>
        <v>0</v>
      </c>
      <c r="CA21" s="80">
        <f t="shared" si="21"/>
        <v>0</v>
      </c>
      <c r="CB21" s="80">
        <f t="shared" si="22"/>
        <v>0</v>
      </c>
      <c r="CC21" s="80"/>
      <c r="CD21" s="80"/>
      <c r="CE21" s="80">
        <f t="shared" si="23"/>
        <v>210</v>
      </c>
      <c r="CF21" s="80">
        <f t="shared" si="5"/>
        <v>0</v>
      </c>
      <c r="CG21" s="80">
        <f t="shared" si="5"/>
        <v>0</v>
      </c>
      <c r="CH21" s="80">
        <f t="shared" si="5"/>
        <v>0</v>
      </c>
      <c r="CI21" s="80">
        <f t="shared" si="24"/>
        <v>210</v>
      </c>
      <c r="CJ21" s="80"/>
      <c r="CK21" s="80"/>
      <c r="CL21" s="80">
        <f t="shared" si="25"/>
        <v>0</v>
      </c>
      <c r="CM21" s="80">
        <f t="shared" si="6"/>
        <v>0</v>
      </c>
      <c r="CN21" s="80">
        <f t="shared" si="6"/>
        <v>0</v>
      </c>
      <c r="CO21" s="80">
        <f t="shared" si="6"/>
        <v>0</v>
      </c>
      <c r="CP21" s="80">
        <f t="shared" si="26"/>
        <v>0</v>
      </c>
      <c r="CQ21" s="80"/>
      <c r="CR21" s="80"/>
      <c r="CS21" s="80">
        <f t="shared" si="27"/>
        <v>0</v>
      </c>
      <c r="CT21" s="80">
        <f t="shared" si="7"/>
        <v>0</v>
      </c>
      <c r="CU21" s="80">
        <f t="shared" si="7"/>
        <v>0</v>
      </c>
      <c r="CV21" s="80">
        <f t="shared" si="7"/>
        <v>0</v>
      </c>
      <c r="CW21" s="80">
        <f t="shared" si="28"/>
        <v>0</v>
      </c>
      <c r="CX21" s="80"/>
      <c r="CY21" s="80"/>
      <c r="CZ21" s="80">
        <f t="shared" si="29"/>
        <v>0</v>
      </c>
      <c r="DA21" s="80">
        <f t="shared" si="8"/>
        <v>0</v>
      </c>
      <c r="DB21" s="80">
        <f t="shared" si="8"/>
        <v>0</v>
      </c>
      <c r="DC21" s="80">
        <f t="shared" si="8"/>
        <v>0</v>
      </c>
      <c r="DD21" s="80">
        <f t="shared" si="30"/>
        <v>0</v>
      </c>
      <c r="DF21" s="81">
        <f t="shared" si="31"/>
        <v>21</v>
      </c>
      <c r="DG21" s="81">
        <f t="shared" si="32"/>
        <v>-21</v>
      </c>
      <c r="DH21" s="81">
        <f t="shared" si="33"/>
        <v>0</v>
      </c>
      <c r="DI21" s="81">
        <f t="shared" si="34"/>
        <v>0</v>
      </c>
      <c r="DJ21" s="81">
        <f t="shared" si="35"/>
        <v>0</v>
      </c>
      <c r="DK21" s="84">
        <f t="shared" si="9"/>
        <v>0</v>
      </c>
    </row>
    <row r="22" spans="1:115" ht="15.75" thickBot="1">
      <c r="A22" s="76"/>
      <c r="B22" s="31">
        <v>20</v>
      </c>
      <c r="C22" s="82">
        <v>-22</v>
      </c>
      <c r="D22" s="82">
        <v>0</v>
      </c>
      <c r="E22" s="82">
        <v>0</v>
      </c>
      <c r="F22" s="82">
        <v>0</v>
      </c>
      <c r="G22" s="82">
        <v>-22</v>
      </c>
      <c r="H22" s="76"/>
      <c r="I22" s="31">
        <v>20</v>
      </c>
      <c r="J22" s="82">
        <v>22</v>
      </c>
      <c r="K22" s="82">
        <v>0</v>
      </c>
      <c r="L22" s="82">
        <v>0</v>
      </c>
      <c r="M22" s="82">
        <v>0</v>
      </c>
      <c r="N22" s="82">
        <v>22</v>
      </c>
      <c r="O22" s="76"/>
      <c r="P22" s="31">
        <v>20</v>
      </c>
      <c r="Q22" s="82">
        <v>0</v>
      </c>
      <c r="R22" s="82">
        <v>0</v>
      </c>
      <c r="S22" s="82">
        <v>0</v>
      </c>
      <c r="T22" s="82">
        <v>0</v>
      </c>
      <c r="U22" s="82">
        <v>0</v>
      </c>
      <c r="V22" s="76"/>
      <c r="W22" s="31">
        <v>20</v>
      </c>
      <c r="X22" s="82">
        <v>0</v>
      </c>
      <c r="Y22" s="82">
        <v>0</v>
      </c>
      <c r="Z22" s="82">
        <v>0</v>
      </c>
      <c r="AA22" s="82">
        <v>0</v>
      </c>
      <c r="AB22" s="82">
        <v>0</v>
      </c>
      <c r="AC22" s="76"/>
      <c r="AD22" s="31">
        <v>20</v>
      </c>
      <c r="AE22" s="82">
        <v>0</v>
      </c>
      <c r="AF22" s="82">
        <v>0</v>
      </c>
      <c r="AG22" s="82">
        <v>0</v>
      </c>
      <c r="AH22" s="82">
        <v>0</v>
      </c>
      <c r="AI22" s="82">
        <v>0</v>
      </c>
      <c r="AJ22" s="31"/>
      <c r="AK22" s="31">
        <f t="shared" si="10"/>
        <v>10</v>
      </c>
      <c r="AM22" s="83"/>
      <c r="AN22" s="83">
        <f t="shared" si="11"/>
        <v>0</v>
      </c>
      <c r="AO22" s="83">
        <f t="shared" si="11"/>
        <v>0</v>
      </c>
      <c r="AP22" s="83">
        <f t="shared" si="11"/>
        <v>0</v>
      </c>
      <c r="AQ22" s="83">
        <f t="shared" si="11"/>
        <v>0</v>
      </c>
      <c r="AR22" s="83">
        <f t="shared" si="12"/>
        <v>0</v>
      </c>
      <c r="AS22" s="83"/>
      <c r="AT22" s="83"/>
      <c r="AU22" s="83">
        <f t="shared" si="13"/>
        <v>22</v>
      </c>
      <c r="AV22" s="83">
        <f t="shared" si="13"/>
        <v>0</v>
      </c>
      <c r="AW22" s="83">
        <f t="shared" si="13"/>
        <v>0</v>
      </c>
      <c r="AX22" s="83">
        <f t="shared" si="13"/>
        <v>0</v>
      </c>
      <c r="AY22" s="83">
        <f t="shared" si="14"/>
        <v>-22</v>
      </c>
      <c r="AZ22" s="83"/>
      <c r="BA22" s="83"/>
      <c r="BB22" s="83">
        <f t="shared" si="15"/>
        <v>0</v>
      </c>
      <c r="BC22" s="83">
        <f t="shared" si="1"/>
        <v>0</v>
      </c>
      <c r="BD22" s="83">
        <f t="shared" si="1"/>
        <v>0</v>
      </c>
      <c r="BE22" s="83">
        <f t="shared" si="1"/>
        <v>0</v>
      </c>
      <c r="BF22" s="83">
        <f t="shared" si="16"/>
        <v>0</v>
      </c>
      <c r="BG22" s="83"/>
      <c r="BH22" s="83"/>
      <c r="BI22" s="83">
        <f t="shared" si="17"/>
        <v>0</v>
      </c>
      <c r="BJ22" s="83">
        <f t="shared" si="2"/>
        <v>0</v>
      </c>
      <c r="BK22" s="83">
        <f t="shared" si="2"/>
        <v>0</v>
      </c>
      <c r="BL22" s="83">
        <f t="shared" si="2"/>
        <v>0</v>
      </c>
      <c r="BM22" s="83">
        <f t="shared" si="18"/>
        <v>0</v>
      </c>
      <c r="BN22" s="83"/>
      <c r="BO22" s="83"/>
      <c r="BP22" s="83">
        <f t="shared" si="19"/>
        <v>0</v>
      </c>
      <c r="BQ22" s="83">
        <f t="shared" si="3"/>
        <v>0</v>
      </c>
      <c r="BR22" s="83">
        <f t="shared" si="3"/>
        <v>0</v>
      </c>
      <c r="BS22" s="83">
        <f t="shared" si="3"/>
        <v>0</v>
      </c>
      <c r="BT22" s="83">
        <f t="shared" si="20"/>
        <v>0</v>
      </c>
      <c r="BV22" s="80"/>
      <c r="BW22" s="80"/>
      <c r="BX22" s="80">
        <f t="shared" si="21"/>
        <v>0</v>
      </c>
      <c r="BY22" s="80">
        <f t="shared" si="21"/>
        <v>0</v>
      </c>
      <c r="BZ22" s="80">
        <f t="shared" si="21"/>
        <v>0</v>
      </c>
      <c r="CA22" s="80">
        <f t="shared" si="21"/>
        <v>0</v>
      </c>
      <c r="CB22" s="80">
        <f t="shared" si="22"/>
        <v>0</v>
      </c>
      <c r="CC22" s="80"/>
      <c r="CD22" s="80"/>
      <c r="CE22" s="80">
        <f t="shared" si="23"/>
        <v>220</v>
      </c>
      <c r="CF22" s="80">
        <f t="shared" si="5"/>
        <v>0</v>
      </c>
      <c r="CG22" s="80">
        <f t="shared" si="5"/>
        <v>0</v>
      </c>
      <c r="CH22" s="80">
        <f t="shared" si="5"/>
        <v>0</v>
      </c>
      <c r="CI22" s="80">
        <f t="shared" si="24"/>
        <v>220</v>
      </c>
      <c r="CJ22" s="80"/>
      <c r="CK22" s="80"/>
      <c r="CL22" s="80">
        <f t="shared" si="25"/>
        <v>0</v>
      </c>
      <c r="CM22" s="80">
        <f t="shared" si="6"/>
        <v>0</v>
      </c>
      <c r="CN22" s="80">
        <f t="shared" si="6"/>
        <v>0</v>
      </c>
      <c r="CO22" s="80">
        <f t="shared" si="6"/>
        <v>0</v>
      </c>
      <c r="CP22" s="80">
        <f t="shared" si="26"/>
        <v>0</v>
      </c>
      <c r="CQ22" s="80"/>
      <c r="CR22" s="80"/>
      <c r="CS22" s="80">
        <f t="shared" si="27"/>
        <v>0</v>
      </c>
      <c r="CT22" s="80">
        <f t="shared" si="7"/>
        <v>0</v>
      </c>
      <c r="CU22" s="80">
        <f t="shared" si="7"/>
        <v>0</v>
      </c>
      <c r="CV22" s="80">
        <f t="shared" si="7"/>
        <v>0</v>
      </c>
      <c r="CW22" s="80">
        <f t="shared" si="28"/>
        <v>0</v>
      </c>
      <c r="CX22" s="80"/>
      <c r="CY22" s="80"/>
      <c r="CZ22" s="80">
        <f t="shared" si="29"/>
        <v>0</v>
      </c>
      <c r="DA22" s="80">
        <f t="shared" si="8"/>
        <v>0</v>
      </c>
      <c r="DB22" s="80">
        <f t="shared" si="8"/>
        <v>0</v>
      </c>
      <c r="DC22" s="80">
        <f t="shared" si="8"/>
        <v>0</v>
      </c>
      <c r="DD22" s="80">
        <f t="shared" si="30"/>
        <v>0</v>
      </c>
      <c r="DF22" s="81">
        <f t="shared" si="31"/>
        <v>22</v>
      </c>
      <c r="DG22" s="81">
        <f t="shared" si="32"/>
        <v>-22</v>
      </c>
      <c r="DH22" s="81">
        <f t="shared" si="33"/>
        <v>0</v>
      </c>
      <c r="DI22" s="81">
        <f t="shared" si="34"/>
        <v>0</v>
      </c>
      <c r="DJ22" s="81">
        <f t="shared" si="35"/>
        <v>0</v>
      </c>
      <c r="DK22" s="84">
        <f t="shared" si="9"/>
        <v>0</v>
      </c>
    </row>
    <row r="23" spans="1:115" ht="15.75" thickBot="1">
      <c r="A23" s="76"/>
      <c r="B23" s="31">
        <v>21</v>
      </c>
      <c r="C23" s="82">
        <v>-23</v>
      </c>
      <c r="D23" s="82">
        <v>0</v>
      </c>
      <c r="E23" s="82">
        <v>0</v>
      </c>
      <c r="F23" s="82">
        <v>0</v>
      </c>
      <c r="G23" s="82">
        <v>-23</v>
      </c>
      <c r="H23" s="76"/>
      <c r="I23" s="31">
        <v>21</v>
      </c>
      <c r="J23" s="82">
        <v>23</v>
      </c>
      <c r="K23" s="82">
        <v>0</v>
      </c>
      <c r="L23" s="82">
        <v>0</v>
      </c>
      <c r="M23" s="82">
        <v>0</v>
      </c>
      <c r="N23" s="82">
        <v>23</v>
      </c>
      <c r="O23" s="76"/>
      <c r="P23" s="31">
        <v>21</v>
      </c>
      <c r="Q23" s="82">
        <v>0</v>
      </c>
      <c r="R23" s="82">
        <v>0</v>
      </c>
      <c r="S23" s="82">
        <v>0</v>
      </c>
      <c r="T23" s="82">
        <v>0</v>
      </c>
      <c r="U23" s="82">
        <v>0</v>
      </c>
      <c r="V23" s="76"/>
      <c r="W23" s="31">
        <v>21</v>
      </c>
      <c r="X23" s="82">
        <v>0</v>
      </c>
      <c r="Y23" s="82">
        <v>0</v>
      </c>
      <c r="Z23" s="82">
        <v>0</v>
      </c>
      <c r="AA23" s="82">
        <v>0</v>
      </c>
      <c r="AB23" s="82">
        <v>0</v>
      </c>
      <c r="AC23" s="76"/>
      <c r="AD23" s="31">
        <v>21</v>
      </c>
      <c r="AE23" s="82">
        <v>0</v>
      </c>
      <c r="AF23" s="82">
        <v>0</v>
      </c>
      <c r="AG23" s="82">
        <v>0</v>
      </c>
      <c r="AH23" s="82">
        <v>0</v>
      </c>
      <c r="AI23" s="82">
        <v>0</v>
      </c>
      <c r="AJ23" s="31"/>
      <c r="AK23" s="31">
        <f t="shared" si="10"/>
        <v>10</v>
      </c>
      <c r="AM23" s="83"/>
      <c r="AN23" s="83">
        <f t="shared" si="11"/>
        <v>0</v>
      </c>
      <c r="AO23" s="83">
        <f t="shared" si="11"/>
        <v>0</v>
      </c>
      <c r="AP23" s="83">
        <f t="shared" si="11"/>
        <v>0</v>
      </c>
      <c r="AQ23" s="83">
        <f t="shared" si="11"/>
        <v>0</v>
      </c>
      <c r="AR23" s="83">
        <f t="shared" si="12"/>
        <v>0</v>
      </c>
      <c r="AS23" s="83"/>
      <c r="AT23" s="83"/>
      <c r="AU23" s="83">
        <f t="shared" si="13"/>
        <v>23</v>
      </c>
      <c r="AV23" s="83">
        <f t="shared" si="13"/>
        <v>0</v>
      </c>
      <c r="AW23" s="83">
        <f t="shared" si="13"/>
        <v>0</v>
      </c>
      <c r="AX23" s="83">
        <f t="shared" si="13"/>
        <v>0</v>
      </c>
      <c r="AY23" s="83">
        <f t="shared" si="14"/>
        <v>-23</v>
      </c>
      <c r="AZ23" s="83"/>
      <c r="BA23" s="83"/>
      <c r="BB23" s="83">
        <f t="shared" si="15"/>
        <v>0</v>
      </c>
      <c r="BC23" s="83">
        <f t="shared" si="1"/>
        <v>0</v>
      </c>
      <c r="BD23" s="83">
        <f t="shared" si="1"/>
        <v>0</v>
      </c>
      <c r="BE23" s="83">
        <f t="shared" si="1"/>
        <v>0</v>
      </c>
      <c r="BF23" s="83">
        <f t="shared" si="16"/>
        <v>0</v>
      </c>
      <c r="BG23" s="83"/>
      <c r="BH23" s="83"/>
      <c r="BI23" s="83">
        <f t="shared" si="17"/>
        <v>0</v>
      </c>
      <c r="BJ23" s="83">
        <f t="shared" si="2"/>
        <v>0</v>
      </c>
      <c r="BK23" s="83">
        <f t="shared" si="2"/>
        <v>0</v>
      </c>
      <c r="BL23" s="83">
        <f t="shared" si="2"/>
        <v>0</v>
      </c>
      <c r="BM23" s="83">
        <f t="shared" si="18"/>
        <v>0</v>
      </c>
      <c r="BN23" s="83"/>
      <c r="BO23" s="83"/>
      <c r="BP23" s="83">
        <f t="shared" si="19"/>
        <v>0</v>
      </c>
      <c r="BQ23" s="83">
        <f t="shared" si="3"/>
        <v>0</v>
      </c>
      <c r="BR23" s="83">
        <f t="shared" si="3"/>
        <v>0</v>
      </c>
      <c r="BS23" s="83">
        <f t="shared" si="3"/>
        <v>0</v>
      </c>
      <c r="BT23" s="83">
        <f t="shared" si="20"/>
        <v>0</v>
      </c>
      <c r="BV23" s="80"/>
      <c r="BW23" s="80"/>
      <c r="BX23" s="80">
        <f t="shared" si="21"/>
        <v>0</v>
      </c>
      <c r="BY23" s="80">
        <f t="shared" si="21"/>
        <v>0</v>
      </c>
      <c r="BZ23" s="80">
        <f t="shared" si="21"/>
        <v>0</v>
      </c>
      <c r="CA23" s="80">
        <f t="shared" si="21"/>
        <v>0</v>
      </c>
      <c r="CB23" s="80">
        <f t="shared" si="22"/>
        <v>0</v>
      </c>
      <c r="CC23" s="80"/>
      <c r="CD23" s="80"/>
      <c r="CE23" s="80">
        <f t="shared" si="23"/>
        <v>230</v>
      </c>
      <c r="CF23" s="80">
        <f t="shared" si="5"/>
        <v>0</v>
      </c>
      <c r="CG23" s="80">
        <f t="shared" si="5"/>
        <v>0</v>
      </c>
      <c r="CH23" s="80">
        <f t="shared" si="5"/>
        <v>0</v>
      </c>
      <c r="CI23" s="80">
        <f t="shared" si="24"/>
        <v>230</v>
      </c>
      <c r="CJ23" s="80"/>
      <c r="CK23" s="80"/>
      <c r="CL23" s="80">
        <f t="shared" si="25"/>
        <v>0</v>
      </c>
      <c r="CM23" s="80">
        <f t="shared" si="6"/>
        <v>0</v>
      </c>
      <c r="CN23" s="80">
        <f t="shared" si="6"/>
        <v>0</v>
      </c>
      <c r="CO23" s="80">
        <f t="shared" si="6"/>
        <v>0</v>
      </c>
      <c r="CP23" s="80">
        <f t="shared" si="26"/>
        <v>0</v>
      </c>
      <c r="CQ23" s="80"/>
      <c r="CR23" s="80"/>
      <c r="CS23" s="80">
        <f t="shared" si="27"/>
        <v>0</v>
      </c>
      <c r="CT23" s="80">
        <f t="shared" si="7"/>
        <v>0</v>
      </c>
      <c r="CU23" s="80">
        <f t="shared" si="7"/>
        <v>0</v>
      </c>
      <c r="CV23" s="80">
        <f t="shared" si="7"/>
        <v>0</v>
      </c>
      <c r="CW23" s="80">
        <f t="shared" si="28"/>
        <v>0</v>
      </c>
      <c r="CX23" s="80"/>
      <c r="CY23" s="80"/>
      <c r="CZ23" s="80">
        <f t="shared" si="29"/>
        <v>0</v>
      </c>
      <c r="DA23" s="80">
        <f t="shared" si="8"/>
        <v>0</v>
      </c>
      <c r="DB23" s="80">
        <f t="shared" si="8"/>
        <v>0</v>
      </c>
      <c r="DC23" s="80">
        <f t="shared" si="8"/>
        <v>0</v>
      </c>
      <c r="DD23" s="80">
        <f t="shared" si="30"/>
        <v>0</v>
      </c>
      <c r="DF23" s="81">
        <f t="shared" si="31"/>
        <v>23</v>
      </c>
      <c r="DG23" s="81">
        <f t="shared" si="32"/>
        <v>-23</v>
      </c>
      <c r="DH23" s="81">
        <f t="shared" si="33"/>
        <v>0</v>
      </c>
      <c r="DI23" s="81">
        <f t="shared" si="34"/>
        <v>0</v>
      </c>
      <c r="DJ23" s="81">
        <f t="shared" si="35"/>
        <v>0</v>
      </c>
      <c r="DK23" s="84">
        <f t="shared" si="9"/>
        <v>0</v>
      </c>
    </row>
    <row r="24" spans="1:115" ht="15.75" thickBot="1">
      <c r="A24" s="76"/>
      <c r="B24" s="31">
        <v>22</v>
      </c>
      <c r="C24" s="82">
        <v>-36</v>
      </c>
      <c r="D24" s="82">
        <v>0</v>
      </c>
      <c r="E24" s="82">
        <v>0</v>
      </c>
      <c r="F24" s="82">
        <v>0</v>
      </c>
      <c r="G24" s="82">
        <v>-36</v>
      </c>
      <c r="H24" s="76"/>
      <c r="I24" s="31">
        <v>22</v>
      </c>
      <c r="J24" s="82">
        <v>36</v>
      </c>
      <c r="K24" s="82">
        <v>0</v>
      </c>
      <c r="L24" s="82">
        <v>0</v>
      </c>
      <c r="M24" s="82">
        <v>0</v>
      </c>
      <c r="N24" s="82">
        <v>36</v>
      </c>
      <c r="O24" s="76"/>
      <c r="P24" s="31">
        <v>22</v>
      </c>
      <c r="Q24" s="82">
        <v>0</v>
      </c>
      <c r="R24" s="82">
        <v>0</v>
      </c>
      <c r="S24" s="82">
        <v>0</v>
      </c>
      <c r="T24" s="82">
        <v>0</v>
      </c>
      <c r="U24" s="82">
        <v>0</v>
      </c>
      <c r="V24" s="76"/>
      <c r="W24" s="31">
        <v>22</v>
      </c>
      <c r="X24" s="82">
        <v>0</v>
      </c>
      <c r="Y24" s="82">
        <v>0</v>
      </c>
      <c r="Z24" s="82">
        <v>0</v>
      </c>
      <c r="AA24" s="82">
        <v>0</v>
      </c>
      <c r="AB24" s="82">
        <v>0</v>
      </c>
      <c r="AC24" s="76"/>
      <c r="AD24" s="31">
        <v>22</v>
      </c>
      <c r="AE24" s="82">
        <v>0</v>
      </c>
      <c r="AF24" s="82">
        <v>0</v>
      </c>
      <c r="AG24" s="82">
        <v>0</v>
      </c>
      <c r="AH24" s="82">
        <v>0</v>
      </c>
      <c r="AI24" s="82">
        <v>0</v>
      </c>
      <c r="AJ24" s="31"/>
      <c r="AK24" s="31">
        <f t="shared" si="10"/>
        <v>10</v>
      </c>
      <c r="AM24" s="83"/>
      <c r="AN24" s="83">
        <f t="shared" si="11"/>
        <v>0</v>
      </c>
      <c r="AO24" s="83">
        <f t="shared" si="11"/>
        <v>0</v>
      </c>
      <c r="AP24" s="83">
        <f t="shared" si="11"/>
        <v>0</v>
      </c>
      <c r="AQ24" s="83">
        <f t="shared" si="11"/>
        <v>0</v>
      </c>
      <c r="AR24" s="83">
        <f t="shared" si="12"/>
        <v>0</v>
      </c>
      <c r="AS24" s="83"/>
      <c r="AT24" s="83"/>
      <c r="AU24" s="83">
        <f t="shared" si="13"/>
        <v>36</v>
      </c>
      <c r="AV24" s="83">
        <f t="shared" si="13"/>
        <v>0</v>
      </c>
      <c r="AW24" s="83">
        <f t="shared" si="13"/>
        <v>0</v>
      </c>
      <c r="AX24" s="83">
        <f t="shared" si="13"/>
        <v>0</v>
      </c>
      <c r="AY24" s="83">
        <f t="shared" si="14"/>
        <v>-36</v>
      </c>
      <c r="AZ24" s="83"/>
      <c r="BA24" s="83"/>
      <c r="BB24" s="83">
        <f t="shared" si="15"/>
        <v>0</v>
      </c>
      <c r="BC24" s="83">
        <f t="shared" si="1"/>
        <v>0</v>
      </c>
      <c r="BD24" s="83">
        <f t="shared" si="1"/>
        <v>0</v>
      </c>
      <c r="BE24" s="83">
        <f t="shared" si="1"/>
        <v>0</v>
      </c>
      <c r="BF24" s="83">
        <f t="shared" si="16"/>
        <v>0</v>
      </c>
      <c r="BG24" s="83"/>
      <c r="BH24" s="83"/>
      <c r="BI24" s="83">
        <f t="shared" si="17"/>
        <v>0</v>
      </c>
      <c r="BJ24" s="83">
        <f t="shared" si="2"/>
        <v>0</v>
      </c>
      <c r="BK24" s="83">
        <f t="shared" si="2"/>
        <v>0</v>
      </c>
      <c r="BL24" s="83">
        <f t="shared" si="2"/>
        <v>0</v>
      </c>
      <c r="BM24" s="83">
        <f t="shared" si="18"/>
        <v>0</v>
      </c>
      <c r="BN24" s="83"/>
      <c r="BO24" s="83"/>
      <c r="BP24" s="83">
        <f t="shared" si="19"/>
        <v>0</v>
      </c>
      <c r="BQ24" s="83">
        <f t="shared" si="3"/>
        <v>0</v>
      </c>
      <c r="BR24" s="83">
        <f t="shared" si="3"/>
        <v>0</v>
      </c>
      <c r="BS24" s="83">
        <f t="shared" si="3"/>
        <v>0</v>
      </c>
      <c r="BT24" s="83">
        <f t="shared" si="20"/>
        <v>0</v>
      </c>
      <c r="BV24" s="80"/>
      <c r="BW24" s="80"/>
      <c r="BX24" s="80">
        <f t="shared" si="21"/>
        <v>0</v>
      </c>
      <c r="BY24" s="80">
        <f t="shared" si="21"/>
        <v>0</v>
      </c>
      <c r="BZ24" s="80">
        <f t="shared" si="21"/>
        <v>0</v>
      </c>
      <c r="CA24" s="80">
        <f t="shared" si="21"/>
        <v>0</v>
      </c>
      <c r="CB24" s="80">
        <f t="shared" si="22"/>
        <v>0</v>
      </c>
      <c r="CC24" s="80"/>
      <c r="CD24" s="80"/>
      <c r="CE24" s="80">
        <f t="shared" si="23"/>
        <v>360</v>
      </c>
      <c r="CF24" s="80">
        <f t="shared" si="5"/>
        <v>0</v>
      </c>
      <c r="CG24" s="80">
        <f t="shared" si="5"/>
        <v>0</v>
      </c>
      <c r="CH24" s="80">
        <f t="shared" si="5"/>
        <v>0</v>
      </c>
      <c r="CI24" s="80">
        <f t="shared" si="24"/>
        <v>360</v>
      </c>
      <c r="CJ24" s="80"/>
      <c r="CK24" s="80"/>
      <c r="CL24" s="80">
        <f t="shared" si="25"/>
        <v>0</v>
      </c>
      <c r="CM24" s="80">
        <f t="shared" si="6"/>
        <v>0</v>
      </c>
      <c r="CN24" s="80">
        <f t="shared" si="6"/>
        <v>0</v>
      </c>
      <c r="CO24" s="80">
        <f t="shared" si="6"/>
        <v>0</v>
      </c>
      <c r="CP24" s="80">
        <f t="shared" si="26"/>
        <v>0</v>
      </c>
      <c r="CQ24" s="80"/>
      <c r="CR24" s="80"/>
      <c r="CS24" s="80">
        <f t="shared" si="27"/>
        <v>0</v>
      </c>
      <c r="CT24" s="80">
        <f t="shared" si="7"/>
        <v>0</v>
      </c>
      <c r="CU24" s="80">
        <f t="shared" si="7"/>
        <v>0</v>
      </c>
      <c r="CV24" s="80">
        <f t="shared" si="7"/>
        <v>0</v>
      </c>
      <c r="CW24" s="80">
        <f t="shared" si="28"/>
        <v>0</v>
      </c>
      <c r="CX24" s="80"/>
      <c r="CY24" s="80"/>
      <c r="CZ24" s="80">
        <f t="shared" si="29"/>
        <v>0</v>
      </c>
      <c r="DA24" s="80">
        <f t="shared" si="8"/>
        <v>0</v>
      </c>
      <c r="DB24" s="80">
        <f t="shared" si="8"/>
        <v>0</v>
      </c>
      <c r="DC24" s="80">
        <f t="shared" si="8"/>
        <v>0</v>
      </c>
      <c r="DD24" s="80">
        <f t="shared" si="30"/>
        <v>0</v>
      </c>
      <c r="DF24" s="81">
        <f t="shared" si="31"/>
        <v>36</v>
      </c>
      <c r="DG24" s="81">
        <f t="shared" si="32"/>
        <v>-36</v>
      </c>
      <c r="DH24" s="81">
        <f t="shared" si="33"/>
        <v>0</v>
      </c>
      <c r="DI24" s="81">
        <f t="shared" si="34"/>
        <v>0</v>
      </c>
      <c r="DJ24" s="81">
        <f t="shared" si="35"/>
        <v>0</v>
      </c>
      <c r="DK24" s="84">
        <f t="shared" si="9"/>
        <v>0</v>
      </c>
    </row>
    <row r="25" spans="1:115" ht="15.75" thickBot="1">
      <c r="A25" s="76"/>
      <c r="B25" s="31">
        <v>23</v>
      </c>
      <c r="C25" s="82">
        <v>-43</v>
      </c>
      <c r="D25" s="82">
        <v>0</v>
      </c>
      <c r="E25" s="82">
        <v>0</v>
      </c>
      <c r="F25" s="82">
        <v>0</v>
      </c>
      <c r="G25" s="82">
        <v>-43</v>
      </c>
      <c r="H25" s="76"/>
      <c r="I25" s="31">
        <v>23</v>
      </c>
      <c r="J25" s="82">
        <v>43</v>
      </c>
      <c r="K25" s="82">
        <v>0</v>
      </c>
      <c r="L25" s="82">
        <v>0</v>
      </c>
      <c r="M25" s="82">
        <v>0</v>
      </c>
      <c r="N25" s="82">
        <v>43</v>
      </c>
      <c r="O25" s="76"/>
      <c r="P25" s="31">
        <v>23</v>
      </c>
      <c r="Q25" s="82">
        <v>0</v>
      </c>
      <c r="R25" s="82">
        <v>0</v>
      </c>
      <c r="S25" s="82">
        <v>0</v>
      </c>
      <c r="T25" s="82">
        <v>0</v>
      </c>
      <c r="U25" s="82">
        <v>0</v>
      </c>
      <c r="V25" s="76"/>
      <c r="W25" s="31">
        <v>23</v>
      </c>
      <c r="X25" s="82">
        <v>0</v>
      </c>
      <c r="Y25" s="82">
        <v>0</v>
      </c>
      <c r="Z25" s="82">
        <v>0</v>
      </c>
      <c r="AA25" s="82">
        <v>0</v>
      </c>
      <c r="AB25" s="82">
        <v>0</v>
      </c>
      <c r="AC25" s="76"/>
      <c r="AD25" s="31">
        <v>23</v>
      </c>
      <c r="AE25" s="82">
        <v>0</v>
      </c>
      <c r="AF25" s="82">
        <v>0</v>
      </c>
      <c r="AG25" s="82">
        <v>0</v>
      </c>
      <c r="AH25" s="82">
        <v>0</v>
      </c>
      <c r="AI25" s="82">
        <v>0</v>
      </c>
      <c r="AJ25" s="31"/>
      <c r="AK25" s="31">
        <f t="shared" si="10"/>
        <v>10</v>
      </c>
      <c r="AM25" s="83"/>
      <c r="AN25" s="83">
        <f t="shared" si="11"/>
        <v>0</v>
      </c>
      <c r="AO25" s="83">
        <f t="shared" si="11"/>
        <v>0</v>
      </c>
      <c r="AP25" s="83">
        <f t="shared" si="11"/>
        <v>0</v>
      </c>
      <c r="AQ25" s="83">
        <f t="shared" si="11"/>
        <v>0</v>
      </c>
      <c r="AR25" s="83">
        <f t="shared" si="12"/>
        <v>0</v>
      </c>
      <c r="AS25" s="83"/>
      <c r="AT25" s="83"/>
      <c r="AU25" s="83">
        <f t="shared" si="13"/>
        <v>43</v>
      </c>
      <c r="AV25" s="83">
        <f t="shared" si="13"/>
        <v>0</v>
      </c>
      <c r="AW25" s="83">
        <f t="shared" si="13"/>
        <v>0</v>
      </c>
      <c r="AX25" s="83">
        <f t="shared" si="13"/>
        <v>0</v>
      </c>
      <c r="AY25" s="83">
        <f t="shared" si="14"/>
        <v>-43</v>
      </c>
      <c r="AZ25" s="83"/>
      <c r="BA25" s="83"/>
      <c r="BB25" s="83">
        <f t="shared" si="15"/>
        <v>0</v>
      </c>
      <c r="BC25" s="83">
        <f t="shared" si="1"/>
        <v>0</v>
      </c>
      <c r="BD25" s="83">
        <f t="shared" si="1"/>
        <v>0</v>
      </c>
      <c r="BE25" s="83">
        <f t="shared" si="1"/>
        <v>0</v>
      </c>
      <c r="BF25" s="83">
        <f t="shared" si="16"/>
        <v>0</v>
      </c>
      <c r="BG25" s="83"/>
      <c r="BH25" s="83"/>
      <c r="BI25" s="83">
        <f t="shared" si="17"/>
        <v>0</v>
      </c>
      <c r="BJ25" s="83">
        <f t="shared" si="2"/>
        <v>0</v>
      </c>
      <c r="BK25" s="83">
        <f t="shared" si="2"/>
        <v>0</v>
      </c>
      <c r="BL25" s="83">
        <f t="shared" si="2"/>
        <v>0</v>
      </c>
      <c r="BM25" s="83">
        <f t="shared" si="18"/>
        <v>0</v>
      </c>
      <c r="BN25" s="83"/>
      <c r="BO25" s="83"/>
      <c r="BP25" s="83">
        <f t="shared" si="19"/>
        <v>0</v>
      </c>
      <c r="BQ25" s="83">
        <f t="shared" si="3"/>
        <v>0</v>
      </c>
      <c r="BR25" s="83">
        <f t="shared" si="3"/>
        <v>0</v>
      </c>
      <c r="BS25" s="83">
        <f t="shared" si="3"/>
        <v>0</v>
      </c>
      <c r="BT25" s="83">
        <f t="shared" si="20"/>
        <v>0</v>
      </c>
      <c r="BV25" s="80"/>
      <c r="BW25" s="80"/>
      <c r="BX25" s="80">
        <f t="shared" si="21"/>
        <v>0</v>
      </c>
      <c r="BY25" s="80">
        <f t="shared" si="21"/>
        <v>0</v>
      </c>
      <c r="BZ25" s="80">
        <f t="shared" si="21"/>
        <v>0</v>
      </c>
      <c r="CA25" s="80">
        <f t="shared" si="21"/>
        <v>0</v>
      </c>
      <c r="CB25" s="80">
        <f t="shared" si="22"/>
        <v>0</v>
      </c>
      <c r="CC25" s="80"/>
      <c r="CD25" s="80"/>
      <c r="CE25" s="80">
        <f t="shared" si="23"/>
        <v>430</v>
      </c>
      <c r="CF25" s="80">
        <f t="shared" si="5"/>
        <v>0</v>
      </c>
      <c r="CG25" s="80">
        <f t="shared" si="5"/>
        <v>0</v>
      </c>
      <c r="CH25" s="80">
        <f t="shared" si="5"/>
        <v>0</v>
      </c>
      <c r="CI25" s="80">
        <f t="shared" si="24"/>
        <v>430</v>
      </c>
      <c r="CJ25" s="80"/>
      <c r="CK25" s="80"/>
      <c r="CL25" s="80">
        <f t="shared" si="25"/>
        <v>0</v>
      </c>
      <c r="CM25" s="80">
        <f t="shared" si="6"/>
        <v>0</v>
      </c>
      <c r="CN25" s="80">
        <f t="shared" si="6"/>
        <v>0</v>
      </c>
      <c r="CO25" s="80">
        <f t="shared" si="6"/>
        <v>0</v>
      </c>
      <c r="CP25" s="80">
        <f t="shared" si="26"/>
        <v>0</v>
      </c>
      <c r="CQ25" s="80"/>
      <c r="CR25" s="80"/>
      <c r="CS25" s="80">
        <f t="shared" si="27"/>
        <v>0</v>
      </c>
      <c r="CT25" s="80">
        <f t="shared" si="7"/>
        <v>0</v>
      </c>
      <c r="CU25" s="80">
        <f t="shared" si="7"/>
        <v>0</v>
      </c>
      <c r="CV25" s="80">
        <f t="shared" si="7"/>
        <v>0</v>
      </c>
      <c r="CW25" s="80">
        <f t="shared" si="28"/>
        <v>0</v>
      </c>
      <c r="CX25" s="80"/>
      <c r="CY25" s="80"/>
      <c r="CZ25" s="80">
        <f t="shared" si="29"/>
        <v>0</v>
      </c>
      <c r="DA25" s="80">
        <f t="shared" si="8"/>
        <v>0</v>
      </c>
      <c r="DB25" s="80">
        <f t="shared" si="8"/>
        <v>0</v>
      </c>
      <c r="DC25" s="80">
        <f t="shared" si="8"/>
        <v>0</v>
      </c>
      <c r="DD25" s="80">
        <f t="shared" si="30"/>
        <v>0</v>
      </c>
      <c r="DF25" s="81">
        <f t="shared" si="31"/>
        <v>43</v>
      </c>
      <c r="DG25" s="81">
        <f t="shared" si="32"/>
        <v>-43</v>
      </c>
      <c r="DH25" s="81">
        <f t="shared" si="33"/>
        <v>0</v>
      </c>
      <c r="DI25" s="81">
        <f t="shared" si="34"/>
        <v>0</v>
      </c>
      <c r="DJ25" s="81">
        <f t="shared" si="35"/>
        <v>0</v>
      </c>
      <c r="DK25" s="84">
        <f t="shared" si="9"/>
        <v>0</v>
      </c>
    </row>
    <row r="26" spans="1:115" ht="15.75" thickBot="1">
      <c r="A26" s="76"/>
      <c r="B26" s="31">
        <v>24</v>
      </c>
      <c r="C26" s="82">
        <v>-60</v>
      </c>
      <c r="D26" s="82">
        <v>0</v>
      </c>
      <c r="E26" s="82">
        <v>0</v>
      </c>
      <c r="F26" s="82">
        <v>0</v>
      </c>
      <c r="G26" s="82">
        <v>-60</v>
      </c>
      <c r="H26" s="76"/>
      <c r="I26" s="31">
        <v>24</v>
      </c>
      <c r="J26" s="82">
        <v>60</v>
      </c>
      <c r="K26" s="82">
        <v>0</v>
      </c>
      <c r="L26" s="82">
        <v>0</v>
      </c>
      <c r="M26" s="82">
        <v>0</v>
      </c>
      <c r="N26" s="82">
        <v>60</v>
      </c>
      <c r="O26" s="76"/>
      <c r="P26" s="31">
        <v>24</v>
      </c>
      <c r="Q26" s="82">
        <v>0</v>
      </c>
      <c r="R26" s="82">
        <v>0</v>
      </c>
      <c r="S26" s="82">
        <v>0</v>
      </c>
      <c r="T26" s="82">
        <v>0</v>
      </c>
      <c r="U26" s="82">
        <v>0</v>
      </c>
      <c r="V26" s="76"/>
      <c r="W26" s="31">
        <v>24</v>
      </c>
      <c r="X26" s="82">
        <v>0</v>
      </c>
      <c r="Y26" s="82">
        <v>0</v>
      </c>
      <c r="Z26" s="82">
        <v>0</v>
      </c>
      <c r="AA26" s="82">
        <v>0</v>
      </c>
      <c r="AB26" s="82">
        <v>0</v>
      </c>
      <c r="AC26" s="76"/>
      <c r="AD26" s="31">
        <v>24</v>
      </c>
      <c r="AE26" s="82">
        <v>0</v>
      </c>
      <c r="AF26" s="82">
        <v>0</v>
      </c>
      <c r="AG26" s="82">
        <v>0</v>
      </c>
      <c r="AH26" s="82">
        <v>0</v>
      </c>
      <c r="AI26" s="82">
        <v>0</v>
      </c>
      <c r="AJ26" s="31"/>
      <c r="AK26" s="31">
        <f t="shared" si="10"/>
        <v>10</v>
      </c>
      <c r="AM26" s="83"/>
      <c r="AN26" s="83">
        <f t="shared" si="11"/>
        <v>0</v>
      </c>
      <c r="AO26" s="83">
        <f t="shared" si="11"/>
        <v>0</v>
      </c>
      <c r="AP26" s="83">
        <f t="shared" si="11"/>
        <v>0</v>
      </c>
      <c r="AQ26" s="83">
        <f t="shared" si="11"/>
        <v>0</v>
      </c>
      <c r="AR26" s="83">
        <f t="shared" si="12"/>
        <v>0</v>
      </c>
      <c r="AS26" s="83"/>
      <c r="AT26" s="83"/>
      <c r="AU26" s="83">
        <f t="shared" si="13"/>
        <v>60</v>
      </c>
      <c r="AV26" s="83">
        <f t="shared" si="13"/>
        <v>0</v>
      </c>
      <c r="AW26" s="83">
        <f t="shared" si="13"/>
        <v>0</v>
      </c>
      <c r="AX26" s="83">
        <f t="shared" si="13"/>
        <v>0</v>
      </c>
      <c r="AY26" s="83">
        <f t="shared" si="14"/>
        <v>-60</v>
      </c>
      <c r="AZ26" s="83"/>
      <c r="BA26" s="83"/>
      <c r="BB26" s="83">
        <f t="shared" si="15"/>
        <v>0</v>
      </c>
      <c r="BC26" s="83">
        <f t="shared" si="1"/>
        <v>0</v>
      </c>
      <c r="BD26" s="83">
        <f t="shared" si="1"/>
        <v>0</v>
      </c>
      <c r="BE26" s="83">
        <f t="shared" si="1"/>
        <v>0</v>
      </c>
      <c r="BF26" s="83">
        <f t="shared" si="16"/>
        <v>0</v>
      </c>
      <c r="BG26" s="83"/>
      <c r="BH26" s="83"/>
      <c r="BI26" s="83">
        <f t="shared" si="17"/>
        <v>0</v>
      </c>
      <c r="BJ26" s="83">
        <f t="shared" si="2"/>
        <v>0</v>
      </c>
      <c r="BK26" s="83">
        <f t="shared" si="2"/>
        <v>0</v>
      </c>
      <c r="BL26" s="83">
        <f t="shared" si="2"/>
        <v>0</v>
      </c>
      <c r="BM26" s="83">
        <f t="shared" si="18"/>
        <v>0</v>
      </c>
      <c r="BN26" s="83"/>
      <c r="BO26" s="83"/>
      <c r="BP26" s="83">
        <f t="shared" si="19"/>
        <v>0</v>
      </c>
      <c r="BQ26" s="83">
        <f t="shared" si="3"/>
        <v>0</v>
      </c>
      <c r="BR26" s="83">
        <f t="shared" si="3"/>
        <v>0</v>
      </c>
      <c r="BS26" s="83">
        <f t="shared" si="3"/>
        <v>0</v>
      </c>
      <c r="BT26" s="83">
        <f t="shared" si="20"/>
        <v>0</v>
      </c>
      <c r="BV26" s="80"/>
      <c r="BW26" s="80"/>
      <c r="BX26" s="80">
        <f t="shared" si="21"/>
        <v>0</v>
      </c>
      <c r="BY26" s="80">
        <f t="shared" si="21"/>
        <v>0</v>
      </c>
      <c r="BZ26" s="80">
        <f t="shared" si="21"/>
        <v>0</v>
      </c>
      <c r="CA26" s="80">
        <f t="shared" si="21"/>
        <v>0</v>
      </c>
      <c r="CB26" s="80">
        <f t="shared" si="22"/>
        <v>0</v>
      </c>
      <c r="CC26" s="80"/>
      <c r="CD26" s="80"/>
      <c r="CE26" s="80">
        <f t="shared" si="23"/>
        <v>600</v>
      </c>
      <c r="CF26" s="80">
        <f t="shared" si="5"/>
        <v>0</v>
      </c>
      <c r="CG26" s="80">
        <f t="shared" si="5"/>
        <v>0</v>
      </c>
      <c r="CH26" s="80">
        <f t="shared" si="5"/>
        <v>0</v>
      </c>
      <c r="CI26" s="80">
        <f t="shared" si="24"/>
        <v>600</v>
      </c>
      <c r="CJ26" s="80"/>
      <c r="CK26" s="80"/>
      <c r="CL26" s="80">
        <f t="shared" si="25"/>
        <v>0</v>
      </c>
      <c r="CM26" s="80">
        <f t="shared" si="6"/>
        <v>0</v>
      </c>
      <c r="CN26" s="80">
        <f t="shared" si="6"/>
        <v>0</v>
      </c>
      <c r="CO26" s="80">
        <f t="shared" si="6"/>
        <v>0</v>
      </c>
      <c r="CP26" s="80">
        <f t="shared" si="26"/>
        <v>0</v>
      </c>
      <c r="CQ26" s="80"/>
      <c r="CR26" s="80"/>
      <c r="CS26" s="80">
        <f t="shared" si="27"/>
        <v>0</v>
      </c>
      <c r="CT26" s="80">
        <f t="shared" si="7"/>
        <v>0</v>
      </c>
      <c r="CU26" s="80">
        <f t="shared" si="7"/>
        <v>0</v>
      </c>
      <c r="CV26" s="80">
        <f t="shared" si="7"/>
        <v>0</v>
      </c>
      <c r="CW26" s="80">
        <f t="shared" si="28"/>
        <v>0</v>
      </c>
      <c r="CX26" s="80"/>
      <c r="CY26" s="80"/>
      <c r="CZ26" s="80">
        <f t="shared" si="29"/>
        <v>0</v>
      </c>
      <c r="DA26" s="80">
        <f t="shared" si="8"/>
        <v>0</v>
      </c>
      <c r="DB26" s="80">
        <f t="shared" si="8"/>
        <v>0</v>
      </c>
      <c r="DC26" s="80">
        <f t="shared" si="8"/>
        <v>0</v>
      </c>
      <c r="DD26" s="80">
        <f t="shared" si="30"/>
        <v>0</v>
      </c>
      <c r="DF26" s="81">
        <f t="shared" si="31"/>
        <v>60</v>
      </c>
      <c r="DG26" s="81">
        <f t="shared" si="32"/>
        <v>-60</v>
      </c>
      <c r="DH26" s="81">
        <f t="shared" si="33"/>
        <v>0</v>
      </c>
      <c r="DI26" s="81">
        <f t="shared" si="34"/>
        <v>0</v>
      </c>
      <c r="DJ26" s="81">
        <f t="shared" si="35"/>
        <v>0</v>
      </c>
      <c r="DK26" s="84">
        <f t="shared" si="9"/>
        <v>0</v>
      </c>
    </row>
    <row r="27" spans="1:115" ht="15.75" thickBot="1">
      <c r="A27" s="76"/>
      <c r="B27" s="31">
        <v>25</v>
      </c>
      <c r="C27" s="82">
        <v>-129</v>
      </c>
      <c r="D27" s="82">
        <v>0</v>
      </c>
      <c r="E27" s="82">
        <v>0</v>
      </c>
      <c r="F27" s="82">
        <v>0</v>
      </c>
      <c r="G27" s="82">
        <v>-129</v>
      </c>
      <c r="H27" s="76"/>
      <c r="I27" s="31">
        <v>25</v>
      </c>
      <c r="J27" s="82">
        <v>129</v>
      </c>
      <c r="K27" s="82">
        <v>0</v>
      </c>
      <c r="L27" s="82">
        <v>0</v>
      </c>
      <c r="M27" s="82">
        <v>0</v>
      </c>
      <c r="N27" s="82">
        <v>129</v>
      </c>
      <c r="O27" s="76"/>
      <c r="P27" s="31">
        <v>25</v>
      </c>
      <c r="Q27" s="82">
        <v>0</v>
      </c>
      <c r="R27" s="82">
        <v>0</v>
      </c>
      <c r="S27" s="82">
        <v>0</v>
      </c>
      <c r="T27" s="82">
        <v>0</v>
      </c>
      <c r="U27" s="82">
        <v>0</v>
      </c>
      <c r="V27" s="76"/>
      <c r="W27" s="31">
        <v>25</v>
      </c>
      <c r="X27" s="82">
        <v>0</v>
      </c>
      <c r="Y27" s="82">
        <v>0</v>
      </c>
      <c r="Z27" s="82">
        <v>0</v>
      </c>
      <c r="AA27" s="82">
        <v>0</v>
      </c>
      <c r="AB27" s="82">
        <v>0</v>
      </c>
      <c r="AC27" s="76"/>
      <c r="AD27" s="31">
        <v>25</v>
      </c>
      <c r="AE27" s="82">
        <v>0</v>
      </c>
      <c r="AF27" s="82">
        <v>0</v>
      </c>
      <c r="AG27" s="82">
        <v>0</v>
      </c>
      <c r="AH27" s="82">
        <v>0</v>
      </c>
      <c r="AI27" s="82">
        <v>0</v>
      </c>
      <c r="AJ27" s="31"/>
      <c r="AK27" s="31">
        <f t="shared" si="10"/>
        <v>10</v>
      </c>
      <c r="AM27" s="83"/>
      <c r="AN27" s="83">
        <f t="shared" si="11"/>
        <v>0</v>
      </c>
      <c r="AO27" s="83">
        <f t="shared" si="11"/>
        <v>0</v>
      </c>
      <c r="AP27" s="83">
        <f t="shared" si="11"/>
        <v>0</v>
      </c>
      <c r="AQ27" s="83">
        <f t="shared" si="11"/>
        <v>0</v>
      </c>
      <c r="AR27" s="83">
        <f t="shared" si="12"/>
        <v>0</v>
      </c>
      <c r="AS27" s="83"/>
      <c r="AT27" s="83"/>
      <c r="AU27" s="83">
        <f t="shared" si="13"/>
        <v>129</v>
      </c>
      <c r="AV27" s="83">
        <f t="shared" si="13"/>
        <v>0</v>
      </c>
      <c r="AW27" s="83">
        <f t="shared" si="13"/>
        <v>0</v>
      </c>
      <c r="AX27" s="83">
        <f t="shared" si="13"/>
        <v>0</v>
      </c>
      <c r="AY27" s="83">
        <f t="shared" si="14"/>
        <v>-129</v>
      </c>
      <c r="AZ27" s="83"/>
      <c r="BA27" s="83"/>
      <c r="BB27" s="83">
        <f t="shared" si="15"/>
        <v>0</v>
      </c>
      <c r="BC27" s="83">
        <f t="shared" si="1"/>
        <v>0</v>
      </c>
      <c r="BD27" s="83">
        <f t="shared" si="1"/>
        <v>0</v>
      </c>
      <c r="BE27" s="83">
        <f t="shared" si="1"/>
        <v>0</v>
      </c>
      <c r="BF27" s="83">
        <f t="shared" si="16"/>
        <v>0</v>
      </c>
      <c r="BG27" s="83"/>
      <c r="BH27" s="83"/>
      <c r="BI27" s="83">
        <f t="shared" si="17"/>
        <v>0</v>
      </c>
      <c r="BJ27" s="83">
        <f t="shared" si="2"/>
        <v>0</v>
      </c>
      <c r="BK27" s="83">
        <f t="shared" si="2"/>
        <v>0</v>
      </c>
      <c r="BL27" s="83">
        <f t="shared" si="2"/>
        <v>0</v>
      </c>
      <c r="BM27" s="83">
        <f t="shared" si="18"/>
        <v>0</v>
      </c>
      <c r="BN27" s="83"/>
      <c r="BO27" s="83"/>
      <c r="BP27" s="83">
        <f t="shared" si="19"/>
        <v>0</v>
      </c>
      <c r="BQ27" s="83">
        <f t="shared" si="3"/>
        <v>0</v>
      </c>
      <c r="BR27" s="83">
        <f t="shared" si="3"/>
        <v>0</v>
      </c>
      <c r="BS27" s="83">
        <f t="shared" si="3"/>
        <v>0</v>
      </c>
      <c r="BT27" s="83">
        <f t="shared" si="20"/>
        <v>0</v>
      </c>
      <c r="BV27" s="80"/>
      <c r="BW27" s="80"/>
      <c r="BX27" s="80">
        <f t="shared" si="21"/>
        <v>0</v>
      </c>
      <c r="BY27" s="80">
        <f t="shared" si="21"/>
        <v>0</v>
      </c>
      <c r="BZ27" s="80">
        <f t="shared" si="21"/>
        <v>0</v>
      </c>
      <c r="CA27" s="80">
        <f t="shared" si="21"/>
        <v>0</v>
      </c>
      <c r="CB27" s="80">
        <f t="shared" si="22"/>
        <v>0</v>
      </c>
      <c r="CC27" s="80"/>
      <c r="CD27" s="80"/>
      <c r="CE27" s="80">
        <f t="shared" si="23"/>
        <v>1290</v>
      </c>
      <c r="CF27" s="80">
        <f t="shared" si="5"/>
        <v>0</v>
      </c>
      <c r="CG27" s="80">
        <f t="shared" si="5"/>
        <v>0</v>
      </c>
      <c r="CH27" s="80">
        <f t="shared" si="5"/>
        <v>0</v>
      </c>
      <c r="CI27" s="80">
        <f t="shared" si="24"/>
        <v>1290</v>
      </c>
      <c r="CJ27" s="80"/>
      <c r="CK27" s="80"/>
      <c r="CL27" s="80">
        <f t="shared" si="25"/>
        <v>0</v>
      </c>
      <c r="CM27" s="80">
        <f t="shared" si="6"/>
        <v>0</v>
      </c>
      <c r="CN27" s="80">
        <f t="shared" si="6"/>
        <v>0</v>
      </c>
      <c r="CO27" s="80">
        <f t="shared" si="6"/>
        <v>0</v>
      </c>
      <c r="CP27" s="80">
        <f t="shared" si="26"/>
        <v>0</v>
      </c>
      <c r="CQ27" s="80"/>
      <c r="CR27" s="80"/>
      <c r="CS27" s="80">
        <f t="shared" si="27"/>
        <v>0</v>
      </c>
      <c r="CT27" s="80">
        <f t="shared" si="7"/>
        <v>0</v>
      </c>
      <c r="CU27" s="80">
        <f t="shared" si="7"/>
        <v>0</v>
      </c>
      <c r="CV27" s="80">
        <f t="shared" si="7"/>
        <v>0</v>
      </c>
      <c r="CW27" s="80">
        <f t="shared" si="28"/>
        <v>0</v>
      </c>
      <c r="CX27" s="80"/>
      <c r="CY27" s="80"/>
      <c r="CZ27" s="80">
        <f t="shared" si="29"/>
        <v>0</v>
      </c>
      <c r="DA27" s="80">
        <f t="shared" si="8"/>
        <v>0</v>
      </c>
      <c r="DB27" s="80">
        <f t="shared" si="8"/>
        <v>0</v>
      </c>
      <c r="DC27" s="80">
        <f t="shared" si="8"/>
        <v>0</v>
      </c>
      <c r="DD27" s="80">
        <f t="shared" si="30"/>
        <v>0</v>
      </c>
      <c r="DF27" s="81">
        <f t="shared" si="31"/>
        <v>129</v>
      </c>
      <c r="DG27" s="81">
        <f t="shared" si="32"/>
        <v>-129</v>
      </c>
      <c r="DH27" s="81">
        <f t="shared" si="33"/>
        <v>0</v>
      </c>
      <c r="DI27" s="81">
        <f t="shared" si="34"/>
        <v>0</v>
      </c>
      <c r="DJ27" s="81">
        <f t="shared" si="35"/>
        <v>0</v>
      </c>
      <c r="DK27" s="84">
        <f t="shared" si="9"/>
        <v>0</v>
      </c>
    </row>
    <row r="28" spans="1:115" ht="15.75" thickBot="1">
      <c r="A28" s="76"/>
      <c r="B28" s="31">
        <v>26</v>
      </c>
      <c r="C28" s="82">
        <v>-119</v>
      </c>
      <c r="D28" s="82">
        <v>0</v>
      </c>
      <c r="E28" s="82">
        <v>0</v>
      </c>
      <c r="F28" s="82">
        <v>0</v>
      </c>
      <c r="G28" s="82">
        <v>-119</v>
      </c>
      <c r="H28" s="76"/>
      <c r="I28" s="31">
        <v>26</v>
      </c>
      <c r="J28" s="82">
        <v>119</v>
      </c>
      <c r="K28" s="82">
        <v>0</v>
      </c>
      <c r="L28" s="82">
        <v>0</v>
      </c>
      <c r="M28" s="82">
        <v>0</v>
      </c>
      <c r="N28" s="82">
        <v>119</v>
      </c>
      <c r="O28" s="76"/>
      <c r="P28" s="31">
        <v>26</v>
      </c>
      <c r="Q28" s="82">
        <v>0</v>
      </c>
      <c r="R28" s="82">
        <v>0</v>
      </c>
      <c r="S28" s="82">
        <v>0</v>
      </c>
      <c r="T28" s="82">
        <v>0</v>
      </c>
      <c r="U28" s="82">
        <v>0</v>
      </c>
      <c r="V28" s="76"/>
      <c r="W28" s="31">
        <v>26</v>
      </c>
      <c r="X28" s="82">
        <v>0</v>
      </c>
      <c r="Y28" s="82">
        <v>0</v>
      </c>
      <c r="Z28" s="82">
        <v>0</v>
      </c>
      <c r="AA28" s="82">
        <v>0</v>
      </c>
      <c r="AB28" s="82">
        <v>0</v>
      </c>
      <c r="AC28" s="76"/>
      <c r="AD28" s="31">
        <v>26</v>
      </c>
      <c r="AE28" s="82">
        <v>0</v>
      </c>
      <c r="AF28" s="82">
        <v>0</v>
      </c>
      <c r="AG28" s="82">
        <v>0</v>
      </c>
      <c r="AH28" s="82">
        <v>0</v>
      </c>
      <c r="AI28" s="82">
        <v>0</v>
      </c>
      <c r="AJ28" s="31"/>
      <c r="AK28" s="31">
        <f t="shared" si="10"/>
        <v>10</v>
      </c>
      <c r="AM28" s="83"/>
      <c r="AN28" s="83">
        <f t="shared" si="11"/>
        <v>0</v>
      </c>
      <c r="AO28" s="83">
        <f t="shared" si="11"/>
        <v>0</v>
      </c>
      <c r="AP28" s="83">
        <f t="shared" si="11"/>
        <v>0</v>
      </c>
      <c r="AQ28" s="83">
        <f t="shared" si="11"/>
        <v>0</v>
      </c>
      <c r="AR28" s="83">
        <f t="shared" si="12"/>
        <v>0</v>
      </c>
      <c r="AS28" s="83"/>
      <c r="AT28" s="83"/>
      <c r="AU28" s="83">
        <f t="shared" si="13"/>
        <v>119</v>
      </c>
      <c r="AV28" s="83">
        <f t="shared" si="13"/>
        <v>0</v>
      </c>
      <c r="AW28" s="83">
        <f t="shared" si="13"/>
        <v>0</v>
      </c>
      <c r="AX28" s="83">
        <f t="shared" si="13"/>
        <v>0</v>
      </c>
      <c r="AY28" s="83">
        <f t="shared" si="14"/>
        <v>-119</v>
      </c>
      <c r="AZ28" s="83"/>
      <c r="BA28" s="83"/>
      <c r="BB28" s="83">
        <f t="shared" si="15"/>
        <v>0</v>
      </c>
      <c r="BC28" s="83">
        <f t="shared" si="1"/>
        <v>0</v>
      </c>
      <c r="BD28" s="83">
        <f t="shared" si="1"/>
        <v>0</v>
      </c>
      <c r="BE28" s="83">
        <f t="shared" si="1"/>
        <v>0</v>
      </c>
      <c r="BF28" s="83">
        <f t="shared" si="16"/>
        <v>0</v>
      </c>
      <c r="BG28" s="83"/>
      <c r="BH28" s="83"/>
      <c r="BI28" s="83">
        <f t="shared" si="17"/>
        <v>0</v>
      </c>
      <c r="BJ28" s="83">
        <f t="shared" si="2"/>
        <v>0</v>
      </c>
      <c r="BK28" s="83">
        <f t="shared" si="2"/>
        <v>0</v>
      </c>
      <c r="BL28" s="83">
        <f t="shared" si="2"/>
        <v>0</v>
      </c>
      <c r="BM28" s="83">
        <f t="shared" si="18"/>
        <v>0</v>
      </c>
      <c r="BN28" s="83"/>
      <c r="BO28" s="83"/>
      <c r="BP28" s="83">
        <f t="shared" si="19"/>
        <v>0</v>
      </c>
      <c r="BQ28" s="83">
        <f t="shared" si="3"/>
        <v>0</v>
      </c>
      <c r="BR28" s="83">
        <f t="shared" si="3"/>
        <v>0</v>
      </c>
      <c r="BS28" s="83">
        <f t="shared" si="3"/>
        <v>0</v>
      </c>
      <c r="BT28" s="83">
        <f t="shared" si="20"/>
        <v>0</v>
      </c>
      <c r="BV28" s="80"/>
      <c r="BW28" s="80"/>
      <c r="BX28" s="80">
        <f t="shared" si="21"/>
        <v>0</v>
      </c>
      <c r="BY28" s="80">
        <f t="shared" si="21"/>
        <v>0</v>
      </c>
      <c r="BZ28" s="80">
        <f t="shared" si="21"/>
        <v>0</v>
      </c>
      <c r="CA28" s="80">
        <f t="shared" si="21"/>
        <v>0</v>
      </c>
      <c r="CB28" s="80">
        <f t="shared" si="22"/>
        <v>0</v>
      </c>
      <c r="CC28" s="80"/>
      <c r="CD28" s="80"/>
      <c r="CE28" s="80">
        <f t="shared" si="23"/>
        <v>1190</v>
      </c>
      <c r="CF28" s="80">
        <f t="shared" si="5"/>
        <v>0</v>
      </c>
      <c r="CG28" s="80">
        <f t="shared" si="5"/>
        <v>0</v>
      </c>
      <c r="CH28" s="80">
        <f t="shared" si="5"/>
        <v>0</v>
      </c>
      <c r="CI28" s="80">
        <f t="shared" si="24"/>
        <v>1190</v>
      </c>
      <c r="CJ28" s="80"/>
      <c r="CK28" s="80"/>
      <c r="CL28" s="80">
        <f t="shared" si="25"/>
        <v>0</v>
      </c>
      <c r="CM28" s="80">
        <f t="shared" si="6"/>
        <v>0</v>
      </c>
      <c r="CN28" s="80">
        <f t="shared" si="6"/>
        <v>0</v>
      </c>
      <c r="CO28" s="80">
        <f t="shared" si="6"/>
        <v>0</v>
      </c>
      <c r="CP28" s="80">
        <f t="shared" si="26"/>
        <v>0</v>
      </c>
      <c r="CQ28" s="80"/>
      <c r="CR28" s="80"/>
      <c r="CS28" s="80">
        <f t="shared" si="27"/>
        <v>0</v>
      </c>
      <c r="CT28" s="80">
        <f t="shared" si="7"/>
        <v>0</v>
      </c>
      <c r="CU28" s="80">
        <f t="shared" si="7"/>
        <v>0</v>
      </c>
      <c r="CV28" s="80">
        <f t="shared" si="7"/>
        <v>0</v>
      </c>
      <c r="CW28" s="80">
        <f t="shared" si="28"/>
        <v>0</v>
      </c>
      <c r="CX28" s="80"/>
      <c r="CY28" s="80"/>
      <c r="CZ28" s="80">
        <f t="shared" si="29"/>
        <v>0</v>
      </c>
      <c r="DA28" s="80">
        <f t="shared" si="8"/>
        <v>0</v>
      </c>
      <c r="DB28" s="80">
        <f t="shared" si="8"/>
        <v>0</v>
      </c>
      <c r="DC28" s="80">
        <f t="shared" si="8"/>
        <v>0</v>
      </c>
      <c r="DD28" s="80">
        <f t="shared" si="30"/>
        <v>0</v>
      </c>
      <c r="DF28" s="81">
        <f t="shared" si="31"/>
        <v>119</v>
      </c>
      <c r="DG28" s="81">
        <f t="shared" si="32"/>
        <v>-119</v>
      </c>
      <c r="DH28" s="81">
        <f t="shared" si="33"/>
        <v>0</v>
      </c>
      <c r="DI28" s="81">
        <f t="shared" si="34"/>
        <v>0</v>
      </c>
      <c r="DJ28" s="81">
        <f t="shared" si="35"/>
        <v>0</v>
      </c>
      <c r="DK28" s="84">
        <f t="shared" si="9"/>
        <v>0</v>
      </c>
    </row>
    <row r="29" spans="1:115" ht="15.75" thickBot="1">
      <c r="A29" s="76"/>
      <c r="B29" s="31">
        <v>27</v>
      </c>
      <c r="C29" s="82">
        <v>-128</v>
      </c>
      <c r="D29" s="82">
        <v>0</v>
      </c>
      <c r="E29" s="82">
        <v>0</v>
      </c>
      <c r="F29" s="82">
        <v>0</v>
      </c>
      <c r="G29" s="82">
        <v>-128</v>
      </c>
      <c r="H29" s="76"/>
      <c r="I29" s="31">
        <v>27</v>
      </c>
      <c r="J29" s="82">
        <v>128</v>
      </c>
      <c r="K29" s="82">
        <v>0</v>
      </c>
      <c r="L29" s="82">
        <v>0</v>
      </c>
      <c r="M29" s="82">
        <v>0</v>
      </c>
      <c r="N29" s="82">
        <v>128</v>
      </c>
      <c r="O29" s="76"/>
      <c r="P29" s="31">
        <v>27</v>
      </c>
      <c r="Q29" s="82">
        <v>0</v>
      </c>
      <c r="R29" s="82">
        <v>0</v>
      </c>
      <c r="S29" s="82">
        <v>0</v>
      </c>
      <c r="T29" s="82">
        <v>0</v>
      </c>
      <c r="U29" s="82">
        <v>0</v>
      </c>
      <c r="V29" s="76"/>
      <c r="W29" s="31">
        <v>27</v>
      </c>
      <c r="X29" s="82">
        <v>0</v>
      </c>
      <c r="Y29" s="82">
        <v>0</v>
      </c>
      <c r="Z29" s="82">
        <v>0</v>
      </c>
      <c r="AA29" s="82">
        <v>0</v>
      </c>
      <c r="AB29" s="82">
        <v>0</v>
      </c>
      <c r="AC29" s="76"/>
      <c r="AD29" s="31">
        <v>27</v>
      </c>
      <c r="AE29" s="82">
        <v>0</v>
      </c>
      <c r="AF29" s="82">
        <v>0</v>
      </c>
      <c r="AG29" s="82">
        <v>0</v>
      </c>
      <c r="AH29" s="82">
        <v>0</v>
      </c>
      <c r="AI29" s="82">
        <v>0</v>
      </c>
      <c r="AJ29" s="31"/>
      <c r="AK29" s="31">
        <f t="shared" si="10"/>
        <v>10</v>
      </c>
      <c r="AM29" s="83"/>
      <c r="AN29" s="83">
        <f t="shared" si="11"/>
        <v>0</v>
      </c>
      <c r="AO29" s="83">
        <f t="shared" si="11"/>
        <v>0</v>
      </c>
      <c r="AP29" s="83">
        <f t="shared" si="11"/>
        <v>0</v>
      </c>
      <c r="AQ29" s="83">
        <f t="shared" si="11"/>
        <v>0</v>
      </c>
      <c r="AR29" s="83">
        <f t="shared" si="12"/>
        <v>0</v>
      </c>
      <c r="AS29" s="83"/>
      <c r="AT29" s="83"/>
      <c r="AU29" s="83">
        <f t="shared" si="13"/>
        <v>128</v>
      </c>
      <c r="AV29" s="83">
        <f t="shared" si="13"/>
        <v>0</v>
      </c>
      <c r="AW29" s="83">
        <f t="shared" si="13"/>
        <v>0</v>
      </c>
      <c r="AX29" s="83">
        <f t="shared" si="13"/>
        <v>0</v>
      </c>
      <c r="AY29" s="83">
        <f t="shared" si="14"/>
        <v>-128</v>
      </c>
      <c r="AZ29" s="83"/>
      <c r="BA29" s="83"/>
      <c r="BB29" s="83">
        <f t="shared" si="15"/>
        <v>0</v>
      </c>
      <c r="BC29" s="83">
        <f t="shared" si="1"/>
        <v>0</v>
      </c>
      <c r="BD29" s="83">
        <f t="shared" si="1"/>
        <v>0</v>
      </c>
      <c r="BE29" s="83">
        <f t="shared" si="1"/>
        <v>0</v>
      </c>
      <c r="BF29" s="83">
        <f t="shared" si="16"/>
        <v>0</v>
      </c>
      <c r="BG29" s="83"/>
      <c r="BH29" s="83"/>
      <c r="BI29" s="83">
        <f t="shared" si="17"/>
        <v>0</v>
      </c>
      <c r="BJ29" s="83">
        <f t="shared" si="2"/>
        <v>0</v>
      </c>
      <c r="BK29" s="83">
        <f t="shared" si="2"/>
        <v>0</v>
      </c>
      <c r="BL29" s="83">
        <f t="shared" si="2"/>
        <v>0</v>
      </c>
      <c r="BM29" s="83">
        <f t="shared" si="18"/>
        <v>0</v>
      </c>
      <c r="BN29" s="83"/>
      <c r="BO29" s="83"/>
      <c r="BP29" s="83">
        <f t="shared" si="19"/>
        <v>0</v>
      </c>
      <c r="BQ29" s="83">
        <f t="shared" si="3"/>
        <v>0</v>
      </c>
      <c r="BR29" s="83">
        <f t="shared" si="3"/>
        <v>0</v>
      </c>
      <c r="BS29" s="83">
        <f t="shared" si="3"/>
        <v>0</v>
      </c>
      <c r="BT29" s="83">
        <f t="shared" si="20"/>
        <v>0</v>
      </c>
      <c r="BV29" s="80"/>
      <c r="BW29" s="80"/>
      <c r="BX29" s="80">
        <f t="shared" si="21"/>
        <v>0</v>
      </c>
      <c r="BY29" s="80">
        <f t="shared" si="21"/>
        <v>0</v>
      </c>
      <c r="BZ29" s="80">
        <f t="shared" si="21"/>
        <v>0</v>
      </c>
      <c r="CA29" s="80">
        <f t="shared" si="21"/>
        <v>0</v>
      </c>
      <c r="CB29" s="80">
        <f t="shared" si="22"/>
        <v>0</v>
      </c>
      <c r="CC29" s="80"/>
      <c r="CD29" s="80"/>
      <c r="CE29" s="80">
        <f t="shared" si="23"/>
        <v>1280</v>
      </c>
      <c r="CF29" s="80">
        <f t="shared" si="5"/>
        <v>0</v>
      </c>
      <c r="CG29" s="80">
        <f t="shared" si="5"/>
        <v>0</v>
      </c>
      <c r="CH29" s="80">
        <f t="shared" si="5"/>
        <v>0</v>
      </c>
      <c r="CI29" s="80">
        <f t="shared" si="24"/>
        <v>1280</v>
      </c>
      <c r="CJ29" s="80"/>
      <c r="CK29" s="80"/>
      <c r="CL29" s="80">
        <f t="shared" si="25"/>
        <v>0</v>
      </c>
      <c r="CM29" s="80">
        <f t="shared" si="6"/>
        <v>0</v>
      </c>
      <c r="CN29" s="80">
        <f t="shared" si="6"/>
        <v>0</v>
      </c>
      <c r="CO29" s="80">
        <f t="shared" si="6"/>
        <v>0</v>
      </c>
      <c r="CP29" s="80">
        <f t="shared" si="26"/>
        <v>0</v>
      </c>
      <c r="CQ29" s="80"/>
      <c r="CR29" s="80"/>
      <c r="CS29" s="80">
        <f t="shared" si="27"/>
        <v>0</v>
      </c>
      <c r="CT29" s="80">
        <f t="shared" si="7"/>
        <v>0</v>
      </c>
      <c r="CU29" s="80">
        <f t="shared" si="7"/>
        <v>0</v>
      </c>
      <c r="CV29" s="80">
        <f t="shared" si="7"/>
        <v>0</v>
      </c>
      <c r="CW29" s="80">
        <f t="shared" si="28"/>
        <v>0</v>
      </c>
      <c r="CX29" s="80"/>
      <c r="CY29" s="80"/>
      <c r="CZ29" s="80">
        <f t="shared" si="29"/>
        <v>0</v>
      </c>
      <c r="DA29" s="80">
        <f t="shared" si="8"/>
        <v>0</v>
      </c>
      <c r="DB29" s="80">
        <f t="shared" si="8"/>
        <v>0</v>
      </c>
      <c r="DC29" s="80">
        <f t="shared" si="8"/>
        <v>0</v>
      </c>
      <c r="DD29" s="80">
        <f t="shared" si="30"/>
        <v>0</v>
      </c>
      <c r="DF29" s="81">
        <f t="shared" si="31"/>
        <v>128</v>
      </c>
      <c r="DG29" s="81">
        <f t="shared" si="32"/>
        <v>-128</v>
      </c>
      <c r="DH29" s="81">
        <f t="shared" si="33"/>
        <v>0</v>
      </c>
      <c r="DI29" s="81">
        <f t="shared" si="34"/>
        <v>0</v>
      </c>
      <c r="DJ29" s="81">
        <f t="shared" si="35"/>
        <v>0</v>
      </c>
      <c r="DK29" s="84">
        <f t="shared" si="9"/>
        <v>0</v>
      </c>
    </row>
    <row r="30" spans="1:115" ht="15.75" thickBot="1">
      <c r="A30" s="76"/>
      <c r="B30" s="31">
        <v>28</v>
      </c>
      <c r="C30" s="82">
        <v>-94</v>
      </c>
      <c r="D30" s="82">
        <v>0</v>
      </c>
      <c r="E30" s="82">
        <v>0</v>
      </c>
      <c r="F30" s="82">
        <v>0</v>
      </c>
      <c r="G30" s="82">
        <v>-94</v>
      </c>
      <c r="H30" s="76"/>
      <c r="I30" s="31">
        <v>28</v>
      </c>
      <c r="J30" s="82">
        <v>94</v>
      </c>
      <c r="K30" s="82">
        <v>0</v>
      </c>
      <c r="L30" s="82">
        <v>0</v>
      </c>
      <c r="M30" s="82">
        <v>0</v>
      </c>
      <c r="N30" s="82">
        <v>94</v>
      </c>
      <c r="O30" s="76"/>
      <c r="P30" s="31">
        <v>28</v>
      </c>
      <c r="Q30" s="82">
        <v>0</v>
      </c>
      <c r="R30" s="82">
        <v>0</v>
      </c>
      <c r="S30" s="82">
        <v>0</v>
      </c>
      <c r="T30" s="82">
        <v>0</v>
      </c>
      <c r="U30" s="82">
        <v>0</v>
      </c>
      <c r="V30" s="76"/>
      <c r="W30" s="31">
        <v>28</v>
      </c>
      <c r="X30" s="82">
        <v>0</v>
      </c>
      <c r="Y30" s="82">
        <v>0</v>
      </c>
      <c r="Z30" s="82">
        <v>0</v>
      </c>
      <c r="AA30" s="82">
        <v>0</v>
      </c>
      <c r="AB30" s="82">
        <v>0</v>
      </c>
      <c r="AC30" s="76"/>
      <c r="AD30" s="31">
        <v>28</v>
      </c>
      <c r="AE30" s="82">
        <v>0</v>
      </c>
      <c r="AF30" s="82">
        <v>0</v>
      </c>
      <c r="AG30" s="82">
        <v>0</v>
      </c>
      <c r="AH30" s="82">
        <v>0</v>
      </c>
      <c r="AI30" s="82">
        <v>0</v>
      </c>
      <c r="AJ30" s="31"/>
      <c r="AK30" s="31">
        <f t="shared" si="10"/>
        <v>10</v>
      </c>
      <c r="AM30" s="83"/>
      <c r="AN30" s="83">
        <f t="shared" si="11"/>
        <v>0</v>
      </c>
      <c r="AO30" s="83">
        <f t="shared" si="11"/>
        <v>0</v>
      </c>
      <c r="AP30" s="83">
        <f t="shared" si="11"/>
        <v>0</v>
      </c>
      <c r="AQ30" s="83">
        <f t="shared" si="11"/>
        <v>0</v>
      </c>
      <c r="AR30" s="83">
        <f t="shared" si="12"/>
        <v>0</v>
      </c>
      <c r="AS30" s="83"/>
      <c r="AT30" s="83"/>
      <c r="AU30" s="83">
        <f t="shared" si="13"/>
        <v>94</v>
      </c>
      <c r="AV30" s="83">
        <f t="shared" si="13"/>
        <v>0</v>
      </c>
      <c r="AW30" s="83">
        <f t="shared" si="13"/>
        <v>0</v>
      </c>
      <c r="AX30" s="83">
        <f t="shared" si="13"/>
        <v>0</v>
      </c>
      <c r="AY30" s="83">
        <f t="shared" si="14"/>
        <v>-94</v>
      </c>
      <c r="AZ30" s="83"/>
      <c r="BA30" s="83"/>
      <c r="BB30" s="83">
        <f t="shared" si="15"/>
        <v>0</v>
      </c>
      <c r="BC30" s="83">
        <f t="shared" si="1"/>
        <v>0</v>
      </c>
      <c r="BD30" s="83">
        <f t="shared" si="1"/>
        <v>0</v>
      </c>
      <c r="BE30" s="83">
        <f t="shared" si="1"/>
        <v>0</v>
      </c>
      <c r="BF30" s="83">
        <f t="shared" si="16"/>
        <v>0</v>
      </c>
      <c r="BG30" s="83"/>
      <c r="BH30" s="83"/>
      <c r="BI30" s="83">
        <f t="shared" si="17"/>
        <v>0</v>
      </c>
      <c r="BJ30" s="83">
        <f t="shared" si="2"/>
        <v>0</v>
      </c>
      <c r="BK30" s="83">
        <f t="shared" si="2"/>
        <v>0</v>
      </c>
      <c r="BL30" s="83">
        <f t="shared" si="2"/>
        <v>0</v>
      </c>
      <c r="BM30" s="83">
        <f t="shared" si="18"/>
        <v>0</v>
      </c>
      <c r="BN30" s="83"/>
      <c r="BO30" s="83"/>
      <c r="BP30" s="83">
        <f t="shared" si="19"/>
        <v>0</v>
      </c>
      <c r="BQ30" s="83">
        <f t="shared" si="3"/>
        <v>0</v>
      </c>
      <c r="BR30" s="83">
        <f t="shared" si="3"/>
        <v>0</v>
      </c>
      <c r="BS30" s="83">
        <f t="shared" si="3"/>
        <v>0</v>
      </c>
      <c r="BT30" s="83">
        <f t="shared" si="20"/>
        <v>0</v>
      </c>
      <c r="BV30" s="80"/>
      <c r="BW30" s="80"/>
      <c r="BX30" s="80">
        <f t="shared" si="21"/>
        <v>0</v>
      </c>
      <c r="BY30" s="80">
        <f t="shared" si="21"/>
        <v>0</v>
      </c>
      <c r="BZ30" s="80">
        <f t="shared" si="21"/>
        <v>0</v>
      </c>
      <c r="CA30" s="80">
        <f t="shared" si="21"/>
        <v>0</v>
      </c>
      <c r="CB30" s="80">
        <f t="shared" si="22"/>
        <v>0</v>
      </c>
      <c r="CC30" s="80"/>
      <c r="CD30" s="80"/>
      <c r="CE30" s="80">
        <f t="shared" si="23"/>
        <v>940</v>
      </c>
      <c r="CF30" s="80">
        <f t="shared" si="5"/>
        <v>0</v>
      </c>
      <c r="CG30" s="80">
        <f t="shared" si="5"/>
        <v>0</v>
      </c>
      <c r="CH30" s="80">
        <f t="shared" si="5"/>
        <v>0</v>
      </c>
      <c r="CI30" s="80">
        <f t="shared" si="24"/>
        <v>940</v>
      </c>
      <c r="CJ30" s="80"/>
      <c r="CK30" s="80"/>
      <c r="CL30" s="80">
        <f t="shared" si="25"/>
        <v>0</v>
      </c>
      <c r="CM30" s="80">
        <f t="shared" si="6"/>
        <v>0</v>
      </c>
      <c r="CN30" s="80">
        <f t="shared" si="6"/>
        <v>0</v>
      </c>
      <c r="CO30" s="80">
        <f t="shared" si="6"/>
        <v>0</v>
      </c>
      <c r="CP30" s="80">
        <f t="shared" si="26"/>
        <v>0</v>
      </c>
      <c r="CQ30" s="80"/>
      <c r="CR30" s="80"/>
      <c r="CS30" s="80">
        <f t="shared" si="27"/>
        <v>0</v>
      </c>
      <c r="CT30" s="80">
        <f t="shared" si="7"/>
        <v>0</v>
      </c>
      <c r="CU30" s="80">
        <f t="shared" si="7"/>
        <v>0</v>
      </c>
      <c r="CV30" s="80">
        <f t="shared" si="7"/>
        <v>0</v>
      </c>
      <c r="CW30" s="80">
        <f t="shared" si="28"/>
        <v>0</v>
      </c>
      <c r="CX30" s="80"/>
      <c r="CY30" s="80"/>
      <c r="CZ30" s="80">
        <f t="shared" si="29"/>
        <v>0</v>
      </c>
      <c r="DA30" s="80">
        <f t="shared" si="8"/>
        <v>0</v>
      </c>
      <c r="DB30" s="80">
        <f t="shared" si="8"/>
        <v>0</v>
      </c>
      <c r="DC30" s="80">
        <f t="shared" si="8"/>
        <v>0</v>
      </c>
      <c r="DD30" s="80">
        <f t="shared" si="30"/>
        <v>0</v>
      </c>
      <c r="DF30" s="81">
        <f t="shared" si="31"/>
        <v>94</v>
      </c>
      <c r="DG30" s="81">
        <f t="shared" si="32"/>
        <v>-94</v>
      </c>
      <c r="DH30" s="81">
        <f t="shared" si="33"/>
        <v>0</v>
      </c>
      <c r="DI30" s="81">
        <f t="shared" si="34"/>
        <v>0</v>
      </c>
      <c r="DJ30" s="81">
        <f t="shared" si="35"/>
        <v>0</v>
      </c>
      <c r="DK30" s="84">
        <f t="shared" si="9"/>
        <v>0</v>
      </c>
    </row>
    <row r="31" spans="1:115" ht="15.75" thickBot="1">
      <c r="A31" s="76"/>
      <c r="B31" s="31">
        <v>29</v>
      </c>
      <c r="C31" s="82">
        <v>-71</v>
      </c>
      <c r="D31" s="82">
        <v>0</v>
      </c>
      <c r="E31" s="82">
        <v>0</v>
      </c>
      <c r="F31" s="82">
        <v>0</v>
      </c>
      <c r="G31" s="82">
        <v>-71</v>
      </c>
      <c r="H31" s="76"/>
      <c r="I31" s="31">
        <v>29</v>
      </c>
      <c r="J31" s="82">
        <v>71</v>
      </c>
      <c r="K31" s="82">
        <v>0</v>
      </c>
      <c r="L31" s="82">
        <v>0</v>
      </c>
      <c r="M31" s="82">
        <v>0</v>
      </c>
      <c r="N31" s="82">
        <v>71</v>
      </c>
      <c r="O31" s="76"/>
      <c r="P31" s="31">
        <v>29</v>
      </c>
      <c r="Q31" s="82">
        <v>0</v>
      </c>
      <c r="R31" s="82">
        <v>0</v>
      </c>
      <c r="S31" s="82">
        <v>0</v>
      </c>
      <c r="T31" s="82">
        <v>0</v>
      </c>
      <c r="U31" s="82">
        <v>0</v>
      </c>
      <c r="V31" s="76"/>
      <c r="W31" s="31">
        <v>29</v>
      </c>
      <c r="X31" s="82">
        <v>0</v>
      </c>
      <c r="Y31" s="82">
        <v>0</v>
      </c>
      <c r="Z31" s="82">
        <v>0</v>
      </c>
      <c r="AA31" s="82">
        <v>0</v>
      </c>
      <c r="AB31" s="82">
        <v>0</v>
      </c>
      <c r="AC31" s="76"/>
      <c r="AD31" s="31">
        <v>29</v>
      </c>
      <c r="AE31" s="82">
        <v>0</v>
      </c>
      <c r="AF31" s="82">
        <v>0</v>
      </c>
      <c r="AG31" s="82">
        <v>0</v>
      </c>
      <c r="AH31" s="82">
        <v>0</v>
      </c>
      <c r="AI31" s="82">
        <v>0</v>
      </c>
      <c r="AJ31" s="31"/>
      <c r="AK31" s="31">
        <f t="shared" si="10"/>
        <v>10</v>
      </c>
      <c r="AM31" s="83"/>
      <c r="AN31" s="83">
        <f t="shared" si="11"/>
        <v>0</v>
      </c>
      <c r="AO31" s="83">
        <f t="shared" si="11"/>
        <v>0</v>
      </c>
      <c r="AP31" s="83">
        <f t="shared" si="11"/>
        <v>0</v>
      </c>
      <c r="AQ31" s="83">
        <f t="shared" si="11"/>
        <v>0</v>
      </c>
      <c r="AR31" s="83">
        <f t="shared" si="12"/>
        <v>0</v>
      </c>
      <c r="AS31" s="83"/>
      <c r="AT31" s="83"/>
      <c r="AU31" s="83">
        <f t="shared" si="13"/>
        <v>71</v>
      </c>
      <c r="AV31" s="83">
        <f t="shared" si="13"/>
        <v>0</v>
      </c>
      <c r="AW31" s="83">
        <f t="shared" si="13"/>
        <v>0</v>
      </c>
      <c r="AX31" s="83">
        <f t="shared" si="13"/>
        <v>0</v>
      </c>
      <c r="AY31" s="83">
        <f t="shared" si="14"/>
        <v>-71</v>
      </c>
      <c r="AZ31" s="83"/>
      <c r="BA31" s="83"/>
      <c r="BB31" s="83">
        <f t="shared" si="15"/>
        <v>0</v>
      </c>
      <c r="BC31" s="83">
        <f t="shared" si="1"/>
        <v>0</v>
      </c>
      <c r="BD31" s="83">
        <f t="shared" si="1"/>
        <v>0</v>
      </c>
      <c r="BE31" s="83">
        <f t="shared" si="1"/>
        <v>0</v>
      </c>
      <c r="BF31" s="83">
        <f t="shared" si="16"/>
        <v>0</v>
      </c>
      <c r="BG31" s="83"/>
      <c r="BH31" s="83"/>
      <c r="BI31" s="83">
        <f t="shared" si="17"/>
        <v>0</v>
      </c>
      <c r="BJ31" s="83">
        <f t="shared" si="2"/>
        <v>0</v>
      </c>
      <c r="BK31" s="83">
        <f t="shared" si="2"/>
        <v>0</v>
      </c>
      <c r="BL31" s="83">
        <f t="shared" si="2"/>
        <v>0</v>
      </c>
      <c r="BM31" s="83">
        <f t="shared" si="18"/>
        <v>0</v>
      </c>
      <c r="BN31" s="83"/>
      <c r="BO31" s="83"/>
      <c r="BP31" s="83">
        <f t="shared" si="19"/>
        <v>0</v>
      </c>
      <c r="BQ31" s="83">
        <f t="shared" si="3"/>
        <v>0</v>
      </c>
      <c r="BR31" s="83">
        <f t="shared" si="3"/>
        <v>0</v>
      </c>
      <c r="BS31" s="83">
        <f t="shared" si="3"/>
        <v>0</v>
      </c>
      <c r="BT31" s="83">
        <f t="shared" si="20"/>
        <v>0</v>
      </c>
      <c r="BV31" s="80"/>
      <c r="BW31" s="80"/>
      <c r="BX31" s="80">
        <f t="shared" si="21"/>
        <v>0</v>
      </c>
      <c r="BY31" s="80">
        <f t="shared" si="21"/>
        <v>0</v>
      </c>
      <c r="BZ31" s="80">
        <f t="shared" si="21"/>
        <v>0</v>
      </c>
      <c r="CA31" s="80">
        <f t="shared" si="21"/>
        <v>0</v>
      </c>
      <c r="CB31" s="80">
        <f t="shared" si="22"/>
        <v>0</v>
      </c>
      <c r="CC31" s="80"/>
      <c r="CD31" s="80"/>
      <c r="CE31" s="80">
        <f t="shared" si="23"/>
        <v>710</v>
      </c>
      <c r="CF31" s="80">
        <f t="shared" si="5"/>
        <v>0</v>
      </c>
      <c r="CG31" s="80">
        <f t="shared" si="5"/>
        <v>0</v>
      </c>
      <c r="CH31" s="80">
        <f t="shared" si="5"/>
        <v>0</v>
      </c>
      <c r="CI31" s="80">
        <f t="shared" si="24"/>
        <v>710</v>
      </c>
      <c r="CJ31" s="80"/>
      <c r="CK31" s="80"/>
      <c r="CL31" s="80">
        <f t="shared" si="25"/>
        <v>0</v>
      </c>
      <c r="CM31" s="80">
        <f t="shared" si="6"/>
        <v>0</v>
      </c>
      <c r="CN31" s="80">
        <f t="shared" si="6"/>
        <v>0</v>
      </c>
      <c r="CO31" s="80">
        <f t="shared" si="6"/>
        <v>0</v>
      </c>
      <c r="CP31" s="80">
        <f t="shared" si="26"/>
        <v>0</v>
      </c>
      <c r="CQ31" s="80"/>
      <c r="CR31" s="80"/>
      <c r="CS31" s="80">
        <f t="shared" si="27"/>
        <v>0</v>
      </c>
      <c r="CT31" s="80">
        <f t="shared" si="7"/>
        <v>0</v>
      </c>
      <c r="CU31" s="80">
        <f t="shared" si="7"/>
        <v>0</v>
      </c>
      <c r="CV31" s="80">
        <f t="shared" si="7"/>
        <v>0</v>
      </c>
      <c r="CW31" s="80">
        <f t="shared" si="28"/>
        <v>0</v>
      </c>
      <c r="CX31" s="80"/>
      <c r="CY31" s="80"/>
      <c r="CZ31" s="80">
        <f t="shared" si="29"/>
        <v>0</v>
      </c>
      <c r="DA31" s="80">
        <f t="shared" si="8"/>
        <v>0</v>
      </c>
      <c r="DB31" s="80">
        <f t="shared" si="8"/>
        <v>0</v>
      </c>
      <c r="DC31" s="80">
        <f t="shared" si="8"/>
        <v>0</v>
      </c>
      <c r="DD31" s="80">
        <f t="shared" si="30"/>
        <v>0</v>
      </c>
      <c r="DF31" s="81">
        <f t="shared" si="31"/>
        <v>71</v>
      </c>
      <c r="DG31" s="81">
        <f t="shared" si="32"/>
        <v>-71</v>
      </c>
      <c r="DH31" s="81">
        <f t="shared" si="33"/>
        <v>0</v>
      </c>
      <c r="DI31" s="81">
        <f t="shared" si="34"/>
        <v>0</v>
      </c>
      <c r="DJ31" s="81">
        <f t="shared" si="35"/>
        <v>0</v>
      </c>
      <c r="DK31" s="84">
        <f t="shared" si="9"/>
        <v>0</v>
      </c>
    </row>
    <row r="32" spans="1:115" ht="15.75" thickBot="1">
      <c r="A32" s="76"/>
      <c r="B32" s="31">
        <v>30</v>
      </c>
      <c r="C32" s="82">
        <v>-44</v>
      </c>
      <c r="D32" s="82">
        <v>0</v>
      </c>
      <c r="E32" s="82">
        <v>0</v>
      </c>
      <c r="F32" s="82">
        <v>0</v>
      </c>
      <c r="G32" s="82">
        <v>-44</v>
      </c>
      <c r="H32" s="76"/>
      <c r="I32" s="31">
        <v>30</v>
      </c>
      <c r="J32" s="82">
        <v>44</v>
      </c>
      <c r="K32" s="82">
        <v>0</v>
      </c>
      <c r="L32" s="82">
        <v>0</v>
      </c>
      <c r="M32" s="82">
        <v>0</v>
      </c>
      <c r="N32" s="82">
        <v>44</v>
      </c>
      <c r="O32" s="76"/>
      <c r="P32" s="31">
        <v>30</v>
      </c>
      <c r="Q32" s="82">
        <v>0</v>
      </c>
      <c r="R32" s="82">
        <v>0</v>
      </c>
      <c r="S32" s="82">
        <v>0</v>
      </c>
      <c r="T32" s="82">
        <v>0</v>
      </c>
      <c r="U32" s="82">
        <v>0</v>
      </c>
      <c r="V32" s="76"/>
      <c r="W32" s="31">
        <v>30</v>
      </c>
      <c r="X32" s="82">
        <v>0</v>
      </c>
      <c r="Y32" s="82">
        <v>0</v>
      </c>
      <c r="Z32" s="82">
        <v>0</v>
      </c>
      <c r="AA32" s="82">
        <v>0</v>
      </c>
      <c r="AB32" s="82">
        <v>0</v>
      </c>
      <c r="AC32" s="76"/>
      <c r="AD32" s="31">
        <v>30</v>
      </c>
      <c r="AE32" s="82">
        <v>0</v>
      </c>
      <c r="AF32" s="82">
        <v>0</v>
      </c>
      <c r="AG32" s="82">
        <v>0</v>
      </c>
      <c r="AH32" s="82">
        <v>0</v>
      </c>
      <c r="AI32" s="82">
        <v>0</v>
      </c>
      <c r="AJ32" s="31"/>
      <c r="AK32" s="31">
        <f t="shared" si="10"/>
        <v>10</v>
      </c>
      <c r="AM32" s="83"/>
      <c r="AN32" s="83">
        <f t="shared" si="11"/>
        <v>0</v>
      </c>
      <c r="AO32" s="83">
        <f t="shared" si="11"/>
        <v>0</v>
      </c>
      <c r="AP32" s="83">
        <f t="shared" si="11"/>
        <v>0</v>
      </c>
      <c r="AQ32" s="83">
        <f t="shared" si="11"/>
        <v>0</v>
      </c>
      <c r="AR32" s="83">
        <f t="shared" si="12"/>
        <v>0</v>
      </c>
      <c r="AS32" s="83"/>
      <c r="AT32" s="83"/>
      <c r="AU32" s="83">
        <f t="shared" si="13"/>
        <v>44</v>
      </c>
      <c r="AV32" s="83">
        <f t="shared" si="13"/>
        <v>0</v>
      </c>
      <c r="AW32" s="83">
        <f t="shared" si="13"/>
        <v>0</v>
      </c>
      <c r="AX32" s="83">
        <f t="shared" si="13"/>
        <v>0</v>
      </c>
      <c r="AY32" s="83">
        <f t="shared" si="14"/>
        <v>-44</v>
      </c>
      <c r="AZ32" s="83"/>
      <c r="BA32" s="83"/>
      <c r="BB32" s="83">
        <f t="shared" si="15"/>
        <v>0</v>
      </c>
      <c r="BC32" s="83">
        <f t="shared" si="1"/>
        <v>0</v>
      </c>
      <c r="BD32" s="83">
        <f t="shared" si="1"/>
        <v>0</v>
      </c>
      <c r="BE32" s="83">
        <f t="shared" si="1"/>
        <v>0</v>
      </c>
      <c r="BF32" s="83">
        <f t="shared" si="16"/>
        <v>0</v>
      </c>
      <c r="BG32" s="83"/>
      <c r="BH32" s="83"/>
      <c r="BI32" s="83">
        <f t="shared" si="17"/>
        <v>0</v>
      </c>
      <c r="BJ32" s="83">
        <f t="shared" si="2"/>
        <v>0</v>
      </c>
      <c r="BK32" s="83">
        <f t="shared" si="2"/>
        <v>0</v>
      </c>
      <c r="BL32" s="83">
        <f t="shared" si="2"/>
        <v>0</v>
      </c>
      <c r="BM32" s="83">
        <f t="shared" si="18"/>
        <v>0</v>
      </c>
      <c r="BN32" s="83"/>
      <c r="BO32" s="83"/>
      <c r="BP32" s="83">
        <f t="shared" si="19"/>
        <v>0</v>
      </c>
      <c r="BQ32" s="83">
        <f t="shared" si="3"/>
        <v>0</v>
      </c>
      <c r="BR32" s="83">
        <f t="shared" si="3"/>
        <v>0</v>
      </c>
      <c r="BS32" s="83">
        <f t="shared" si="3"/>
        <v>0</v>
      </c>
      <c r="BT32" s="83">
        <f t="shared" si="20"/>
        <v>0</v>
      </c>
      <c r="BV32" s="80"/>
      <c r="BW32" s="80"/>
      <c r="BX32" s="80">
        <f t="shared" si="21"/>
        <v>0</v>
      </c>
      <c r="BY32" s="80">
        <f t="shared" si="21"/>
        <v>0</v>
      </c>
      <c r="BZ32" s="80">
        <f t="shared" si="21"/>
        <v>0</v>
      </c>
      <c r="CA32" s="80">
        <f t="shared" si="21"/>
        <v>0</v>
      </c>
      <c r="CB32" s="80">
        <f t="shared" si="22"/>
        <v>0</v>
      </c>
      <c r="CC32" s="80"/>
      <c r="CD32" s="80"/>
      <c r="CE32" s="80">
        <f t="shared" si="23"/>
        <v>440</v>
      </c>
      <c r="CF32" s="80">
        <f t="shared" si="5"/>
        <v>0</v>
      </c>
      <c r="CG32" s="80">
        <f t="shared" si="5"/>
        <v>0</v>
      </c>
      <c r="CH32" s="80">
        <f t="shared" si="5"/>
        <v>0</v>
      </c>
      <c r="CI32" s="80">
        <f t="shared" si="24"/>
        <v>440</v>
      </c>
      <c r="CJ32" s="80"/>
      <c r="CK32" s="80"/>
      <c r="CL32" s="80">
        <f t="shared" si="25"/>
        <v>0</v>
      </c>
      <c r="CM32" s="80">
        <f t="shared" si="6"/>
        <v>0</v>
      </c>
      <c r="CN32" s="80">
        <f t="shared" si="6"/>
        <v>0</v>
      </c>
      <c r="CO32" s="80">
        <f t="shared" si="6"/>
        <v>0</v>
      </c>
      <c r="CP32" s="80">
        <f t="shared" si="26"/>
        <v>0</v>
      </c>
      <c r="CQ32" s="80"/>
      <c r="CR32" s="80"/>
      <c r="CS32" s="80">
        <f t="shared" si="27"/>
        <v>0</v>
      </c>
      <c r="CT32" s="80">
        <f t="shared" si="7"/>
        <v>0</v>
      </c>
      <c r="CU32" s="80">
        <f t="shared" si="7"/>
        <v>0</v>
      </c>
      <c r="CV32" s="80">
        <f t="shared" si="7"/>
        <v>0</v>
      </c>
      <c r="CW32" s="80">
        <f t="shared" si="28"/>
        <v>0</v>
      </c>
      <c r="CX32" s="80"/>
      <c r="CY32" s="80"/>
      <c r="CZ32" s="80">
        <f t="shared" si="29"/>
        <v>0</v>
      </c>
      <c r="DA32" s="80">
        <f t="shared" si="8"/>
        <v>0</v>
      </c>
      <c r="DB32" s="80">
        <f t="shared" si="8"/>
        <v>0</v>
      </c>
      <c r="DC32" s="80">
        <f t="shared" si="8"/>
        <v>0</v>
      </c>
      <c r="DD32" s="80">
        <f t="shared" si="30"/>
        <v>0</v>
      </c>
      <c r="DF32" s="81">
        <f t="shared" si="31"/>
        <v>44</v>
      </c>
      <c r="DG32" s="81">
        <f t="shared" si="32"/>
        <v>-44</v>
      </c>
      <c r="DH32" s="81">
        <f t="shared" si="33"/>
        <v>0</v>
      </c>
      <c r="DI32" s="81">
        <f t="shared" si="34"/>
        <v>0</v>
      </c>
      <c r="DJ32" s="81">
        <f t="shared" si="35"/>
        <v>0</v>
      </c>
      <c r="DK32" s="84">
        <f t="shared" si="9"/>
        <v>0</v>
      </c>
    </row>
    <row r="33" spans="1:115" ht="15.75" thickBot="1">
      <c r="A33" s="76"/>
      <c r="B33" s="31">
        <v>31</v>
      </c>
      <c r="C33" s="82">
        <v>0</v>
      </c>
      <c r="D33" s="82">
        <v>0</v>
      </c>
      <c r="E33" s="82">
        <v>0</v>
      </c>
      <c r="F33" s="82">
        <v>0</v>
      </c>
      <c r="G33" s="82">
        <v>0</v>
      </c>
      <c r="H33" s="76"/>
      <c r="I33" s="31">
        <v>31</v>
      </c>
      <c r="J33" s="82">
        <v>0</v>
      </c>
      <c r="K33" s="82">
        <v>0</v>
      </c>
      <c r="L33" s="82">
        <v>0</v>
      </c>
      <c r="M33" s="82">
        <v>0</v>
      </c>
      <c r="N33" s="82">
        <v>0</v>
      </c>
      <c r="O33" s="76"/>
      <c r="P33" s="31">
        <v>31</v>
      </c>
      <c r="Q33" s="82">
        <v>0</v>
      </c>
      <c r="R33" s="82">
        <v>0</v>
      </c>
      <c r="S33" s="82">
        <v>0</v>
      </c>
      <c r="T33" s="82">
        <v>0</v>
      </c>
      <c r="U33" s="82">
        <v>0</v>
      </c>
      <c r="V33" s="76"/>
      <c r="W33" s="31">
        <v>31</v>
      </c>
      <c r="X33" s="82">
        <v>0</v>
      </c>
      <c r="Y33" s="82">
        <v>0</v>
      </c>
      <c r="Z33" s="82">
        <v>0</v>
      </c>
      <c r="AA33" s="82">
        <v>0</v>
      </c>
      <c r="AB33" s="82">
        <v>0</v>
      </c>
      <c r="AC33" s="76"/>
      <c r="AD33" s="31">
        <v>31</v>
      </c>
      <c r="AE33" s="82">
        <v>0</v>
      </c>
      <c r="AF33" s="82">
        <v>0</v>
      </c>
      <c r="AG33" s="82">
        <v>0</v>
      </c>
      <c r="AH33" s="82">
        <v>0</v>
      </c>
      <c r="AI33" s="82">
        <v>0</v>
      </c>
      <c r="AJ33" s="31"/>
      <c r="AK33" s="31">
        <f t="shared" si="10"/>
        <v>10</v>
      </c>
      <c r="AM33" s="83"/>
      <c r="AN33" s="83">
        <f t="shared" si="11"/>
        <v>0</v>
      </c>
      <c r="AO33" s="83">
        <f t="shared" si="11"/>
        <v>0</v>
      </c>
      <c r="AP33" s="83">
        <f t="shared" si="11"/>
        <v>0</v>
      </c>
      <c r="AQ33" s="83">
        <f t="shared" si="11"/>
        <v>0</v>
      </c>
      <c r="AR33" s="83">
        <f t="shared" si="12"/>
        <v>0</v>
      </c>
      <c r="AS33" s="83"/>
      <c r="AT33" s="83"/>
      <c r="AU33" s="83">
        <f t="shared" si="13"/>
        <v>0</v>
      </c>
      <c r="AV33" s="83">
        <f t="shared" si="13"/>
        <v>0</v>
      </c>
      <c r="AW33" s="83">
        <f t="shared" si="13"/>
        <v>0</v>
      </c>
      <c r="AX33" s="83">
        <f t="shared" si="13"/>
        <v>0</v>
      </c>
      <c r="AY33" s="83">
        <f t="shared" si="14"/>
        <v>0</v>
      </c>
      <c r="AZ33" s="83"/>
      <c r="BA33" s="83"/>
      <c r="BB33" s="83">
        <f t="shared" si="15"/>
        <v>0</v>
      </c>
      <c r="BC33" s="83">
        <f t="shared" si="1"/>
        <v>0</v>
      </c>
      <c r="BD33" s="83">
        <f t="shared" si="1"/>
        <v>0</v>
      </c>
      <c r="BE33" s="83">
        <f t="shared" si="1"/>
        <v>0</v>
      </c>
      <c r="BF33" s="83">
        <f t="shared" si="16"/>
        <v>0</v>
      </c>
      <c r="BG33" s="83"/>
      <c r="BH33" s="83"/>
      <c r="BI33" s="83">
        <f t="shared" si="17"/>
        <v>0</v>
      </c>
      <c r="BJ33" s="83">
        <f t="shared" si="2"/>
        <v>0</v>
      </c>
      <c r="BK33" s="83">
        <f t="shared" si="2"/>
        <v>0</v>
      </c>
      <c r="BL33" s="83">
        <f t="shared" si="2"/>
        <v>0</v>
      </c>
      <c r="BM33" s="83">
        <f t="shared" si="18"/>
        <v>0</v>
      </c>
      <c r="BN33" s="83"/>
      <c r="BO33" s="83"/>
      <c r="BP33" s="83">
        <f t="shared" si="19"/>
        <v>0</v>
      </c>
      <c r="BQ33" s="83">
        <f t="shared" si="3"/>
        <v>0</v>
      </c>
      <c r="BR33" s="83">
        <f t="shared" si="3"/>
        <v>0</v>
      </c>
      <c r="BS33" s="83">
        <f t="shared" si="3"/>
        <v>0</v>
      </c>
      <c r="BT33" s="83">
        <f t="shared" si="20"/>
        <v>0</v>
      </c>
      <c r="BV33" s="80"/>
      <c r="BW33" s="80"/>
      <c r="BX33" s="80">
        <f t="shared" si="21"/>
        <v>0</v>
      </c>
      <c r="BY33" s="80">
        <f t="shared" si="21"/>
        <v>0</v>
      </c>
      <c r="BZ33" s="80">
        <f t="shared" si="21"/>
        <v>0</v>
      </c>
      <c r="CA33" s="80">
        <f t="shared" si="21"/>
        <v>0</v>
      </c>
      <c r="CB33" s="80">
        <f t="shared" si="22"/>
        <v>0</v>
      </c>
      <c r="CC33" s="80"/>
      <c r="CD33" s="80"/>
      <c r="CE33" s="80">
        <f t="shared" si="23"/>
        <v>0</v>
      </c>
      <c r="CF33" s="80">
        <f t="shared" si="5"/>
        <v>0</v>
      </c>
      <c r="CG33" s="80">
        <f t="shared" si="5"/>
        <v>0</v>
      </c>
      <c r="CH33" s="80">
        <f t="shared" si="5"/>
        <v>0</v>
      </c>
      <c r="CI33" s="80">
        <f t="shared" si="24"/>
        <v>0</v>
      </c>
      <c r="CJ33" s="80"/>
      <c r="CK33" s="80"/>
      <c r="CL33" s="80">
        <f t="shared" si="25"/>
        <v>0</v>
      </c>
      <c r="CM33" s="80">
        <f t="shared" si="6"/>
        <v>0</v>
      </c>
      <c r="CN33" s="80">
        <f t="shared" si="6"/>
        <v>0</v>
      </c>
      <c r="CO33" s="80">
        <f t="shared" si="6"/>
        <v>0</v>
      </c>
      <c r="CP33" s="80">
        <f t="shared" si="26"/>
        <v>0</v>
      </c>
      <c r="CQ33" s="80"/>
      <c r="CR33" s="80"/>
      <c r="CS33" s="80">
        <f t="shared" si="27"/>
        <v>0</v>
      </c>
      <c r="CT33" s="80">
        <f t="shared" si="7"/>
        <v>0</v>
      </c>
      <c r="CU33" s="80">
        <f t="shared" si="7"/>
        <v>0</v>
      </c>
      <c r="CV33" s="80">
        <f t="shared" si="7"/>
        <v>0</v>
      </c>
      <c r="CW33" s="80">
        <f t="shared" si="28"/>
        <v>0</v>
      </c>
      <c r="CX33" s="80"/>
      <c r="CY33" s="80"/>
      <c r="CZ33" s="80">
        <f t="shared" si="29"/>
        <v>0</v>
      </c>
      <c r="DA33" s="80">
        <f t="shared" si="8"/>
        <v>0</v>
      </c>
      <c r="DB33" s="80">
        <f t="shared" si="8"/>
        <v>0</v>
      </c>
      <c r="DC33" s="80">
        <f t="shared" si="8"/>
        <v>0</v>
      </c>
      <c r="DD33" s="80">
        <f t="shared" si="30"/>
        <v>0</v>
      </c>
      <c r="DF33" s="81">
        <f t="shared" si="31"/>
        <v>0</v>
      </c>
      <c r="DG33" s="81">
        <f t="shared" si="32"/>
        <v>0</v>
      </c>
      <c r="DH33" s="81">
        <f t="shared" si="33"/>
        <v>0</v>
      </c>
      <c r="DI33" s="81">
        <f t="shared" si="34"/>
        <v>0</v>
      </c>
      <c r="DJ33" s="81">
        <f t="shared" si="35"/>
        <v>0</v>
      </c>
      <c r="DK33" s="84">
        <f t="shared" si="9"/>
        <v>0</v>
      </c>
    </row>
    <row r="34" spans="1:115" ht="15.75" thickBot="1">
      <c r="A34" s="76"/>
      <c r="B34" s="31">
        <v>32</v>
      </c>
      <c r="C34" s="82">
        <v>0</v>
      </c>
      <c r="D34" s="82">
        <v>0</v>
      </c>
      <c r="E34" s="82">
        <v>0</v>
      </c>
      <c r="F34" s="82">
        <v>0</v>
      </c>
      <c r="G34" s="82">
        <v>0</v>
      </c>
      <c r="H34" s="76"/>
      <c r="I34" s="31">
        <v>32</v>
      </c>
      <c r="J34" s="82">
        <v>0</v>
      </c>
      <c r="K34" s="82">
        <v>0</v>
      </c>
      <c r="L34" s="82">
        <v>0</v>
      </c>
      <c r="M34" s="82">
        <v>0</v>
      </c>
      <c r="N34" s="82">
        <v>0</v>
      </c>
      <c r="O34" s="76"/>
      <c r="P34" s="31">
        <v>32</v>
      </c>
      <c r="Q34" s="82">
        <v>0</v>
      </c>
      <c r="R34" s="82">
        <v>0</v>
      </c>
      <c r="S34" s="82">
        <v>0</v>
      </c>
      <c r="T34" s="82">
        <v>0</v>
      </c>
      <c r="U34" s="82">
        <v>0</v>
      </c>
      <c r="V34" s="76"/>
      <c r="W34" s="31">
        <v>32</v>
      </c>
      <c r="X34" s="82">
        <v>0</v>
      </c>
      <c r="Y34" s="82">
        <v>0</v>
      </c>
      <c r="Z34" s="82">
        <v>0</v>
      </c>
      <c r="AA34" s="82">
        <v>0</v>
      </c>
      <c r="AB34" s="82">
        <v>0</v>
      </c>
      <c r="AC34" s="76"/>
      <c r="AD34" s="31">
        <v>32</v>
      </c>
      <c r="AE34" s="82">
        <v>0</v>
      </c>
      <c r="AF34" s="82">
        <v>0</v>
      </c>
      <c r="AG34" s="82">
        <v>0</v>
      </c>
      <c r="AH34" s="82">
        <v>0</v>
      </c>
      <c r="AI34" s="82">
        <v>0</v>
      </c>
      <c r="AJ34" s="31"/>
      <c r="AK34" s="31">
        <f t="shared" si="10"/>
        <v>10</v>
      </c>
      <c r="AM34" s="83"/>
      <c r="AN34" s="83">
        <f t="shared" si="11"/>
        <v>0</v>
      </c>
      <c r="AO34" s="83">
        <f t="shared" si="11"/>
        <v>0</v>
      </c>
      <c r="AP34" s="83">
        <f t="shared" si="11"/>
        <v>0</v>
      </c>
      <c r="AQ34" s="83">
        <f t="shared" si="11"/>
        <v>0</v>
      </c>
      <c r="AR34" s="83">
        <f t="shared" si="12"/>
        <v>0</v>
      </c>
      <c r="AS34" s="83"/>
      <c r="AT34" s="83"/>
      <c r="AU34" s="83">
        <f t="shared" si="13"/>
        <v>0</v>
      </c>
      <c r="AV34" s="83">
        <f t="shared" si="13"/>
        <v>0</v>
      </c>
      <c r="AW34" s="83">
        <f t="shared" si="13"/>
        <v>0</v>
      </c>
      <c r="AX34" s="83">
        <f t="shared" si="13"/>
        <v>0</v>
      </c>
      <c r="AY34" s="83">
        <f t="shared" si="14"/>
        <v>0</v>
      </c>
      <c r="AZ34" s="83"/>
      <c r="BA34" s="83"/>
      <c r="BB34" s="83">
        <f t="shared" si="15"/>
        <v>0</v>
      </c>
      <c r="BC34" s="83">
        <f t="shared" si="1"/>
        <v>0</v>
      </c>
      <c r="BD34" s="83">
        <f t="shared" si="1"/>
        <v>0</v>
      </c>
      <c r="BE34" s="83">
        <f t="shared" si="1"/>
        <v>0</v>
      </c>
      <c r="BF34" s="83">
        <f t="shared" si="16"/>
        <v>0</v>
      </c>
      <c r="BG34" s="83"/>
      <c r="BH34" s="83"/>
      <c r="BI34" s="83">
        <f t="shared" si="17"/>
        <v>0</v>
      </c>
      <c r="BJ34" s="83">
        <f t="shared" si="2"/>
        <v>0</v>
      </c>
      <c r="BK34" s="83">
        <f t="shared" si="2"/>
        <v>0</v>
      </c>
      <c r="BL34" s="83">
        <f t="shared" si="2"/>
        <v>0</v>
      </c>
      <c r="BM34" s="83">
        <f t="shared" si="18"/>
        <v>0</v>
      </c>
      <c r="BN34" s="83"/>
      <c r="BO34" s="83"/>
      <c r="BP34" s="83">
        <f t="shared" si="19"/>
        <v>0</v>
      </c>
      <c r="BQ34" s="83">
        <f t="shared" si="3"/>
        <v>0</v>
      </c>
      <c r="BR34" s="83">
        <f t="shared" si="3"/>
        <v>0</v>
      </c>
      <c r="BS34" s="83">
        <f t="shared" si="3"/>
        <v>0</v>
      </c>
      <c r="BT34" s="83">
        <f t="shared" si="20"/>
        <v>0</v>
      </c>
      <c r="BV34" s="80"/>
      <c r="BW34" s="80"/>
      <c r="BX34" s="80">
        <f t="shared" si="21"/>
        <v>0</v>
      </c>
      <c r="BY34" s="80">
        <f t="shared" si="21"/>
        <v>0</v>
      </c>
      <c r="BZ34" s="80">
        <f t="shared" si="21"/>
        <v>0</v>
      </c>
      <c r="CA34" s="80">
        <f t="shared" si="21"/>
        <v>0</v>
      </c>
      <c r="CB34" s="80">
        <f t="shared" si="22"/>
        <v>0</v>
      </c>
      <c r="CC34" s="80"/>
      <c r="CD34" s="80"/>
      <c r="CE34" s="80">
        <f t="shared" si="23"/>
        <v>0</v>
      </c>
      <c r="CF34" s="80">
        <f t="shared" si="5"/>
        <v>0</v>
      </c>
      <c r="CG34" s="80">
        <f t="shared" si="5"/>
        <v>0</v>
      </c>
      <c r="CH34" s="80">
        <f t="shared" si="5"/>
        <v>0</v>
      </c>
      <c r="CI34" s="80">
        <f t="shared" si="24"/>
        <v>0</v>
      </c>
      <c r="CJ34" s="80"/>
      <c r="CK34" s="80"/>
      <c r="CL34" s="80">
        <f t="shared" si="25"/>
        <v>0</v>
      </c>
      <c r="CM34" s="80">
        <f t="shared" si="6"/>
        <v>0</v>
      </c>
      <c r="CN34" s="80">
        <f t="shared" si="6"/>
        <v>0</v>
      </c>
      <c r="CO34" s="80">
        <f t="shared" si="6"/>
        <v>0</v>
      </c>
      <c r="CP34" s="80">
        <f t="shared" si="26"/>
        <v>0</v>
      </c>
      <c r="CQ34" s="80"/>
      <c r="CR34" s="80"/>
      <c r="CS34" s="80">
        <f t="shared" si="27"/>
        <v>0</v>
      </c>
      <c r="CT34" s="80">
        <f t="shared" si="7"/>
        <v>0</v>
      </c>
      <c r="CU34" s="80">
        <f t="shared" si="7"/>
        <v>0</v>
      </c>
      <c r="CV34" s="80">
        <f t="shared" si="7"/>
        <v>0</v>
      </c>
      <c r="CW34" s="80">
        <f t="shared" si="28"/>
        <v>0</v>
      </c>
      <c r="CX34" s="80"/>
      <c r="CY34" s="80"/>
      <c r="CZ34" s="80">
        <f t="shared" si="29"/>
        <v>0</v>
      </c>
      <c r="DA34" s="80">
        <f t="shared" si="8"/>
        <v>0</v>
      </c>
      <c r="DB34" s="80">
        <f t="shared" si="8"/>
        <v>0</v>
      </c>
      <c r="DC34" s="80">
        <f t="shared" si="8"/>
        <v>0</v>
      </c>
      <c r="DD34" s="80">
        <f t="shared" si="30"/>
        <v>0</v>
      </c>
      <c r="DF34" s="81">
        <f t="shared" si="31"/>
        <v>0</v>
      </c>
      <c r="DG34" s="81">
        <f t="shared" si="32"/>
        <v>0</v>
      </c>
      <c r="DH34" s="81">
        <f t="shared" si="33"/>
        <v>0</v>
      </c>
      <c r="DI34" s="81">
        <f t="shared" si="34"/>
        <v>0</v>
      </c>
      <c r="DJ34" s="81">
        <f t="shared" si="35"/>
        <v>0</v>
      </c>
      <c r="DK34" s="84">
        <f t="shared" si="9"/>
        <v>0</v>
      </c>
    </row>
    <row r="35" spans="1:115" ht="15.75" thickBot="1">
      <c r="A35" s="76"/>
      <c r="B35" s="31">
        <v>33</v>
      </c>
      <c r="C35" s="82">
        <v>0</v>
      </c>
      <c r="D35" s="82">
        <v>0</v>
      </c>
      <c r="E35" s="82">
        <v>0</v>
      </c>
      <c r="F35" s="82">
        <v>0</v>
      </c>
      <c r="G35" s="82">
        <v>0</v>
      </c>
      <c r="H35" s="76"/>
      <c r="I35" s="31">
        <v>33</v>
      </c>
      <c r="J35" s="82">
        <v>0</v>
      </c>
      <c r="K35" s="82">
        <v>0</v>
      </c>
      <c r="L35" s="82">
        <v>0</v>
      </c>
      <c r="M35" s="82">
        <v>0</v>
      </c>
      <c r="N35" s="82">
        <v>0</v>
      </c>
      <c r="O35" s="76"/>
      <c r="P35" s="31">
        <v>33</v>
      </c>
      <c r="Q35" s="82">
        <v>0</v>
      </c>
      <c r="R35" s="82">
        <v>0</v>
      </c>
      <c r="S35" s="82">
        <v>0</v>
      </c>
      <c r="T35" s="82">
        <v>0</v>
      </c>
      <c r="U35" s="82">
        <v>0</v>
      </c>
      <c r="V35" s="76"/>
      <c r="W35" s="31">
        <v>33</v>
      </c>
      <c r="X35" s="82">
        <v>0</v>
      </c>
      <c r="Y35" s="82">
        <v>0</v>
      </c>
      <c r="Z35" s="82">
        <v>0</v>
      </c>
      <c r="AA35" s="82">
        <v>0</v>
      </c>
      <c r="AB35" s="82">
        <v>0</v>
      </c>
      <c r="AC35" s="76"/>
      <c r="AD35" s="31">
        <v>33</v>
      </c>
      <c r="AE35" s="82">
        <v>0</v>
      </c>
      <c r="AF35" s="82">
        <v>0</v>
      </c>
      <c r="AG35" s="82">
        <v>0</v>
      </c>
      <c r="AH35" s="82">
        <v>0</v>
      </c>
      <c r="AI35" s="82">
        <v>0</v>
      </c>
      <c r="AJ35" s="31"/>
      <c r="AK35" s="31">
        <f t="shared" si="10"/>
        <v>10</v>
      </c>
      <c r="AM35" s="83"/>
      <c r="AN35" s="83">
        <f t="shared" si="11"/>
        <v>0</v>
      </c>
      <c r="AO35" s="83">
        <f t="shared" si="11"/>
        <v>0</v>
      </c>
      <c r="AP35" s="83">
        <f t="shared" si="11"/>
        <v>0</v>
      </c>
      <c r="AQ35" s="83">
        <f t="shared" si="11"/>
        <v>0</v>
      </c>
      <c r="AR35" s="83">
        <f t="shared" si="12"/>
        <v>0</v>
      </c>
      <c r="AS35" s="83"/>
      <c r="AT35" s="83"/>
      <c r="AU35" s="83">
        <f t="shared" si="13"/>
        <v>0</v>
      </c>
      <c r="AV35" s="83">
        <f t="shared" si="13"/>
        <v>0</v>
      </c>
      <c r="AW35" s="83">
        <f t="shared" si="13"/>
        <v>0</v>
      </c>
      <c r="AX35" s="83">
        <f t="shared" si="13"/>
        <v>0</v>
      </c>
      <c r="AY35" s="83">
        <f t="shared" si="14"/>
        <v>0</v>
      </c>
      <c r="AZ35" s="83"/>
      <c r="BA35" s="83"/>
      <c r="BB35" s="83">
        <f t="shared" si="15"/>
        <v>0</v>
      </c>
      <c r="BC35" s="83">
        <f t="shared" si="1"/>
        <v>0</v>
      </c>
      <c r="BD35" s="83">
        <f t="shared" si="1"/>
        <v>0</v>
      </c>
      <c r="BE35" s="83">
        <f t="shared" si="1"/>
        <v>0</v>
      </c>
      <c r="BF35" s="83">
        <f t="shared" si="16"/>
        <v>0</v>
      </c>
      <c r="BG35" s="83"/>
      <c r="BH35" s="83"/>
      <c r="BI35" s="83">
        <f t="shared" si="17"/>
        <v>0</v>
      </c>
      <c r="BJ35" s="83">
        <f t="shared" si="2"/>
        <v>0</v>
      </c>
      <c r="BK35" s="83">
        <f t="shared" si="2"/>
        <v>0</v>
      </c>
      <c r="BL35" s="83">
        <f t="shared" si="2"/>
        <v>0</v>
      </c>
      <c r="BM35" s="83">
        <f t="shared" si="18"/>
        <v>0</v>
      </c>
      <c r="BN35" s="83"/>
      <c r="BO35" s="83"/>
      <c r="BP35" s="83">
        <f t="shared" si="19"/>
        <v>0</v>
      </c>
      <c r="BQ35" s="83">
        <f t="shared" si="3"/>
        <v>0</v>
      </c>
      <c r="BR35" s="83">
        <f t="shared" si="3"/>
        <v>0</v>
      </c>
      <c r="BS35" s="83">
        <f t="shared" si="3"/>
        <v>0</v>
      </c>
      <c r="BT35" s="83">
        <f t="shared" si="20"/>
        <v>0</v>
      </c>
      <c r="BV35" s="80"/>
      <c r="BW35" s="80"/>
      <c r="BX35" s="80">
        <f t="shared" si="21"/>
        <v>0</v>
      </c>
      <c r="BY35" s="80">
        <f t="shared" si="21"/>
        <v>0</v>
      </c>
      <c r="BZ35" s="80">
        <f t="shared" si="21"/>
        <v>0</v>
      </c>
      <c r="CA35" s="80">
        <f t="shared" si="21"/>
        <v>0</v>
      </c>
      <c r="CB35" s="80">
        <f t="shared" si="22"/>
        <v>0</v>
      </c>
      <c r="CC35" s="80"/>
      <c r="CD35" s="80"/>
      <c r="CE35" s="80">
        <f t="shared" si="23"/>
        <v>0</v>
      </c>
      <c r="CF35" s="80">
        <f t="shared" si="5"/>
        <v>0</v>
      </c>
      <c r="CG35" s="80">
        <f t="shared" si="5"/>
        <v>0</v>
      </c>
      <c r="CH35" s="80">
        <f t="shared" si="5"/>
        <v>0</v>
      </c>
      <c r="CI35" s="80">
        <f t="shared" si="24"/>
        <v>0</v>
      </c>
      <c r="CJ35" s="80"/>
      <c r="CK35" s="80"/>
      <c r="CL35" s="80">
        <f t="shared" si="25"/>
        <v>0</v>
      </c>
      <c r="CM35" s="80">
        <f t="shared" si="6"/>
        <v>0</v>
      </c>
      <c r="CN35" s="80">
        <f t="shared" si="6"/>
        <v>0</v>
      </c>
      <c r="CO35" s="80">
        <f t="shared" si="6"/>
        <v>0</v>
      </c>
      <c r="CP35" s="80">
        <f t="shared" si="26"/>
        <v>0</v>
      </c>
      <c r="CQ35" s="80"/>
      <c r="CR35" s="80"/>
      <c r="CS35" s="80">
        <f t="shared" si="27"/>
        <v>0</v>
      </c>
      <c r="CT35" s="80">
        <f t="shared" si="7"/>
        <v>0</v>
      </c>
      <c r="CU35" s="80">
        <f t="shared" si="7"/>
        <v>0</v>
      </c>
      <c r="CV35" s="80">
        <f t="shared" si="7"/>
        <v>0</v>
      </c>
      <c r="CW35" s="80">
        <f t="shared" si="28"/>
        <v>0</v>
      </c>
      <c r="CX35" s="80"/>
      <c r="CY35" s="80"/>
      <c r="CZ35" s="80">
        <f t="shared" si="29"/>
        <v>0</v>
      </c>
      <c r="DA35" s="80">
        <f t="shared" si="8"/>
        <v>0</v>
      </c>
      <c r="DB35" s="80">
        <f t="shared" si="8"/>
        <v>0</v>
      </c>
      <c r="DC35" s="80">
        <f t="shared" si="8"/>
        <v>0</v>
      </c>
      <c r="DD35" s="80">
        <f t="shared" si="30"/>
        <v>0</v>
      </c>
      <c r="DF35" s="81">
        <f t="shared" si="31"/>
        <v>0</v>
      </c>
      <c r="DG35" s="81">
        <f t="shared" si="32"/>
        <v>0</v>
      </c>
      <c r="DH35" s="81">
        <f t="shared" si="33"/>
        <v>0</v>
      </c>
      <c r="DI35" s="81">
        <f t="shared" si="34"/>
        <v>0</v>
      </c>
      <c r="DJ35" s="81">
        <f t="shared" si="35"/>
        <v>0</v>
      </c>
      <c r="DK35" s="84">
        <f t="shared" si="9"/>
        <v>0</v>
      </c>
    </row>
    <row r="36" spans="1:115" ht="15.75" thickBot="1">
      <c r="A36" s="76"/>
      <c r="B36" s="31">
        <v>34</v>
      </c>
      <c r="C36" s="82">
        <v>0</v>
      </c>
      <c r="D36" s="82">
        <v>0</v>
      </c>
      <c r="E36" s="82">
        <v>0</v>
      </c>
      <c r="F36" s="82">
        <v>0</v>
      </c>
      <c r="G36" s="82">
        <v>0</v>
      </c>
      <c r="H36" s="76"/>
      <c r="I36" s="31">
        <v>34</v>
      </c>
      <c r="J36" s="82">
        <v>0</v>
      </c>
      <c r="K36" s="82">
        <v>0</v>
      </c>
      <c r="L36" s="82">
        <v>0</v>
      </c>
      <c r="M36" s="82">
        <v>0</v>
      </c>
      <c r="N36" s="82">
        <v>0</v>
      </c>
      <c r="O36" s="76"/>
      <c r="P36" s="31">
        <v>34</v>
      </c>
      <c r="Q36" s="82">
        <v>0</v>
      </c>
      <c r="R36" s="82">
        <v>0</v>
      </c>
      <c r="S36" s="82">
        <v>0</v>
      </c>
      <c r="T36" s="82">
        <v>0</v>
      </c>
      <c r="U36" s="82">
        <v>0</v>
      </c>
      <c r="V36" s="76"/>
      <c r="W36" s="31">
        <v>34</v>
      </c>
      <c r="X36" s="82">
        <v>0</v>
      </c>
      <c r="Y36" s="82">
        <v>0</v>
      </c>
      <c r="Z36" s="82">
        <v>0</v>
      </c>
      <c r="AA36" s="82">
        <v>0</v>
      </c>
      <c r="AB36" s="82">
        <v>0</v>
      </c>
      <c r="AC36" s="76"/>
      <c r="AD36" s="31">
        <v>34</v>
      </c>
      <c r="AE36" s="82">
        <v>0</v>
      </c>
      <c r="AF36" s="82">
        <v>0</v>
      </c>
      <c r="AG36" s="82">
        <v>0</v>
      </c>
      <c r="AH36" s="82">
        <v>0</v>
      </c>
      <c r="AI36" s="82">
        <v>0</v>
      </c>
      <c r="AJ36" s="31"/>
      <c r="AK36" s="31">
        <f t="shared" si="10"/>
        <v>10</v>
      </c>
      <c r="AM36" s="83"/>
      <c r="AN36" s="83">
        <f t="shared" si="11"/>
        <v>0</v>
      </c>
      <c r="AO36" s="83">
        <f t="shared" si="11"/>
        <v>0</v>
      </c>
      <c r="AP36" s="83">
        <f t="shared" si="11"/>
        <v>0</v>
      </c>
      <c r="AQ36" s="83">
        <f t="shared" si="11"/>
        <v>0</v>
      </c>
      <c r="AR36" s="83">
        <f t="shared" si="12"/>
        <v>0</v>
      </c>
      <c r="AS36" s="83"/>
      <c r="AT36" s="83"/>
      <c r="AU36" s="83">
        <f t="shared" si="13"/>
        <v>0</v>
      </c>
      <c r="AV36" s="83">
        <f t="shared" si="13"/>
        <v>0</v>
      </c>
      <c r="AW36" s="83">
        <f t="shared" si="13"/>
        <v>0</v>
      </c>
      <c r="AX36" s="83">
        <f t="shared" si="13"/>
        <v>0</v>
      </c>
      <c r="AY36" s="83">
        <f t="shared" si="14"/>
        <v>0</v>
      </c>
      <c r="AZ36" s="83"/>
      <c r="BA36" s="83"/>
      <c r="BB36" s="83">
        <f t="shared" si="15"/>
        <v>0</v>
      </c>
      <c r="BC36" s="83">
        <f t="shared" si="1"/>
        <v>0</v>
      </c>
      <c r="BD36" s="83">
        <f t="shared" si="1"/>
        <v>0</v>
      </c>
      <c r="BE36" s="83">
        <f t="shared" si="1"/>
        <v>0</v>
      </c>
      <c r="BF36" s="83">
        <f t="shared" si="16"/>
        <v>0</v>
      </c>
      <c r="BG36" s="83"/>
      <c r="BH36" s="83"/>
      <c r="BI36" s="83">
        <f t="shared" si="17"/>
        <v>0</v>
      </c>
      <c r="BJ36" s="83">
        <f t="shared" si="2"/>
        <v>0</v>
      </c>
      <c r="BK36" s="83">
        <f t="shared" si="2"/>
        <v>0</v>
      </c>
      <c r="BL36" s="83">
        <f t="shared" si="2"/>
        <v>0</v>
      </c>
      <c r="BM36" s="83">
        <f t="shared" si="18"/>
        <v>0</v>
      </c>
      <c r="BN36" s="83"/>
      <c r="BO36" s="83"/>
      <c r="BP36" s="83">
        <f t="shared" si="19"/>
        <v>0</v>
      </c>
      <c r="BQ36" s="83">
        <f t="shared" si="3"/>
        <v>0</v>
      </c>
      <c r="BR36" s="83">
        <f t="shared" si="3"/>
        <v>0</v>
      </c>
      <c r="BS36" s="83">
        <f t="shared" si="3"/>
        <v>0</v>
      </c>
      <c r="BT36" s="83">
        <f t="shared" si="20"/>
        <v>0</v>
      </c>
      <c r="BV36" s="80"/>
      <c r="BW36" s="80"/>
      <c r="BX36" s="80">
        <f t="shared" si="21"/>
        <v>0</v>
      </c>
      <c r="BY36" s="80">
        <f t="shared" si="21"/>
        <v>0</v>
      </c>
      <c r="BZ36" s="80">
        <f t="shared" si="21"/>
        <v>0</v>
      </c>
      <c r="CA36" s="80">
        <f t="shared" si="21"/>
        <v>0</v>
      </c>
      <c r="CB36" s="80">
        <f t="shared" si="22"/>
        <v>0</v>
      </c>
      <c r="CC36" s="80"/>
      <c r="CD36" s="80"/>
      <c r="CE36" s="80">
        <f t="shared" si="23"/>
        <v>0</v>
      </c>
      <c r="CF36" s="80">
        <f t="shared" si="5"/>
        <v>0</v>
      </c>
      <c r="CG36" s="80">
        <f t="shared" si="5"/>
        <v>0</v>
      </c>
      <c r="CH36" s="80">
        <f t="shared" si="5"/>
        <v>0</v>
      </c>
      <c r="CI36" s="80">
        <f t="shared" si="24"/>
        <v>0</v>
      </c>
      <c r="CJ36" s="80"/>
      <c r="CK36" s="80"/>
      <c r="CL36" s="80">
        <f t="shared" si="25"/>
        <v>0</v>
      </c>
      <c r="CM36" s="80">
        <f t="shared" si="6"/>
        <v>0</v>
      </c>
      <c r="CN36" s="80">
        <f t="shared" si="6"/>
        <v>0</v>
      </c>
      <c r="CO36" s="80">
        <f t="shared" si="6"/>
        <v>0</v>
      </c>
      <c r="CP36" s="80">
        <f t="shared" si="26"/>
        <v>0</v>
      </c>
      <c r="CQ36" s="80"/>
      <c r="CR36" s="80"/>
      <c r="CS36" s="80">
        <f t="shared" si="27"/>
        <v>0</v>
      </c>
      <c r="CT36" s="80">
        <f t="shared" si="7"/>
        <v>0</v>
      </c>
      <c r="CU36" s="80">
        <f t="shared" si="7"/>
        <v>0</v>
      </c>
      <c r="CV36" s="80">
        <f t="shared" si="7"/>
        <v>0</v>
      </c>
      <c r="CW36" s="80">
        <f t="shared" si="28"/>
        <v>0</v>
      </c>
      <c r="CX36" s="80"/>
      <c r="CY36" s="80"/>
      <c r="CZ36" s="80">
        <f t="shared" si="29"/>
        <v>0</v>
      </c>
      <c r="DA36" s="80">
        <f t="shared" si="8"/>
        <v>0</v>
      </c>
      <c r="DB36" s="80">
        <f t="shared" si="8"/>
        <v>0</v>
      </c>
      <c r="DC36" s="80">
        <f t="shared" si="8"/>
        <v>0</v>
      </c>
      <c r="DD36" s="80">
        <f t="shared" si="30"/>
        <v>0</v>
      </c>
      <c r="DF36" s="81">
        <f t="shared" si="31"/>
        <v>0</v>
      </c>
      <c r="DG36" s="81">
        <f t="shared" si="32"/>
        <v>0</v>
      </c>
      <c r="DH36" s="81">
        <f t="shared" si="33"/>
        <v>0</v>
      </c>
      <c r="DI36" s="81">
        <f t="shared" si="34"/>
        <v>0</v>
      </c>
      <c r="DJ36" s="81">
        <f t="shared" si="35"/>
        <v>0</v>
      </c>
      <c r="DK36" s="84">
        <f t="shared" si="9"/>
        <v>0</v>
      </c>
    </row>
    <row r="37" spans="1:115" ht="15.75" thickBot="1">
      <c r="A37" s="76"/>
      <c r="B37" s="31">
        <v>35</v>
      </c>
      <c r="C37" s="82">
        <v>0</v>
      </c>
      <c r="D37" s="82">
        <v>0</v>
      </c>
      <c r="E37" s="82">
        <v>0</v>
      </c>
      <c r="F37" s="82">
        <v>0</v>
      </c>
      <c r="G37" s="82">
        <v>0</v>
      </c>
      <c r="H37" s="76"/>
      <c r="I37" s="31">
        <v>35</v>
      </c>
      <c r="J37" s="82">
        <v>0</v>
      </c>
      <c r="K37" s="82">
        <v>0</v>
      </c>
      <c r="L37" s="82">
        <v>0</v>
      </c>
      <c r="M37" s="82">
        <v>0</v>
      </c>
      <c r="N37" s="82">
        <v>0</v>
      </c>
      <c r="O37" s="76"/>
      <c r="P37" s="31">
        <v>35</v>
      </c>
      <c r="Q37" s="82">
        <v>0</v>
      </c>
      <c r="R37" s="82">
        <v>0</v>
      </c>
      <c r="S37" s="82">
        <v>0</v>
      </c>
      <c r="T37" s="82">
        <v>0</v>
      </c>
      <c r="U37" s="82">
        <v>0</v>
      </c>
      <c r="V37" s="76"/>
      <c r="W37" s="31">
        <v>35</v>
      </c>
      <c r="X37" s="82">
        <v>0</v>
      </c>
      <c r="Y37" s="82">
        <v>0</v>
      </c>
      <c r="Z37" s="82">
        <v>0</v>
      </c>
      <c r="AA37" s="82">
        <v>0</v>
      </c>
      <c r="AB37" s="82">
        <v>0</v>
      </c>
      <c r="AC37" s="76"/>
      <c r="AD37" s="31">
        <v>35</v>
      </c>
      <c r="AE37" s="82">
        <v>0</v>
      </c>
      <c r="AF37" s="82">
        <v>0</v>
      </c>
      <c r="AG37" s="82">
        <v>0</v>
      </c>
      <c r="AH37" s="82">
        <v>0</v>
      </c>
      <c r="AI37" s="82">
        <v>0</v>
      </c>
      <c r="AJ37" s="31"/>
      <c r="AK37" s="31">
        <f t="shared" si="10"/>
        <v>10</v>
      </c>
      <c r="AM37" s="83"/>
      <c r="AN37" s="83">
        <f t="shared" si="11"/>
        <v>0</v>
      </c>
      <c r="AO37" s="83">
        <f t="shared" si="11"/>
        <v>0</v>
      </c>
      <c r="AP37" s="83">
        <f t="shared" si="11"/>
        <v>0</v>
      </c>
      <c r="AQ37" s="83">
        <f t="shared" si="11"/>
        <v>0</v>
      </c>
      <c r="AR37" s="83">
        <f t="shared" si="12"/>
        <v>0</v>
      </c>
      <c r="AS37" s="83"/>
      <c r="AT37" s="83"/>
      <c r="AU37" s="83">
        <f t="shared" si="13"/>
        <v>0</v>
      </c>
      <c r="AV37" s="83">
        <f t="shared" si="13"/>
        <v>0</v>
      </c>
      <c r="AW37" s="83">
        <f t="shared" si="13"/>
        <v>0</v>
      </c>
      <c r="AX37" s="83">
        <f t="shared" si="13"/>
        <v>0</v>
      </c>
      <c r="AY37" s="83">
        <f t="shared" si="14"/>
        <v>0</v>
      </c>
      <c r="AZ37" s="83"/>
      <c r="BA37" s="83"/>
      <c r="BB37" s="83">
        <f t="shared" si="15"/>
        <v>0</v>
      </c>
      <c r="BC37" s="83">
        <f t="shared" si="1"/>
        <v>0</v>
      </c>
      <c r="BD37" s="83">
        <f t="shared" si="1"/>
        <v>0</v>
      </c>
      <c r="BE37" s="83">
        <f t="shared" si="1"/>
        <v>0</v>
      </c>
      <c r="BF37" s="83">
        <f t="shared" si="16"/>
        <v>0</v>
      </c>
      <c r="BG37" s="83"/>
      <c r="BH37" s="83"/>
      <c r="BI37" s="83">
        <f t="shared" si="17"/>
        <v>0</v>
      </c>
      <c r="BJ37" s="83">
        <f t="shared" si="2"/>
        <v>0</v>
      </c>
      <c r="BK37" s="83">
        <f t="shared" si="2"/>
        <v>0</v>
      </c>
      <c r="BL37" s="83">
        <f t="shared" si="2"/>
        <v>0</v>
      </c>
      <c r="BM37" s="83">
        <f t="shared" si="18"/>
        <v>0</v>
      </c>
      <c r="BN37" s="83"/>
      <c r="BO37" s="83"/>
      <c r="BP37" s="83">
        <f t="shared" si="19"/>
        <v>0</v>
      </c>
      <c r="BQ37" s="83">
        <f t="shared" si="3"/>
        <v>0</v>
      </c>
      <c r="BR37" s="83">
        <f t="shared" si="3"/>
        <v>0</v>
      </c>
      <c r="BS37" s="83">
        <f t="shared" si="3"/>
        <v>0</v>
      </c>
      <c r="BT37" s="83">
        <f t="shared" si="20"/>
        <v>0</v>
      </c>
      <c r="BV37" s="80"/>
      <c r="BW37" s="80"/>
      <c r="BX37" s="80">
        <f t="shared" si="21"/>
        <v>0</v>
      </c>
      <c r="BY37" s="80">
        <f t="shared" si="21"/>
        <v>0</v>
      </c>
      <c r="BZ37" s="80">
        <f t="shared" si="21"/>
        <v>0</v>
      </c>
      <c r="CA37" s="80">
        <f t="shared" si="21"/>
        <v>0</v>
      </c>
      <c r="CB37" s="80">
        <f t="shared" si="22"/>
        <v>0</v>
      </c>
      <c r="CC37" s="80"/>
      <c r="CD37" s="80"/>
      <c r="CE37" s="80">
        <f t="shared" si="23"/>
        <v>0</v>
      </c>
      <c r="CF37" s="80">
        <f t="shared" si="5"/>
        <v>0</v>
      </c>
      <c r="CG37" s="80">
        <f t="shared" si="5"/>
        <v>0</v>
      </c>
      <c r="CH37" s="80">
        <f t="shared" si="5"/>
        <v>0</v>
      </c>
      <c r="CI37" s="80">
        <f t="shared" si="24"/>
        <v>0</v>
      </c>
      <c r="CJ37" s="80"/>
      <c r="CK37" s="80"/>
      <c r="CL37" s="80">
        <f t="shared" si="25"/>
        <v>0</v>
      </c>
      <c r="CM37" s="80">
        <f t="shared" si="6"/>
        <v>0</v>
      </c>
      <c r="CN37" s="80">
        <f t="shared" si="6"/>
        <v>0</v>
      </c>
      <c r="CO37" s="80">
        <f t="shared" si="6"/>
        <v>0</v>
      </c>
      <c r="CP37" s="80">
        <f t="shared" si="26"/>
        <v>0</v>
      </c>
      <c r="CQ37" s="80"/>
      <c r="CR37" s="80"/>
      <c r="CS37" s="80">
        <f t="shared" si="27"/>
        <v>0</v>
      </c>
      <c r="CT37" s="80">
        <f t="shared" si="7"/>
        <v>0</v>
      </c>
      <c r="CU37" s="80">
        <f t="shared" si="7"/>
        <v>0</v>
      </c>
      <c r="CV37" s="80">
        <f t="shared" si="7"/>
        <v>0</v>
      </c>
      <c r="CW37" s="80">
        <f t="shared" si="28"/>
        <v>0</v>
      </c>
      <c r="CX37" s="80"/>
      <c r="CY37" s="80"/>
      <c r="CZ37" s="80">
        <f t="shared" si="29"/>
        <v>0</v>
      </c>
      <c r="DA37" s="80">
        <f t="shared" si="8"/>
        <v>0</v>
      </c>
      <c r="DB37" s="80">
        <f t="shared" si="8"/>
        <v>0</v>
      </c>
      <c r="DC37" s="80">
        <f t="shared" si="8"/>
        <v>0</v>
      </c>
      <c r="DD37" s="80">
        <f t="shared" si="30"/>
        <v>0</v>
      </c>
      <c r="DF37" s="81">
        <f t="shared" si="31"/>
        <v>0</v>
      </c>
      <c r="DG37" s="81">
        <f t="shared" si="32"/>
        <v>0</v>
      </c>
      <c r="DH37" s="81">
        <f t="shared" si="33"/>
        <v>0</v>
      </c>
      <c r="DI37" s="81">
        <f t="shared" si="34"/>
        <v>0</v>
      </c>
      <c r="DJ37" s="81">
        <f t="shared" si="35"/>
        <v>0</v>
      </c>
      <c r="DK37" s="84">
        <f t="shared" si="9"/>
        <v>0</v>
      </c>
    </row>
    <row r="38" spans="1:115" ht="15.75" thickBot="1">
      <c r="A38" s="76"/>
      <c r="B38" s="31">
        <v>36</v>
      </c>
      <c r="C38" s="82">
        <v>0</v>
      </c>
      <c r="D38" s="82">
        <v>0</v>
      </c>
      <c r="E38" s="82">
        <v>0</v>
      </c>
      <c r="F38" s="82">
        <v>0</v>
      </c>
      <c r="G38" s="82">
        <v>0</v>
      </c>
      <c r="H38" s="76"/>
      <c r="I38" s="31">
        <v>36</v>
      </c>
      <c r="J38" s="82">
        <v>0</v>
      </c>
      <c r="K38" s="82">
        <v>0</v>
      </c>
      <c r="L38" s="82">
        <v>0</v>
      </c>
      <c r="M38" s="82">
        <v>0</v>
      </c>
      <c r="N38" s="82">
        <v>0</v>
      </c>
      <c r="O38" s="76"/>
      <c r="P38" s="31">
        <v>36</v>
      </c>
      <c r="Q38" s="82">
        <v>0</v>
      </c>
      <c r="R38" s="82">
        <v>0</v>
      </c>
      <c r="S38" s="82">
        <v>0</v>
      </c>
      <c r="T38" s="82">
        <v>0</v>
      </c>
      <c r="U38" s="82">
        <v>0</v>
      </c>
      <c r="V38" s="76"/>
      <c r="W38" s="31">
        <v>36</v>
      </c>
      <c r="X38" s="82">
        <v>0</v>
      </c>
      <c r="Y38" s="82">
        <v>0</v>
      </c>
      <c r="Z38" s="82">
        <v>0</v>
      </c>
      <c r="AA38" s="82">
        <v>0</v>
      </c>
      <c r="AB38" s="82">
        <v>0</v>
      </c>
      <c r="AC38" s="76"/>
      <c r="AD38" s="31">
        <v>36</v>
      </c>
      <c r="AE38" s="82">
        <v>0</v>
      </c>
      <c r="AF38" s="82">
        <v>0</v>
      </c>
      <c r="AG38" s="82">
        <v>0</v>
      </c>
      <c r="AH38" s="82">
        <v>0</v>
      </c>
      <c r="AI38" s="82">
        <v>0</v>
      </c>
      <c r="AJ38" s="31"/>
      <c r="AK38" s="31">
        <f t="shared" si="10"/>
        <v>10</v>
      </c>
      <c r="AM38" s="83"/>
      <c r="AN38" s="83">
        <f t="shared" si="11"/>
        <v>0</v>
      </c>
      <c r="AO38" s="83">
        <f t="shared" si="11"/>
        <v>0</v>
      </c>
      <c r="AP38" s="83">
        <f t="shared" si="11"/>
        <v>0</v>
      </c>
      <c r="AQ38" s="83">
        <f t="shared" si="11"/>
        <v>0</v>
      </c>
      <c r="AR38" s="83">
        <f t="shared" si="12"/>
        <v>0</v>
      </c>
      <c r="AS38" s="83"/>
      <c r="AT38" s="83"/>
      <c r="AU38" s="83">
        <f t="shared" si="13"/>
        <v>0</v>
      </c>
      <c r="AV38" s="83">
        <f t="shared" si="13"/>
        <v>0</v>
      </c>
      <c r="AW38" s="83">
        <f t="shared" si="13"/>
        <v>0</v>
      </c>
      <c r="AX38" s="83">
        <f t="shared" si="13"/>
        <v>0</v>
      </c>
      <c r="AY38" s="83">
        <f t="shared" si="14"/>
        <v>0</v>
      </c>
      <c r="AZ38" s="83"/>
      <c r="BA38" s="83"/>
      <c r="BB38" s="83">
        <f t="shared" si="15"/>
        <v>0</v>
      </c>
      <c r="BC38" s="83">
        <f t="shared" si="1"/>
        <v>0</v>
      </c>
      <c r="BD38" s="83">
        <f t="shared" si="1"/>
        <v>0</v>
      </c>
      <c r="BE38" s="83">
        <f t="shared" si="1"/>
        <v>0</v>
      </c>
      <c r="BF38" s="83">
        <f t="shared" si="16"/>
        <v>0</v>
      </c>
      <c r="BG38" s="83"/>
      <c r="BH38" s="83"/>
      <c r="BI38" s="83">
        <f t="shared" si="17"/>
        <v>0</v>
      </c>
      <c r="BJ38" s="83">
        <f t="shared" si="2"/>
        <v>0</v>
      </c>
      <c r="BK38" s="83">
        <f t="shared" si="2"/>
        <v>0</v>
      </c>
      <c r="BL38" s="83">
        <f t="shared" si="2"/>
        <v>0</v>
      </c>
      <c r="BM38" s="83">
        <f t="shared" si="18"/>
        <v>0</v>
      </c>
      <c r="BN38" s="83"/>
      <c r="BO38" s="83"/>
      <c r="BP38" s="83">
        <f t="shared" si="19"/>
        <v>0</v>
      </c>
      <c r="BQ38" s="83">
        <f t="shared" si="3"/>
        <v>0</v>
      </c>
      <c r="BR38" s="83">
        <f t="shared" si="3"/>
        <v>0</v>
      </c>
      <c r="BS38" s="83">
        <f t="shared" si="3"/>
        <v>0</v>
      </c>
      <c r="BT38" s="83">
        <f t="shared" si="20"/>
        <v>0</v>
      </c>
      <c r="BV38" s="80"/>
      <c r="BW38" s="80"/>
      <c r="BX38" s="80">
        <f t="shared" si="21"/>
        <v>0</v>
      </c>
      <c r="BY38" s="80">
        <f t="shared" si="21"/>
        <v>0</v>
      </c>
      <c r="BZ38" s="80">
        <f t="shared" si="21"/>
        <v>0</v>
      </c>
      <c r="CA38" s="80">
        <f t="shared" si="21"/>
        <v>0</v>
      </c>
      <c r="CB38" s="80">
        <f t="shared" si="22"/>
        <v>0</v>
      </c>
      <c r="CC38" s="80"/>
      <c r="CD38" s="80"/>
      <c r="CE38" s="80">
        <f t="shared" si="23"/>
        <v>0</v>
      </c>
      <c r="CF38" s="80">
        <f t="shared" si="5"/>
        <v>0</v>
      </c>
      <c r="CG38" s="80">
        <f t="shared" si="5"/>
        <v>0</v>
      </c>
      <c r="CH38" s="80">
        <f t="shared" si="5"/>
        <v>0</v>
      </c>
      <c r="CI38" s="80">
        <f t="shared" si="24"/>
        <v>0</v>
      </c>
      <c r="CJ38" s="80"/>
      <c r="CK38" s="80"/>
      <c r="CL38" s="80">
        <f t="shared" si="25"/>
        <v>0</v>
      </c>
      <c r="CM38" s="80">
        <f t="shared" si="6"/>
        <v>0</v>
      </c>
      <c r="CN38" s="80">
        <f t="shared" si="6"/>
        <v>0</v>
      </c>
      <c r="CO38" s="80">
        <f t="shared" si="6"/>
        <v>0</v>
      </c>
      <c r="CP38" s="80">
        <f t="shared" si="26"/>
        <v>0</v>
      </c>
      <c r="CQ38" s="80"/>
      <c r="CR38" s="80"/>
      <c r="CS38" s="80">
        <f t="shared" si="27"/>
        <v>0</v>
      </c>
      <c r="CT38" s="80">
        <f t="shared" si="7"/>
        <v>0</v>
      </c>
      <c r="CU38" s="80">
        <f t="shared" si="7"/>
        <v>0</v>
      </c>
      <c r="CV38" s="80">
        <f t="shared" si="7"/>
        <v>0</v>
      </c>
      <c r="CW38" s="80">
        <f t="shared" si="28"/>
        <v>0</v>
      </c>
      <c r="CX38" s="80"/>
      <c r="CY38" s="80"/>
      <c r="CZ38" s="80">
        <f t="shared" si="29"/>
        <v>0</v>
      </c>
      <c r="DA38" s="80">
        <f t="shared" si="8"/>
        <v>0</v>
      </c>
      <c r="DB38" s="80">
        <f t="shared" si="8"/>
        <v>0</v>
      </c>
      <c r="DC38" s="80">
        <f t="shared" si="8"/>
        <v>0</v>
      </c>
      <c r="DD38" s="80">
        <f t="shared" si="30"/>
        <v>0</v>
      </c>
      <c r="DF38" s="81">
        <f t="shared" si="31"/>
        <v>0</v>
      </c>
      <c r="DG38" s="81">
        <f t="shared" si="32"/>
        <v>0</v>
      </c>
      <c r="DH38" s="81">
        <f t="shared" si="33"/>
        <v>0</v>
      </c>
      <c r="DI38" s="81">
        <f t="shared" si="34"/>
        <v>0</v>
      </c>
      <c r="DJ38" s="81">
        <f t="shared" si="35"/>
        <v>0</v>
      </c>
      <c r="DK38" s="84">
        <f t="shared" si="9"/>
        <v>0</v>
      </c>
    </row>
    <row r="39" spans="1:115" ht="15.75" thickBot="1">
      <c r="A39" s="76"/>
      <c r="B39" s="31">
        <v>37</v>
      </c>
      <c r="C39" s="82">
        <v>0</v>
      </c>
      <c r="D39" s="82">
        <v>0</v>
      </c>
      <c r="E39" s="82">
        <v>0</v>
      </c>
      <c r="F39" s="82">
        <v>0</v>
      </c>
      <c r="G39" s="82">
        <v>0</v>
      </c>
      <c r="H39" s="76"/>
      <c r="I39" s="31">
        <v>37</v>
      </c>
      <c r="J39" s="82">
        <v>0</v>
      </c>
      <c r="K39" s="82">
        <v>0</v>
      </c>
      <c r="L39" s="82">
        <v>0</v>
      </c>
      <c r="M39" s="82">
        <v>0</v>
      </c>
      <c r="N39" s="82">
        <v>0</v>
      </c>
      <c r="O39" s="76"/>
      <c r="P39" s="31">
        <v>37</v>
      </c>
      <c r="Q39" s="82">
        <v>0</v>
      </c>
      <c r="R39" s="82">
        <v>0</v>
      </c>
      <c r="S39" s="82">
        <v>0</v>
      </c>
      <c r="T39" s="82">
        <v>0</v>
      </c>
      <c r="U39" s="82">
        <v>0</v>
      </c>
      <c r="V39" s="76"/>
      <c r="W39" s="31">
        <v>37</v>
      </c>
      <c r="X39" s="82">
        <v>0</v>
      </c>
      <c r="Y39" s="82">
        <v>0</v>
      </c>
      <c r="Z39" s="82">
        <v>0</v>
      </c>
      <c r="AA39" s="82">
        <v>0</v>
      </c>
      <c r="AB39" s="82">
        <v>0</v>
      </c>
      <c r="AC39" s="76"/>
      <c r="AD39" s="31">
        <v>37</v>
      </c>
      <c r="AE39" s="82">
        <v>0</v>
      </c>
      <c r="AF39" s="82">
        <v>0</v>
      </c>
      <c r="AG39" s="82">
        <v>0</v>
      </c>
      <c r="AH39" s="82">
        <v>0</v>
      </c>
      <c r="AI39" s="82">
        <v>0</v>
      </c>
      <c r="AJ39" s="31"/>
      <c r="AK39" s="31">
        <f t="shared" si="10"/>
        <v>10</v>
      </c>
      <c r="AM39" s="83"/>
      <c r="AN39" s="83">
        <f t="shared" si="11"/>
        <v>0</v>
      </c>
      <c r="AO39" s="83">
        <f t="shared" si="11"/>
        <v>0</v>
      </c>
      <c r="AP39" s="83">
        <f t="shared" si="11"/>
        <v>0</v>
      </c>
      <c r="AQ39" s="83">
        <f t="shared" si="11"/>
        <v>0</v>
      </c>
      <c r="AR39" s="83">
        <f t="shared" si="12"/>
        <v>0</v>
      </c>
      <c r="AS39" s="83"/>
      <c r="AT39" s="83"/>
      <c r="AU39" s="83">
        <f t="shared" si="13"/>
        <v>0</v>
      </c>
      <c r="AV39" s="83">
        <f t="shared" si="13"/>
        <v>0</v>
      </c>
      <c r="AW39" s="83">
        <f t="shared" si="13"/>
        <v>0</v>
      </c>
      <c r="AX39" s="83">
        <f t="shared" si="13"/>
        <v>0</v>
      </c>
      <c r="AY39" s="83">
        <f t="shared" si="14"/>
        <v>0</v>
      </c>
      <c r="AZ39" s="83"/>
      <c r="BA39" s="83"/>
      <c r="BB39" s="83">
        <f t="shared" si="15"/>
        <v>0</v>
      </c>
      <c r="BC39" s="83">
        <f t="shared" si="1"/>
        <v>0</v>
      </c>
      <c r="BD39" s="83">
        <f t="shared" si="1"/>
        <v>0</v>
      </c>
      <c r="BE39" s="83">
        <f t="shared" si="1"/>
        <v>0</v>
      </c>
      <c r="BF39" s="83">
        <f t="shared" si="16"/>
        <v>0</v>
      </c>
      <c r="BG39" s="83"/>
      <c r="BH39" s="83"/>
      <c r="BI39" s="83">
        <f t="shared" si="17"/>
        <v>0</v>
      </c>
      <c r="BJ39" s="83">
        <f t="shared" si="2"/>
        <v>0</v>
      </c>
      <c r="BK39" s="83">
        <f t="shared" si="2"/>
        <v>0</v>
      </c>
      <c r="BL39" s="83">
        <f t="shared" si="2"/>
        <v>0</v>
      </c>
      <c r="BM39" s="83">
        <f t="shared" si="18"/>
        <v>0</v>
      </c>
      <c r="BN39" s="83"/>
      <c r="BO39" s="83"/>
      <c r="BP39" s="83">
        <f t="shared" si="19"/>
        <v>0</v>
      </c>
      <c r="BQ39" s="83">
        <f t="shared" si="3"/>
        <v>0</v>
      </c>
      <c r="BR39" s="83">
        <f t="shared" si="3"/>
        <v>0</v>
      </c>
      <c r="BS39" s="83">
        <f t="shared" si="3"/>
        <v>0</v>
      </c>
      <c r="BT39" s="83">
        <f t="shared" si="20"/>
        <v>0</v>
      </c>
      <c r="BV39" s="80"/>
      <c r="BW39" s="80"/>
      <c r="BX39" s="80">
        <f t="shared" si="21"/>
        <v>0</v>
      </c>
      <c r="BY39" s="80">
        <f t="shared" si="21"/>
        <v>0</v>
      </c>
      <c r="BZ39" s="80">
        <f t="shared" si="21"/>
        <v>0</v>
      </c>
      <c r="CA39" s="80">
        <f t="shared" si="21"/>
        <v>0</v>
      </c>
      <c r="CB39" s="80">
        <f t="shared" si="22"/>
        <v>0</v>
      </c>
      <c r="CC39" s="80"/>
      <c r="CD39" s="80"/>
      <c r="CE39" s="80">
        <f t="shared" si="23"/>
        <v>0</v>
      </c>
      <c r="CF39" s="80">
        <f t="shared" si="5"/>
        <v>0</v>
      </c>
      <c r="CG39" s="80">
        <f t="shared" si="5"/>
        <v>0</v>
      </c>
      <c r="CH39" s="80">
        <f t="shared" si="5"/>
        <v>0</v>
      </c>
      <c r="CI39" s="80">
        <f t="shared" si="24"/>
        <v>0</v>
      </c>
      <c r="CJ39" s="80"/>
      <c r="CK39" s="80"/>
      <c r="CL39" s="80">
        <f t="shared" si="25"/>
        <v>0</v>
      </c>
      <c r="CM39" s="80">
        <f t="shared" si="6"/>
        <v>0</v>
      </c>
      <c r="CN39" s="80">
        <f t="shared" si="6"/>
        <v>0</v>
      </c>
      <c r="CO39" s="80">
        <f t="shared" si="6"/>
        <v>0</v>
      </c>
      <c r="CP39" s="80">
        <f t="shared" si="26"/>
        <v>0</v>
      </c>
      <c r="CQ39" s="80"/>
      <c r="CR39" s="80"/>
      <c r="CS39" s="80">
        <f t="shared" si="27"/>
        <v>0</v>
      </c>
      <c r="CT39" s="80">
        <f t="shared" si="7"/>
        <v>0</v>
      </c>
      <c r="CU39" s="80">
        <f t="shared" si="7"/>
        <v>0</v>
      </c>
      <c r="CV39" s="80">
        <f t="shared" si="7"/>
        <v>0</v>
      </c>
      <c r="CW39" s="80">
        <f t="shared" si="28"/>
        <v>0</v>
      </c>
      <c r="CX39" s="80"/>
      <c r="CY39" s="80"/>
      <c r="CZ39" s="80">
        <f t="shared" si="29"/>
        <v>0</v>
      </c>
      <c r="DA39" s="80">
        <f t="shared" si="8"/>
        <v>0</v>
      </c>
      <c r="DB39" s="80">
        <f t="shared" si="8"/>
        <v>0</v>
      </c>
      <c r="DC39" s="80">
        <f t="shared" si="8"/>
        <v>0</v>
      </c>
      <c r="DD39" s="80">
        <f t="shared" si="30"/>
        <v>0</v>
      </c>
      <c r="DF39" s="81">
        <f t="shared" si="31"/>
        <v>0</v>
      </c>
      <c r="DG39" s="81">
        <f t="shared" si="32"/>
        <v>0</v>
      </c>
      <c r="DH39" s="81">
        <f t="shared" si="33"/>
        <v>0</v>
      </c>
      <c r="DI39" s="81">
        <f t="shared" si="34"/>
        <v>0</v>
      </c>
      <c r="DJ39" s="81">
        <f t="shared" si="35"/>
        <v>0</v>
      </c>
      <c r="DK39" s="84">
        <f t="shared" si="9"/>
        <v>0</v>
      </c>
    </row>
    <row r="40" spans="1:115" ht="15.75" thickBot="1">
      <c r="A40" s="76"/>
      <c r="B40" s="31">
        <v>38</v>
      </c>
      <c r="C40" s="82">
        <v>0</v>
      </c>
      <c r="D40" s="82">
        <v>0</v>
      </c>
      <c r="E40" s="82">
        <v>0</v>
      </c>
      <c r="F40" s="82">
        <v>0</v>
      </c>
      <c r="G40" s="82">
        <v>0</v>
      </c>
      <c r="H40" s="76"/>
      <c r="I40" s="31">
        <v>38</v>
      </c>
      <c r="J40" s="82">
        <v>0</v>
      </c>
      <c r="K40" s="82">
        <v>0</v>
      </c>
      <c r="L40" s="82">
        <v>0</v>
      </c>
      <c r="M40" s="82">
        <v>0</v>
      </c>
      <c r="N40" s="82">
        <v>0</v>
      </c>
      <c r="O40" s="76"/>
      <c r="P40" s="31">
        <v>38</v>
      </c>
      <c r="Q40" s="82">
        <v>0</v>
      </c>
      <c r="R40" s="82">
        <v>0</v>
      </c>
      <c r="S40" s="82">
        <v>0</v>
      </c>
      <c r="T40" s="82">
        <v>0</v>
      </c>
      <c r="U40" s="82">
        <v>0</v>
      </c>
      <c r="V40" s="76"/>
      <c r="W40" s="31">
        <v>38</v>
      </c>
      <c r="X40" s="82">
        <v>0</v>
      </c>
      <c r="Y40" s="82">
        <v>0</v>
      </c>
      <c r="Z40" s="82">
        <v>0</v>
      </c>
      <c r="AA40" s="82">
        <v>0</v>
      </c>
      <c r="AB40" s="82">
        <v>0</v>
      </c>
      <c r="AC40" s="76"/>
      <c r="AD40" s="31">
        <v>38</v>
      </c>
      <c r="AE40" s="82">
        <v>0</v>
      </c>
      <c r="AF40" s="82">
        <v>0</v>
      </c>
      <c r="AG40" s="82">
        <v>0</v>
      </c>
      <c r="AH40" s="82">
        <v>0</v>
      </c>
      <c r="AI40" s="82">
        <v>0</v>
      </c>
      <c r="AJ40" s="31"/>
      <c r="AK40" s="31">
        <f t="shared" si="10"/>
        <v>10</v>
      </c>
      <c r="AM40" s="83"/>
      <c r="AN40" s="83">
        <f t="shared" si="11"/>
        <v>0</v>
      </c>
      <c r="AO40" s="83">
        <f t="shared" si="11"/>
        <v>0</v>
      </c>
      <c r="AP40" s="83">
        <f t="shared" si="11"/>
        <v>0</v>
      </c>
      <c r="AQ40" s="83">
        <f t="shared" si="11"/>
        <v>0</v>
      </c>
      <c r="AR40" s="83">
        <f t="shared" si="12"/>
        <v>0</v>
      </c>
      <c r="AS40" s="83"/>
      <c r="AT40" s="83"/>
      <c r="AU40" s="83">
        <f t="shared" si="13"/>
        <v>0</v>
      </c>
      <c r="AV40" s="83">
        <f t="shared" si="13"/>
        <v>0</v>
      </c>
      <c r="AW40" s="83">
        <f t="shared" si="13"/>
        <v>0</v>
      </c>
      <c r="AX40" s="83">
        <f t="shared" si="13"/>
        <v>0</v>
      </c>
      <c r="AY40" s="83">
        <f t="shared" si="14"/>
        <v>0</v>
      </c>
      <c r="AZ40" s="83"/>
      <c r="BA40" s="83"/>
      <c r="BB40" s="83">
        <f t="shared" si="15"/>
        <v>0</v>
      </c>
      <c r="BC40" s="83">
        <f t="shared" si="1"/>
        <v>0</v>
      </c>
      <c r="BD40" s="83">
        <f t="shared" si="1"/>
        <v>0</v>
      </c>
      <c r="BE40" s="83">
        <f t="shared" si="1"/>
        <v>0</v>
      </c>
      <c r="BF40" s="83">
        <f t="shared" si="16"/>
        <v>0</v>
      </c>
      <c r="BG40" s="83"/>
      <c r="BH40" s="83"/>
      <c r="BI40" s="83">
        <f t="shared" si="17"/>
        <v>0</v>
      </c>
      <c r="BJ40" s="83">
        <f t="shared" si="2"/>
        <v>0</v>
      </c>
      <c r="BK40" s="83">
        <f t="shared" si="2"/>
        <v>0</v>
      </c>
      <c r="BL40" s="83">
        <f t="shared" si="2"/>
        <v>0</v>
      </c>
      <c r="BM40" s="83">
        <f t="shared" si="18"/>
        <v>0</v>
      </c>
      <c r="BN40" s="83"/>
      <c r="BO40" s="83"/>
      <c r="BP40" s="83">
        <f t="shared" si="19"/>
        <v>0</v>
      </c>
      <c r="BQ40" s="83">
        <f t="shared" si="3"/>
        <v>0</v>
      </c>
      <c r="BR40" s="83">
        <f t="shared" si="3"/>
        <v>0</v>
      </c>
      <c r="BS40" s="83">
        <f t="shared" si="3"/>
        <v>0</v>
      </c>
      <c r="BT40" s="83">
        <f t="shared" si="20"/>
        <v>0</v>
      </c>
      <c r="BV40" s="80"/>
      <c r="BW40" s="80"/>
      <c r="BX40" s="80">
        <f t="shared" si="21"/>
        <v>0</v>
      </c>
      <c r="BY40" s="80">
        <f t="shared" si="21"/>
        <v>0</v>
      </c>
      <c r="BZ40" s="80">
        <f t="shared" si="21"/>
        <v>0</v>
      </c>
      <c r="CA40" s="80">
        <f t="shared" si="21"/>
        <v>0</v>
      </c>
      <c r="CB40" s="80">
        <f t="shared" si="22"/>
        <v>0</v>
      </c>
      <c r="CC40" s="80"/>
      <c r="CD40" s="80"/>
      <c r="CE40" s="80">
        <f t="shared" si="23"/>
        <v>0</v>
      </c>
      <c r="CF40" s="80">
        <f t="shared" si="5"/>
        <v>0</v>
      </c>
      <c r="CG40" s="80">
        <f t="shared" si="5"/>
        <v>0</v>
      </c>
      <c r="CH40" s="80">
        <f t="shared" si="5"/>
        <v>0</v>
      </c>
      <c r="CI40" s="80">
        <f t="shared" si="24"/>
        <v>0</v>
      </c>
      <c r="CJ40" s="80"/>
      <c r="CK40" s="80"/>
      <c r="CL40" s="80">
        <f t="shared" si="25"/>
        <v>0</v>
      </c>
      <c r="CM40" s="80">
        <f t="shared" si="6"/>
        <v>0</v>
      </c>
      <c r="CN40" s="80">
        <f t="shared" si="6"/>
        <v>0</v>
      </c>
      <c r="CO40" s="80">
        <f t="shared" si="6"/>
        <v>0</v>
      </c>
      <c r="CP40" s="80">
        <f t="shared" si="26"/>
        <v>0</v>
      </c>
      <c r="CQ40" s="80"/>
      <c r="CR40" s="80"/>
      <c r="CS40" s="80">
        <f t="shared" si="27"/>
        <v>0</v>
      </c>
      <c r="CT40" s="80">
        <f t="shared" si="7"/>
        <v>0</v>
      </c>
      <c r="CU40" s="80">
        <f t="shared" si="7"/>
        <v>0</v>
      </c>
      <c r="CV40" s="80">
        <f t="shared" si="7"/>
        <v>0</v>
      </c>
      <c r="CW40" s="80">
        <f t="shared" si="28"/>
        <v>0</v>
      </c>
      <c r="CX40" s="80"/>
      <c r="CY40" s="80"/>
      <c r="CZ40" s="80">
        <f t="shared" si="29"/>
        <v>0</v>
      </c>
      <c r="DA40" s="80">
        <f t="shared" si="8"/>
        <v>0</v>
      </c>
      <c r="DB40" s="80">
        <f t="shared" si="8"/>
        <v>0</v>
      </c>
      <c r="DC40" s="80">
        <f t="shared" si="8"/>
        <v>0</v>
      </c>
      <c r="DD40" s="80">
        <f t="shared" si="30"/>
        <v>0</v>
      </c>
      <c r="DF40" s="81">
        <f t="shared" si="31"/>
        <v>0</v>
      </c>
      <c r="DG40" s="81">
        <f t="shared" si="32"/>
        <v>0</v>
      </c>
      <c r="DH40" s="81">
        <f t="shared" si="33"/>
        <v>0</v>
      </c>
      <c r="DI40" s="81">
        <f t="shared" si="34"/>
        <v>0</v>
      </c>
      <c r="DJ40" s="81">
        <f t="shared" si="35"/>
        <v>0</v>
      </c>
      <c r="DK40" s="84">
        <f t="shared" si="9"/>
        <v>0</v>
      </c>
    </row>
    <row r="41" spans="1:115" ht="15.75" thickBot="1">
      <c r="A41" s="76"/>
      <c r="B41" s="31">
        <v>39</v>
      </c>
      <c r="C41" s="82">
        <v>0</v>
      </c>
      <c r="D41" s="82">
        <v>0</v>
      </c>
      <c r="E41" s="82">
        <v>0</v>
      </c>
      <c r="F41" s="82">
        <v>0</v>
      </c>
      <c r="G41" s="82">
        <v>0</v>
      </c>
      <c r="H41" s="76"/>
      <c r="I41" s="31">
        <v>39</v>
      </c>
      <c r="J41" s="82">
        <v>0</v>
      </c>
      <c r="K41" s="82">
        <v>0</v>
      </c>
      <c r="L41" s="82">
        <v>0</v>
      </c>
      <c r="M41" s="82">
        <v>0</v>
      </c>
      <c r="N41" s="82">
        <v>0</v>
      </c>
      <c r="O41" s="76"/>
      <c r="P41" s="31">
        <v>39</v>
      </c>
      <c r="Q41" s="82">
        <v>0</v>
      </c>
      <c r="R41" s="82">
        <v>0</v>
      </c>
      <c r="S41" s="82">
        <v>0</v>
      </c>
      <c r="T41" s="82">
        <v>0</v>
      </c>
      <c r="U41" s="82">
        <v>0</v>
      </c>
      <c r="V41" s="76"/>
      <c r="W41" s="31">
        <v>39</v>
      </c>
      <c r="X41" s="82">
        <v>0</v>
      </c>
      <c r="Y41" s="82">
        <v>0</v>
      </c>
      <c r="Z41" s="82">
        <v>0</v>
      </c>
      <c r="AA41" s="82">
        <v>0</v>
      </c>
      <c r="AB41" s="82">
        <v>0</v>
      </c>
      <c r="AC41" s="76"/>
      <c r="AD41" s="31">
        <v>39</v>
      </c>
      <c r="AE41" s="82">
        <v>0</v>
      </c>
      <c r="AF41" s="82">
        <v>0</v>
      </c>
      <c r="AG41" s="82">
        <v>0</v>
      </c>
      <c r="AH41" s="82">
        <v>0</v>
      </c>
      <c r="AI41" s="82">
        <v>0</v>
      </c>
      <c r="AJ41" s="31"/>
      <c r="AK41" s="31">
        <f t="shared" si="10"/>
        <v>10</v>
      </c>
      <c r="AM41" s="83"/>
      <c r="AN41" s="83">
        <f t="shared" si="11"/>
        <v>0</v>
      </c>
      <c r="AO41" s="83">
        <f t="shared" si="11"/>
        <v>0</v>
      </c>
      <c r="AP41" s="83">
        <f t="shared" si="11"/>
        <v>0</v>
      </c>
      <c r="AQ41" s="83">
        <f t="shared" si="11"/>
        <v>0</v>
      </c>
      <c r="AR41" s="83">
        <f t="shared" si="12"/>
        <v>0</v>
      </c>
      <c r="AS41" s="83"/>
      <c r="AT41" s="83"/>
      <c r="AU41" s="83">
        <f t="shared" si="13"/>
        <v>0</v>
      </c>
      <c r="AV41" s="83">
        <f t="shared" si="13"/>
        <v>0</v>
      </c>
      <c r="AW41" s="83">
        <f t="shared" si="13"/>
        <v>0</v>
      </c>
      <c r="AX41" s="83">
        <f t="shared" si="13"/>
        <v>0</v>
      </c>
      <c r="AY41" s="83">
        <f t="shared" si="14"/>
        <v>0</v>
      </c>
      <c r="AZ41" s="83"/>
      <c r="BA41" s="83"/>
      <c r="BB41" s="83">
        <f t="shared" si="15"/>
        <v>0</v>
      </c>
      <c r="BC41" s="83">
        <f t="shared" si="1"/>
        <v>0</v>
      </c>
      <c r="BD41" s="83">
        <f t="shared" si="1"/>
        <v>0</v>
      </c>
      <c r="BE41" s="83">
        <f t="shared" si="1"/>
        <v>0</v>
      </c>
      <c r="BF41" s="83">
        <f t="shared" si="16"/>
        <v>0</v>
      </c>
      <c r="BG41" s="83"/>
      <c r="BH41" s="83"/>
      <c r="BI41" s="83">
        <f t="shared" si="17"/>
        <v>0</v>
      </c>
      <c r="BJ41" s="83">
        <f t="shared" si="2"/>
        <v>0</v>
      </c>
      <c r="BK41" s="83">
        <f t="shared" si="2"/>
        <v>0</v>
      </c>
      <c r="BL41" s="83">
        <f t="shared" si="2"/>
        <v>0</v>
      </c>
      <c r="BM41" s="83">
        <f t="shared" si="18"/>
        <v>0</v>
      </c>
      <c r="BN41" s="83"/>
      <c r="BO41" s="83"/>
      <c r="BP41" s="83">
        <f t="shared" si="19"/>
        <v>0</v>
      </c>
      <c r="BQ41" s="83">
        <f t="shared" si="3"/>
        <v>0</v>
      </c>
      <c r="BR41" s="83">
        <f t="shared" si="3"/>
        <v>0</v>
      </c>
      <c r="BS41" s="83">
        <f t="shared" si="3"/>
        <v>0</v>
      </c>
      <c r="BT41" s="83">
        <f t="shared" si="20"/>
        <v>0</v>
      </c>
      <c r="BV41" s="80"/>
      <c r="BW41" s="80"/>
      <c r="BX41" s="80">
        <f t="shared" si="21"/>
        <v>0</v>
      </c>
      <c r="BY41" s="80">
        <f t="shared" si="21"/>
        <v>0</v>
      </c>
      <c r="BZ41" s="80">
        <f t="shared" si="21"/>
        <v>0</v>
      </c>
      <c r="CA41" s="80">
        <f t="shared" si="21"/>
        <v>0</v>
      </c>
      <c r="CB41" s="80">
        <f t="shared" si="22"/>
        <v>0</v>
      </c>
      <c r="CC41" s="80"/>
      <c r="CD41" s="80"/>
      <c r="CE41" s="80">
        <f t="shared" si="23"/>
        <v>0</v>
      </c>
      <c r="CF41" s="80">
        <f t="shared" si="5"/>
        <v>0</v>
      </c>
      <c r="CG41" s="80">
        <f t="shared" si="5"/>
        <v>0</v>
      </c>
      <c r="CH41" s="80">
        <f t="shared" si="5"/>
        <v>0</v>
      </c>
      <c r="CI41" s="80">
        <f t="shared" si="24"/>
        <v>0</v>
      </c>
      <c r="CJ41" s="80"/>
      <c r="CK41" s="80"/>
      <c r="CL41" s="80">
        <f t="shared" si="25"/>
        <v>0</v>
      </c>
      <c r="CM41" s="80">
        <f t="shared" si="6"/>
        <v>0</v>
      </c>
      <c r="CN41" s="80">
        <f t="shared" si="6"/>
        <v>0</v>
      </c>
      <c r="CO41" s="80">
        <f t="shared" si="6"/>
        <v>0</v>
      </c>
      <c r="CP41" s="80">
        <f t="shared" si="26"/>
        <v>0</v>
      </c>
      <c r="CQ41" s="80"/>
      <c r="CR41" s="80"/>
      <c r="CS41" s="80">
        <f t="shared" si="27"/>
        <v>0</v>
      </c>
      <c r="CT41" s="80">
        <f t="shared" si="7"/>
        <v>0</v>
      </c>
      <c r="CU41" s="80">
        <f t="shared" si="7"/>
        <v>0</v>
      </c>
      <c r="CV41" s="80">
        <f t="shared" si="7"/>
        <v>0</v>
      </c>
      <c r="CW41" s="80">
        <f t="shared" si="28"/>
        <v>0</v>
      </c>
      <c r="CX41" s="80"/>
      <c r="CY41" s="80"/>
      <c r="CZ41" s="80">
        <f t="shared" si="29"/>
        <v>0</v>
      </c>
      <c r="DA41" s="80">
        <f t="shared" si="8"/>
        <v>0</v>
      </c>
      <c r="DB41" s="80">
        <f t="shared" si="8"/>
        <v>0</v>
      </c>
      <c r="DC41" s="80">
        <f t="shared" si="8"/>
        <v>0</v>
      </c>
      <c r="DD41" s="80">
        <f t="shared" si="30"/>
        <v>0</v>
      </c>
      <c r="DF41" s="81">
        <f t="shared" si="31"/>
        <v>0</v>
      </c>
      <c r="DG41" s="81">
        <f t="shared" si="32"/>
        <v>0</v>
      </c>
      <c r="DH41" s="81">
        <f t="shared" si="33"/>
        <v>0</v>
      </c>
      <c r="DI41" s="81">
        <f t="shared" si="34"/>
        <v>0</v>
      </c>
      <c r="DJ41" s="81">
        <f t="shared" si="35"/>
        <v>0</v>
      </c>
      <c r="DK41" s="84">
        <f t="shared" si="9"/>
        <v>0</v>
      </c>
    </row>
    <row r="42" spans="1:115" ht="15.75" thickBot="1">
      <c r="A42" s="76"/>
      <c r="B42" s="31">
        <v>40</v>
      </c>
      <c r="C42" s="82">
        <v>0</v>
      </c>
      <c r="D42" s="82">
        <v>0</v>
      </c>
      <c r="E42" s="82">
        <v>0</v>
      </c>
      <c r="F42" s="82">
        <v>0</v>
      </c>
      <c r="G42" s="82">
        <v>0</v>
      </c>
      <c r="H42" s="76"/>
      <c r="I42" s="31">
        <v>40</v>
      </c>
      <c r="J42" s="82">
        <v>0</v>
      </c>
      <c r="K42" s="82">
        <v>0</v>
      </c>
      <c r="L42" s="82">
        <v>0</v>
      </c>
      <c r="M42" s="82">
        <v>0</v>
      </c>
      <c r="N42" s="82">
        <v>0</v>
      </c>
      <c r="O42" s="76"/>
      <c r="P42" s="31">
        <v>40</v>
      </c>
      <c r="Q42" s="82">
        <v>0</v>
      </c>
      <c r="R42" s="82">
        <v>0</v>
      </c>
      <c r="S42" s="82">
        <v>0</v>
      </c>
      <c r="T42" s="82">
        <v>0</v>
      </c>
      <c r="U42" s="82">
        <v>0</v>
      </c>
      <c r="V42" s="76"/>
      <c r="W42" s="31">
        <v>40</v>
      </c>
      <c r="X42" s="82">
        <v>0</v>
      </c>
      <c r="Y42" s="82">
        <v>0</v>
      </c>
      <c r="Z42" s="82">
        <v>0</v>
      </c>
      <c r="AA42" s="82">
        <v>0</v>
      </c>
      <c r="AB42" s="82">
        <v>0</v>
      </c>
      <c r="AC42" s="76"/>
      <c r="AD42" s="31">
        <v>40</v>
      </c>
      <c r="AE42" s="82">
        <v>0</v>
      </c>
      <c r="AF42" s="82">
        <v>0</v>
      </c>
      <c r="AG42" s="82">
        <v>0</v>
      </c>
      <c r="AH42" s="82">
        <v>0</v>
      </c>
      <c r="AI42" s="82">
        <v>0</v>
      </c>
      <c r="AJ42" s="31"/>
      <c r="AK42" s="31">
        <f t="shared" si="10"/>
        <v>10</v>
      </c>
      <c r="AM42" s="83"/>
      <c r="AN42" s="83">
        <f t="shared" si="11"/>
        <v>0</v>
      </c>
      <c r="AO42" s="83">
        <f t="shared" si="11"/>
        <v>0</v>
      </c>
      <c r="AP42" s="83">
        <f t="shared" si="11"/>
        <v>0</v>
      </c>
      <c r="AQ42" s="83">
        <f t="shared" si="11"/>
        <v>0</v>
      </c>
      <c r="AR42" s="83">
        <f t="shared" si="12"/>
        <v>0</v>
      </c>
      <c r="AS42" s="83"/>
      <c r="AT42" s="83"/>
      <c r="AU42" s="83">
        <f t="shared" si="13"/>
        <v>0</v>
      </c>
      <c r="AV42" s="83">
        <f t="shared" si="13"/>
        <v>0</v>
      </c>
      <c r="AW42" s="83">
        <f t="shared" si="13"/>
        <v>0</v>
      </c>
      <c r="AX42" s="83">
        <f t="shared" si="13"/>
        <v>0</v>
      </c>
      <c r="AY42" s="83">
        <f t="shared" si="14"/>
        <v>0</v>
      </c>
      <c r="AZ42" s="83"/>
      <c r="BA42" s="83"/>
      <c r="BB42" s="83">
        <f t="shared" si="15"/>
        <v>0</v>
      </c>
      <c r="BC42" s="83">
        <f t="shared" si="1"/>
        <v>0</v>
      </c>
      <c r="BD42" s="83">
        <f t="shared" si="1"/>
        <v>0</v>
      </c>
      <c r="BE42" s="83">
        <f t="shared" si="1"/>
        <v>0</v>
      </c>
      <c r="BF42" s="83">
        <f t="shared" si="16"/>
        <v>0</v>
      </c>
      <c r="BG42" s="83"/>
      <c r="BH42" s="83"/>
      <c r="BI42" s="83">
        <f t="shared" si="17"/>
        <v>0</v>
      </c>
      <c r="BJ42" s="83">
        <f t="shared" si="2"/>
        <v>0</v>
      </c>
      <c r="BK42" s="83">
        <f t="shared" si="2"/>
        <v>0</v>
      </c>
      <c r="BL42" s="83">
        <f t="shared" si="2"/>
        <v>0</v>
      </c>
      <c r="BM42" s="83">
        <f t="shared" si="18"/>
        <v>0</v>
      </c>
      <c r="BN42" s="83"/>
      <c r="BO42" s="83"/>
      <c r="BP42" s="83">
        <f t="shared" si="19"/>
        <v>0</v>
      </c>
      <c r="BQ42" s="83">
        <f t="shared" si="3"/>
        <v>0</v>
      </c>
      <c r="BR42" s="83">
        <f t="shared" si="3"/>
        <v>0</v>
      </c>
      <c r="BS42" s="83">
        <f t="shared" si="3"/>
        <v>0</v>
      </c>
      <c r="BT42" s="83">
        <f t="shared" si="20"/>
        <v>0</v>
      </c>
      <c r="BV42" s="80"/>
      <c r="BW42" s="80"/>
      <c r="BX42" s="80">
        <f t="shared" si="21"/>
        <v>0</v>
      </c>
      <c r="BY42" s="80">
        <f t="shared" si="21"/>
        <v>0</v>
      </c>
      <c r="BZ42" s="80">
        <f t="shared" si="21"/>
        <v>0</v>
      </c>
      <c r="CA42" s="80">
        <f t="shared" si="21"/>
        <v>0</v>
      </c>
      <c r="CB42" s="80">
        <f t="shared" si="22"/>
        <v>0</v>
      </c>
      <c r="CC42" s="80"/>
      <c r="CD42" s="80"/>
      <c r="CE42" s="80">
        <f t="shared" si="23"/>
        <v>0</v>
      </c>
      <c r="CF42" s="80">
        <f t="shared" si="5"/>
        <v>0</v>
      </c>
      <c r="CG42" s="80">
        <f t="shared" si="5"/>
        <v>0</v>
      </c>
      <c r="CH42" s="80">
        <f t="shared" si="5"/>
        <v>0</v>
      </c>
      <c r="CI42" s="80">
        <f t="shared" si="24"/>
        <v>0</v>
      </c>
      <c r="CJ42" s="80"/>
      <c r="CK42" s="80"/>
      <c r="CL42" s="80">
        <f t="shared" si="25"/>
        <v>0</v>
      </c>
      <c r="CM42" s="80">
        <f t="shared" si="6"/>
        <v>0</v>
      </c>
      <c r="CN42" s="80">
        <f t="shared" si="6"/>
        <v>0</v>
      </c>
      <c r="CO42" s="80">
        <f t="shared" si="6"/>
        <v>0</v>
      </c>
      <c r="CP42" s="80">
        <f t="shared" si="26"/>
        <v>0</v>
      </c>
      <c r="CQ42" s="80"/>
      <c r="CR42" s="80"/>
      <c r="CS42" s="80">
        <f t="shared" si="27"/>
        <v>0</v>
      </c>
      <c r="CT42" s="80">
        <f t="shared" si="7"/>
        <v>0</v>
      </c>
      <c r="CU42" s="80">
        <f t="shared" si="7"/>
        <v>0</v>
      </c>
      <c r="CV42" s="80">
        <f t="shared" si="7"/>
        <v>0</v>
      </c>
      <c r="CW42" s="80">
        <f t="shared" si="28"/>
        <v>0</v>
      </c>
      <c r="CX42" s="80"/>
      <c r="CY42" s="80"/>
      <c r="CZ42" s="80">
        <f t="shared" si="29"/>
        <v>0</v>
      </c>
      <c r="DA42" s="80">
        <f t="shared" si="8"/>
        <v>0</v>
      </c>
      <c r="DB42" s="80">
        <f t="shared" si="8"/>
        <v>0</v>
      </c>
      <c r="DC42" s="80">
        <f t="shared" si="8"/>
        <v>0</v>
      </c>
      <c r="DD42" s="80">
        <f t="shared" si="30"/>
        <v>0</v>
      </c>
      <c r="DF42" s="81">
        <f t="shared" si="31"/>
        <v>0</v>
      </c>
      <c r="DG42" s="81">
        <f t="shared" si="32"/>
        <v>0</v>
      </c>
      <c r="DH42" s="81">
        <f t="shared" si="33"/>
        <v>0</v>
      </c>
      <c r="DI42" s="81">
        <f t="shared" si="34"/>
        <v>0</v>
      </c>
      <c r="DJ42" s="81">
        <f t="shared" si="35"/>
        <v>0</v>
      </c>
      <c r="DK42" s="84">
        <f t="shared" si="9"/>
        <v>0</v>
      </c>
    </row>
    <row r="43" spans="1:115" ht="15.75" thickBot="1">
      <c r="A43" s="76"/>
      <c r="B43" s="31">
        <v>41</v>
      </c>
      <c r="C43" s="82">
        <v>0</v>
      </c>
      <c r="D43" s="82">
        <v>0</v>
      </c>
      <c r="E43" s="82">
        <v>0</v>
      </c>
      <c r="F43" s="82">
        <v>0</v>
      </c>
      <c r="G43" s="82">
        <v>0</v>
      </c>
      <c r="H43" s="76"/>
      <c r="I43" s="31">
        <v>41</v>
      </c>
      <c r="J43" s="82">
        <v>0</v>
      </c>
      <c r="K43" s="82">
        <v>0</v>
      </c>
      <c r="L43" s="82">
        <v>0</v>
      </c>
      <c r="M43" s="82">
        <v>0</v>
      </c>
      <c r="N43" s="82">
        <v>0</v>
      </c>
      <c r="O43" s="76"/>
      <c r="P43" s="31">
        <v>41</v>
      </c>
      <c r="Q43" s="82">
        <v>0</v>
      </c>
      <c r="R43" s="82">
        <v>0</v>
      </c>
      <c r="S43" s="82">
        <v>0</v>
      </c>
      <c r="T43" s="82">
        <v>0</v>
      </c>
      <c r="U43" s="82">
        <v>0</v>
      </c>
      <c r="V43" s="76"/>
      <c r="W43" s="31">
        <v>41</v>
      </c>
      <c r="X43" s="82">
        <v>0</v>
      </c>
      <c r="Y43" s="82">
        <v>0</v>
      </c>
      <c r="Z43" s="82">
        <v>0</v>
      </c>
      <c r="AA43" s="82">
        <v>0</v>
      </c>
      <c r="AB43" s="82">
        <v>0</v>
      </c>
      <c r="AC43" s="76"/>
      <c r="AD43" s="31">
        <v>41</v>
      </c>
      <c r="AE43" s="82">
        <v>0</v>
      </c>
      <c r="AF43" s="82">
        <v>0</v>
      </c>
      <c r="AG43" s="82">
        <v>0</v>
      </c>
      <c r="AH43" s="82">
        <v>0</v>
      </c>
      <c r="AI43" s="82">
        <v>0</v>
      </c>
      <c r="AJ43" s="31"/>
      <c r="AK43" s="31">
        <f t="shared" si="10"/>
        <v>10</v>
      </c>
      <c r="AM43" s="83"/>
      <c r="AN43" s="83">
        <f t="shared" si="11"/>
        <v>0</v>
      </c>
      <c r="AO43" s="83">
        <f t="shared" si="11"/>
        <v>0</v>
      </c>
      <c r="AP43" s="83">
        <f t="shared" si="11"/>
        <v>0</v>
      </c>
      <c r="AQ43" s="83">
        <f t="shared" si="11"/>
        <v>0</v>
      </c>
      <c r="AR43" s="83">
        <f t="shared" si="12"/>
        <v>0</v>
      </c>
      <c r="AS43" s="83"/>
      <c r="AT43" s="83"/>
      <c r="AU43" s="83">
        <f t="shared" si="13"/>
        <v>0</v>
      </c>
      <c r="AV43" s="83">
        <f t="shared" si="13"/>
        <v>0</v>
      </c>
      <c r="AW43" s="83">
        <f t="shared" si="13"/>
        <v>0</v>
      </c>
      <c r="AX43" s="83">
        <f t="shared" si="13"/>
        <v>0</v>
      </c>
      <c r="AY43" s="83">
        <f t="shared" si="14"/>
        <v>0</v>
      </c>
      <c r="AZ43" s="83"/>
      <c r="BA43" s="83"/>
      <c r="BB43" s="83">
        <f t="shared" si="15"/>
        <v>0</v>
      </c>
      <c r="BC43" s="83">
        <f t="shared" si="1"/>
        <v>0</v>
      </c>
      <c r="BD43" s="83">
        <f t="shared" si="1"/>
        <v>0</v>
      </c>
      <c r="BE43" s="83">
        <f t="shared" si="1"/>
        <v>0</v>
      </c>
      <c r="BF43" s="83">
        <f t="shared" si="16"/>
        <v>0</v>
      </c>
      <c r="BG43" s="83"/>
      <c r="BH43" s="83"/>
      <c r="BI43" s="83">
        <f t="shared" si="17"/>
        <v>0</v>
      </c>
      <c r="BJ43" s="83">
        <f t="shared" si="2"/>
        <v>0</v>
      </c>
      <c r="BK43" s="83">
        <f t="shared" si="2"/>
        <v>0</v>
      </c>
      <c r="BL43" s="83">
        <f t="shared" si="2"/>
        <v>0</v>
      </c>
      <c r="BM43" s="83">
        <f t="shared" si="18"/>
        <v>0</v>
      </c>
      <c r="BN43" s="83"/>
      <c r="BO43" s="83"/>
      <c r="BP43" s="83">
        <f t="shared" si="19"/>
        <v>0</v>
      </c>
      <c r="BQ43" s="83">
        <f t="shared" si="3"/>
        <v>0</v>
      </c>
      <c r="BR43" s="83">
        <f t="shared" si="3"/>
        <v>0</v>
      </c>
      <c r="BS43" s="83">
        <f t="shared" si="3"/>
        <v>0</v>
      </c>
      <c r="BT43" s="83">
        <f t="shared" si="20"/>
        <v>0</v>
      </c>
      <c r="BV43" s="80"/>
      <c r="BW43" s="80"/>
      <c r="BX43" s="80">
        <f t="shared" si="21"/>
        <v>0</v>
      </c>
      <c r="BY43" s="80">
        <f t="shared" si="21"/>
        <v>0</v>
      </c>
      <c r="BZ43" s="80">
        <f t="shared" si="21"/>
        <v>0</v>
      </c>
      <c r="CA43" s="80">
        <f t="shared" si="21"/>
        <v>0</v>
      </c>
      <c r="CB43" s="80">
        <f t="shared" si="22"/>
        <v>0</v>
      </c>
      <c r="CC43" s="80"/>
      <c r="CD43" s="80"/>
      <c r="CE43" s="80">
        <f t="shared" si="23"/>
        <v>0</v>
      </c>
      <c r="CF43" s="80">
        <f t="shared" si="5"/>
        <v>0</v>
      </c>
      <c r="CG43" s="80">
        <f t="shared" si="5"/>
        <v>0</v>
      </c>
      <c r="CH43" s="80">
        <f t="shared" si="5"/>
        <v>0</v>
      </c>
      <c r="CI43" s="80">
        <f t="shared" si="24"/>
        <v>0</v>
      </c>
      <c r="CJ43" s="80"/>
      <c r="CK43" s="80"/>
      <c r="CL43" s="80">
        <f t="shared" si="25"/>
        <v>0</v>
      </c>
      <c r="CM43" s="80">
        <f t="shared" si="6"/>
        <v>0</v>
      </c>
      <c r="CN43" s="80">
        <f t="shared" si="6"/>
        <v>0</v>
      </c>
      <c r="CO43" s="80">
        <f t="shared" si="6"/>
        <v>0</v>
      </c>
      <c r="CP43" s="80">
        <f t="shared" si="26"/>
        <v>0</v>
      </c>
      <c r="CQ43" s="80"/>
      <c r="CR43" s="80"/>
      <c r="CS43" s="80">
        <f t="shared" si="27"/>
        <v>0</v>
      </c>
      <c r="CT43" s="80">
        <f t="shared" si="7"/>
        <v>0</v>
      </c>
      <c r="CU43" s="80">
        <f t="shared" si="7"/>
        <v>0</v>
      </c>
      <c r="CV43" s="80">
        <f t="shared" si="7"/>
        <v>0</v>
      </c>
      <c r="CW43" s="80">
        <f t="shared" si="28"/>
        <v>0</v>
      </c>
      <c r="CX43" s="80"/>
      <c r="CY43" s="80"/>
      <c r="CZ43" s="80">
        <f t="shared" si="29"/>
        <v>0</v>
      </c>
      <c r="DA43" s="80">
        <f t="shared" si="8"/>
        <v>0</v>
      </c>
      <c r="DB43" s="80">
        <f t="shared" si="8"/>
        <v>0</v>
      </c>
      <c r="DC43" s="80">
        <f t="shared" si="8"/>
        <v>0</v>
      </c>
      <c r="DD43" s="80">
        <f t="shared" si="30"/>
        <v>0</v>
      </c>
      <c r="DF43" s="81">
        <f t="shared" si="31"/>
        <v>0</v>
      </c>
      <c r="DG43" s="81">
        <f t="shared" si="32"/>
        <v>0</v>
      </c>
      <c r="DH43" s="81">
        <f t="shared" si="33"/>
        <v>0</v>
      </c>
      <c r="DI43" s="81">
        <f t="shared" si="34"/>
        <v>0</v>
      </c>
      <c r="DJ43" s="81">
        <f t="shared" si="35"/>
        <v>0</v>
      </c>
      <c r="DK43" s="84">
        <f t="shared" si="9"/>
        <v>0</v>
      </c>
    </row>
    <row r="44" spans="1:115" ht="15.75" thickBot="1">
      <c r="A44" s="76"/>
      <c r="B44" s="31">
        <v>42</v>
      </c>
      <c r="C44" s="82">
        <v>0</v>
      </c>
      <c r="D44" s="82">
        <v>0</v>
      </c>
      <c r="E44" s="82">
        <v>0</v>
      </c>
      <c r="F44" s="82">
        <v>0</v>
      </c>
      <c r="G44" s="82">
        <v>0</v>
      </c>
      <c r="H44" s="76"/>
      <c r="I44" s="31">
        <v>42</v>
      </c>
      <c r="J44" s="82">
        <v>0</v>
      </c>
      <c r="K44" s="82">
        <v>0</v>
      </c>
      <c r="L44" s="82">
        <v>0</v>
      </c>
      <c r="M44" s="82">
        <v>0</v>
      </c>
      <c r="N44" s="82">
        <v>0</v>
      </c>
      <c r="O44" s="76"/>
      <c r="P44" s="31">
        <v>42</v>
      </c>
      <c r="Q44" s="82">
        <v>0</v>
      </c>
      <c r="R44" s="82">
        <v>0</v>
      </c>
      <c r="S44" s="82">
        <v>0</v>
      </c>
      <c r="T44" s="82">
        <v>0</v>
      </c>
      <c r="U44" s="82">
        <v>0</v>
      </c>
      <c r="V44" s="76"/>
      <c r="W44" s="31">
        <v>42</v>
      </c>
      <c r="X44" s="82">
        <v>0</v>
      </c>
      <c r="Y44" s="82">
        <v>0</v>
      </c>
      <c r="Z44" s="82">
        <v>0</v>
      </c>
      <c r="AA44" s="82">
        <v>0</v>
      </c>
      <c r="AB44" s="82">
        <v>0</v>
      </c>
      <c r="AC44" s="76"/>
      <c r="AD44" s="31">
        <v>42</v>
      </c>
      <c r="AE44" s="82">
        <v>0</v>
      </c>
      <c r="AF44" s="82">
        <v>0</v>
      </c>
      <c r="AG44" s="82">
        <v>0</v>
      </c>
      <c r="AH44" s="82">
        <v>0</v>
      </c>
      <c r="AI44" s="82">
        <v>0</v>
      </c>
      <c r="AJ44" s="31"/>
      <c r="AK44" s="31">
        <f t="shared" si="10"/>
        <v>10</v>
      </c>
      <c r="AM44" s="83"/>
      <c r="AN44" s="83">
        <f t="shared" si="11"/>
        <v>0</v>
      </c>
      <c r="AO44" s="83">
        <f t="shared" si="11"/>
        <v>0</v>
      </c>
      <c r="AP44" s="83">
        <f t="shared" si="11"/>
        <v>0</v>
      </c>
      <c r="AQ44" s="83">
        <f t="shared" si="11"/>
        <v>0</v>
      </c>
      <c r="AR44" s="83">
        <f t="shared" si="12"/>
        <v>0</v>
      </c>
      <c r="AS44" s="83"/>
      <c r="AT44" s="83"/>
      <c r="AU44" s="83">
        <f t="shared" si="13"/>
        <v>0</v>
      </c>
      <c r="AV44" s="83">
        <f t="shared" si="13"/>
        <v>0</v>
      </c>
      <c r="AW44" s="83">
        <f t="shared" si="13"/>
        <v>0</v>
      </c>
      <c r="AX44" s="83">
        <f t="shared" si="13"/>
        <v>0</v>
      </c>
      <c r="AY44" s="83">
        <f t="shared" si="14"/>
        <v>0</v>
      </c>
      <c r="AZ44" s="83"/>
      <c r="BA44" s="83"/>
      <c r="BB44" s="83">
        <f t="shared" si="15"/>
        <v>0</v>
      </c>
      <c r="BC44" s="83">
        <f t="shared" si="1"/>
        <v>0</v>
      </c>
      <c r="BD44" s="83">
        <f t="shared" si="1"/>
        <v>0</v>
      </c>
      <c r="BE44" s="83">
        <f t="shared" si="1"/>
        <v>0</v>
      </c>
      <c r="BF44" s="83">
        <f t="shared" si="16"/>
        <v>0</v>
      </c>
      <c r="BG44" s="83"/>
      <c r="BH44" s="83"/>
      <c r="BI44" s="83">
        <f t="shared" si="17"/>
        <v>0</v>
      </c>
      <c r="BJ44" s="83">
        <f t="shared" si="2"/>
        <v>0</v>
      </c>
      <c r="BK44" s="83">
        <f t="shared" si="2"/>
        <v>0</v>
      </c>
      <c r="BL44" s="83">
        <f t="shared" si="2"/>
        <v>0</v>
      </c>
      <c r="BM44" s="83">
        <f t="shared" si="18"/>
        <v>0</v>
      </c>
      <c r="BN44" s="83"/>
      <c r="BO44" s="83"/>
      <c r="BP44" s="83">
        <f t="shared" si="19"/>
        <v>0</v>
      </c>
      <c r="BQ44" s="83">
        <f t="shared" si="3"/>
        <v>0</v>
      </c>
      <c r="BR44" s="83">
        <f t="shared" si="3"/>
        <v>0</v>
      </c>
      <c r="BS44" s="83">
        <f t="shared" si="3"/>
        <v>0</v>
      </c>
      <c r="BT44" s="83">
        <f t="shared" si="20"/>
        <v>0</v>
      </c>
      <c r="BV44" s="80"/>
      <c r="BW44" s="80"/>
      <c r="BX44" s="80">
        <f t="shared" si="21"/>
        <v>0</v>
      </c>
      <c r="BY44" s="80">
        <f t="shared" si="21"/>
        <v>0</v>
      </c>
      <c r="BZ44" s="80">
        <f t="shared" si="21"/>
        <v>0</v>
      </c>
      <c r="CA44" s="80">
        <f t="shared" si="21"/>
        <v>0</v>
      </c>
      <c r="CB44" s="80">
        <f t="shared" si="22"/>
        <v>0</v>
      </c>
      <c r="CC44" s="80"/>
      <c r="CD44" s="80"/>
      <c r="CE44" s="80">
        <f t="shared" si="23"/>
        <v>0</v>
      </c>
      <c r="CF44" s="80">
        <f t="shared" si="5"/>
        <v>0</v>
      </c>
      <c r="CG44" s="80">
        <f t="shared" si="5"/>
        <v>0</v>
      </c>
      <c r="CH44" s="80">
        <f t="shared" si="5"/>
        <v>0</v>
      </c>
      <c r="CI44" s="80">
        <f t="shared" si="24"/>
        <v>0</v>
      </c>
      <c r="CJ44" s="80"/>
      <c r="CK44" s="80"/>
      <c r="CL44" s="80">
        <f t="shared" si="25"/>
        <v>0</v>
      </c>
      <c r="CM44" s="80">
        <f t="shared" si="6"/>
        <v>0</v>
      </c>
      <c r="CN44" s="80">
        <f t="shared" si="6"/>
        <v>0</v>
      </c>
      <c r="CO44" s="80">
        <f t="shared" si="6"/>
        <v>0</v>
      </c>
      <c r="CP44" s="80">
        <f t="shared" si="26"/>
        <v>0</v>
      </c>
      <c r="CQ44" s="80"/>
      <c r="CR44" s="80"/>
      <c r="CS44" s="80">
        <f t="shared" si="27"/>
        <v>0</v>
      </c>
      <c r="CT44" s="80">
        <f t="shared" si="7"/>
        <v>0</v>
      </c>
      <c r="CU44" s="80">
        <f t="shared" si="7"/>
        <v>0</v>
      </c>
      <c r="CV44" s="80">
        <f t="shared" si="7"/>
        <v>0</v>
      </c>
      <c r="CW44" s="80">
        <f t="shared" si="28"/>
        <v>0</v>
      </c>
      <c r="CX44" s="80"/>
      <c r="CY44" s="80"/>
      <c r="CZ44" s="80">
        <f t="shared" si="29"/>
        <v>0</v>
      </c>
      <c r="DA44" s="80">
        <f t="shared" si="8"/>
        <v>0</v>
      </c>
      <c r="DB44" s="80">
        <f t="shared" si="8"/>
        <v>0</v>
      </c>
      <c r="DC44" s="80">
        <f t="shared" si="8"/>
        <v>0</v>
      </c>
      <c r="DD44" s="80">
        <f t="shared" si="30"/>
        <v>0</v>
      </c>
      <c r="DF44" s="81">
        <f t="shared" si="31"/>
        <v>0</v>
      </c>
      <c r="DG44" s="81">
        <f t="shared" si="32"/>
        <v>0</v>
      </c>
      <c r="DH44" s="81">
        <f t="shared" si="33"/>
        <v>0</v>
      </c>
      <c r="DI44" s="81">
        <f t="shared" si="34"/>
        <v>0</v>
      </c>
      <c r="DJ44" s="81">
        <f t="shared" si="35"/>
        <v>0</v>
      </c>
      <c r="DK44" s="84">
        <f t="shared" si="9"/>
        <v>0</v>
      </c>
    </row>
    <row r="45" spans="1:115" ht="15.75" thickBot="1">
      <c r="A45" s="76"/>
      <c r="B45" s="31">
        <v>43</v>
      </c>
      <c r="C45" s="82">
        <v>0</v>
      </c>
      <c r="D45" s="82">
        <v>0</v>
      </c>
      <c r="E45" s="82">
        <v>0</v>
      </c>
      <c r="F45" s="82">
        <v>0</v>
      </c>
      <c r="G45" s="82">
        <v>0</v>
      </c>
      <c r="H45" s="76"/>
      <c r="I45" s="31">
        <v>43</v>
      </c>
      <c r="J45" s="82">
        <v>0</v>
      </c>
      <c r="K45" s="82">
        <v>0</v>
      </c>
      <c r="L45" s="82">
        <v>0</v>
      </c>
      <c r="M45" s="82">
        <v>0</v>
      </c>
      <c r="N45" s="82">
        <v>0</v>
      </c>
      <c r="O45" s="76"/>
      <c r="P45" s="31">
        <v>43</v>
      </c>
      <c r="Q45" s="82">
        <v>0</v>
      </c>
      <c r="R45" s="82">
        <v>0</v>
      </c>
      <c r="S45" s="82">
        <v>0</v>
      </c>
      <c r="T45" s="82">
        <v>0</v>
      </c>
      <c r="U45" s="82">
        <v>0</v>
      </c>
      <c r="V45" s="76"/>
      <c r="W45" s="31">
        <v>43</v>
      </c>
      <c r="X45" s="82">
        <v>0</v>
      </c>
      <c r="Y45" s="82">
        <v>0</v>
      </c>
      <c r="Z45" s="82">
        <v>0</v>
      </c>
      <c r="AA45" s="82">
        <v>0</v>
      </c>
      <c r="AB45" s="82">
        <v>0</v>
      </c>
      <c r="AC45" s="76"/>
      <c r="AD45" s="31">
        <v>43</v>
      </c>
      <c r="AE45" s="82">
        <v>0</v>
      </c>
      <c r="AF45" s="82">
        <v>0</v>
      </c>
      <c r="AG45" s="82">
        <v>0</v>
      </c>
      <c r="AH45" s="82">
        <v>0</v>
      </c>
      <c r="AI45" s="82">
        <v>0</v>
      </c>
      <c r="AJ45" s="31"/>
      <c r="AK45" s="31">
        <f t="shared" si="10"/>
        <v>10</v>
      </c>
      <c r="AM45" s="83"/>
      <c r="AN45" s="83">
        <f t="shared" si="11"/>
        <v>0</v>
      </c>
      <c r="AO45" s="83">
        <f t="shared" si="11"/>
        <v>0</v>
      </c>
      <c r="AP45" s="83">
        <f t="shared" si="11"/>
        <v>0</v>
      </c>
      <c r="AQ45" s="83">
        <f t="shared" si="11"/>
        <v>0</v>
      </c>
      <c r="AR45" s="83">
        <f t="shared" si="12"/>
        <v>0</v>
      </c>
      <c r="AS45" s="83"/>
      <c r="AT45" s="83"/>
      <c r="AU45" s="83">
        <f t="shared" si="13"/>
        <v>0</v>
      </c>
      <c r="AV45" s="83">
        <f t="shared" si="13"/>
        <v>0</v>
      </c>
      <c r="AW45" s="83">
        <f t="shared" si="13"/>
        <v>0</v>
      </c>
      <c r="AX45" s="83">
        <f t="shared" si="13"/>
        <v>0</v>
      </c>
      <c r="AY45" s="83">
        <f t="shared" si="14"/>
        <v>0</v>
      </c>
      <c r="AZ45" s="83"/>
      <c r="BA45" s="83"/>
      <c r="BB45" s="83">
        <f t="shared" si="15"/>
        <v>0</v>
      </c>
      <c r="BC45" s="83">
        <f t="shared" si="1"/>
        <v>0</v>
      </c>
      <c r="BD45" s="83">
        <f t="shared" si="1"/>
        <v>0</v>
      </c>
      <c r="BE45" s="83">
        <f t="shared" si="1"/>
        <v>0</v>
      </c>
      <c r="BF45" s="83">
        <f t="shared" si="16"/>
        <v>0</v>
      </c>
      <c r="BG45" s="83"/>
      <c r="BH45" s="83"/>
      <c r="BI45" s="83">
        <f t="shared" si="17"/>
        <v>0</v>
      </c>
      <c r="BJ45" s="83">
        <f t="shared" si="2"/>
        <v>0</v>
      </c>
      <c r="BK45" s="83">
        <f t="shared" si="2"/>
        <v>0</v>
      </c>
      <c r="BL45" s="83">
        <f t="shared" si="2"/>
        <v>0</v>
      </c>
      <c r="BM45" s="83">
        <f t="shared" si="18"/>
        <v>0</v>
      </c>
      <c r="BN45" s="83"/>
      <c r="BO45" s="83"/>
      <c r="BP45" s="83">
        <f t="shared" si="19"/>
        <v>0</v>
      </c>
      <c r="BQ45" s="83">
        <f t="shared" si="3"/>
        <v>0</v>
      </c>
      <c r="BR45" s="83">
        <f t="shared" si="3"/>
        <v>0</v>
      </c>
      <c r="BS45" s="83">
        <f t="shared" si="3"/>
        <v>0</v>
      </c>
      <c r="BT45" s="83">
        <f t="shared" si="20"/>
        <v>0</v>
      </c>
      <c r="BV45" s="80"/>
      <c r="BW45" s="80"/>
      <c r="BX45" s="80">
        <f t="shared" si="21"/>
        <v>0</v>
      </c>
      <c r="BY45" s="80">
        <f t="shared" si="21"/>
        <v>0</v>
      </c>
      <c r="BZ45" s="80">
        <f t="shared" si="21"/>
        <v>0</v>
      </c>
      <c r="CA45" s="80">
        <f t="shared" si="21"/>
        <v>0</v>
      </c>
      <c r="CB45" s="80">
        <f t="shared" si="22"/>
        <v>0</v>
      </c>
      <c r="CC45" s="80"/>
      <c r="CD45" s="80"/>
      <c r="CE45" s="80">
        <f t="shared" si="23"/>
        <v>0</v>
      </c>
      <c r="CF45" s="80">
        <f t="shared" si="5"/>
        <v>0</v>
      </c>
      <c r="CG45" s="80">
        <f t="shared" si="5"/>
        <v>0</v>
      </c>
      <c r="CH45" s="80">
        <f t="shared" si="5"/>
        <v>0</v>
      </c>
      <c r="CI45" s="80">
        <f t="shared" si="24"/>
        <v>0</v>
      </c>
      <c r="CJ45" s="80"/>
      <c r="CK45" s="80"/>
      <c r="CL45" s="80">
        <f t="shared" si="25"/>
        <v>0</v>
      </c>
      <c r="CM45" s="80">
        <f t="shared" si="6"/>
        <v>0</v>
      </c>
      <c r="CN45" s="80">
        <f t="shared" si="6"/>
        <v>0</v>
      </c>
      <c r="CO45" s="80">
        <f t="shared" si="6"/>
        <v>0</v>
      </c>
      <c r="CP45" s="80">
        <f t="shared" si="26"/>
        <v>0</v>
      </c>
      <c r="CQ45" s="80"/>
      <c r="CR45" s="80"/>
      <c r="CS45" s="80">
        <f t="shared" si="27"/>
        <v>0</v>
      </c>
      <c r="CT45" s="80">
        <f t="shared" si="7"/>
        <v>0</v>
      </c>
      <c r="CU45" s="80">
        <f t="shared" si="7"/>
        <v>0</v>
      </c>
      <c r="CV45" s="80">
        <f t="shared" si="7"/>
        <v>0</v>
      </c>
      <c r="CW45" s="80">
        <f t="shared" si="28"/>
        <v>0</v>
      </c>
      <c r="CX45" s="80"/>
      <c r="CY45" s="80"/>
      <c r="CZ45" s="80">
        <f t="shared" si="29"/>
        <v>0</v>
      </c>
      <c r="DA45" s="80">
        <f t="shared" si="8"/>
        <v>0</v>
      </c>
      <c r="DB45" s="80">
        <f t="shared" si="8"/>
        <v>0</v>
      </c>
      <c r="DC45" s="80">
        <f t="shared" si="8"/>
        <v>0</v>
      </c>
      <c r="DD45" s="80">
        <f t="shared" si="30"/>
        <v>0</v>
      </c>
      <c r="DF45" s="81">
        <f t="shared" si="31"/>
        <v>0</v>
      </c>
      <c r="DG45" s="81">
        <f t="shared" si="32"/>
        <v>0</v>
      </c>
      <c r="DH45" s="81">
        <f t="shared" si="33"/>
        <v>0</v>
      </c>
      <c r="DI45" s="81">
        <f t="shared" si="34"/>
        <v>0</v>
      </c>
      <c r="DJ45" s="81">
        <f t="shared" si="35"/>
        <v>0</v>
      </c>
      <c r="DK45" s="84">
        <f t="shared" si="9"/>
        <v>0</v>
      </c>
    </row>
    <row r="46" spans="1:115" ht="15.75" thickBot="1">
      <c r="A46" s="76"/>
      <c r="B46" s="31">
        <v>44</v>
      </c>
      <c r="C46" s="82">
        <v>0</v>
      </c>
      <c r="D46" s="82">
        <v>0</v>
      </c>
      <c r="E46" s="82">
        <v>0</v>
      </c>
      <c r="F46" s="82">
        <v>0</v>
      </c>
      <c r="G46" s="82">
        <v>0</v>
      </c>
      <c r="H46" s="76"/>
      <c r="I46" s="31">
        <v>44</v>
      </c>
      <c r="J46" s="82">
        <v>0</v>
      </c>
      <c r="K46" s="82">
        <v>0</v>
      </c>
      <c r="L46" s="82">
        <v>0</v>
      </c>
      <c r="M46" s="82">
        <v>16.161999999999999</v>
      </c>
      <c r="N46" s="82">
        <v>16.161999999999999</v>
      </c>
      <c r="O46" s="76"/>
      <c r="P46" s="31">
        <v>44</v>
      </c>
      <c r="Q46" s="82">
        <v>0</v>
      </c>
      <c r="R46" s="82">
        <v>0</v>
      </c>
      <c r="S46" s="82">
        <v>0</v>
      </c>
      <c r="T46" s="82">
        <v>0</v>
      </c>
      <c r="U46" s="82">
        <v>0</v>
      </c>
      <c r="V46" s="76"/>
      <c r="W46" s="31">
        <v>44</v>
      </c>
      <c r="X46" s="82">
        <v>0</v>
      </c>
      <c r="Y46" s="82">
        <v>0</v>
      </c>
      <c r="Z46" s="82">
        <v>0</v>
      </c>
      <c r="AA46" s="82">
        <v>0</v>
      </c>
      <c r="AB46" s="82">
        <v>0</v>
      </c>
      <c r="AC46" s="76"/>
      <c r="AD46" s="31">
        <v>44</v>
      </c>
      <c r="AE46" s="82">
        <v>0</v>
      </c>
      <c r="AF46" s="82">
        <v>-16.161999999999999</v>
      </c>
      <c r="AG46" s="82">
        <v>0</v>
      </c>
      <c r="AH46" s="82">
        <v>0</v>
      </c>
      <c r="AI46" s="82">
        <v>-16.161999999999999</v>
      </c>
      <c r="AJ46" s="31"/>
      <c r="AK46" s="31">
        <f t="shared" si="10"/>
        <v>10</v>
      </c>
      <c r="AM46" s="83"/>
      <c r="AN46" s="83">
        <f t="shared" si="11"/>
        <v>0</v>
      </c>
      <c r="AO46" s="83">
        <f t="shared" si="11"/>
        <v>0</v>
      </c>
      <c r="AP46" s="83">
        <f t="shared" si="11"/>
        <v>0</v>
      </c>
      <c r="AQ46" s="83">
        <f t="shared" si="11"/>
        <v>0</v>
      </c>
      <c r="AR46" s="83">
        <f t="shared" si="12"/>
        <v>0</v>
      </c>
      <c r="AS46" s="83"/>
      <c r="AT46" s="83"/>
      <c r="AU46" s="83">
        <f t="shared" si="13"/>
        <v>0</v>
      </c>
      <c r="AV46" s="83">
        <f t="shared" si="13"/>
        <v>0</v>
      </c>
      <c r="AW46" s="83">
        <f t="shared" si="13"/>
        <v>0</v>
      </c>
      <c r="AX46" s="83">
        <f t="shared" si="13"/>
        <v>16.161999999999999</v>
      </c>
      <c r="AY46" s="83">
        <f t="shared" si="14"/>
        <v>-16.161999999999999</v>
      </c>
      <c r="AZ46" s="83"/>
      <c r="BA46" s="83"/>
      <c r="BB46" s="83">
        <f t="shared" si="15"/>
        <v>0</v>
      </c>
      <c r="BC46" s="83">
        <f t="shared" si="1"/>
        <v>0</v>
      </c>
      <c r="BD46" s="83">
        <f t="shared" si="1"/>
        <v>0</v>
      </c>
      <c r="BE46" s="83">
        <f t="shared" si="1"/>
        <v>0</v>
      </c>
      <c r="BF46" s="83">
        <f t="shared" si="16"/>
        <v>0</v>
      </c>
      <c r="BG46" s="83"/>
      <c r="BH46" s="83"/>
      <c r="BI46" s="83">
        <f t="shared" si="17"/>
        <v>0</v>
      </c>
      <c r="BJ46" s="83">
        <f t="shared" si="2"/>
        <v>0</v>
      </c>
      <c r="BK46" s="83">
        <f t="shared" si="2"/>
        <v>0</v>
      </c>
      <c r="BL46" s="83">
        <f t="shared" si="2"/>
        <v>0</v>
      </c>
      <c r="BM46" s="83">
        <f t="shared" si="18"/>
        <v>0</v>
      </c>
      <c r="BN46" s="83"/>
      <c r="BO46" s="83"/>
      <c r="BP46" s="83">
        <f t="shared" si="19"/>
        <v>0</v>
      </c>
      <c r="BQ46" s="83">
        <f t="shared" si="3"/>
        <v>0</v>
      </c>
      <c r="BR46" s="83">
        <f t="shared" si="3"/>
        <v>0</v>
      </c>
      <c r="BS46" s="83">
        <f t="shared" si="3"/>
        <v>0</v>
      </c>
      <c r="BT46" s="83">
        <f t="shared" si="20"/>
        <v>0</v>
      </c>
      <c r="BV46" s="80"/>
      <c r="BW46" s="80"/>
      <c r="BX46" s="80">
        <f t="shared" si="21"/>
        <v>0</v>
      </c>
      <c r="BY46" s="80">
        <f t="shared" si="21"/>
        <v>0</v>
      </c>
      <c r="BZ46" s="80">
        <f t="shared" si="21"/>
        <v>0</v>
      </c>
      <c r="CA46" s="80">
        <f t="shared" si="21"/>
        <v>0</v>
      </c>
      <c r="CB46" s="80">
        <f t="shared" si="22"/>
        <v>0</v>
      </c>
      <c r="CC46" s="80"/>
      <c r="CD46" s="80"/>
      <c r="CE46" s="80">
        <f t="shared" si="23"/>
        <v>0</v>
      </c>
      <c r="CF46" s="80">
        <f t="shared" si="5"/>
        <v>0</v>
      </c>
      <c r="CG46" s="80">
        <f t="shared" si="5"/>
        <v>0</v>
      </c>
      <c r="CH46" s="80">
        <f t="shared" si="5"/>
        <v>161.62</v>
      </c>
      <c r="CI46" s="80">
        <f t="shared" si="24"/>
        <v>161.62</v>
      </c>
      <c r="CJ46" s="80"/>
      <c r="CK46" s="80"/>
      <c r="CL46" s="80">
        <f t="shared" si="25"/>
        <v>0</v>
      </c>
      <c r="CM46" s="80">
        <f t="shared" si="6"/>
        <v>0</v>
      </c>
      <c r="CN46" s="80">
        <f t="shared" si="6"/>
        <v>0</v>
      </c>
      <c r="CO46" s="80">
        <f t="shared" si="6"/>
        <v>0</v>
      </c>
      <c r="CP46" s="80">
        <f t="shared" si="26"/>
        <v>0</v>
      </c>
      <c r="CQ46" s="80"/>
      <c r="CR46" s="80"/>
      <c r="CS46" s="80">
        <f t="shared" si="27"/>
        <v>0</v>
      </c>
      <c r="CT46" s="80">
        <f t="shared" si="7"/>
        <v>0</v>
      </c>
      <c r="CU46" s="80">
        <f t="shared" si="7"/>
        <v>0</v>
      </c>
      <c r="CV46" s="80">
        <f t="shared" si="7"/>
        <v>0</v>
      </c>
      <c r="CW46" s="80">
        <f t="shared" si="28"/>
        <v>0</v>
      </c>
      <c r="CX46" s="80"/>
      <c r="CY46" s="80"/>
      <c r="CZ46" s="80">
        <f t="shared" si="29"/>
        <v>0</v>
      </c>
      <c r="DA46" s="80">
        <f t="shared" si="8"/>
        <v>0</v>
      </c>
      <c r="DB46" s="80">
        <f t="shared" si="8"/>
        <v>0</v>
      </c>
      <c r="DC46" s="80">
        <f t="shared" si="8"/>
        <v>0</v>
      </c>
      <c r="DD46" s="80">
        <f t="shared" si="30"/>
        <v>0</v>
      </c>
      <c r="DF46" s="81">
        <f t="shared" si="31"/>
        <v>0</v>
      </c>
      <c r="DG46" s="81">
        <f t="shared" si="32"/>
        <v>-16.161999999999999</v>
      </c>
      <c r="DH46" s="81">
        <f t="shared" si="33"/>
        <v>0</v>
      </c>
      <c r="DI46" s="81">
        <f t="shared" si="34"/>
        <v>0</v>
      </c>
      <c r="DJ46" s="81">
        <f t="shared" si="35"/>
        <v>16.161999999999999</v>
      </c>
      <c r="DK46" s="84">
        <f t="shared" si="9"/>
        <v>0</v>
      </c>
    </row>
    <row r="47" spans="1:115" ht="15.75" thickBot="1">
      <c r="A47" s="76"/>
      <c r="B47" s="31">
        <v>45</v>
      </c>
      <c r="C47" s="82">
        <v>0</v>
      </c>
      <c r="D47" s="82">
        <v>0</v>
      </c>
      <c r="E47" s="82">
        <v>0</v>
      </c>
      <c r="F47" s="82">
        <v>0</v>
      </c>
      <c r="G47" s="82">
        <v>0</v>
      </c>
      <c r="H47" s="76"/>
      <c r="I47" s="31">
        <v>45</v>
      </c>
      <c r="J47" s="82">
        <v>0</v>
      </c>
      <c r="K47" s="82">
        <v>0</v>
      </c>
      <c r="L47" s="82">
        <v>0</v>
      </c>
      <c r="M47" s="82">
        <v>24.062000000000001</v>
      </c>
      <c r="N47" s="82">
        <v>24.062000000000001</v>
      </c>
      <c r="O47" s="76"/>
      <c r="P47" s="31">
        <v>45</v>
      </c>
      <c r="Q47" s="82">
        <v>0</v>
      </c>
      <c r="R47" s="82">
        <v>0</v>
      </c>
      <c r="S47" s="82">
        <v>0</v>
      </c>
      <c r="T47" s="82">
        <v>0</v>
      </c>
      <c r="U47" s="82">
        <v>0</v>
      </c>
      <c r="V47" s="76"/>
      <c r="W47" s="31">
        <v>45</v>
      </c>
      <c r="X47" s="82">
        <v>0</v>
      </c>
      <c r="Y47" s="82">
        <v>0</v>
      </c>
      <c r="Z47" s="82">
        <v>0</v>
      </c>
      <c r="AA47" s="82">
        <v>0</v>
      </c>
      <c r="AB47" s="82">
        <v>0</v>
      </c>
      <c r="AC47" s="76"/>
      <c r="AD47" s="31">
        <v>45</v>
      </c>
      <c r="AE47" s="82">
        <v>0</v>
      </c>
      <c r="AF47" s="82">
        <v>-24.062000000000001</v>
      </c>
      <c r="AG47" s="82">
        <v>0</v>
      </c>
      <c r="AH47" s="82">
        <v>0</v>
      </c>
      <c r="AI47" s="82">
        <v>-24.062000000000001</v>
      </c>
      <c r="AJ47" s="31"/>
      <c r="AK47" s="31">
        <f t="shared" si="10"/>
        <v>10</v>
      </c>
      <c r="AM47" s="83"/>
      <c r="AN47" s="83">
        <f t="shared" si="11"/>
        <v>0</v>
      </c>
      <c r="AO47" s="83">
        <f t="shared" si="11"/>
        <v>0</v>
      </c>
      <c r="AP47" s="83">
        <f t="shared" si="11"/>
        <v>0</v>
      </c>
      <c r="AQ47" s="83">
        <f t="shared" si="11"/>
        <v>0</v>
      </c>
      <c r="AR47" s="83">
        <f t="shared" si="12"/>
        <v>0</v>
      </c>
      <c r="AS47" s="83"/>
      <c r="AT47" s="83"/>
      <c r="AU47" s="83">
        <f t="shared" si="13"/>
        <v>0</v>
      </c>
      <c r="AV47" s="83">
        <f t="shared" si="13"/>
        <v>0</v>
      </c>
      <c r="AW47" s="83">
        <f t="shared" si="13"/>
        <v>0</v>
      </c>
      <c r="AX47" s="83">
        <f t="shared" si="13"/>
        <v>24.062000000000001</v>
      </c>
      <c r="AY47" s="83">
        <f t="shared" si="14"/>
        <v>-24.062000000000001</v>
      </c>
      <c r="AZ47" s="83"/>
      <c r="BA47" s="83"/>
      <c r="BB47" s="83">
        <f t="shared" si="15"/>
        <v>0</v>
      </c>
      <c r="BC47" s="83">
        <f t="shared" si="1"/>
        <v>0</v>
      </c>
      <c r="BD47" s="83">
        <f t="shared" si="1"/>
        <v>0</v>
      </c>
      <c r="BE47" s="83">
        <f t="shared" si="1"/>
        <v>0</v>
      </c>
      <c r="BF47" s="83">
        <f t="shared" si="16"/>
        <v>0</v>
      </c>
      <c r="BG47" s="83"/>
      <c r="BH47" s="83"/>
      <c r="BI47" s="83">
        <f t="shared" si="17"/>
        <v>0</v>
      </c>
      <c r="BJ47" s="83">
        <f t="shared" si="2"/>
        <v>0</v>
      </c>
      <c r="BK47" s="83">
        <f t="shared" si="2"/>
        <v>0</v>
      </c>
      <c r="BL47" s="83">
        <f t="shared" si="2"/>
        <v>0</v>
      </c>
      <c r="BM47" s="83">
        <f t="shared" si="18"/>
        <v>0</v>
      </c>
      <c r="BN47" s="83"/>
      <c r="BO47" s="83"/>
      <c r="BP47" s="83">
        <f t="shared" si="19"/>
        <v>0</v>
      </c>
      <c r="BQ47" s="83">
        <f t="shared" si="3"/>
        <v>0</v>
      </c>
      <c r="BR47" s="83">
        <f t="shared" si="3"/>
        <v>0</v>
      </c>
      <c r="BS47" s="83">
        <f t="shared" si="3"/>
        <v>0</v>
      </c>
      <c r="BT47" s="83">
        <f t="shared" si="20"/>
        <v>0</v>
      </c>
      <c r="BV47" s="80"/>
      <c r="BW47" s="80"/>
      <c r="BX47" s="80">
        <f t="shared" si="21"/>
        <v>0</v>
      </c>
      <c r="BY47" s="80">
        <f t="shared" si="21"/>
        <v>0</v>
      </c>
      <c r="BZ47" s="80">
        <f t="shared" si="21"/>
        <v>0</v>
      </c>
      <c r="CA47" s="80">
        <f t="shared" si="21"/>
        <v>0</v>
      </c>
      <c r="CB47" s="80">
        <f t="shared" si="22"/>
        <v>0</v>
      </c>
      <c r="CC47" s="80"/>
      <c r="CD47" s="80"/>
      <c r="CE47" s="80">
        <f t="shared" si="23"/>
        <v>0</v>
      </c>
      <c r="CF47" s="80">
        <f t="shared" si="5"/>
        <v>0</v>
      </c>
      <c r="CG47" s="80">
        <f t="shared" si="5"/>
        <v>0</v>
      </c>
      <c r="CH47" s="80">
        <f t="shared" si="5"/>
        <v>240.62</v>
      </c>
      <c r="CI47" s="80">
        <f t="shared" si="24"/>
        <v>240.62</v>
      </c>
      <c r="CJ47" s="80"/>
      <c r="CK47" s="80"/>
      <c r="CL47" s="80">
        <f t="shared" si="25"/>
        <v>0</v>
      </c>
      <c r="CM47" s="80">
        <f t="shared" si="6"/>
        <v>0</v>
      </c>
      <c r="CN47" s="80">
        <f t="shared" si="6"/>
        <v>0</v>
      </c>
      <c r="CO47" s="80">
        <f t="shared" si="6"/>
        <v>0</v>
      </c>
      <c r="CP47" s="80">
        <f t="shared" si="26"/>
        <v>0</v>
      </c>
      <c r="CQ47" s="80"/>
      <c r="CR47" s="80"/>
      <c r="CS47" s="80">
        <f t="shared" si="27"/>
        <v>0</v>
      </c>
      <c r="CT47" s="80">
        <f t="shared" si="7"/>
        <v>0</v>
      </c>
      <c r="CU47" s="80">
        <f t="shared" si="7"/>
        <v>0</v>
      </c>
      <c r="CV47" s="80">
        <f t="shared" si="7"/>
        <v>0</v>
      </c>
      <c r="CW47" s="80">
        <f t="shared" si="28"/>
        <v>0</v>
      </c>
      <c r="CX47" s="80"/>
      <c r="CY47" s="80"/>
      <c r="CZ47" s="80">
        <f t="shared" si="29"/>
        <v>0</v>
      </c>
      <c r="DA47" s="80">
        <f t="shared" si="8"/>
        <v>0</v>
      </c>
      <c r="DB47" s="80">
        <f t="shared" si="8"/>
        <v>0</v>
      </c>
      <c r="DC47" s="80">
        <f t="shared" si="8"/>
        <v>0</v>
      </c>
      <c r="DD47" s="80">
        <f t="shared" si="30"/>
        <v>0</v>
      </c>
      <c r="DF47" s="81">
        <f t="shared" si="31"/>
        <v>0</v>
      </c>
      <c r="DG47" s="81">
        <f t="shared" si="32"/>
        <v>-24.062000000000001</v>
      </c>
      <c r="DH47" s="81">
        <f t="shared" si="33"/>
        <v>0</v>
      </c>
      <c r="DI47" s="81">
        <f t="shared" si="34"/>
        <v>0</v>
      </c>
      <c r="DJ47" s="81">
        <f t="shared" si="35"/>
        <v>24.062000000000001</v>
      </c>
      <c r="DK47" s="84">
        <f t="shared" si="9"/>
        <v>0</v>
      </c>
    </row>
    <row r="48" spans="1:115" ht="15.75" thickBot="1">
      <c r="A48" s="76"/>
      <c r="B48" s="31">
        <v>46</v>
      </c>
      <c r="C48" s="82">
        <v>0</v>
      </c>
      <c r="D48" s="82">
        <v>0</v>
      </c>
      <c r="E48" s="82">
        <v>0</v>
      </c>
      <c r="F48" s="82">
        <v>0</v>
      </c>
      <c r="G48" s="82">
        <v>0</v>
      </c>
      <c r="H48" s="76"/>
      <c r="I48" s="31">
        <v>46</v>
      </c>
      <c r="J48" s="82">
        <v>0</v>
      </c>
      <c r="K48" s="82">
        <v>0</v>
      </c>
      <c r="L48" s="82">
        <v>0</v>
      </c>
      <c r="M48" s="82">
        <v>30.692</v>
      </c>
      <c r="N48" s="82">
        <v>30.692</v>
      </c>
      <c r="O48" s="76"/>
      <c r="P48" s="31">
        <v>46</v>
      </c>
      <c r="Q48" s="82">
        <v>0</v>
      </c>
      <c r="R48" s="82">
        <v>0</v>
      </c>
      <c r="S48" s="82">
        <v>0</v>
      </c>
      <c r="T48" s="82">
        <v>0</v>
      </c>
      <c r="U48" s="82">
        <v>0</v>
      </c>
      <c r="V48" s="76"/>
      <c r="W48" s="31">
        <v>46</v>
      </c>
      <c r="X48" s="82">
        <v>0</v>
      </c>
      <c r="Y48" s="82">
        <v>0</v>
      </c>
      <c r="Z48" s="82">
        <v>0</v>
      </c>
      <c r="AA48" s="82">
        <v>0</v>
      </c>
      <c r="AB48" s="82">
        <v>0</v>
      </c>
      <c r="AC48" s="76"/>
      <c r="AD48" s="31">
        <v>46</v>
      </c>
      <c r="AE48" s="82">
        <v>0</v>
      </c>
      <c r="AF48" s="82">
        <v>-30.692</v>
      </c>
      <c r="AG48" s="82">
        <v>0</v>
      </c>
      <c r="AH48" s="82">
        <v>0</v>
      </c>
      <c r="AI48" s="82">
        <v>-30.692</v>
      </c>
      <c r="AJ48" s="31"/>
      <c r="AK48" s="31">
        <f t="shared" si="10"/>
        <v>10</v>
      </c>
      <c r="AM48" s="83"/>
      <c r="AN48" s="83">
        <f t="shared" si="11"/>
        <v>0</v>
      </c>
      <c r="AO48" s="83">
        <f t="shared" si="11"/>
        <v>0</v>
      </c>
      <c r="AP48" s="83">
        <f t="shared" si="11"/>
        <v>0</v>
      </c>
      <c r="AQ48" s="83">
        <f t="shared" si="11"/>
        <v>0</v>
      </c>
      <c r="AR48" s="83">
        <f t="shared" si="12"/>
        <v>0</v>
      </c>
      <c r="AS48" s="83"/>
      <c r="AT48" s="83"/>
      <c r="AU48" s="83">
        <f t="shared" si="13"/>
        <v>0</v>
      </c>
      <c r="AV48" s="83">
        <f t="shared" si="13"/>
        <v>0</v>
      </c>
      <c r="AW48" s="83">
        <f t="shared" si="13"/>
        <v>0</v>
      </c>
      <c r="AX48" s="83">
        <f t="shared" si="13"/>
        <v>30.692</v>
      </c>
      <c r="AY48" s="83">
        <f t="shared" si="14"/>
        <v>-30.692</v>
      </c>
      <c r="AZ48" s="83"/>
      <c r="BA48" s="83"/>
      <c r="BB48" s="83">
        <f t="shared" si="15"/>
        <v>0</v>
      </c>
      <c r="BC48" s="83">
        <f t="shared" si="1"/>
        <v>0</v>
      </c>
      <c r="BD48" s="83">
        <f t="shared" si="1"/>
        <v>0</v>
      </c>
      <c r="BE48" s="83">
        <f t="shared" si="1"/>
        <v>0</v>
      </c>
      <c r="BF48" s="83">
        <f t="shared" si="16"/>
        <v>0</v>
      </c>
      <c r="BG48" s="83"/>
      <c r="BH48" s="83"/>
      <c r="BI48" s="83">
        <f t="shared" si="17"/>
        <v>0</v>
      </c>
      <c r="BJ48" s="83">
        <f t="shared" si="2"/>
        <v>0</v>
      </c>
      <c r="BK48" s="83">
        <f t="shared" si="2"/>
        <v>0</v>
      </c>
      <c r="BL48" s="83">
        <f t="shared" si="2"/>
        <v>0</v>
      </c>
      <c r="BM48" s="83">
        <f t="shared" si="18"/>
        <v>0</v>
      </c>
      <c r="BN48" s="83"/>
      <c r="BO48" s="83"/>
      <c r="BP48" s="83">
        <f t="shared" si="19"/>
        <v>0</v>
      </c>
      <c r="BQ48" s="83">
        <f t="shared" si="3"/>
        <v>0</v>
      </c>
      <c r="BR48" s="83">
        <f t="shared" si="3"/>
        <v>0</v>
      </c>
      <c r="BS48" s="83">
        <f t="shared" si="3"/>
        <v>0</v>
      </c>
      <c r="BT48" s="83">
        <f t="shared" si="20"/>
        <v>0</v>
      </c>
      <c r="BV48" s="80"/>
      <c r="BW48" s="80"/>
      <c r="BX48" s="80">
        <f t="shared" si="21"/>
        <v>0</v>
      </c>
      <c r="BY48" s="80">
        <f t="shared" si="21"/>
        <v>0</v>
      </c>
      <c r="BZ48" s="80">
        <f t="shared" si="21"/>
        <v>0</v>
      </c>
      <c r="CA48" s="80">
        <f t="shared" si="21"/>
        <v>0</v>
      </c>
      <c r="CB48" s="80">
        <f t="shared" si="22"/>
        <v>0</v>
      </c>
      <c r="CC48" s="80"/>
      <c r="CD48" s="80"/>
      <c r="CE48" s="80">
        <f t="shared" si="23"/>
        <v>0</v>
      </c>
      <c r="CF48" s="80">
        <f t="shared" si="5"/>
        <v>0</v>
      </c>
      <c r="CG48" s="80">
        <f t="shared" si="5"/>
        <v>0</v>
      </c>
      <c r="CH48" s="80">
        <f t="shared" si="5"/>
        <v>306.92</v>
      </c>
      <c r="CI48" s="80">
        <f t="shared" si="24"/>
        <v>306.92</v>
      </c>
      <c r="CJ48" s="80"/>
      <c r="CK48" s="80"/>
      <c r="CL48" s="80">
        <f t="shared" si="25"/>
        <v>0</v>
      </c>
      <c r="CM48" s="80">
        <f t="shared" si="6"/>
        <v>0</v>
      </c>
      <c r="CN48" s="80">
        <f t="shared" si="6"/>
        <v>0</v>
      </c>
      <c r="CO48" s="80">
        <f t="shared" si="6"/>
        <v>0</v>
      </c>
      <c r="CP48" s="80">
        <f t="shared" si="26"/>
        <v>0</v>
      </c>
      <c r="CQ48" s="80"/>
      <c r="CR48" s="80"/>
      <c r="CS48" s="80">
        <f t="shared" si="27"/>
        <v>0</v>
      </c>
      <c r="CT48" s="80">
        <f t="shared" si="7"/>
        <v>0</v>
      </c>
      <c r="CU48" s="80">
        <f t="shared" si="7"/>
        <v>0</v>
      </c>
      <c r="CV48" s="80">
        <f t="shared" si="7"/>
        <v>0</v>
      </c>
      <c r="CW48" s="80">
        <f t="shared" si="28"/>
        <v>0</v>
      </c>
      <c r="CX48" s="80"/>
      <c r="CY48" s="80"/>
      <c r="CZ48" s="80">
        <f t="shared" si="29"/>
        <v>0</v>
      </c>
      <c r="DA48" s="80">
        <f t="shared" si="8"/>
        <v>0</v>
      </c>
      <c r="DB48" s="80">
        <f t="shared" si="8"/>
        <v>0</v>
      </c>
      <c r="DC48" s="80">
        <f t="shared" si="8"/>
        <v>0</v>
      </c>
      <c r="DD48" s="80">
        <f t="shared" si="30"/>
        <v>0</v>
      </c>
      <c r="DF48" s="81">
        <f t="shared" si="31"/>
        <v>0</v>
      </c>
      <c r="DG48" s="81">
        <f t="shared" si="32"/>
        <v>-30.692</v>
      </c>
      <c r="DH48" s="81">
        <f t="shared" si="33"/>
        <v>0</v>
      </c>
      <c r="DI48" s="81">
        <f t="shared" si="34"/>
        <v>0</v>
      </c>
      <c r="DJ48" s="81">
        <f t="shared" si="35"/>
        <v>30.692</v>
      </c>
      <c r="DK48" s="84">
        <f t="shared" si="9"/>
        <v>0</v>
      </c>
    </row>
    <row r="49" spans="1:115" ht="15.75" thickBot="1">
      <c r="A49" s="76"/>
      <c r="B49" s="31">
        <v>47</v>
      </c>
      <c r="C49" s="82">
        <v>0</v>
      </c>
      <c r="D49" s="82">
        <v>0</v>
      </c>
      <c r="E49" s="82">
        <v>0</v>
      </c>
      <c r="F49" s="82">
        <v>0</v>
      </c>
      <c r="G49" s="82">
        <v>0</v>
      </c>
      <c r="H49" s="76"/>
      <c r="I49" s="31">
        <v>47</v>
      </c>
      <c r="J49" s="82">
        <v>0</v>
      </c>
      <c r="K49" s="82">
        <v>0</v>
      </c>
      <c r="L49" s="82">
        <v>0</v>
      </c>
      <c r="M49" s="82">
        <v>36.241999999999997</v>
      </c>
      <c r="N49" s="82">
        <v>36.241999999999997</v>
      </c>
      <c r="O49" s="76"/>
      <c r="P49" s="31">
        <v>47</v>
      </c>
      <c r="Q49" s="82">
        <v>0</v>
      </c>
      <c r="R49" s="82">
        <v>0</v>
      </c>
      <c r="S49" s="82">
        <v>0</v>
      </c>
      <c r="T49" s="82">
        <v>0</v>
      </c>
      <c r="U49" s="82">
        <v>0</v>
      </c>
      <c r="V49" s="76"/>
      <c r="W49" s="31">
        <v>47</v>
      </c>
      <c r="X49" s="82">
        <v>0</v>
      </c>
      <c r="Y49" s="82">
        <v>0</v>
      </c>
      <c r="Z49" s="82">
        <v>0</v>
      </c>
      <c r="AA49" s="82">
        <v>0</v>
      </c>
      <c r="AB49" s="82">
        <v>0</v>
      </c>
      <c r="AC49" s="76"/>
      <c r="AD49" s="31">
        <v>47</v>
      </c>
      <c r="AE49" s="82">
        <v>0</v>
      </c>
      <c r="AF49" s="82">
        <v>-36.241999999999997</v>
      </c>
      <c r="AG49" s="82">
        <v>0</v>
      </c>
      <c r="AH49" s="82">
        <v>0</v>
      </c>
      <c r="AI49" s="82">
        <v>-36.241999999999997</v>
      </c>
      <c r="AJ49" s="31"/>
      <c r="AK49" s="31">
        <f t="shared" si="10"/>
        <v>10</v>
      </c>
      <c r="AM49" s="83"/>
      <c r="AN49" s="83">
        <f t="shared" si="11"/>
        <v>0</v>
      </c>
      <c r="AO49" s="83">
        <f t="shared" si="11"/>
        <v>0</v>
      </c>
      <c r="AP49" s="83">
        <f t="shared" si="11"/>
        <v>0</v>
      </c>
      <c r="AQ49" s="83">
        <f t="shared" si="11"/>
        <v>0</v>
      </c>
      <c r="AR49" s="83">
        <f t="shared" si="12"/>
        <v>0</v>
      </c>
      <c r="AS49" s="83"/>
      <c r="AT49" s="83"/>
      <c r="AU49" s="83">
        <f t="shared" si="13"/>
        <v>0</v>
      </c>
      <c r="AV49" s="83">
        <f t="shared" si="13"/>
        <v>0</v>
      </c>
      <c r="AW49" s="83">
        <f t="shared" si="13"/>
        <v>0</v>
      </c>
      <c r="AX49" s="83">
        <f t="shared" si="13"/>
        <v>36.241999999999997</v>
      </c>
      <c r="AY49" s="83">
        <f t="shared" si="14"/>
        <v>-36.241999999999997</v>
      </c>
      <c r="AZ49" s="83"/>
      <c r="BA49" s="83"/>
      <c r="BB49" s="83">
        <f t="shared" si="15"/>
        <v>0</v>
      </c>
      <c r="BC49" s="83">
        <f t="shared" si="1"/>
        <v>0</v>
      </c>
      <c r="BD49" s="83">
        <f t="shared" si="1"/>
        <v>0</v>
      </c>
      <c r="BE49" s="83">
        <f t="shared" si="1"/>
        <v>0</v>
      </c>
      <c r="BF49" s="83">
        <f t="shared" si="16"/>
        <v>0</v>
      </c>
      <c r="BG49" s="83"/>
      <c r="BH49" s="83"/>
      <c r="BI49" s="83">
        <f t="shared" si="17"/>
        <v>0</v>
      </c>
      <c r="BJ49" s="83">
        <f t="shared" si="2"/>
        <v>0</v>
      </c>
      <c r="BK49" s="83">
        <f t="shared" si="2"/>
        <v>0</v>
      </c>
      <c r="BL49" s="83">
        <f t="shared" si="2"/>
        <v>0</v>
      </c>
      <c r="BM49" s="83">
        <f t="shared" si="18"/>
        <v>0</v>
      </c>
      <c r="BN49" s="83"/>
      <c r="BO49" s="83"/>
      <c r="BP49" s="83">
        <f t="shared" si="19"/>
        <v>0</v>
      </c>
      <c r="BQ49" s="83">
        <f t="shared" si="3"/>
        <v>0</v>
      </c>
      <c r="BR49" s="83">
        <f t="shared" si="3"/>
        <v>0</v>
      </c>
      <c r="BS49" s="83">
        <f t="shared" si="3"/>
        <v>0</v>
      </c>
      <c r="BT49" s="83">
        <f t="shared" si="20"/>
        <v>0</v>
      </c>
      <c r="BV49" s="80"/>
      <c r="BW49" s="80"/>
      <c r="BX49" s="80">
        <f t="shared" si="21"/>
        <v>0</v>
      </c>
      <c r="BY49" s="80">
        <f t="shared" si="21"/>
        <v>0</v>
      </c>
      <c r="BZ49" s="80">
        <f t="shared" si="21"/>
        <v>0</v>
      </c>
      <c r="CA49" s="80">
        <f t="shared" si="21"/>
        <v>0</v>
      </c>
      <c r="CB49" s="80">
        <f t="shared" si="22"/>
        <v>0</v>
      </c>
      <c r="CC49" s="80"/>
      <c r="CD49" s="80"/>
      <c r="CE49" s="80">
        <f t="shared" si="23"/>
        <v>0</v>
      </c>
      <c r="CF49" s="80">
        <f t="shared" si="5"/>
        <v>0</v>
      </c>
      <c r="CG49" s="80">
        <f t="shared" si="5"/>
        <v>0</v>
      </c>
      <c r="CH49" s="80">
        <f t="shared" si="5"/>
        <v>362.41999999999996</v>
      </c>
      <c r="CI49" s="80">
        <f t="shared" si="24"/>
        <v>362.41999999999996</v>
      </c>
      <c r="CJ49" s="80"/>
      <c r="CK49" s="80"/>
      <c r="CL49" s="80">
        <f t="shared" si="25"/>
        <v>0</v>
      </c>
      <c r="CM49" s="80">
        <f t="shared" si="6"/>
        <v>0</v>
      </c>
      <c r="CN49" s="80">
        <f t="shared" si="6"/>
        <v>0</v>
      </c>
      <c r="CO49" s="80">
        <f t="shared" si="6"/>
        <v>0</v>
      </c>
      <c r="CP49" s="80">
        <f t="shared" si="26"/>
        <v>0</v>
      </c>
      <c r="CQ49" s="80"/>
      <c r="CR49" s="80"/>
      <c r="CS49" s="80">
        <f t="shared" si="27"/>
        <v>0</v>
      </c>
      <c r="CT49" s="80">
        <f t="shared" si="7"/>
        <v>0</v>
      </c>
      <c r="CU49" s="80">
        <f t="shared" si="7"/>
        <v>0</v>
      </c>
      <c r="CV49" s="80">
        <f t="shared" si="7"/>
        <v>0</v>
      </c>
      <c r="CW49" s="80">
        <f t="shared" si="28"/>
        <v>0</v>
      </c>
      <c r="CX49" s="80"/>
      <c r="CY49" s="80"/>
      <c r="CZ49" s="80">
        <f t="shared" si="29"/>
        <v>0</v>
      </c>
      <c r="DA49" s="80">
        <f t="shared" si="8"/>
        <v>0</v>
      </c>
      <c r="DB49" s="80">
        <f t="shared" si="8"/>
        <v>0</v>
      </c>
      <c r="DC49" s="80">
        <f t="shared" si="8"/>
        <v>0</v>
      </c>
      <c r="DD49" s="80">
        <f t="shared" si="30"/>
        <v>0</v>
      </c>
      <c r="DF49" s="81">
        <f t="shared" si="31"/>
        <v>0</v>
      </c>
      <c r="DG49" s="81">
        <f t="shared" si="32"/>
        <v>-36.241999999999997</v>
      </c>
      <c r="DH49" s="81">
        <f t="shared" si="33"/>
        <v>0</v>
      </c>
      <c r="DI49" s="81">
        <f t="shared" si="34"/>
        <v>0</v>
      </c>
      <c r="DJ49" s="81">
        <f t="shared" si="35"/>
        <v>36.241999999999997</v>
      </c>
      <c r="DK49" s="84">
        <f t="shared" si="9"/>
        <v>0</v>
      </c>
    </row>
    <row r="50" spans="1:115" ht="15.75" thickBot="1">
      <c r="A50" s="76"/>
      <c r="B50" s="31">
        <v>48</v>
      </c>
      <c r="C50" s="82">
        <v>0</v>
      </c>
      <c r="D50" s="82">
        <v>0</v>
      </c>
      <c r="E50" s="82">
        <v>0</v>
      </c>
      <c r="F50" s="82">
        <v>0</v>
      </c>
      <c r="G50" s="82">
        <v>0</v>
      </c>
      <c r="H50" s="76"/>
      <c r="I50" s="31">
        <v>48</v>
      </c>
      <c r="J50" s="82">
        <v>0</v>
      </c>
      <c r="K50" s="82">
        <v>0</v>
      </c>
      <c r="L50" s="82">
        <v>0</v>
      </c>
      <c r="M50" s="82">
        <v>41.633000000000003</v>
      </c>
      <c r="N50" s="82">
        <v>41.633000000000003</v>
      </c>
      <c r="O50" s="76"/>
      <c r="P50" s="31">
        <v>48</v>
      </c>
      <c r="Q50" s="82">
        <v>0</v>
      </c>
      <c r="R50" s="82">
        <v>0</v>
      </c>
      <c r="S50" s="82">
        <v>0</v>
      </c>
      <c r="T50" s="82">
        <v>0</v>
      </c>
      <c r="U50" s="82">
        <v>0</v>
      </c>
      <c r="V50" s="76"/>
      <c r="W50" s="31">
        <v>48</v>
      </c>
      <c r="X50" s="82">
        <v>0</v>
      </c>
      <c r="Y50" s="82">
        <v>0</v>
      </c>
      <c r="Z50" s="82">
        <v>0</v>
      </c>
      <c r="AA50" s="82">
        <v>0</v>
      </c>
      <c r="AB50" s="82">
        <v>0</v>
      </c>
      <c r="AC50" s="76"/>
      <c r="AD50" s="31">
        <v>48</v>
      </c>
      <c r="AE50" s="82">
        <v>0</v>
      </c>
      <c r="AF50" s="82">
        <v>-41.633000000000003</v>
      </c>
      <c r="AG50" s="82">
        <v>0</v>
      </c>
      <c r="AH50" s="82">
        <v>0</v>
      </c>
      <c r="AI50" s="82">
        <v>-41.633000000000003</v>
      </c>
      <c r="AJ50" s="31"/>
      <c r="AK50" s="31">
        <f t="shared" si="10"/>
        <v>10</v>
      </c>
      <c r="AM50" s="83"/>
      <c r="AN50" s="83">
        <f t="shared" si="11"/>
        <v>0</v>
      </c>
      <c r="AO50" s="83">
        <f t="shared" si="11"/>
        <v>0</v>
      </c>
      <c r="AP50" s="83">
        <f t="shared" si="11"/>
        <v>0</v>
      </c>
      <c r="AQ50" s="83">
        <f t="shared" si="11"/>
        <v>0</v>
      </c>
      <c r="AR50" s="83">
        <f t="shared" si="12"/>
        <v>0</v>
      </c>
      <c r="AS50" s="83"/>
      <c r="AT50" s="83"/>
      <c r="AU50" s="83">
        <f t="shared" si="13"/>
        <v>0</v>
      </c>
      <c r="AV50" s="83">
        <f t="shared" si="13"/>
        <v>0</v>
      </c>
      <c r="AW50" s="83">
        <f t="shared" si="13"/>
        <v>0</v>
      </c>
      <c r="AX50" s="83">
        <f t="shared" si="13"/>
        <v>41.633000000000003</v>
      </c>
      <c r="AY50" s="83">
        <f t="shared" si="14"/>
        <v>-41.633000000000003</v>
      </c>
      <c r="AZ50" s="83"/>
      <c r="BA50" s="83"/>
      <c r="BB50" s="83">
        <f t="shared" si="15"/>
        <v>0</v>
      </c>
      <c r="BC50" s="83">
        <f t="shared" si="1"/>
        <v>0</v>
      </c>
      <c r="BD50" s="83">
        <f t="shared" si="1"/>
        <v>0</v>
      </c>
      <c r="BE50" s="83">
        <f t="shared" si="1"/>
        <v>0</v>
      </c>
      <c r="BF50" s="83">
        <f t="shared" si="16"/>
        <v>0</v>
      </c>
      <c r="BG50" s="83"/>
      <c r="BH50" s="83"/>
      <c r="BI50" s="83">
        <f t="shared" si="17"/>
        <v>0</v>
      </c>
      <c r="BJ50" s="83">
        <f t="shared" si="2"/>
        <v>0</v>
      </c>
      <c r="BK50" s="83">
        <f t="shared" si="2"/>
        <v>0</v>
      </c>
      <c r="BL50" s="83">
        <f t="shared" si="2"/>
        <v>0</v>
      </c>
      <c r="BM50" s="83">
        <f t="shared" si="18"/>
        <v>0</v>
      </c>
      <c r="BN50" s="83"/>
      <c r="BO50" s="83"/>
      <c r="BP50" s="83">
        <f t="shared" si="19"/>
        <v>0</v>
      </c>
      <c r="BQ50" s="83">
        <f t="shared" si="3"/>
        <v>0</v>
      </c>
      <c r="BR50" s="83">
        <f t="shared" si="3"/>
        <v>0</v>
      </c>
      <c r="BS50" s="83">
        <f t="shared" si="3"/>
        <v>0</v>
      </c>
      <c r="BT50" s="83">
        <f t="shared" si="20"/>
        <v>0</v>
      </c>
      <c r="BV50" s="80"/>
      <c r="BW50" s="80"/>
      <c r="BX50" s="80">
        <f t="shared" si="21"/>
        <v>0</v>
      </c>
      <c r="BY50" s="80">
        <f t="shared" si="21"/>
        <v>0</v>
      </c>
      <c r="BZ50" s="80">
        <f t="shared" si="21"/>
        <v>0</v>
      </c>
      <c r="CA50" s="80">
        <f t="shared" si="21"/>
        <v>0</v>
      </c>
      <c r="CB50" s="80">
        <f t="shared" si="22"/>
        <v>0</v>
      </c>
      <c r="CC50" s="80"/>
      <c r="CD50" s="80"/>
      <c r="CE50" s="80">
        <f t="shared" si="23"/>
        <v>0</v>
      </c>
      <c r="CF50" s="80">
        <f t="shared" si="5"/>
        <v>0</v>
      </c>
      <c r="CG50" s="80">
        <f t="shared" si="5"/>
        <v>0</v>
      </c>
      <c r="CH50" s="80">
        <f t="shared" si="5"/>
        <v>416.33000000000004</v>
      </c>
      <c r="CI50" s="80">
        <f t="shared" si="24"/>
        <v>416.33000000000004</v>
      </c>
      <c r="CJ50" s="80"/>
      <c r="CK50" s="80"/>
      <c r="CL50" s="80">
        <f t="shared" si="25"/>
        <v>0</v>
      </c>
      <c r="CM50" s="80">
        <f t="shared" si="6"/>
        <v>0</v>
      </c>
      <c r="CN50" s="80">
        <f t="shared" si="6"/>
        <v>0</v>
      </c>
      <c r="CO50" s="80">
        <f t="shared" si="6"/>
        <v>0</v>
      </c>
      <c r="CP50" s="80">
        <f t="shared" si="26"/>
        <v>0</v>
      </c>
      <c r="CQ50" s="80"/>
      <c r="CR50" s="80"/>
      <c r="CS50" s="80">
        <f t="shared" si="27"/>
        <v>0</v>
      </c>
      <c r="CT50" s="80">
        <f t="shared" si="7"/>
        <v>0</v>
      </c>
      <c r="CU50" s="80">
        <f t="shared" si="7"/>
        <v>0</v>
      </c>
      <c r="CV50" s="80">
        <f t="shared" si="7"/>
        <v>0</v>
      </c>
      <c r="CW50" s="80">
        <f t="shared" si="28"/>
        <v>0</v>
      </c>
      <c r="CX50" s="80"/>
      <c r="CY50" s="80"/>
      <c r="CZ50" s="80">
        <f t="shared" si="29"/>
        <v>0</v>
      </c>
      <c r="DA50" s="80">
        <f t="shared" si="8"/>
        <v>0</v>
      </c>
      <c r="DB50" s="80">
        <f t="shared" si="8"/>
        <v>0</v>
      </c>
      <c r="DC50" s="80">
        <f t="shared" si="8"/>
        <v>0</v>
      </c>
      <c r="DD50" s="80">
        <f t="shared" si="30"/>
        <v>0</v>
      </c>
      <c r="DF50" s="81">
        <f t="shared" si="31"/>
        <v>0</v>
      </c>
      <c r="DG50" s="81">
        <f t="shared" si="32"/>
        <v>-41.633000000000003</v>
      </c>
      <c r="DH50" s="81">
        <f t="shared" si="33"/>
        <v>0</v>
      </c>
      <c r="DI50" s="81">
        <f t="shared" si="34"/>
        <v>0</v>
      </c>
      <c r="DJ50" s="81">
        <f t="shared" si="35"/>
        <v>41.633000000000003</v>
      </c>
      <c r="DK50" s="84">
        <f t="shared" si="9"/>
        <v>0</v>
      </c>
    </row>
    <row r="51" spans="1:115" ht="15.75" thickBot="1">
      <c r="A51" s="76"/>
      <c r="B51" s="31">
        <v>49</v>
      </c>
      <c r="C51" s="82">
        <v>0</v>
      </c>
      <c r="D51" s="82">
        <v>0</v>
      </c>
      <c r="E51" s="82">
        <v>0</v>
      </c>
      <c r="F51" s="82">
        <v>0</v>
      </c>
      <c r="G51" s="82">
        <v>0</v>
      </c>
      <c r="H51" s="76"/>
      <c r="I51" s="31">
        <v>49</v>
      </c>
      <c r="J51" s="82">
        <v>0</v>
      </c>
      <c r="K51" s="82">
        <v>0</v>
      </c>
      <c r="L51" s="82">
        <v>0</v>
      </c>
      <c r="M51" s="82">
        <v>36.408000000000001</v>
      </c>
      <c r="N51" s="82">
        <v>36.408000000000001</v>
      </c>
      <c r="O51" s="76"/>
      <c r="P51" s="31">
        <v>49</v>
      </c>
      <c r="Q51" s="82">
        <v>0</v>
      </c>
      <c r="R51" s="82">
        <v>0</v>
      </c>
      <c r="S51" s="82">
        <v>0</v>
      </c>
      <c r="T51" s="82">
        <v>0</v>
      </c>
      <c r="U51" s="82">
        <v>0</v>
      </c>
      <c r="V51" s="76"/>
      <c r="W51" s="31">
        <v>49</v>
      </c>
      <c r="X51" s="82">
        <v>0</v>
      </c>
      <c r="Y51" s="82">
        <v>0</v>
      </c>
      <c r="Z51" s="82">
        <v>0</v>
      </c>
      <c r="AA51" s="82">
        <v>0</v>
      </c>
      <c r="AB51" s="82">
        <v>0</v>
      </c>
      <c r="AC51" s="76"/>
      <c r="AD51" s="31">
        <v>49</v>
      </c>
      <c r="AE51" s="82">
        <v>0</v>
      </c>
      <c r="AF51" s="82">
        <v>-36.408000000000001</v>
      </c>
      <c r="AG51" s="82">
        <v>0</v>
      </c>
      <c r="AH51" s="82">
        <v>0</v>
      </c>
      <c r="AI51" s="82">
        <v>-36.408000000000001</v>
      </c>
      <c r="AJ51" s="31"/>
      <c r="AK51" s="31">
        <f t="shared" si="10"/>
        <v>10</v>
      </c>
      <c r="AM51" s="83"/>
      <c r="AN51" s="83">
        <f t="shared" si="11"/>
        <v>0</v>
      </c>
      <c r="AO51" s="83">
        <f t="shared" si="11"/>
        <v>0</v>
      </c>
      <c r="AP51" s="83">
        <f t="shared" si="11"/>
        <v>0</v>
      </c>
      <c r="AQ51" s="83">
        <f t="shared" si="11"/>
        <v>0</v>
      </c>
      <c r="AR51" s="83">
        <f t="shared" si="12"/>
        <v>0</v>
      </c>
      <c r="AS51" s="83"/>
      <c r="AT51" s="83"/>
      <c r="AU51" s="83">
        <f t="shared" si="13"/>
        <v>0</v>
      </c>
      <c r="AV51" s="83">
        <f t="shared" si="13"/>
        <v>0</v>
      </c>
      <c r="AW51" s="83">
        <f t="shared" si="13"/>
        <v>0</v>
      </c>
      <c r="AX51" s="83">
        <f t="shared" si="13"/>
        <v>36.408000000000001</v>
      </c>
      <c r="AY51" s="83">
        <f t="shared" si="14"/>
        <v>-36.408000000000001</v>
      </c>
      <c r="AZ51" s="83"/>
      <c r="BA51" s="83"/>
      <c r="BB51" s="83">
        <f t="shared" si="15"/>
        <v>0</v>
      </c>
      <c r="BC51" s="83">
        <f t="shared" si="1"/>
        <v>0</v>
      </c>
      <c r="BD51" s="83">
        <f t="shared" si="1"/>
        <v>0</v>
      </c>
      <c r="BE51" s="83">
        <f t="shared" si="1"/>
        <v>0</v>
      </c>
      <c r="BF51" s="83">
        <f t="shared" si="16"/>
        <v>0</v>
      </c>
      <c r="BG51" s="83"/>
      <c r="BH51" s="83"/>
      <c r="BI51" s="83">
        <f t="shared" si="17"/>
        <v>0</v>
      </c>
      <c r="BJ51" s="83">
        <f t="shared" si="2"/>
        <v>0</v>
      </c>
      <c r="BK51" s="83">
        <f t="shared" si="2"/>
        <v>0</v>
      </c>
      <c r="BL51" s="83">
        <f t="shared" si="2"/>
        <v>0</v>
      </c>
      <c r="BM51" s="83">
        <f t="shared" si="18"/>
        <v>0</v>
      </c>
      <c r="BN51" s="83"/>
      <c r="BO51" s="83"/>
      <c r="BP51" s="83">
        <f t="shared" si="19"/>
        <v>0</v>
      </c>
      <c r="BQ51" s="83">
        <f t="shared" si="3"/>
        <v>0</v>
      </c>
      <c r="BR51" s="83">
        <f t="shared" si="3"/>
        <v>0</v>
      </c>
      <c r="BS51" s="83">
        <f t="shared" si="3"/>
        <v>0</v>
      </c>
      <c r="BT51" s="83">
        <f t="shared" si="20"/>
        <v>0</v>
      </c>
      <c r="BV51" s="80"/>
      <c r="BW51" s="80"/>
      <c r="BX51" s="80">
        <f t="shared" si="21"/>
        <v>0</v>
      </c>
      <c r="BY51" s="80">
        <f t="shared" si="21"/>
        <v>0</v>
      </c>
      <c r="BZ51" s="80">
        <f t="shared" si="21"/>
        <v>0</v>
      </c>
      <c r="CA51" s="80">
        <f t="shared" si="21"/>
        <v>0</v>
      </c>
      <c r="CB51" s="80">
        <f t="shared" si="22"/>
        <v>0</v>
      </c>
      <c r="CC51" s="80"/>
      <c r="CD51" s="80"/>
      <c r="CE51" s="80">
        <f t="shared" si="23"/>
        <v>0</v>
      </c>
      <c r="CF51" s="80">
        <f t="shared" si="5"/>
        <v>0</v>
      </c>
      <c r="CG51" s="80">
        <f t="shared" si="5"/>
        <v>0</v>
      </c>
      <c r="CH51" s="80">
        <f t="shared" si="5"/>
        <v>364.08000000000004</v>
      </c>
      <c r="CI51" s="80">
        <f t="shared" si="24"/>
        <v>364.08000000000004</v>
      </c>
      <c r="CJ51" s="80"/>
      <c r="CK51" s="80"/>
      <c r="CL51" s="80">
        <f t="shared" si="25"/>
        <v>0</v>
      </c>
      <c r="CM51" s="80">
        <f t="shared" si="6"/>
        <v>0</v>
      </c>
      <c r="CN51" s="80">
        <f t="shared" si="6"/>
        <v>0</v>
      </c>
      <c r="CO51" s="80">
        <f t="shared" si="6"/>
        <v>0</v>
      </c>
      <c r="CP51" s="80">
        <f t="shared" si="26"/>
        <v>0</v>
      </c>
      <c r="CQ51" s="80"/>
      <c r="CR51" s="80"/>
      <c r="CS51" s="80">
        <f t="shared" si="27"/>
        <v>0</v>
      </c>
      <c r="CT51" s="80">
        <f t="shared" si="7"/>
        <v>0</v>
      </c>
      <c r="CU51" s="80">
        <f t="shared" si="7"/>
        <v>0</v>
      </c>
      <c r="CV51" s="80">
        <f t="shared" si="7"/>
        <v>0</v>
      </c>
      <c r="CW51" s="80">
        <f t="shared" si="28"/>
        <v>0</v>
      </c>
      <c r="CX51" s="80"/>
      <c r="CY51" s="80"/>
      <c r="CZ51" s="80">
        <f t="shared" si="29"/>
        <v>0</v>
      </c>
      <c r="DA51" s="80">
        <f t="shared" si="8"/>
        <v>0</v>
      </c>
      <c r="DB51" s="80">
        <f t="shared" si="8"/>
        <v>0</v>
      </c>
      <c r="DC51" s="80">
        <f t="shared" si="8"/>
        <v>0</v>
      </c>
      <c r="DD51" s="80">
        <f t="shared" si="30"/>
        <v>0</v>
      </c>
      <c r="DF51" s="81">
        <f t="shared" si="31"/>
        <v>0</v>
      </c>
      <c r="DG51" s="81">
        <f t="shared" si="32"/>
        <v>-36.408000000000001</v>
      </c>
      <c r="DH51" s="81">
        <f t="shared" si="33"/>
        <v>0</v>
      </c>
      <c r="DI51" s="81">
        <f t="shared" si="34"/>
        <v>0</v>
      </c>
      <c r="DJ51" s="81">
        <f t="shared" si="35"/>
        <v>36.408000000000001</v>
      </c>
      <c r="DK51" s="84">
        <f t="shared" si="9"/>
        <v>0</v>
      </c>
    </row>
    <row r="52" spans="1:115" ht="15.75" thickBot="1">
      <c r="A52" s="76"/>
      <c r="B52" s="31">
        <v>50</v>
      </c>
      <c r="C52" s="82">
        <v>0</v>
      </c>
      <c r="D52" s="82">
        <v>0</v>
      </c>
      <c r="E52" s="82">
        <v>0</v>
      </c>
      <c r="F52" s="82">
        <v>0</v>
      </c>
      <c r="G52" s="82">
        <v>0</v>
      </c>
      <c r="H52" s="76"/>
      <c r="I52" s="31">
        <v>50</v>
      </c>
      <c r="J52" s="82">
        <v>0</v>
      </c>
      <c r="K52" s="82">
        <v>0</v>
      </c>
      <c r="L52" s="82">
        <v>0</v>
      </c>
      <c r="M52" s="82">
        <v>44.317999999999998</v>
      </c>
      <c r="N52" s="82">
        <v>44.317999999999998</v>
      </c>
      <c r="O52" s="76"/>
      <c r="P52" s="31">
        <v>50</v>
      </c>
      <c r="Q52" s="82">
        <v>0</v>
      </c>
      <c r="R52" s="82">
        <v>0</v>
      </c>
      <c r="S52" s="82">
        <v>0</v>
      </c>
      <c r="T52" s="82">
        <v>0</v>
      </c>
      <c r="U52" s="82">
        <v>0</v>
      </c>
      <c r="V52" s="76"/>
      <c r="W52" s="31">
        <v>50</v>
      </c>
      <c r="X52" s="82">
        <v>0</v>
      </c>
      <c r="Y52" s="82">
        <v>0</v>
      </c>
      <c r="Z52" s="82">
        <v>0</v>
      </c>
      <c r="AA52" s="82">
        <v>0</v>
      </c>
      <c r="AB52" s="82">
        <v>0</v>
      </c>
      <c r="AC52" s="76"/>
      <c r="AD52" s="31">
        <v>50</v>
      </c>
      <c r="AE52" s="82">
        <v>0</v>
      </c>
      <c r="AF52" s="82">
        <v>-44.317999999999998</v>
      </c>
      <c r="AG52" s="82">
        <v>0</v>
      </c>
      <c r="AH52" s="82">
        <v>0</v>
      </c>
      <c r="AI52" s="82">
        <v>-44.317999999999998</v>
      </c>
      <c r="AJ52" s="31"/>
      <c r="AK52" s="31">
        <f t="shared" si="10"/>
        <v>10</v>
      </c>
      <c r="AM52" s="83"/>
      <c r="AN52" s="83">
        <f t="shared" si="11"/>
        <v>0</v>
      </c>
      <c r="AO52" s="83">
        <f t="shared" si="11"/>
        <v>0</v>
      </c>
      <c r="AP52" s="83">
        <f t="shared" si="11"/>
        <v>0</v>
      </c>
      <c r="AQ52" s="83">
        <f t="shared" si="11"/>
        <v>0</v>
      </c>
      <c r="AR52" s="83">
        <f t="shared" si="12"/>
        <v>0</v>
      </c>
      <c r="AS52" s="83"/>
      <c r="AT52" s="83"/>
      <c r="AU52" s="83">
        <f t="shared" si="13"/>
        <v>0</v>
      </c>
      <c r="AV52" s="83">
        <f t="shared" si="13"/>
        <v>0</v>
      </c>
      <c r="AW52" s="83">
        <f t="shared" si="13"/>
        <v>0</v>
      </c>
      <c r="AX52" s="83">
        <f t="shared" si="13"/>
        <v>44.317999999999998</v>
      </c>
      <c r="AY52" s="83">
        <f t="shared" si="14"/>
        <v>-44.317999999999998</v>
      </c>
      <c r="AZ52" s="83"/>
      <c r="BA52" s="83"/>
      <c r="BB52" s="83">
        <f t="shared" si="15"/>
        <v>0</v>
      </c>
      <c r="BC52" s="83">
        <f t="shared" si="1"/>
        <v>0</v>
      </c>
      <c r="BD52" s="83">
        <f t="shared" si="1"/>
        <v>0</v>
      </c>
      <c r="BE52" s="83">
        <f t="shared" si="1"/>
        <v>0</v>
      </c>
      <c r="BF52" s="83">
        <f t="shared" si="16"/>
        <v>0</v>
      </c>
      <c r="BG52" s="83"/>
      <c r="BH52" s="83"/>
      <c r="BI52" s="83">
        <f t="shared" si="17"/>
        <v>0</v>
      </c>
      <c r="BJ52" s="83">
        <f t="shared" si="2"/>
        <v>0</v>
      </c>
      <c r="BK52" s="83">
        <f t="shared" si="2"/>
        <v>0</v>
      </c>
      <c r="BL52" s="83">
        <f t="shared" si="2"/>
        <v>0</v>
      </c>
      <c r="BM52" s="83">
        <f t="shared" si="18"/>
        <v>0</v>
      </c>
      <c r="BN52" s="83"/>
      <c r="BO52" s="83"/>
      <c r="BP52" s="83">
        <f t="shared" si="19"/>
        <v>0</v>
      </c>
      <c r="BQ52" s="83">
        <f t="shared" si="3"/>
        <v>0</v>
      </c>
      <c r="BR52" s="83">
        <f t="shared" si="3"/>
        <v>0</v>
      </c>
      <c r="BS52" s="83">
        <f t="shared" si="3"/>
        <v>0</v>
      </c>
      <c r="BT52" s="83">
        <f t="shared" si="20"/>
        <v>0</v>
      </c>
      <c r="BV52" s="80"/>
      <c r="BW52" s="80"/>
      <c r="BX52" s="80">
        <f t="shared" si="21"/>
        <v>0</v>
      </c>
      <c r="BY52" s="80">
        <f t="shared" si="21"/>
        <v>0</v>
      </c>
      <c r="BZ52" s="80">
        <f t="shared" si="21"/>
        <v>0</v>
      </c>
      <c r="CA52" s="80">
        <f t="shared" si="21"/>
        <v>0</v>
      </c>
      <c r="CB52" s="80">
        <f t="shared" si="22"/>
        <v>0</v>
      </c>
      <c r="CC52" s="80"/>
      <c r="CD52" s="80"/>
      <c r="CE52" s="80">
        <f t="shared" si="23"/>
        <v>0</v>
      </c>
      <c r="CF52" s="80">
        <f t="shared" si="5"/>
        <v>0</v>
      </c>
      <c r="CG52" s="80">
        <f t="shared" si="5"/>
        <v>0</v>
      </c>
      <c r="CH52" s="80">
        <f t="shared" si="5"/>
        <v>443.17999999999995</v>
      </c>
      <c r="CI52" s="80">
        <f t="shared" si="24"/>
        <v>443.17999999999995</v>
      </c>
      <c r="CJ52" s="80"/>
      <c r="CK52" s="80"/>
      <c r="CL52" s="80">
        <f t="shared" si="25"/>
        <v>0</v>
      </c>
      <c r="CM52" s="80">
        <f t="shared" si="6"/>
        <v>0</v>
      </c>
      <c r="CN52" s="80">
        <f t="shared" si="6"/>
        <v>0</v>
      </c>
      <c r="CO52" s="80">
        <f t="shared" si="6"/>
        <v>0</v>
      </c>
      <c r="CP52" s="80">
        <f t="shared" si="26"/>
        <v>0</v>
      </c>
      <c r="CQ52" s="80"/>
      <c r="CR52" s="80"/>
      <c r="CS52" s="80">
        <f t="shared" si="27"/>
        <v>0</v>
      </c>
      <c r="CT52" s="80">
        <f t="shared" si="7"/>
        <v>0</v>
      </c>
      <c r="CU52" s="80">
        <f t="shared" si="7"/>
        <v>0</v>
      </c>
      <c r="CV52" s="80">
        <f t="shared" si="7"/>
        <v>0</v>
      </c>
      <c r="CW52" s="80">
        <f t="shared" si="28"/>
        <v>0</v>
      </c>
      <c r="CX52" s="80"/>
      <c r="CY52" s="80"/>
      <c r="CZ52" s="80">
        <f t="shared" si="29"/>
        <v>0</v>
      </c>
      <c r="DA52" s="80">
        <f t="shared" si="8"/>
        <v>0</v>
      </c>
      <c r="DB52" s="80">
        <f t="shared" si="8"/>
        <v>0</v>
      </c>
      <c r="DC52" s="80">
        <f t="shared" si="8"/>
        <v>0</v>
      </c>
      <c r="DD52" s="80">
        <f t="shared" si="30"/>
        <v>0</v>
      </c>
      <c r="DF52" s="81">
        <f t="shared" si="31"/>
        <v>0</v>
      </c>
      <c r="DG52" s="81">
        <f t="shared" si="32"/>
        <v>-44.317999999999998</v>
      </c>
      <c r="DH52" s="81">
        <f t="shared" si="33"/>
        <v>0</v>
      </c>
      <c r="DI52" s="81">
        <f t="shared" si="34"/>
        <v>0</v>
      </c>
      <c r="DJ52" s="81">
        <f t="shared" si="35"/>
        <v>44.317999999999998</v>
      </c>
      <c r="DK52" s="84">
        <f t="shared" si="9"/>
        <v>0</v>
      </c>
    </row>
    <row r="53" spans="1:115" ht="15.75" thickBot="1">
      <c r="A53" s="76"/>
      <c r="B53" s="31">
        <v>51</v>
      </c>
      <c r="C53" s="82">
        <v>0</v>
      </c>
      <c r="D53" s="82">
        <v>0</v>
      </c>
      <c r="E53" s="82">
        <v>0</v>
      </c>
      <c r="F53" s="82">
        <v>0</v>
      </c>
      <c r="G53" s="82">
        <v>0</v>
      </c>
      <c r="H53" s="76"/>
      <c r="I53" s="31">
        <v>51</v>
      </c>
      <c r="J53" s="82">
        <v>0</v>
      </c>
      <c r="K53" s="82">
        <v>0</v>
      </c>
      <c r="L53" s="82">
        <v>0</v>
      </c>
      <c r="M53" s="82">
        <v>50.822000000000003</v>
      </c>
      <c r="N53" s="82">
        <v>50.822000000000003</v>
      </c>
      <c r="O53" s="76"/>
      <c r="P53" s="31">
        <v>51</v>
      </c>
      <c r="Q53" s="82">
        <v>0</v>
      </c>
      <c r="R53" s="82">
        <v>0</v>
      </c>
      <c r="S53" s="82">
        <v>0</v>
      </c>
      <c r="T53" s="82">
        <v>0</v>
      </c>
      <c r="U53" s="82">
        <v>0</v>
      </c>
      <c r="V53" s="76"/>
      <c r="W53" s="31">
        <v>51</v>
      </c>
      <c r="X53" s="82">
        <v>0</v>
      </c>
      <c r="Y53" s="82">
        <v>0</v>
      </c>
      <c r="Z53" s="82">
        <v>0</v>
      </c>
      <c r="AA53" s="82">
        <v>0</v>
      </c>
      <c r="AB53" s="82">
        <v>0</v>
      </c>
      <c r="AC53" s="76"/>
      <c r="AD53" s="31">
        <v>51</v>
      </c>
      <c r="AE53" s="82">
        <v>0</v>
      </c>
      <c r="AF53" s="82">
        <v>-50.822000000000003</v>
      </c>
      <c r="AG53" s="82">
        <v>0</v>
      </c>
      <c r="AH53" s="82">
        <v>0</v>
      </c>
      <c r="AI53" s="82">
        <v>-50.822000000000003</v>
      </c>
      <c r="AJ53" s="31"/>
      <c r="AK53" s="31">
        <f t="shared" si="10"/>
        <v>10</v>
      </c>
      <c r="AM53" s="83"/>
      <c r="AN53" s="83">
        <f t="shared" si="11"/>
        <v>0</v>
      </c>
      <c r="AO53" s="83">
        <f t="shared" si="11"/>
        <v>0</v>
      </c>
      <c r="AP53" s="83">
        <f t="shared" si="11"/>
        <v>0</v>
      </c>
      <c r="AQ53" s="83">
        <f t="shared" si="11"/>
        <v>0</v>
      </c>
      <c r="AR53" s="83">
        <f t="shared" si="12"/>
        <v>0</v>
      </c>
      <c r="AS53" s="83"/>
      <c r="AT53" s="83"/>
      <c r="AU53" s="83">
        <f t="shared" si="13"/>
        <v>0</v>
      </c>
      <c r="AV53" s="83">
        <f t="shared" si="13"/>
        <v>0</v>
      </c>
      <c r="AW53" s="83">
        <f t="shared" si="13"/>
        <v>0</v>
      </c>
      <c r="AX53" s="83">
        <f t="shared" si="13"/>
        <v>50.822000000000003</v>
      </c>
      <c r="AY53" s="83">
        <f t="shared" si="14"/>
        <v>-50.822000000000003</v>
      </c>
      <c r="AZ53" s="83"/>
      <c r="BA53" s="83"/>
      <c r="BB53" s="83">
        <f t="shared" si="15"/>
        <v>0</v>
      </c>
      <c r="BC53" s="83">
        <f t="shared" si="1"/>
        <v>0</v>
      </c>
      <c r="BD53" s="83">
        <f t="shared" si="1"/>
        <v>0</v>
      </c>
      <c r="BE53" s="83">
        <f t="shared" si="1"/>
        <v>0</v>
      </c>
      <c r="BF53" s="83">
        <f t="shared" si="16"/>
        <v>0</v>
      </c>
      <c r="BG53" s="83"/>
      <c r="BH53" s="83"/>
      <c r="BI53" s="83">
        <f t="shared" si="17"/>
        <v>0</v>
      </c>
      <c r="BJ53" s="83">
        <f t="shared" si="2"/>
        <v>0</v>
      </c>
      <c r="BK53" s="83">
        <f t="shared" si="2"/>
        <v>0</v>
      </c>
      <c r="BL53" s="83">
        <f t="shared" si="2"/>
        <v>0</v>
      </c>
      <c r="BM53" s="83">
        <f t="shared" si="18"/>
        <v>0</v>
      </c>
      <c r="BN53" s="83"/>
      <c r="BO53" s="83"/>
      <c r="BP53" s="83">
        <f t="shared" si="19"/>
        <v>0</v>
      </c>
      <c r="BQ53" s="83">
        <f t="shared" si="3"/>
        <v>0</v>
      </c>
      <c r="BR53" s="83">
        <f t="shared" si="3"/>
        <v>0</v>
      </c>
      <c r="BS53" s="83">
        <f t="shared" si="3"/>
        <v>0</v>
      </c>
      <c r="BT53" s="83">
        <f t="shared" si="20"/>
        <v>0</v>
      </c>
      <c r="BV53" s="80"/>
      <c r="BW53" s="80"/>
      <c r="BX53" s="80">
        <f t="shared" si="21"/>
        <v>0</v>
      </c>
      <c r="BY53" s="80">
        <f t="shared" si="21"/>
        <v>0</v>
      </c>
      <c r="BZ53" s="80">
        <f t="shared" si="21"/>
        <v>0</v>
      </c>
      <c r="CA53" s="80">
        <f t="shared" si="21"/>
        <v>0</v>
      </c>
      <c r="CB53" s="80">
        <f t="shared" si="22"/>
        <v>0</v>
      </c>
      <c r="CC53" s="80"/>
      <c r="CD53" s="80"/>
      <c r="CE53" s="80">
        <f t="shared" si="23"/>
        <v>0</v>
      </c>
      <c r="CF53" s="80">
        <f t="shared" si="5"/>
        <v>0</v>
      </c>
      <c r="CG53" s="80">
        <f t="shared" si="5"/>
        <v>0</v>
      </c>
      <c r="CH53" s="80">
        <f t="shared" si="5"/>
        <v>508.22</v>
      </c>
      <c r="CI53" s="80">
        <f t="shared" si="24"/>
        <v>508.22</v>
      </c>
      <c r="CJ53" s="80"/>
      <c r="CK53" s="80"/>
      <c r="CL53" s="80">
        <f t="shared" si="25"/>
        <v>0</v>
      </c>
      <c r="CM53" s="80">
        <f t="shared" si="6"/>
        <v>0</v>
      </c>
      <c r="CN53" s="80">
        <f t="shared" si="6"/>
        <v>0</v>
      </c>
      <c r="CO53" s="80">
        <f t="shared" si="6"/>
        <v>0</v>
      </c>
      <c r="CP53" s="80">
        <f t="shared" si="26"/>
        <v>0</v>
      </c>
      <c r="CQ53" s="80"/>
      <c r="CR53" s="80"/>
      <c r="CS53" s="80">
        <f t="shared" si="27"/>
        <v>0</v>
      </c>
      <c r="CT53" s="80">
        <f t="shared" si="7"/>
        <v>0</v>
      </c>
      <c r="CU53" s="80">
        <f t="shared" si="7"/>
        <v>0</v>
      </c>
      <c r="CV53" s="80">
        <f t="shared" si="7"/>
        <v>0</v>
      </c>
      <c r="CW53" s="80">
        <f t="shared" si="28"/>
        <v>0</v>
      </c>
      <c r="CX53" s="80"/>
      <c r="CY53" s="80"/>
      <c r="CZ53" s="80">
        <f t="shared" si="29"/>
        <v>0</v>
      </c>
      <c r="DA53" s="80">
        <f t="shared" si="8"/>
        <v>0</v>
      </c>
      <c r="DB53" s="80">
        <f t="shared" si="8"/>
        <v>0</v>
      </c>
      <c r="DC53" s="80">
        <f t="shared" si="8"/>
        <v>0</v>
      </c>
      <c r="DD53" s="80">
        <f t="shared" si="30"/>
        <v>0</v>
      </c>
      <c r="DF53" s="81">
        <f t="shared" si="31"/>
        <v>0</v>
      </c>
      <c r="DG53" s="81">
        <f t="shared" si="32"/>
        <v>-50.822000000000003</v>
      </c>
      <c r="DH53" s="81">
        <f t="shared" si="33"/>
        <v>0</v>
      </c>
      <c r="DI53" s="81">
        <f t="shared" si="34"/>
        <v>0</v>
      </c>
      <c r="DJ53" s="81">
        <f t="shared" si="35"/>
        <v>50.822000000000003</v>
      </c>
      <c r="DK53" s="84">
        <f t="shared" si="9"/>
        <v>0</v>
      </c>
    </row>
    <row r="54" spans="1:115" ht="15.75" thickBot="1">
      <c r="A54" s="76"/>
      <c r="B54" s="31">
        <v>52</v>
      </c>
      <c r="C54" s="82">
        <v>0</v>
      </c>
      <c r="D54" s="82">
        <v>0</v>
      </c>
      <c r="E54" s="82">
        <v>0</v>
      </c>
      <c r="F54" s="82">
        <v>0</v>
      </c>
      <c r="G54" s="82">
        <v>0</v>
      </c>
      <c r="H54" s="76"/>
      <c r="I54" s="31">
        <v>52</v>
      </c>
      <c r="J54" s="82">
        <v>0</v>
      </c>
      <c r="K54" s="82">
        <v>0</v>
      </c>
      <c r="L54" s="82">
        <v>0</v>
      </c>
      <c r="M54" s="82">
        <v>34.49</v>
      </c>
      <c r="N54" s="82">
        <v>34.49</v>
      </c>
      <c r="O54" s="76"/>
      <c r="P54" s="31">
        <v>52</v>
      </c>
      <c r="Q54" s="82">
        <v>0</v>
      </c>
      <c r="R54" s="82">
        <v>0</v>
      </c>
      <c r="S54" s="82">
        <v>0</v>
      </c>
      <c r="T54" s="82">
        <v>0</v>
      </c>
      <c r="U54" s="82">
        <v>0</v>
      </c>
      <c r="V54" s="76"/>
      <c r="W54" s="31">
        <v>52</v>
      </c>
      <c r="X54" s="82">
        <v>0</v>
      </c>
      <c r="Y54" s="82">
        <v>0</v>
      </c>
      <c r="Z54" s="82">
        <v>0</v>
      </c>
      <c r="AA54" s="82">
        <v>0</v>
      </c>
      <c r="AB54" s="82">
        <v>0</v>
      </c>
      <c r="AC54" s="76"/>
      <c r="AD54" s="31">
        <v>52</v>
      </c>
      <c r="AE54" s="82">
        <v>0</v>
      </c>
      <c r="AF54" s="82">
        <v>-34.49</v>
      </c>
      <c r="AG54" s="82">
        <v>0</v>
      </c>
      <c r="AH54" s="82">
        <v>0</v>
      </c>
      <c r="AI54" s="82">
        <v>-34.49</v>
      </c>
      <c r="AJ54" s="31"/>
      <c r="AK54" s="31">
        <f t="shared" si="10"/>
        <v>10</v>
      </c>
      <c r="AM54" s="83"/>
      <c r="AN54" s="83">
        <f t="shared" si="11"/>
        <v>0</v>
      </c>
      <c r="AO54" s="83">
        <f t="shared" si="11"/>
        <v>0</v>
      </c>
      <c r="AP54" s="83">
        <f t="shared" si="11"/>
        <v>0</v>
      </c>
      <c r="AQ54" s="83">
        <f t="shared" si="11"/>
        <v>0</v>
      </c>
      <c r="AR54" s="83">
        <f t="shared" si="12"/>
        <v>0</v>
      </c>
      <c r="AS54" s="83"/>
      <c r="AT54" s="83"/>
      <c r="AU54" s="83">
        <f t="shared" si="13"/>
        <v>0</v>
      </c>
      <c r="AV54" s="83">
        <f t="shared" si="13"/>
        <v>0</v>
      </c>
      <c r="AW54" s="83">
        <f t="shared" si="13"/>
        <v>0</v>
      </c>
      <c r="AX54" s="83">
        <f t="shared" si="13"/>
        <v>34.49</v>
      </c>
      <c r="AY54" s="83">
        <f t="shared" si="14"/>
        <v>-34.49</v>
      </c>
      <c r="AZ54" s="83"/>
      <c r="BA54" s="83"/>
      <c r="BB54" s="83">
        <f t="shared" si="15"/>
        <v>0</v>
      </c>
      <c r="BC54" s="83">
        <f t="shared" si="1"/>
        <v>0</v>
      </c>
      <c r="BD54" s="83">
        <f t="shared" si="1"/>
        <v>0</v>
      </c>
      <c r="BE54" s="83">
        <f t="shared" si="1"/>
        <v>0</v>
      </c>
      <c r="BF54" s="83">
        <f t="shared" si="16"/>
        <v>0</v>
      </c>
      <c r="BG54" s="83"/>
      <c r="BH54" s="83"/>
      <c r="BI54" s="83">
        <f t="shared" si="17"/>
        <v>0</v>
      </c>
      <c r="BJ54" s="83">
        <f t="shared" si="2"/>
        <v>0</v>
      </c>
      <c r="BK54" s="83">
        <f t="shared" si="2"/>
        <v>0</v>
      </c>
      <c r="BL54" s="83">
        <f t="shared" si="2"/>
        <v>0</v>
      </c>
      <c r="BM54" s="83">
        <f t="shared" si="18"/>
        <v>0</v>
      </c>
      <c r="BN54" s="83"/>
      <c r="BO54" s="83"/>
      <c r="BP54" s="83">
        <f t="shared" si="19"/>
        <v>0</v>
      </c>
      <c r="BQ54" s="83">
        <f t="shared" si="3"/>
        <v>0</v>
      </c>
      <c r="BR54" s="83">
        <f t="shared" si="3"/>
        <v>0</v>
      </c>
      <c r="BS54" s="83">
        <f t="shared" si="3"/>
        <v>0</v>
      </c>
      <c r="BT54" s="83">
        <f t="shared" si="20"/>
        <v>0</v>
      </c>
      <c r="BV54" s="80"/>
      <c r="BW54" s="80"/>
      <c r="BX54" s="80">
        <f t="shared" si="21"/>
        <v>0</v>
      </c>
      <c r="BY54" s="80">
        <f t="shared" si="21"/>
        <v>0</v>
      </c>
      <c r="BZ54" s="80">
        <f t="shared" si="21"/>
        <v>0</v>
      </c>
      <c r="CA54" s="80">
        <f t="shared" si="21"/>
        <v>0</v>
      </c>
      <c r="CB54" s="80">
        <f t="shared" si="22"/>
        <v>0</v>
      </c>
      <c r="CC54" s="80"/>
      <c r="CD54" s="80"/>
      <c r="CE54" s="80">
        <f t="shared" si="23"/>
        <v>0</v>
      </c>
      <c r="CF54" s="80">
        <f t="shared" si="5"/>
        <v>0</v>
      </c>
      <c r="CG54" s="80">
        <f t="shared" si="5"/>
        <v>0</v>
      </c>
      <c r="CH54" s="80">
        <f t="shared" si="5"/>
        <v>344.90000000000003</v>
      </c>
      <c r="CI54" s="80">
        <f t="shared" si="24"/>
        <v>344.90000000000003</v>
      </c>
      <c r="CJ54" s="80"/>
      <c r="CK54" s="80"/>
      <c r="CL54" s="80">
        <f t="shared" si="25"/>
        <v>0</v>
      </c>
      <c r="CM54" s="80">
        <f t="shared" si="6"/>
        <v>0</v>
      </c>
      <c r="CN54" s="80">
        <f t="shared" si="6"/>
        <v>0</v>
      </c>
      <c r="CO54" s="80">
        <f t="shared" si="6"/>
        <v>0</v>
      </c>
      <c r="CP54" s="80">
        <f t="shared" si="26"/>
        <v>0</v>
      </c>
      <c r="CQ54" s="80"/>
      <c r="CR54" s="80"/>
      <c r="CS54" s="80">
        <f t="shared" si="27"/>
        <v>0</v>
      </c>
      <c r="CT54" s="80">
        <f t="shared" si="7"/>
        <v>0</v>
      </c>
      <c r="CU54" s="80">
        <f t="shared" si="7"/>
        <v>0</v>
      </c>
      <c r="CV54" s="80">
        <f t="shared" si="7"/>
        <v>0</v>
      </c>
      <c r="CW54" s="80">
        <f t="shared" si="28"/>
        <v>0</v>
      </c>
      <c r="CX54" s="80"/>
      <c r="CY54" s="80"/>
      <c r="CZ54" s="80">
        <f t="shared" si="29"/>
        <v>0</v>
      </c>
      <c r="DA54" s="80">
        <f t="shared" si="8"/>
        <v>0</v>
      </c>
      <c r="DB54" s="80">
        <f t="shared" si="8"/>
        <v>0</v>
      </c>
      <c r="DC54" s="80">
        <f t="shared" si="8"/>
        <v>0</v>
      </c>
      <c r="DD54" s="80">
        <f t="shared" si="30"/>
        <v>0</v>
      </c>
      <c r="DF54" s="81">
        <f t="shared" si="31"/>
        <v>0</v>
      </c>
      <c r="DG54" s="81">
        <f t="shared" si="32"/>
        <v>-34.49</v>
      </c>
      <c r="DH54" s="81">
        <f t="shared" si="33"/>
        <v>0</v>
      </c>
      <c r="DI54" s="81">
        <f t="shared" si="34"/>
        <v>0</v>
      </c>
      <c r="DJ54" s="81">
        <f t="shared" si="35"/>
        <v>34.49</v>
      </c>
      <c r="DK54" s="84">
        <f t="shared" si="9"/>
        <v>0</v>
      </c>
    </row>
    <row r="55" spans="1:115" ht="15.75" thickBot="1">
      <c r="A55" s="76"/>
      <c r="B55" s="31">
        <v>53</v>
      </c>
      <c r="C55" s="82">
        <v>0</v>
      </c>
      <c r="D55" s="82">
        <v>0</v>
      </c>
      <c r="E55" s="82">
        <v>0</v>
      </c>
      <c r="F55" s="82">
        <v>0</v>
      </c>
      <c r="G55" s="82">
        <v>0</v>
      </c>
      <c r="H55" s="76"/>
      <c r="I55" s="31">
        <v>53</v>
      </c>
      <c r="J55" s="82">
        <v>0</v>
      </c>
      <c r="K55" s="82">
        <v>0</v>
      </c>
      <c r="L55" s="82">
        <v>0</v>
      </c>
      <c r="M55" s="82">
        <v>0</v>
      </c>
      <c r="N55" s="82">
        <v>0</v>
      </c>
      <c r="O55" s="76"/>
      <c r="P55" s="31">
        <v>53</v>
      </c>
      <c r="Q55" s="82">
        <v>0</v>
      </c>
      <c r="R55" s="82">
        <v>0</v>
      </c>
      <c r="S55" s="82">
        <v>0</v>
      </c>
      <c r="T55" s="82">
        <v>0</v>
      </c>
      <c r="U55" s="82">
        <v>0</v>
      </c>
      <c r="V55" s="76"/>
      <c r="W55" s="31">
        <v>53</v>
      </c>
      <c r="X55" s="82">
        <v>0</v>
      </c>
      <c r="Y55" s="82">
        <v>0</v>
      </c>
      <c r="Z55" s="82">
        <v>0</v>
      </c>
      <c r="AA55" s="82">
        <v>0</v>
      </c>
      <c r="AB55" s="82">
        <v>0</v>
      </c>
      <c r="AC55" s="76"/>
      <c r="AD55" s="31">
        <v>53</v>
      </c>
      <c r="AE55" s="82">
        <v>0</v>
      </c>
      <c r="AF55" s="82">
        <v>0</v>
      </c>
      <c r="AG55" s="82">
        <v>0</v>
      </c>
      <c r="AH55" s="82">
        <v>0</v>
      </c>
      <c r="AI55" s="82">
        <v>0</v>
      </c>
      <c r="AJ55" s="31"/>
      <c r="AK55" s="31">
        <f t="shared" si="10"/>
        <v>10</v>
      </c>
      <c r="AM55" s="83"/>
      <c r="AN55" s="83">
        <f t="shared" si="11"/>
        <v>0</v>
      </c>
      <c r="AO55" s="83">
        <f t="shared" si="11"/>
        <v>0</v>
      </c>
      <c r="AP55" s="83">
        <f t="shared" si="11"/>
        <v>0</v>
      </c>
      <c r="AQ55" s="83">
        <f t="shared" si="11"/>
        <v>0</v>
      </c>
      <c r="AR55" s="83">
        <f t="shared" si="12"/>
        <v>0</v>
      </c>
      <c r="AS55" s="83"/>
      <c r="AT55" s="83"/>
      <c r="AU55" s="83">
        <f t="shared" si="13"/>
        <v>0</v>
      </c>
      <c r="AV55" s="83">
        <f t="shared" si="13"/>
        <v>0</v>
      </c>
      <c r="AW55" s="83">
        <f t="shared" si="13"/>
        <v>0</v>
      </c>
      <c r="AX55" s="83">
        <f t="shared" si="13"/>
        <v>0</v>
      </c>
      <c r="AY55" s="83">
        <f t="shared" si="14"/>
        <v>0</v>
      </c>
      <c r="AZ55" s="83"/>
      <c r="BA55" s="83"/>
      <c r="BB55" s="83">
        <f t="shared" si="15"/>
        <v>0</v>
      </c>
      <c r="BC55" s="83">
        <f t="shared" si="1"/>
        <v>0</v>
      </c>
      <c r="BD55" s="83">
        <f t="shared" si="1"/>
        <v>0</v>
      </c>
      <c r="BE55" s="83">
        <f t="shared" si="1"/>
        <v>0</v>
      </c>
      <c r="BF55" s="83">
        <f t="shared" si="16"/>
        <v>0</v>
      </c>
      <c r="BG55" s="83"/>
      <c r="BH55" s="83"/>
      <c r="BI55" s="83">
        <f t="shared" si="17"/>
        <v>0</v>
      </c>
      <c r="BJ55" s="83">
        <f t="shared" si="2"/>
        <v>0</v>
      </c>
      <c r="BK55" s="83">
        <f t="shared" si="2"/>
        <v>0</v>
      </c>
      <c r="BL55" s="83">
        <f t="shared" si="2"/>
        <v>0</v>
      </c>
      <c r="BM55" s="83">
        <f t="shared" si="18"/>
        <v>0</v>
      </c>
      <c r="BN55" s="83"/>
      <c r="BO55" s="83"/>
      <c r="BP55" s="83">
        <f t="shared" si="19"/>
        <v>0</v>
      </c>
      <c r="BQ55" s="83">
        <f t="shared" si="3"/>
        <v>0</v>
      </c>
      <c r="BR55" s="83">
        <f t="shared" si="3"/>
        <v>0</v>
      </c>
      <c r="BS55" s="83">
        <f t="shared" si="3"/>
        <v>0</v>
      </c>
      <c r="BT55" s="83">
        <f t="shared" si="20"/>
        <v>0</v>
      </c>
      <c r="BV55" s="80"/>
      <c r="BW55" s="80"/>
      <c r="BX55" s="80">
        <f t="shared" si="21"/>
        <v>0</v>
      </c>
      <c r="BY55" s="80">
        <f t="shared" si="21"/>
        <v>0</v>
      </c>
      <c r="BZ55" s="80">
        <f t="shared" si="21"/>
        <v>0</v>
      </c>
      <c r="CA55" s="80">
        <f t="shared" si="21"/>
        <v>0</v>
      </c>
      <c r="CB55" s="80">
        <f t="shared" si="22"/>
        <v>0</v>
      </c>
      <c r="CC55" s="80"/>
      <c r="CD55" s="80"/>
      <c r="CE55" s="80">
        <f t="shared" si="23"/>
        <v>0</v>
      </c>
      <c r="CF55" s="80">
        <f t="shared" si="5"/>
        <v>0</v>
      </c>
      <c r="CG55" s="80">
        <f t="shared" si="5"/>
        <v>0</v>
      </c>
      <c r="CH55" s="80">
        <f t="shared" si="5"/>
        <v>0</v>
      </c>
      <c r="CI55" s="80">
        <f t="shared" si="24"/>
        <v>0</v>
      </c>
      <c r="CJ55" s="80"/>
      <c r="CK55" s="80"/>
      <c r="CL55" s="80">
        <f t="shared" si="25"/>
        <v>0</v>
      </c>
      <c r="CM55" s="80">
        <f t="shared" si="6"/>
        <v>0</v>
      </c>
      <c r="CN55" s="80">
        <f t="shared" si="6"/>
        <v>0</v>
      </c>
      <c r="CO55" s="80">
        <f t="shared" si="6"/>
        <v>0</v>
      </c>
      <c r="CP55" s="80">
        <f t="shared" si="26"/>
        <v>0</v>
      </c>
      <c r="CQ55" s="80"/>
      <c r="CR55" s="80"/>
      <c r="CS55" s="80">
        <f t="shared" si="27"/>
        <v>0</v>
      </c>
      <c r="CT55" s="80">
        <f t="shared" si="7"/>
        <v>0</v>
      </c>
      <c r="CU55" s="80">
        <f t="shared" si="7"/>
        <v>0</v>
      </c>
      <c r="CV55" s="80">
        <f t="shared" si="7"/>
        <v>0</v>
      </c>
      <c r="CW55" s="80">
        <f t="shared" si="28"/>
        <v>0</v>
      </c>
      <c r="CX55" s="80"/>
      <c r="CY55" s="80"/>
      <c r="CZ55" s="80">
        <f t="shared" si="29"/>
        <v>0</v>
      </c>
      <c r="DA55" s="80">
        <f t="shared" si="8"/>
        <v>0</v>
      </c>
      <c r="DB55" s="80">
        <f t="shared" si="8"/>
        <v>0</v>
      </c>
      <c r="DC55" s="80">
        <f t="shared" si="8"/>
        <v>0</v>
      </c>
      <c r="DD55" s="80">
        <f t="shared" si="30"/>
        <v>0</v>
      </c>
      <c r="DF55" s="81">
        <f t="shared" si="31"/>
        <v>0</v>
      </c>
      <c r="DG55" s="81">
        <f t="shared" si="32"/>
        <v>0</v>
      </c>
      <c r="DH55" s="81">
        <f t="shared" si="33"/>
        <v>0</v>
      </c>
      <c r="DI55" s="81">
        <f t="shared" si="34"/>
        <v>0</v>
      </c>
      <c r="DJ55" s="81">
        <f t="shared" si="35"/>
        <v>0</v>
      </c>
      <c r="DK55" s="84">
        <f t="shared" si="9"/>
        <v>0</v>
      </c>
    </row>
    <row r="56" spans="1:115" ht="15.75" thickBot="1">
      <c r="A56" s="76"/>
      <c r="B56" s="31">
        <v>54</v>
      </c>
      <c r="C56" s="82">
        <v>0</v>
      </c>
      <c r="D56" s="82">
        <v>0</v>
      </c>
      <c r="E56" s="82">
        <v>0</v>
      </c>
      <c r="F56" s="82">
        <v>0</v>
      </c>
      <c r="G56" s="82">
        <v>0</v>
      </c>
      <c r="H56" s="76"/>
      <c r="I56" s="31">
        <v>54</v>
      </c>
      <c r="J56" s="82">
        <v>0</v>
      </c>
      <c r="K56" s="82">
        <v>0</v>
      </c>
      <c r="L56" s="82">
        <v>0</v>
      </c>
      <c r="M56" s="82">
        <v>0</v>
      </c>
      <c r="N56" s="82">
        <v>0</v>
      </c>
      <c r="O56" s="76"/>
      <c r="P56" s="31">
        <v>54</v>
      </c>
      <c r="Q56" s="82">
        <v>0</v>
      </c>
      <c r="R56" s="82">
        <v>0</v>
      </c>
      <c r="S56" s="82">
        <v>0</v>
      </c>
      <c r="T56" s="82">
        <v>0</v>
      </c>
      <c r="U56" s="82">
        <v>0</v>
      </c>
      <c r="V56" s="76"/>
      <c r="W56" s="31">
        <v>54</v>
      </c>
      <c r="X56" s="82">
        <v>0</v>
      </c>
      <c r="Y56" s="82">
        <v>0</v>
      </c>
      <c r="Z56" s="82">
        <v>0</v>
      </c>
      <c r="AA56" s="82">
        <v>0</v>
      </c>
      <c r="AB56" s="82">
        <v>0</v>
      </c>
      <c r="AC56" s="76"/>
      <c r="AD56" s="31">
        <v>54</v>
      </c>
      <c r="AE56" s="82">
        <v>0</v>
      </c>
      <c r="AF56" s="82">
        <v>0</v>
      </c>
      <c r="AG56" s="82">
        <v>0</v>
      </c>
      <c r="AH56" s="82">
        <v>0</v>
      </c>
      <c r="AI56" s="82">
        <v>0</v>
      </c>
      <c r="AJ56" s="31"/>
      <c r="AK56" s="31">
        <f t="shared" si="10"/>
        <v>10</v>
      </c>
      <c r="AM56" s="83"/>
      <c r="AN56" s="83">
        <f t="shared" si="11"/>
        <v>0</v>
      </c>
      <c r="AO56" s="83">
        <f t="shared" si="11"/>
        <v>0</v>
      </c>
      <c r="AP56" s="83">
        <f t="shared" si="11"/>
        <v>0</v>
      </c>
      <c r="AQ56" s="83">
        <f t="shared" si="11"/>
        <v>0</v>
      </c>
      <c r="AR56" s="83">
        <f t="shared" si="12"/>
        <v>0</v>
      </c>
      <c r="AS56" s="83"/>
      <c r="AT56" s="83"/>
      <c r="AU56" s="83">
        <f t="shared" si="13"/>
        <v>0</v>
      </c>
      <c r="AV56" s="83">
        <f t="shared" si="13"/>
        <v>0</v>
      </c>
      <c r="AW56" s="83">
        <f t="shared" si="13"/>
        <v>0</v>
      </c>
      <c r="AX56" s="83">
        <f t="shared" si="13"/>
        <v>0</v>
      </c>
      <c r="AY56" s="83">
        <f t="shared" si="14"/>
        <v>0</v>
      </c>
      <c r="AZ56" s="83"/>
      <c r="BA56" s="83"/>
      <c r="BB56" s="83">
        <f t="shared" si="15"/>
        <v>0</v>
      </c>
      <c r="BC56" s="83">
        <f t="shared" si="1"/>
        <v>0</v>
      </c>
      <c r="BD56" s="83">
        <f t="shared" si="1"/>
        <v>0</v>
      </c>
      <c r="BE56" s="83">
        <f t="shared" si="1"/>
        <v>0</v>
      </c>
      <c r="BF56" s="83">
        <f t="shared" si="16"/>
        <v>0</v>
      </c>
      <c r="BG56" s="83"/>
      <c r="BH56" s="83"/>
      <c r="BI56" s="83">
        <f t="shared" si="17"/>
        <v>0</v>
      </c>
      <c r="BJ56" s="83">
        <f t="shared" si="2"/>
        <v>0</v>
      </c>
      <c r="BK56" s="83">
        <f t="shared" si="2"/>
        <v>0</v>
      </c>
      <c r="BL56" s="83">
        <f t="shared" si="2"/>
        <v>0</v>
      </c>
      <c r="BM56" s="83">
        <f t="shared" si="18"/>
        <v>0</v>
      </c>
      <c r="BN56" s="83"/>
      <c r="BO56" s="83"/>
      <c r="BP56" s="83">
        <f t="shared" si="19"/>
        <v>0</v>
      </c>
      <c r="BQ56" s="83">
        <f t="shared" si="3"/>
        <v>0</v>
      </c>
      <c r="BR56" s="83">
        <f t="shared" si="3"/>
        <v>0</v>
      </c>
      <c r="BS56" s="83">
        <f t="shared" si="3"/>
        <v>0</v>
      </c>
      <c r="BT56" s="83">
        <f t="shared" si="20"/>
        <v>0</v>
      </c>
      <c r="BV56" s="80"/>
      <c r="BW56" s="80"/>
      <c r="BX56" s="80">
        <f t="shared" si="21"/>
        <v>0</v>
      </c>
      <c r="BY56" s="80">
        <f t="shared" si="21"/>
        <v>0</v>
      </c>
      <c r="BZ56" s="80">
        <f t="shared" si="21"/>
        <v>0</v>
      </c>
      <c r="CA56" s="80">
        <f t="shared" si="21"/>
        <v>0</v>
      </c>
      <c r="CB56" s="80">
        <f t="shared" si="22"/>
        <v>0</v>
      </c>
      <c r="CC56" s="80"/>
      <c r="CD56" s="80"/>
      <c r="CE56" s="80">
        <f t="shared" si="23"/>
        <v>0</v>
      </c>
      <c r="CF56" s="80">
        <f t="shared" si="5"/>
        <v>0</v>
      </c>
      <c r="CG56" s="80">
        <f t="shared" si="5"/>
        <v>0</v>
      </c>
      <c r="CH56" s="80">
        <f t="shared" si="5"/>
        <v>0</v>
      </c>
      <c r="CI56" s="80">
        <f t="shared" si="24"/>
        <v>0</v>
      </c>
      <c r="CJ56" s="80"/>
      <c r="CK56" s="80"/>
      <c r="CL56" s="80">
        <f t="shared" si="25"/>
        <v>0</v>
      </c>
      <c r="CM56" s="80">
        <f t="shared" si="6"/>
        <v>0</v>
      </c>
      <c r="CN56" s="80">
        <f t="shared" si="6"/>
        <v>0</v>
      </c>
      <c r="CO56" s="80">
        <f t="shared" si="6"/>
        <v>0</v>
      </c>
      <c r="CP56" s="80">
        <f t="shared" si="26"/>
        <v>0</v>
      </c>
      <c r="CQ56" s="80"/>
      <c r="CR56" s="80"/>
      <c r="CS56" s="80">
        <f t="shared" si="27"/>
        <v>0</v>
      </c>
      <c r="CT56" s="80">
        <f t="shared" si="7"/>
        <v>0</v>
      </c>
      <c r="CU56" s="80">
        <f t="shared" si="7"/>
        <v>0</v>
      </c>
      <c r="CV56" s="80">
        <f t="shared" si="7"/>
        <v>0</v>
      </c>
      <c r="CW56" s="80">
        <f t="shared" si="28"/>
        <v>0</v>
      </c>
      <c r="CX56" s="80"/>
      <c r="CY56" s="80"/>
      <c r="CZ56" s="80">
        <f t="shared" si="29"/>
        <v>0</v>
      </c>
      <c r="DA56" s="80">
        <f t="shared" si="8"/>
        <v>0</v>
      </c>
      <c r="DB56" s="80">
        <f t="shared" si="8"/>
        <v>0</v>
      </c>
      <c r="DC56" s="80">
        <f t="shared" si="8"/>
        <v>0</v>
      </c>
      <c r="DD56" s="80">
        <f t="shared" si="30"/>
        <v>0</v>
      </c>
      <c r="DF56" s="81">
        <f t="shared" si="31"/>
        <v>0</v>
      </c>
      <c r="DG56" s="81">
        <f t="shared" si="32"/>
        <v>0</v>
      </c>
      <c r="DH56" s="81">
        <f t="shared" si="33"/>
        <v>0</v>
      </c>
      <c r="DI56" s="81">
        <f t="shared" si="34"/>
        <v>0</v>
      </c>
      <c r="DJ56" s="81">
        <f t="shared" si="35"/>
        <v>0</v>
      </c>
      <c r="DK56" s="84">
        <f t="shared" si="9"/>
        <v>0</v>
      </c>
    </row>
    <row r="57" spans="1:115" ht="15.75" thickBot="1">
      <c r="A57" s="76"/>
      <c r="B57" s="31">
        <v>55</v>
      </c>
      <c r="C57" s="82">
        <v>0</v>
      </c>
      <c r="D57" s="82">
        <v>0</v>
      </c>
      <c r="E57" s="82">
        <v>0</v>
      </c>
      <c r="F57" s="82">
        <v>0</v>
      </c>
      <c r="G57" s="82">
        <v>0</v>
      </c>
      <c r="H57" s="76"/>
      <c r="I57" s="31">
        <v>55</v>
      </c>
      <c r="J57" s="82">
        <v>0</v>
      </c>
      <c r="K57" s="82">
        <v>0</v>
      </c>
      <c r="L57" s="82">
        <v>0</v>
      </c>
      <c r="M57" s="82">
        <v>0</v>
      </c>
      <c r="N57" s="82">
        <v>0</v>
      </c>
      <c r="O57" s="76"/>
      <c r="P57" s="31">
        <v>55</v>
      </c>
      <c r="Q57" s="82">
        <v>0</v>
      </c>
      <c r="R57" s="82">
        <v>0</v>
      </c>
      <c r="S57" s="82">
        <v>0</v>
      </c>
      <c r="T57" s="82">
        <v>0</v>
      </c>
      <c r="U57" s="82">
        <v>0</v>
      </c>
      <c r="V57" s="76"/>
      <c r="W57" s="31">
        <v>55</v>
      </c>
      <c r="X57" s="82">
        <v>0</v>
      </c>
      <c r="Y57" s="82">
        <v>0</v>
      </c>
      <c r="Z57" s="82">
        <v>0</v>
      </c>
      <c r="AA57" s="82">
        <v>0</v>
      </c>
      <c r="AB57" s="82">
        <v>0</v>
      </c>
      <c r="AC57" s="76"/>
      <c r="AD57" s="31">
        <v>55</v>
      </c>
      <c r="AE57" s="82">
        <v>0</v>
      </c>
      <c r="AF57" s="82">
        <v>0</v>
      </c>
      <c r="AG57" s="82">
        <v>0</v>
      </c>
      <c r="AH57" s="82">
        <v>0</v>
      </c>
      <c r="AI57" s="82">
        <v>0</v>
      </c>
      <c r="AJ57" s="31"/>
      <c r="AK57" s="31">
        <f t="shared" si="10"/>
        <v>10</v>
      </c>
      <c r="AM57" s="83"/>
      <c r="AN57" s="83">
        <f t="shared" si="11"/>
        <v>0</v>
      </c>
      <c r="AO57" s="83">
        <f t="shared" si="11"/>
        <v>0</v>
      </c>
      <c r="AP57" s="83">
        <f t="shared" si="11"/>
        <v>0</v>
      </c>
      <c r="AQ57" s="83">
        <f t="shared" si="11"/>
        <v>0</v>
      </c>
      <c r="AR57" s="83">
        <f t="shared" si="12"/>
        <v>0</v>
      </c>
      <c r="AS57" s="83"/>
      <c r="AT57" s="83"/>
      <c r="AU57" s="83">
        <f t="shared" si="13"/>
        <v>0</v>
      </c>
      <c r="AV57" s="83">
        <f t="shared" si="13"/>
        <v>0</v>
      </c>
      <c r="AW57" s="83">
        <f t="shared" si="13"/>
        <v>0</v>
      </c>
      <c r="AX57" s="83">
        <f t="shared" si="13"/>
        <v>0</v>
      </c>
      <c r="AY57" s="83">
        <f t="shared" si="14"/>
        <v>0</v>
      </c>
      <c r="AZ57" s="83"/>
      <c r="BA57" s="83"/>
      <c r="BB57" s="83">
        <f t="shared" si="15"/>
        <v>0</v>
      </c>
      <c r="BC57" s="83">
        <f t="shared" si="1"/>
        <v>0</v>
      </c>
      <c r="BD57" s="83">
        <f t="shared" si="1"/>
        <v>0</v>
      </c>
      <c r="BE57" s="83">
        <f t="shared" si="1"/>
        <v>0</v>
      </c>
      <c r="BF57" s="83">
        <f t="shared" si="16"/>
        <v>0</v>
      </c>
      <c r="BG57" s="83"/>
      <c r="BH57" s="83"/>
      <c r="BI57" s="83">
        <f t="shared" si="17"/>
        <v>0</v>
      </c>
      <c r="BJ57" s="83">
        <f t="shared" si="2"/>
        <v>0</v>
      </c>
      <c r="BK57" s="83">
        <f t="shared" si="2"/>
        <v>0</v>
      </c>
      <c r="BL57" s="83">
        <f t="shared" si="2"/>
        <v>0</v>
      </c>
      <c r="BM57" s="83">
        <f t="shared" si="18"/>
        <v>0</v>
      </c>
      <c r="BN57" s="83"/>
      <c r="BO57" s="83"/>
      <c r="BP57" s="83">
        <f t="shared" si="19"/>
        <v>0</v>
      </c>
      <c r="BQ57" s="83">
        <f t="shared" si="3"/>
        <v>0</v>
      </c>
      <c r="BR57" s="83">
        <f t="shared" si="3"/>
        <v>0</v>
      </c>
      <c r="BS57" s="83">
        <f t="shared" si="3"/>
        <v>0</v>
      </c>
      <c r="BT57" s="83">
        <f t="shared" si="20"/>
        <v>0</v>
      </c>
      <c r="BV57" s="80"/>
      <c r="BW57" s="80"/>
      <c r="BX57" s="80">
        <f t="shared" si="21"/>
        <v>0</v>
      </c>
      <c r="BY57" s="80">
        <f t="shared" si="21"/>
        <v>0</v>
      </c>
      <c r="BZ57" s="80">
        <f t="shared" si="21"/>
        <v>0</v>
      </c>
      <c r="CA57" s="80">
        <f t="shared" si="21"/>
        <v>0</v>
      </c>
      <c r="CB57" s="80">
        <f t="shared" si="22"/>
        <v>0</v>
      </c>
      <c r="CC57" s="80"/>
      <c r="CD57" s="80"/>
      <c r="CE57" s="80">
        <f t="shared" si="23"/>
        <v>0</v>
      </c>
      <c r="CF57" s="80">
        <f t="shared" si="5"/>
        <v>0</v>
      </c>
      <c r="CG57" s="80">
        <f t="shared" si="5"/>
        <v>0</v>
      </c>
      <c r="CH57" s="80">
        <f t="shared" si="5"/>
        <v>0</v>
      </c>
      <c r="CI57" s="80">
        <f t="shared" si="24"/>
        <v>0</v>
      </c>
      <c r="CJ57" s="80"/>
      <c r="CK57" s="80"/>
      <c r="CL57" s="80">
        <f t="shared" si="25"/>
        <v>0</v>
      </c>
      <c r="CM57" s="80">
        <f t="shared" si="6"/>
        <v>0</v>
      </c>
      <c r="CN57" s="80">
        <f t="shared" si="6"/>
        <v>0</v>
      </c>
      <c r="CO57" s="80">
        <f t="shared" si="6"/>
        <v>0</v>
      </c>
      <c r="CP57" s="80">
        <f t="shared" si="26"/>
        <v>0</v>
      </c>
      <c r="CQ57" s="80"/>
      <c r="CR57" s="80"/>
      <c r="CS57" s="80">
        <f t="shared" si="27"/>
        <v>0</v>
      </c>
      <c r="CT57" s="80">
        <f t="shared" si="7"/>
        <v>0</v>
      </c>
      <c r="CU57" s="80">
        <f t="shared" si="7"/>
        <v>0</v>
      </c>
      <c r="CV57" s="80">
        <f t="shared" si="7"/>
        <v>0</v>
      </c>
      <c r="CW57" s="80">
        <f t="shared" si="28"/>
        <v>0</v>
      </c>
      <c r="CX57" s="80"/>
      <c r="CY57" s="80"/>
      <c r="CZ57" s="80">
        <f t="shared" si="29"/>
        <v>0</v>
      </c>
      <c r="DA57" s="80">
        <f t="shared" si="8"/>
        <v>0</v>
      </c>
      <c r="DB57" s="80">
        <f t="shared" si="8"/>
        <v>0</v>
      </c>
      <c r="DC57" s="80">
        <f t="shared" si="8"/>
        <v>0</v>
      </c>
      <c r="DD57" s="80">
        <f t="shared" si="30"/>
        <v>0</v>
      </c>
      <c r="DF57" s="81">
        <f t="shared" si="31"/>
        <v>0</v>
      </c>
      <c r="DG57" s="81">
        <f t="shared" si="32"/>
        <v>0</v>
      </c>
      <c r="DH57" s="81">
        <f t="shared" si="33"/>
        <v>0</v>
      </c>
      <c r="DI57" s="81">
        <f t="shared" si="34"/>
        <v>0</v>
      </c>
      <c r="DJ57" s="81">
        <f t="shared" si="35"/>
        <v>0</v>
      </c>
      <c r="DK57" s="84">
        <f t="shared" si="9"/>
        <v>0</v>
      </c>
    </row>
    <row r="58" spans="1:115" ht="15.75" thickBot="1">
      <c r="A58" s="76"/>
      <c r="B58" s="31">
        <v>56</v>
      </c>
      <c r="C58" s="82">
        <v>0</v>
      </c>
      <c r="D58" s="82">
        <v>0</v>
      </c>
      <c r="E58" s="82">
        <v>0</v>
      </c>
      <c r="F58" s="82">
        <v>0</v>
      </c>
      <c r="G58" s="82">
        <v>0</v>
      </c>
      <c r="H58" s="76"/>
      <c r="I58" s="31">
        <v>56</v>
      </c>
      <c r="J58" s="82">
        <v>0</v>
      </c>
      <c r="K58" s="82">
        <v>0</v>
      </c>
      <c r="L58" s="82">
        <v>0</v>
      </c>
      <c r="M58" s="82">
        <v>6.4160000000000004</v>
      </c>
      <c r="N58" s="82">
        <v>6.4160000000000004</v>
      </c>
      <c r="O58" s="76"/>
      <c r="P58" s="31">
        <v>56</v>
      </c>
      <c r="Q58" s="82">
        <v>0</v>
      </c>
      <c r="R58" s="82">
        <v>0</v>
      </c>
      <c r="S58" s="82">
        <v>0</v>
      </c>
      <c r="T58" s="82">
        <v>0</v>
      </c>
      <c r="U58" s="82">
        <v>0</v>
      </c>
      <c r="V58" s="76"/>
      <c r="W58" s="31">
        <v>56</v>
      </c>
      <c r="X58" s="82">
        <v>0</v>
      </c>
      <c r="Y58" s="82">
        <v>0</v>
      </c>
      <c r="Z58" s="82">
        <v>0</v>
      </c>
      <c r="AA58" s="82">
        <v>0</v>
      </c>
      <c r="AB58" s="82">
        <v>0</v>
      </c>
      <c r="AC58" s="76"/>
      <c r="AD58" s="31">
        <v>56</v>
      </c>
      <c r="AE58" s="82">
        <v>0</v>
      </c>
      <c r="AF58" s="82">
        <v>-6.4160000000000004</v>
      </c>
      <c r="AG58" s="82">
        <v>0</v>
      </c>
      <c r="AH58" s="82">
        <v>0</v>
      </c>
      <c r="AI58" s="82">
        <v>-6.4160000000000004</v>
      </c>
      <c r="AJ58" s="31"/>
      <c r="AK58" s="31">
        <f t="shared" si="10"/>
        <v>10</v>
      </c>
      <c r="AM58" s="83"/>
      <c r="AN58" s="83">
        <f t="shared" si="11"/>
        <v>0</v>
      </c>
      <c r="AO58" s="83">
        <f t="shared" si="11"/>
        <v>0</v>
      </c>
      <c r="AP58" s="83">
        <f t="shared" si="11"/>
        <v>0</v>
      </c>
      <c r="AQ58" s="83">
        <f t="shared" si="11"/>
        <v>0</v>
      </c>
      <c r="AR58" s="83">
        <f t="shared" si="12"/>
        <v>0</v>
      </c>
      <c r="AS58" s="83"/>
      <c r="AT58" s="83"/>
      <c r="AU58" s="83">
        <f t="shared" si="13"/>
        <v>0</v>
      </c>
      <c r="AV58" s="83">
        <f t="shared" si="13"/>
        <v>0</v>
      </c>
      <c r="AW58" s="83">
        <f t="shared" si="13"/>
        <v>0</v>
      </c>
      <c r="AX58" s="83">
        <f t="shared" si="13"/>
        <v>6.4160000000000004</v>
      </c>
      <c r="AY58" s="83">
        <f t="shared" si="14"/>
        <v>-6.4160000000000004</v>
      </c>
      <c r="AZ58" s="83"/>
      <c r="BA58" s="83"/>
      <c r="BB58" s="83">
        <f t="shared" si="15"/>
        <v>0</v>
      </c>
      <c r="BC58" s="83">
        <f t="shared" si="1"/>
        <v>0</v>
      </c>
      <c r="BD58" s="83">
        <f t="shared" si="1"/>
        <v>0</v>
      </c>
      <c r="BE58" s="83">
        <f t="shared" si="1"/>
        <v>0</v>
      </c>
      <c r="BF58" s="83">
        <f t="shared" si="16"/>
        <v>0</v>
      </c>
      <c r="BG58" s="83"/>
      <c r="BH58" s="83"/>
      <c r="BI58" s="83">
        <f t="shared" si="17"/>
        <v>0</v>
      </c>
      <c r="BJ58" s="83">
        <f t="shared" si="2"/>
        <v>0</v>
      </c>
      <c r="BK58" s="83">
        <f t="shared" si="2"/>
        <v>0</v>
      </c>
      <c r="BL58" s="83">
        <f t="shared" si="2"/>
        <v>0</v>
      </c>
      <c r="BM58" s="83">
        <f t="shared" si="18"/>
        <v>0</v>
      </c>
      <c r="BN58" s="83"/>
      <c r="BO58" s="83"/>
      <c r="BP58" s="83">
        <f t="shared" si="19"/>
        <v>0</v>
      </c>
      <c r="BQ58" s="83">
        <f t="shared" si="3"/>
        <v>0</v>
      </c>
      <c r="BR58" s="83">
        <f t="shared" si="3"/>
        <v>0</v>
      </c>
      <c r="BS58" s="83">
        <f t="shared" si="3"/>
        <v>0</v>
      </c>
      <c r="BT58" s="83">
        <f t="shared" si="20"/>
        <v>0</v>
      </c>
      <c r="BV58" s="80"/>
      <c r="BW58" s="80"/>
      <c r="BX58" s="80">
        <f t="shared" si="21"/>
        <v>0</v>
      </c>
      <c r="BY58" s="80">
        <f t="shared" si="21"/>
        <v>0</v>
      </c>
      <c r="BZ58" s="80">
        <f t="shared" si="21"/>
        <v>0</v>
      </c>
      <c r="CA58" s="80">
        <f t="shared" si="21"/>
        <v>0</v>
      </c>
      <c r="CB58" s="80">
        <f t="shared" si="22"/>
        <v>0</v>
      </c>
      <c r="CC58" s="80"/>
      <c r="CD58" s="80"/>
      <c r="CE58" s="80">
        <f t="shared" si="23"/>
        <v>0</v>
      </c>
      <c r="CF58" s="80">
        <f t="shared" si="5"/>
        <v>0</v>
      </c>
      <c r="CG58" s="80">
        <f t="shared" si="5"/>
        <v>0</v>
      </c>
      <c r="CH58" s="80">
        <f t="shared" si="5"/>
        <v>64.16</v>
      </c>
      <c r="CI58" s="80">
        <f t="shared" si="24"/>
        <v>64.16</v>
      </c>
      <c r="CJ58" s="80"/>
      <c r="CK58" s="80"/>
      <c r="CL58" s="80">
        <f t="shared" si="25"/>
        <v>0</v>
      </c>
      <c r="CM58" s="80">
        <f t="shared" si="6"/>
        <v>0</v>
      </c>
      <c r="CN58" s="80">
        <f t="shared" si="6"/>
        <v>0</v>
      </c>
      <c r="CO58" s="80">
        <f t="shared" si="6"/>
        <v>0</v>
      </c>
      <c r="CP58" s="80">
        <f t="shared" si="26"/>
        <v>0</v>
      </c>
      <c r="CQ58" s="80"/>
      <c r="CR58" s="80"/>
      <c r="CS58" s="80">
        <f t="shared" si="27"/>
        <v>0</v>
      </c>
      <c r="CT58" s="80">
        <f t="shared" si="7"/>
        <v>0</v>
      </c>
      <c r="CU58" s="80">
        <f t="shared" si="7"/>
        <v>0</v>
      </c>
      <c r="CV58" s="80">
        <f t="shared" si="7"/>
        <v>0</v>
      </c>
      <c r="CW58" s="80">
        <f t="shared" si="28"/>
        <v>0</v>
      </c>
      <c r="CX58" s="80"/>
      <c r="CY58" s="80"/>
      <c r="CZ58" s="80">
        <f t="shared" si="29"/>
        <v>0</v>
      </c>
      <c r="DA58" s="80">
        <f t="shared" si="8"/>
        <v>0</v>
      </c>
      <c r="DB58" s="80">
        <f t="shared" si="8"/>
        <v>0</v>
      </c>
      <c r="DC58" s="80">
        <f t="shared" si="8"/>
        <v>0</v>
      </c>
      <c r="DD58" s="80">
        <f t="shared" si="30"/>
        <v>0</v>
      </c>
      <c r="DF58" s="81">
        <f t="shared" si="31"/>
        <v>0</v>
      </c>
      <c r="DG58" s="81">
        <f t="shared" si="32"/>
        <v>-6.4160000000000004</v>
      </c>
      <c r="DH58" s="81">
        <f t="shared" si="33"/>
        <v>0</v>
      </c>
      <c r="DI58" s="81">
        <f t="shared" si="34"/>
        <v>0</v>
      </c>
      <c r="DJ58" s="81">
        <f t="shared" si="35"/>
        <v>6.4160000000000004</v>
      </c>
      <c r="DK58" s="84">
        <f t="shared" si="9"/>
        <v>0</v>
      </c>
    </row>
    <row r="59" spans="1:115" ht="15.75" thickBot="1">
      <c r="A59" s="76"/>
      <c r="B59" s="31">
        <v>57</v>
      </c>
      <c r="C59" s="82">
        <v>0</v>
      </c>
      <c r="D59" s="82">
        <v>0</v>
      </c>
      <c r="E59" s="82">
        <v>0</v>
      </c>
      <c r="F59" s="82">
        <v>0</v>
      </c>
      <c r="G59" s="82">
        <v>0</v>
      </c>
      <c r="H59" s="76"/>
      <c r="I59" s="31">
        <v>57</v>
      </c>
      <c r="J59" s="82">
        <v>0</v>
      </c>
      <c r="K59" s="82">
        <v>0</v>
      </c>
      <c r="L59" s="82">
        <v>0</v>
      </c>
      <c r="M59" s="82">
        <v>45.552999999999997</v>
      </c>
      <c r="N59" s="82">
        <v>45.552999999999997</v>
      </c>
      <c r="O59" s="76"/>
      <c r="P59" s="31">
        <v>57</v>
      </c>
      <c r="Q59" s="82">
        <v>0</v>
      </c>
      <c r="R59" s="82">
        <v>0</v>
      </c>
      <c r="S59" s="82">
        <v>0</v>
      </c>
      <c r="T59" s="82">
        <v>0</v>
      </c>
      <c r="U59" s="82">
        <v>0</v>
      </c>
      <c r="V59" s="76"/>
      <c r="W59" s="31">
        <v>57</v>
      </c>
      <c r="X59" s="82">
        <v>0</v>
      </c>
      <c r="Y59" s="82">
        <v>0</v>
      </c>
      <c r="Z59" s="82">
        <v>0</v>
      </c>
      <c r="AA59" s="82">
        <v>0</v>
      </c>
      <c r="AB59" s="82">
        <v>0</v>
      </c>
      <c r="AC59" s="76"/>
      <c r="AD59" s="31">
        <v>57</v>
      </c>
      <c r="AE59" s="82">
        <v>0</v>
      </c>
      <c r="AF59" s="82">
        <v>-45.552999999999997</v>
      </c>
      <c r="AG59" s="82">
        <v>0</v>
      </c>
      <c r="AH59" s="82">
        <v>0</v>
      </c>
      <c r="AI59" s="82">
        <v>-45.552999999999997</v>
      </c>
      <c r="AJ59" s="31"/>
      <c r="AK59" s="31">
        <f t="shared" si="10"/>
        <v>10</v>
      </c>
      <c r="AM59" s="83"/>
      <c r="AN59" s="83">
        <f t="shared" si="11"/>
        <v>0</v>
      </c>
      <c r="AO59" s="83">
        <f t="shared" si="11"/>
        <v>0</v>
      </c>
      <c r="AP59" s="83">
        <f t="shared" si="11"/>
        <v>0</v>
      </c>
      <c r="AQ59" s="83">
        <f t="shared" si="11"/>
        <v>0</v>
      </c>
      <c r="AR59" s="83">
        <f t="shared" si="12"/>
        <v>0</v>
      </c>
      <c r="AS59" s="83"/>
      <c r="AT59" s="83"/>
      <c r="AU59" s="83">
        <f t="shared" si="13"/>
        <v>0</v>
      </c>
      <c r="AV59" s="83">
        <f t="shared" si="13"/>
        <v>0</v>
      </c>
      <c r="AW59" s="83">
        <f t="shared" si="13"/>
        <v>0</v>
      </c>
      <c r="AX59" s="83">
        <f t="shared" si="13"/>
        <v>45.552999999999997</v>
      </c>
      <c r="AY59" s="83">
        <f t="shared" si="14"/>
        <v>-45.552999999999997</v>
      </c>
      <c r="AZ59" s="83"/>
      <c r="BA59" s="83"/>
      <c r="BB59" s="83">
        <f t="shared" si="15"/>
        <v>0</v>
      </c>
      <c r="BC59" s="83">
        <f t="shared" si="1"/>
        <v>0</v>
      </c>
      <c r="BD59" s="83">
        <f t="shared" si="1"/>
        <v>0</v>
      </c>
      <c r="BE59" s="83">
        <f t="shared" si="1"/>
        <v>0</v>
      </c>
      <c r="BF59" s="83">
        <f t="shared" si="16"/>
        <v>0</v>
      </c>
      <c r="BG59" s="83"/>
      <c r="BH59" s="83"/>
      <c r="BI59" s="83">
        <f t="shared" si="17"/>
        <v>0</v>
      </c>
      <c r="BJ59" s="83">
        <f t="shared" si="2"/>
        <v>0</v>
      </c>
      <c r="BK59" s="83">
        <f t="shared" si="2"/>
        <v>0</v>
      </c>
      <c r="BL59" s="83">
        <f t="shared" si="2"/>
        <v>0</v>
      </c>
      <c r="BM59" s="83">
        <f t="shared" si="18"/>
        <v>0</v>
      </c>
      <c r="BN59" s="83"/>
      <c r="BO59" s="83"/>
      <c r="BP59" s="83">
        <f t="shared" si="19"/>
        <v>0</v>
      </c>
      <c r="BQ59" s="83">
        <f t="shared" si="3"/>
        <v>0</v>
      </c>
      <c r="BR59" s="83">
        <f t="shared" si="3"/>
        <v>0</v>
      </c>
      <c r="BS59" s="83">
        <f t="shared" si="3"/>
        <v>0</v>
      </c>
      <c r="BT59" s="83">
        <f t="shared" si="20"/>
        <v>0</v>
      </c>
      <c r="BV59" s="80"/>
      <c r="BW59" s="80"/>
      <c r="BX59" s="80">
        <f t="shared" si="21"/>
        <v>0</v>
      </c>
      <c r="BY59" s="80">
        <f t="shared" si="21"/>
        <v>0</v>
      </c>
      <c r="BZ59" s="80">
        <f t="shared" si="21"/>
        <v>0</v>
      </c>
      <c r="CA59" s="80">
        <f t="shared" si="21"/>
        <v>0</v>
      </c>
      <c r="CB59" s="80">
        <f t="shared" si="22"/>
        <v>0</v>
      </c>
      <c r="CC59" s="80"/>
      <c r="CD59" s="80"/>
      <c r="CE59" s="80">
        <f t="shared" si="23"/>
        <v>0</v>
      </c>
      <c r="CF59" s="80">
        <f t="shared" si="5"/>
        <v>0</v>
      </c>
      <c r="CG59" s="80">
        <f t="shared" si="5"/>
        <v>0</v>
      </c>
      <c r="CH59" s="80">
        <f t="shared" si="5"/>
        <v>455.53</v>
      </c>
      <c r="CI59" s="80">
        <f t="shared" si="24"/>
        <v>455.53</v>
      </c>
      <c r="CJ59" s="80"/>
      <c r="CK59" s="80"/>
      <c r="CL59" s="80">
        <f t="shared" si="25"/>
        <v>0</v>
      </c>
      <c r="CM59" s="80">
        <f t="shared" si="6"/>
        <v>0</v>
      </c>
      <c r="CN59" s="80">
        <f t="shared" si="6"/>
        <v>0</v>
      </c>
      <c r="CO59" s="80">
        <f t="shared" si="6"/>
        <v>0</v>
      </c>
      <c r="CP59" s="80">
        <f t="shared" si="26"/>
        <v>0</v>
      </c>
      <c r="CQ59" s="80"/>
      <c r="CR59" s="80"/>
      <c r="CS59" s="80">
        <f t="shared" si="27"/>
        <v>0</v>
      </c>
      <c r="CT59" s="80">
        <f t="shared" si="7"/>
        <v>0</v>
      </c>
      <c r="CU59" s="80">
        <f t="shared" si="7"/>
        <v>0</v>
      </c>
      <c r="CV59" s="80">
        <f t="shared" si="7"/>
        <v>0</v>
      </c>
      <c r="CW59" s="80">
        <f t="shared" si="28"/>
        <v>0</v>
      </c>
      <c r="CX59" s="80"/>
      <c r="CY59" s="80"/>
      <c r="CZ59" s="80">
        <f t="shared" si="29"/>
        <v>0</v>
      </c>
      <c r="DA59" s="80">
        <f t="shared" si="8"/>
        <v>0</v>
      </c>
      <c r="DB59" s="80">
        <f t="shared" si="8"/>
        <v>0</v>
      </c>
      <c r="DC59" s="80">
        <f t="shared" si="8"/>
        <v>0</v>
      </c>
      <c r="DD59" s="80">
        <f t="shared" si="30"/>
        <v>0</v>
      </c>
      <c r="DF59" s="81">
        <f t="shared" si="31"/>
        <v>0</v>
      </c>
      <c r="DG59" s="81">
        <f t="shared" si="32"/>
        <v>-45.552999999999997</v>
      </c>
      <c r="DH59" s="81">
        <f t="shared" si="33"/>
        <v>0</v>
      </c>
      <c r="DI59" s="81">
        <f t="shared" si="34"/>
        <v>0</v>
      </c>
      <c r="DJ59" s="81">
        <f t="shared" si="35"/>
        <v>45.552999999999997</v>
      </c>
      <c r="DK59" s="84">
        <f t="shared" si="9"/>
        <v>0</v>
      </c>
    </row>
    <row r="60" spans="1:115" ht="15.75" thickBot="1">
      <c r="A60" s="76"/>
      <c r="B60" s="31">
        <v>58</v>
      </c>
      <c r="C60" s="82">
        <v>0</v>
      </c>
      <c r="D60" s="82">
        <v>0</v>
      </c>
      <c r="E60" s="82">
        <v>0</v>
      </c>
      <c r="F60" s="82">
        <v>0</v>
      </c>
      <c r="G60" s="82">
        <v>0</v>
      </c>
      <c r="H60" s="76"/>
      <c r="I60" s="31">
        <v>58</v>
      </c>
      <c r="J60" s="82">
        <v>0</v>
      </c>
      <c r="K60" s="82">
        <v>0</v>
      </c>
      <c r="L60" s="82">
        <v>0</v>
      </c>
      <c r="M60" s="82">
        <v>80.727999999999994</v>
      </c>
      <c r="N60" s="82">
        <v>80.727999999999994</v>
      </c>
      <c r="O60" s="76"/>
      <c r="P60" s="31">
        <v>58</v>
      </c>
      <c r="Q60" s="82">
        <v>0</v>
      </c>
      <c r="R60" s="82">
        <v>0</v>
      </c>
      <c r="S60" s="82">
        <v>0</v>
      </c>
      <c r="T60" s="82">
        <v>0</v>
      </c>
      <c r="U60" s="82">
        <v>0</v>
      </c>
      <c r="V60" s="76"/>
      <c r="W60" s="31">
        <v>58</v>
      </c>
      <c r="X60" s="82">
        <v>0</v>
      </c>
      <c r="Y60" s="82">
        <v>0</v>
      </c>
      <c r="Z60" s="82">
        <v>0</v>
      </c>
      <c r="AA60" s="82">
        <v>0</v>
      </c>
      <c r="AB60" s="82">
        <v>0</v>
      </c>
      <c r="AC60" s="76"/>
      <c r="AD60" s="31">
        <v>58</v>
      </c>
      <c r="AE60" s="82">
        <v>0</v>
      </c>
      <c r="AF60" s="82">
        <v>-80.727999999999994</v>
      </c>
      <c r="AG60" s="82">
        <v>0</v>
      </c>
      <c r="AH60" s="82">
        <v>0</v>
      </c>
      <c r="AI60" s="82">
        <v>-80.727999999999994</v>
      </c>
      <c r="AJ60" s="31"/>
      <c r="AK60" s="31">
        <f t="shared" si="10"/>
        <v>10</v>
      </c>
      <c r="AM60" s="83"/>
      <c r="AN60" s="83">
        <f t="shared" si="11"/>
        <v>0</v>
      </c>
      <c r="AO60" s="83">
        <f t="shared" si="11"/>
        <v>0</v>
      </c>
      <c r="AP60" s="83">
        <f t="shared" si="11"/>
        <v>0</v>
      </c>
      <c r="AQ60" s="83">
        <f t="shared" si="11"/>
        <v>0</v>
      </c>
      <c r="AR60" s="83">
        <f t="shared" si="12"/>
        <v>0</v>
      </c>
      <c r="AS60" s="83"/>
      <c r="AT60" s="83"/>
      <c r="AU60" s="83">
        <f t="shared" si="13"/>
        <v>0</v>
      </c>
      <c r="AV60" s="83">
        <f t="shared" si="13"/>
        <v>0</v>
      </c>
      <c r="AW60" s="83">
        <f t="shared" si="13"/>
        <v>0</v>
      </c>
      <c r="AX60" s="83">
        <f t="shared" si="13"/>
        <v>80.727999999999994</v>
      </c>
      <c r="AY60" s="83">
        <f t="shared" si="14"/>
        <v>-80.727999999999994</v>
      </c>
      <c r="AZ60" s="83"/>
      <c r="BA60" s="83"/>
      <c r="BB60" s="83">
        <f t="shared" si="15"/>
        <v>0</v>
      </c>
      <c r="BC60" s="83">
        <f t="shared" si="1"/>
        <v>0</v>
      </c>
      <c r="BD60" s="83">
        <f t="shared" si="1"/>
        <v>0</v>
      </c>
      <c r="BE60" s="83">
        <f t="shared" si="1"/>
        <v>0</v>
      </c>
      <c r="BF60" s="83">
        <f t="shared" si="16"/>
        <v>0</v>
      </c>
      <c r="BG60" s="83"/>
      <c r="BH60" s="83"/>
      <c r="BI60" s="83">
        <f t="shared" si="17"/>
        <v>0</v>
      </c>
      <c r="BJ60" s="83">
        <f t="shared" si="2"/>
        <v>0</v>
      </c>
      <c r="BK60" s="83">
        <f t="shared" si="2"/>
        <v>0</v>
      </c>
      <c r="BL60" s="83">
        <f t="shared" si="2"/>
        <v>0</v>
      </c>
      <c r="BM60" s="83">
        <f t="shared" si="18"/>
        <v>0</v>
      </c>
      <c r="BN60" s="83"/>
      <c r="BO60" s="83"/>
      <c r="BP60" s="83">
        <f t="shared" si="19"/>
        <v>0</v>
      </c>
      <c r="BQ60" s="83">
        <f t="shared" si="3"/>
        <v>0</v>
      </c>
      <c r="BR60" s="83">
        <f t="shared" si="3"/>
        <v>0</v>
      </c>
      <c r="BS60" s="83">
        <f t="shared" si="3"/>
        <v>0</v>
      </c>
      <c r="BT60" s="83">
        <f t="shared" si="20"/>
        <v>0</v>
      </c>
      <c r="BV60" s="80"/>
      <c r="BW60" s="80"/>
      <c r="BX60" s="80">
        <f t="shared" si="21"/>
        <v>0</v>
      </c>
      <c r="BY60" s="80">
        <f t="shared" si="21"/>
        <v>0</v>
      </c>
      <c r="BZ60" s="80">
        <f t="shared" si="21"/>
        <v>0</v>
      </c>
      <c r="CA60" s="80">
        <f t="shared" si="21"/>
        <v>0</v>
      </c>
      <c r="CB60" s="80">
        <f t="shared" si="22"/>
        <v>0</v>
      </c>
      <c r="CC60" s="80"/>
      <c r="CD60" s="80"/>
      <c r="CE60" s="80">
        <f t="shared" si="23"/>
        <v>0</v>
      </c>
      <c r="CF60" s="80">
        <f t="shared" si="5"/>
        <v>0</v>
      </c>
      <c r="CG60" s="80">
        <f t="shared" si="5"/>
        <v>0</v>
      </c>
      <c r="CH60" s="80">
        <f t="shared" si="5"/>
        <v>807.28</v>
      </c>
      <c r="CI60" s="80">
        <f t="shared" si="24"/>
        <v>807.28</v>
      </c>
      <c r="CJ60" s="80"/>
      <c r="CK60" s="80"/>
      <c r="CL60" s="80">
        <f t="shared" si="25"/>
        <v>0</v>
      </c>
      <c r="CM60" s="80">
        <f t="shared" si="6"/>
        <v>0</v>
      </c>
      <c r="CN60" s="80">
        <f t="shared" si="6"/>
        <v>0</v>
      </c>
      <c r="CO60" s="80">
        <f t="shared" si="6"/>
        <v>0</v>
      </c>
      <c r="CP60" s="80">
        <f t="shared" si="26"/>
        <v>0</v>
      </c>
      <c r="CQ60" s="80"/>
      <c r="CR60" s="80"/>
      <c r="CS60" s="80">
        <f t="shared" si="27"/>
        <v>0</v>
      </c>
      <c r="CT60" s="80">
        <f t="shared" si="7"/>
        <v>0</v>
      </c>
      <c r="CU60" s="80">
        <f t="shared" si="7"/>
        <v>0</v>
      </c>
      <c r="CV60" s="80">
        <f t="shared" si="7"/>
        <v>0</v>
      </c>
      <c r="CW60" s="80">
        <f t="shared" si="28"/>
        <v>0</v>
      </c>
      <c r="CX60" s="80"/>
      <c r="CY60" s="80"/>
      <c r="CZ60" s="80">
        <f t="shared" si="29"/>
        <v>0</v>
      </c>
      <c r="DA60" s="80">
        <f t="shared" si="8"/>
        <v>0</v>
      </c>
      <c r="DB60" s="80">
        <f t="shared" si="8"/>
        <v>0</v>
      </c>
      <c r="DC60" s="80">
        <f t="shared" si="8"/>
        <v>0</v>
      </c>
      <c r="DD60" s="80">
        <f t="shared" si="30"/>
        <v>0</v>
      </c>
      <c r="DF60" s="81">
        <f t="shared" si="31"/>
        <v>0</v>
      </c>
      <c r="DG60" s="81">
        <f t="shared" si="32"/>
        <v>-80.727999999999994</v>
      </c>
      <c r="DH60" s="81">
        <f t="shared" si="33"/>
        <v>0</v>
      </c>
      <c r="DI60" s="81">
        <f t="shared" si="34"/>
        <v>0</v>
      </c>
      <c r="DJ60" s="81">
        <f t="shared" si="35"/>
        <v>80.727999999999994</v>
      </c>
      <c r="DK60" s="84">
        <f t="shared" si="9"/>
        <v>0</v>
      </c>
    </row>
    <row r="61" spans="1:115" ht="15.75" thickBot="1">
      <c r="A61" s="76"/>
      <c r="B61" s="31">
        <v>59</v>
      </c>
      <c r="C61" s="82">
        <v>0</v>
      </c>
      <c r="D61" s="82">
        <v>0</v>
      </c>
      <c r="E61" s="82">
        <v>0</v>
      </c>
      <c r="F61" s="82">
        <v>0</v>
      </c>
      <c r="G61" s="82">
        <v>0</v>
      </c>
      <c r="H61" s="76"/>
      <c r="I61" s="31">
        <v>59</v>
      </c>
      <c r="J61" s="82">
        <v>0</v>
      </c>
      <c r="K61" s="82">
        <v>0</v>
      </c>
      <c r="L61" s="82">
        <v>0</v>
      </c>
      <c r="M61" s="82">
        <v>110</v>
      </c>
      <c r="N61" s="82">
        <v>110</v>
      </c>
      <c r="O61" s="76"/>
      <c r="P61" s="31">
        <v>59</v>
      </c>
      <c r="Q61" s="82">
        <v>0</v>
      </c>
      <c r="R61" s="82">
        <v>0</v>
      </c>
      <c r="S61" s="82">
        <v>0</v>
      </c>
      <c r="T61" s="82">
        <v>0</v>
      </c>
      <c r="U61" s="82">
        <v>0</v>
      </c>
      <c r="V61" s="76"/>
      <c r="W61" s="31">
        <v>59</v>
      </c>
      <c r="X61" s="82">
        <v>0</v>
      </c>
      <c r="Y61" s="82">
        <v>0</v>
      </c>
      <c r="Z61" s="82">
        <v>0</v>
      </c>
      <c r="AA61" s="82">
        <v>0</v>
      </c>
      <c r="AB61" s="82">
        <v>0</v>
      </c>
      <c r="AC61" s="76"/>
      <c r="AD61" s="31">
        <v>59</v>
      </c>
      <c r="AE61" s="82">
        <v>0</v>
      </c>
      <c r="AF61" s="82">
        <v>-110</v>
      </c>
      <c r="AG61" s="82">
        <v>0</v>
      </c>
      <c r="AH61" s="82">
        <v>0</v>
      </c>
      <c r="AI61" s="82">
        <v>-110</v>
      </c>
      <c r="AJ61" s="31"/>
      <c r="AK61" s="31">
        <f t="shared" si="10"/>
        <v>10</v>
      </c>
      <c r="AM61" s="83"/>
      <c r="AN61" s="83">
        <f t="shared" si="11"/>
        <v>0</v>
      </c>
      <c r="AO61" s="83">
        <f t="shared" si="11"/>
        <v>0</v>
      </c>
      <c r="AP61" s="83">
        <f t="shared" si="11"/>
        <v>0</v>
      </c>
      <c r="AQ61" s="83">
        <f t="shared" si="11"/>
        <v>0</v>
      </c>
      <c r="AR61" s="83">
        <f t="shared" si="12"/>
        <v>0</v>
      </c>
      <c r="AS61" s="83"/>
      <c r="AT61" s="83"/>
      <c r="AU61" s="83">
        <f t="shared" si="13"/>
        <v>0</v>
      </c>
      <c r="AV61" s="83">
        <f t="shared" si="13"/>
        <v>0</v>
      </c>
      <c r="AW61" s="83">
        <f t="shared" si="13"/>
        <v>0</v>
      </c>
      <c r="AX61" s="83">
        <f t="shared" si="13"/>
        <v>110</v>
      </c>
      <c r="AY61" s="83">
        <f t="shared" si="14"/>
        <v>-110</v>
      </c>
      <c r="AZ61" s="83"/>
      <c r="BA61" s="83"/>
      <c r="BB61" s="83">
        <f t="shared" si="15"/>
        <v>0</v>
      </c>
      <c r="BC61" s="83">
        <f t="shared" si="1"/>
        <v>0</v>
      </c>
      <c r="BD61" s="83">
        <f t="shared" si="1"/>
        <v>0</v>
      </c>
      <c r="BE61" s="83">
        <f t="shared" si="1"/>
        <v>0</v>
      </c>
      <c r="BF61" s="83">
        <f t="shared" si="16"/>
        <v>0</v>
      </c>
      <c r="BG61" s="83"/>
      <c r="BH61" s="83"/>
      <c r="BI61" s="83">
        <f t="shared" si="17"/>
        <v>0</v>
      </c>
      <c r="BJ61" s="83">
        <f t="shared" si="2"/>
        <v>0</v>
      </c>
      <c r="BK61" s="83">
        <f t="shared" si="2"/>
        <v>0</v>
      </c>
      <c r="BL61" s="83">
        <f t="shared" si="2"/>
        <v>0</v>
      </c>
      <c r="BM61" s="83">
        <f t="shared" si="18"/>
        <v>0</v>
      </c>
      <c r="BN61" s="83"/>
      <c r="BO61" s="83"/>
      <c r="BP61" s="83">
        <f t="shared" si="19"/>
        <v>0</v>
      </c>
      <c r="BQ61" s="83">
        <f t="shared" si="3"/>
        <v>0</v>
      </c>
      <c r="BR61" s="83">
        <f t="shared" si="3"/>
        <v>0</v>
      </c>
      <c r="BS61" s="83">
        <f t="shared" si="3"/>
        <v>0</v>
      </c>
      <c r="BT61" s="83">
        <f t="shared" si="20"/>
        <v>0</v>
      </c>
      <c r="BV61" s="80"/>
      <c r="BW61" s="80"/>
      <c r="BX61" s="80">
        <f t="shared" si="21"/>
        <v>0</v>
      </c>
      <c r="BY61" s="80">
        <f t="shared" si="21"/>
        <v>0</v>
      </c>
      <c r="BZ61" s="80">
        <f t="shared" si="21"/>
        <v>0</v>
      </c>
      <c r="CA61" s="80">
        <f t="shared" si="21"/>
        <v>0</v>
      </c>
      <c r="CB61" s="80">
        <f t="shared" si="22"/>
        <v>0</v>
      </c>
      <c r="CC61" s="80"/>
      <c r="CD61" s="80"/>
      <c r="CE61" s="80">
        <f t="shared" si="23"/>
        <v>0</v>
      </c>
      <c r="CF61" s="80">
        <f t="shared" si="5"/>
        <v>0</v>
      </c>
      <c r="CG61" s="80">
        <f t="shared" si="5"/>
        <v>0</v>
      </c>
      <c r="CH61" s="80">
        <f t="shared" si="5"/>
        <v>1100</v>
      </c>
      <c r="CI61" s="80">
        <f t="shared" si="24"/>
        <v>1100</v>
      </c>
      <c r="CJ61" s="80"/>
      <c r="CK61" s="80"/>
      <c r="CL61" s="80">
        <f t="shared" si="25"/>
        <v>0</v>
      </c>
      <c r="CM61" s="80">
        <f t="shared" si="6"/>
        <v>0</v>
      </c>
      <c r="CN61" s="80">
        <f t="shared" si="6"/>
        <v>0</v>
      </c>
      <c r="CO61" s="80">
        <f t="shared" si="6"/>
        <v>0</v>
      </c>
      <c r="CP61" s="80">
        <f t="shared" si="26"/>
        <v>0</v>
      </c>
      <c r="CQ61" s="80"/>
      <c r="CR61" s="80"/>
      <c r="CS61" s="80">
        <f t="shared" si="27"/>
        <v>0</v>
      </c>
      <c r="CT61" s="80">
        <f t="shared" si="7"/>
        <v>0</v>
      </c>
      <c r="CU61" s="80">
        <f t="shared" si="7"/>
        <v>0</v>
      </c>
      <c r="CV61" s="80">
        <f t="shared" si="7"/>
        <v>0</v>
      </c>
      <c r="CW61" s="80">
        <f t="shared" si="28"/>
        <v>0</v>
      </c>
      <c r="CX61" s="80"/>
      <c r="CY61" s="80"/>
      <c r="CZ61" s="80">
        <f t="shared" si="29"/>
        <v>0</v>
      </c>
      <c r="DA61" s="80">
        <f t="shared" si="8"/>
        <v>0</v>
      </c>
      <c r="DB61" s="80">
        <f t="shared" si="8"/>
        <v>0</v>
      </c>
      <c r="DC61" s="80">
        <f t="shared" si="8"/>
        <v>0</v>
      </c>
      <c r="DD61" s="80">
        <f t="shared" si="30"/>
        <v>0</v>
      </c>
      <c r="DF61" s="81">
        <f t="shared" si="31"/>
        <v>0</v>
      </c>
      <c r="DG61" s="81">
        <f t="shared" si="32"/>
        <v>-110</v>
      </c>
      <c r="DH61" s="81">
        <f t="shared" si="33"/>
        <v>0</v>
      </c>
      <c r="DI61" s="81">
        <f t="shared" si="34"/>
        <v>0</v>
      </c>
      <c r="DJ61" s="81">
        <f t="shared" si="35"/>
        <v>110</v>
      </c>
      <c r="DK61" s="84">
        <f t="shared" si="9"/>
        <v>0</v>
      </c>
    </row>
    <row r="62" spans="1:115" ht="15.75" thickBot="1">
      <c r="A62" s="76"/>
      <c r="B62" s="31">
        <v>60</v>
      </c>
      <c r="C62" s="82">
        <v>-27</v>
      </c>
      <c r="D62" s="82">
        <v>0</v>
      </c>
      <c r="E62" s="82">
        <v>0</v>
      </c>
      <c r="F62" s="82">
        <v>0</v>
      </c>
      <c r="G62" s="82">
        <v>-27</v>
      </c>
      <c r="H62" s="76"/>
      <c r="I62" s="31">
        <v>60</v>
      </c>
      <c r="J62" s="82">
        <v>27</v>
      </c>
      <c r="K62" s="82">
        <v>0</v>
      </c>
      <c r="L62" s="82">
        <v>0</v>
      </c>
      <c r="M62" s="82">
        <v>43</v>
      </c>
      <c r="N62" s="82">
        <v>70</v>
      </c>
      <c r="O62" s="76"/>
      <c r="P62" s="31">
        <v>60</v>
      </c>
      <c r="Q62" s="82">
        <v>0</v>
      </c>
      <c r="R62" s="82">
        <v>0</v>
      </c>
      <c r="S62" s="82">
        <v>0</v>
      </c>
      <c r="T62" s="82">
        <v>0</v>
      </c>
      <c r="U62" s="82">
        <v>0</v>
      </c>
      <c r="V62" s="76"/>
      <c r="W62" s="31">
        <v>60</v>
      </c>
      <c r="X62" s="82">
        <v>0</v>
      </c>
      <c r="Y62" s="82">
        <v>0</v>
      </c>
      <c r="Z62" s="82">
        <v>0</v>
      </c>
      <c r="AA62" s="82">
        <v>0</v>
      </c>
      <c r="AB62" s="82">
        <v>0</v>
      </c>
      <c r="AC62" s="76"/>
      <c r="AD62" s="31">
        <v>60</v>
      </c>
      <c r="AE62" s="82">
        <v>0</v>
      </c>
      <c r="AF62" s="82">
        <v>-43</v>
      </c>
      <c r="AG62" s="82">
        <v>0</v>
      </c>
      <c r="AH62" s="82">
        <v>0</v>
      </c>
      <c r="AI62" s="82">
        <v>-43</v>
      </c>
      <c r="AJ62" s="31"/>
      <c r="AK62" s="31">
        <f t="shared" si="10"/>
        <v>10</v>
      </c>
      <c r="AM62" s="83"/>
      <c r="AN62" s="83">
        <f t="shared" si="11"/>
        <v>0</v>
      </c>
      <c r="AO62" s="83">
        <f t="shared" si="11"/>
        <v>0</v>
      </c>
      <c r="AP62" s="83">
        <f t="shared" si="11"/>
        <v>0</v>
      </c>
      <c r="AQ62" s="83">
        <f t="shared" si="11"/>
        <v>0</v>
      </c>
      <c r="AR62" s="83">
        <f t="shared" si="12"/>
        <v>0</v>
      </c>
      <c r="AS62" s="83"/>
      <c r="AT62" s="83"/>
      <c r="AU62" s="83">
        <f t="shared" si="13"/>
        <v>27</v>
      </c>
      <c r="AV62" s="83">
        <f t="shared" si="13"/>
        <v>0</v>
      </c>
      <c r="AW62" s="83">
        <f t="shared" si="13"/>
        <v>0</v>
      </c>
      <c r="AX62" s="83">
        <f t="shared" si="13"/>
        <v>43</v>
      </c>
      <c r="AY62" s="83">
        <f t="shared" si="14"/>
        <v>-70</v>
      </c>
      <c r="AZ62" s="83"/>
      <c r="BA62" s="83"/>
      <c r="BB62" s="83">
        <f t="shared" si="15"/>
        <v>0</v>
      </c>
      <c r="BC62" s="83">
        <f t="shared" si="1"/>
        <v>0</v>
      </c>
      <c r="BD62" s="83">
        <f t="shared" si="1"/>
        <v>0</v>
      </c>
      <c r="BE62" s="83">
        <f t="shared" si="1"/>
        <v>0</v>
      </c>
      <c r="BF62" s="83">
        <f t="shared" si="16"/>
        <v>0</v>
      </c>
      <c r="BG62" s="83"/>
      <c r="BH62" s="83"/>
      <c r="BI62" s="83">
        <f t="shared" si="17"/>
        <v>0</v>
      </c>
      <c r="BJ62" s="83">
        <f t="shared" si="2"/>
        <v>0</v>
      </c>
      <c r="BK62" s="83">
        <f t="shared" si="2"/>
        <v>0</v>
      </c>
      <c r="BL62" s="83">
        <f t="shared" si="2"/>
        <v>0</v>
      </c>
      <c r="BM62" s="83">
        <f t="shared" si="18"/>
        <v>0</v>
      </c>
      <c r="BN62" s="83"/>
      <c r="BO62" s="83"/>
      <c r="BP62" s="83">
        <f t="shared" si="19"/>
        <v>0</v>
      </c>
      <c r="BQ62" s="83">
        <f t="shared" si="3"/>
        <v>0</v>
      </c>
      <c r="BR62" s="83">
        <f t="shared" si="3"/>
        <v>0</v>
      </c>
      <c r="BS62" s="83">
        <f t="shared" si="3"/>
        <v>0</v>
      </c>
      <c r="BT62" s="83">
        <f t="shared" si="20"/>
        <v>0</v>
      </c>
      <c r="BV62" s="80"/>
      <c r="BW62" s="80"/>
      <c r="BX62" s="80">
        <f t="shared" si="21"/>
        <v>0</v>
      </c>
      <c r="BY62" s="80">
        <f t="shared" si="21"/>
        <v>0</v>
      </c>
      <c r="BZ62" s="80">
        <f t="shared" si="21"/>
        <v>0</v>
      </c>
      <c r="CA62" s="80">
        <f t="shared" si="21"/>
        <v>0</v>
      </c>
      <c r="CB62" s="80">
        <f t="shared" si="22"/>
        <v>0</v>
      </c>
      <c r="CC62" s="80"/>
      <c r="CD62" s="80"/>
      <c r="CE62" s="80">
        <f t="shared" si="23"/>
        <v>270</v>
      </c>
      <c r="CF62" s="80">
        <f t="shared" si="5"/>
        <v>0</v>
      </c>
      <c r="CG62" s="80">
        <f t="shared" si="5"/>
        <v>0</v>
      </c>
      <c r="CH62" s="80">
        <f t="shared" si="5"/>
        <v>430</v>
      </c>
      <c r="CI62" s="80">
        <f t="shared" si="24"/>
        <v>700</v>
      </c>
      <c r="CJ62" s="80"/>
      <c r="CK62" s="80"/>
      <c r="CL62" s="80">
        <f t="shared" si="25"/>
        <v>0</v>
      </c>
      <c r="CM62" s="80">
        <f t="shared" si="6"/>
        <v>0</v>
      </c>
      <c r="CN62" s="80">
        <f t="shared" si="6"/>
        <v>0</v>
      </c>
      <c r="CO62" s="80">
        <f t="shared" si="6"/>
        <v>0</v>
      </c>
      <c r="CP62" s="80">
        <f t="shared" si="26"/>
        <v>0</v>
      </c>
      <c r="CQ62" s="80"/>
      <c r="CR62" s="80"/>
      <c r="CS62" s="80">
        <f t="shared" si="27"/>
        <v>0</v>
      </c>
      <c r="CT62" s="80">
        <f t="shared" si="7"/>
        <v>0</v>
      </c>
      <c r="CU62" s="80">
        <f t="shared" si="7"/>
        <v>0</v>
      </c>
      <c r="CV62" s="80">
        <f t="shared" si="7"/>
        <v>0</v>
      </c>
      <c r="CW62" s="80">
        <f t="shared" si="28"/>
        <v>0</v>
      </c>
      <c r="CX62" s="80"/>
      <c r="CY62" s="80"/>
      <c r="CZ62" s="80">
        <f t="shared" si="29"/>
        <v>0</v>
      </c>
      <c r="DA62" s="80">
        <f t="shared" si="8"/>
        <v>0</v>
      </c>
      <c r="DB62" s="80">
        <f t="shared" si="8"/>
        <v>0</v>
      </c>
      <c r="DC62" s="80">
        <f t="shared" si="8"/>
        <v>0</v>
      </c>
      <c r="DD62" s="80">
        <f t="shared" si="30"/>
        <v>0</v>
      </c>
      <c r="DF62" s="81">
        <f t="shared" si="31"/>
        <v>27</v>
      </c>
      <c r="DG62" s="81">
        <f t="shared" si="32"/>
        <v>-70</v>
      </c>
      <c r="DH62" s="81">
        <f t="shared" si="33"/>
        <v>0</v>
      </c>
      <c r="DI62" s="81">
        <f t="shared" si="34"/>
        <v>0</v>
      </c>
      <c r="DJ62" s="81">
        <f t="shared" si="35"/>
        <v>43</v>
      </c>
      <c r="DK62" s="84">
        <f t="shared" si="9"/>
        <v>0</v>
      </c>
    </row>
    <row r="63" spans="1:115" ht="15.75" thickBot="1">
      <c r="A63" s="76"/>
      <c r="B63" s="31">
        <v>61</v>
      </c>
      <c r="C63" s="82">
        <v>-40.673999999999999</v>
      </c>
      <c r="D63" s="82">
        <v>0</v>
      </c>
      <c r="E63" s="82">
        <v>0</v>
      </c>
      <c r="F63" s="82">
        <v>0</v>
      </c>
      <c r="G63" s="82">
        <v>-40.673999999999999</v>
      </c>
      <c r="H63" s="76"/>
      <c r="I63" s="31">
        <v>61</v>
      </c>
      <c r="J63" s="82">
        <v>40.673999999999999</v>
      </c>
      <c r="K63" s="82">
        <v>0</v>
      </c>
      <c r="L63" s="82">
        <v>0</v>
      </c>
      <c r="M63" s="82">
        <v>34.326000000000001</v>
      </c>
      <c r="N63" s="82">
        <v>75</v>
      </c>
      <c r="O63" s="76"/>
      <c r="P63" s="31">
        <v>61</v>
      </c>
      <c r="Q63" s="82">
        <v>0</v>
      </c>
      <c r="R63" s="82">
        <v>0</v>
      </c>
      <c r="S63" s="82">
        <v>0</v>
      </c>
      <c r="T63" s="82">
        <v>0</v>
      </c>
      <c r="U63" s="82">
        <v>0</v>
      </c>
      <c r="V63" s="76"/>
      <c r="W63" s="31">
        <v>61</v>
      </c>
      <c r="X63" s="82">
        <v>0</v>
      </c>
      <c r="Y63" s="82">
        <v>0</v>
      </c>
      <c r="Z63" s="82">
        <v>0</v>
      </c>
      <c r="AA63" s="82">
        <v>0</v>
      </c>
      <c r="AB63" s="82">
        <v>0</v>
      </c>
      <c r="AC63" s="76"/>
      <c r="AD63" s="31">
        <v>61</v>
      </c>
      <c r="AE63" s="82">
        <v>0</v>
      </c>
      <c r="AF63" s="82">
        <v>-34.326000000000001</v>
      </c>
      <c r="AG63" s="82">
        <v>0</v>
      </c>
      <c r="AH63" s="82">
        <v>0</v>
      </c>
      <c r="AI63" s="82">
        <v>-34.326000000000001</v>
      </c>
      <c r="AJ63" s="31"/>
      <c r="AK63" s="31">
        <f t="shared" si="10"/>
        <v>10</v>
      </c>
      <c r="AM63" s="83"/>
      <c r="AN63" s="83">
        <f t="shared" si="11"/>
        <v>0</v>
      </c>
      <c r="AO63" s="83">
        <f t="shared" si="11"/>
        <v>0</v>
      </c>
      <c r="AP63" s="83">
        <f t="shared" si="11"/>
        <v>0</v>
      </c>
      <c r="AQ63" s="83">
        <f t="shared" si="11"/>
        <v>0</v>
      </c>
      <c r="AR63" s="83">
        <f t="shared" si="12"/>
        <v>0</v>
      </c>
      <c r="AS63" s="83"/>
      <c r="AT63" s="83"/>
      <c r="AU63" s="83">
        <f t="shared" si="13"/>
        <v>40.673999999999999</v>
      </c>
      <c r="AV63" s="83">
        <f t="shared" si="13"/>
        <v>0</v>
      </c>
      <c r="AW63" s="83">
        <f t="shared" si="13"/>
        <v>0</v>
      </c>
      <c r="AX63" s="83">
        <f t="shared" si="13"/>
        <v>34.326000000000001</v>
      </c>
      <c r="AY63" s="83">
        <f t="shared" si="14"/>
        <v>-75</v>
      </c>
      <c r="AZ63" s="83"/>
      <c r="BA63" s="83"/>
      <c r="BB63" s="83">
        <f t="shared" si="15"/>
        <v>0</v>
      </c>
      <c r="BC63" s="83">
        <f t="shared" si="1"/>
        <v>0</v>
      </c>
      <c r="BD63" s="83">
        <f t="shared" si="1"/>
        <v>0</v>
      </c>
      <c r="BE63" s="83">
        <f t="shared" si="1"/>
        <v>0</v>
      </c>
      <c r="BF63" s="83">
        <f t="shared" si="16"/>
        <v>0</v>
      </c>
      <c r="BG63" s="83"/>
      <c r="BH63" s="83"/>
      <c r="BI63" s="83">
        <f t="shared" si="17"/>
        <v>0</v>
      </c>
      <c r="BJ63" s="83">
        <f t="shared" si="2"/>
        <v>0</v>
      </c>
      <c r="BK63" s="83">
        <f t="shared" si="2"/>
        <v>0</v>
      </c>
      <c r="BL63" s="83">
        <f t="shared" si="2"/>
        <v>0</v>
      </c>
      <c r="BM63" s="83">
        <f t="shared" si="18"/>
        <v>0</v>
      </c>
      <c r="BN63" s="83"/>
      <c r="BO63" s="83"/>
      <c r="BP63" s="83">
        <f t="shared" si="19"/>
        <v>0</v>
      </c>
      <c r="BQ63" s="83">
        <f t="shared" si="3"/>
        <v>0</v>
      </c>
      <c r="BR63" s="83">
        <f t="shared" si="3"/>
        <v>0</v>
      </c>
      <c r="BS63" s="83">
        <f t="shared" si="3"/>
        <v>0</v>
      </c>
      <c r="BT63" s="83">
        <f t="shared" si="20"/>
        <v>0</v>
      </c>
      <c r="BV63" s="80"/>
      <c r="BW63" s="80"/>
      <c r="BX63" s="80">
        <f t="shared" si="21"/>
        <v>0</v>
      </c>
      <c r="BY63" s="80">
        <f t="shared" si="21"/>
        <v>0</v>
      </c>
      <c r="BZ63" s="80">
        <f t="shared" si="21"/>
        <v>0</v>
      </c>
      <c r="CA63" s="80">
        <f t="shared" si="21"/>
        <v>0</v>
      </c>
      <c r="CB63" s="80">
        <f t="shared" si="22"/>
        <v>0</v>
      </c>
      <c r="CC63" s="80"/>
      <c r="CD63" s="80"/>
      <c r="CE63" s="80">
        <f t="shared" si="23"/>
        <v>406.74</v>
      </c>
      <c r="CF63" s="80">
        <f t="shared" si="5"/>
        <v>0</v>
      </c>
      <c r="CG63" s="80">
        <f t="shared" si="5"/>
        <v>0</v>
      </c>
      <c r="CH63" s="80">
        <f t="shared" si="5"/>
        <v>343.26</v>
      </c>
      <c r="CI63" s="80">
        <f t="shared" si="24"/>
        <v>750</v>
      </c>
      <c r="CJ63" s="80"/>
      <c r="CK63" s="80"/>
      <c r="CL63" s="80">
        <f t="shared" si="25"/>
        <v>0</v>
      </c>
      <c r="CM63" s="80">
        <f t="shared" si="6"/>
        <v>0</v>
      </c>
      <c r="CN63" s="80">
        <f t="shared" si="6"/>
        <v>0</v>
      </c>
      <c r="CO63" s="80">
        <f t="shared" si="6"/>
        <v>0</v>
      </c>
      <c r="CP63" s="80">
        <f t="shared" si="26"/>
        <v>0</v>
      </c>
      <c r="CQ63" s="80"/>
      <c r="CR63" s="80"/>
      <c r="CS63" s="80">
        <f t="shared" si="27"/>
        <v>0</v>
      </c>
      <c r="CT63" s="80">
        <f t="shared" si="7"/>
        <v>0</v>
      </c>
      <c r="CU63" s="80">
        <f t="shared" si="7"/>
        <v>0</v>
      </c>
      <c r="CV63" s="80">
        <f t="shared" si="7"/>
        <v>0</v>
      </c>
      <c r="CW63" s="80">
        <f t="shared" si="28"/>
        <v>0</v>
      </c>
      <c r="CX63" s="80"/>
      <c r="CY63" s="80"/>
      <c r="CZ63" s="80">
        <f t="shared" si="29"/>
        <v>0</v>
      </c>
      <c r="DA63" s="80">
        <f t="shared" si="8"/>
        <v>0</v>
      </c>
      <c r="DB63" s="80">
        <f t="shared" si="8"/>
        <v>0</v>
      </c>
      <c r="DC63" s="80">
        <f t="shared" si="8"/>
        <v>0</v>
      </c>
      <c r="DD63" s="80">
        <f t="shared" si="30"/>
        <v>0</v>
      </c>
      <c r="DF63" s="81">
        <f t="shared" si="31"/>
        <v>40.673999999999999</v>
      </c>
      <c r="DG63" s="81">
        <f t="shared" si="32"/>
        <v>-75</v>
      </c>
      <c r="DH63" s="81">
        <f t="shared" si="33"/>
        <v>0</v>
      </c>
      <c r="DI63" s="81">
        <f t="shared" si="34"/>
        <v>0</v>
      </c>
      <c r="DJ63" s="81">
        <f t="shared" si="35"/>
        <v>34.326000000000001</v>
      </c>
      <c r="DK63" s="84">
        <f t="shared" si="9"/>
        <v>0</v>
      </c>
    </row>
    <row r="64" spans="1:115" ht="15.75" thickBot="1">
      <c r="A64" s="76"/>
      <c r="B64" s="31">
        <v>62</v>
      </c>
      <c r="C64" s="82">
        <v>-24.405000000000001</v>
      </c>
      <c r="D64" s="82">
        <v>0</v>
      </c>
      <c r="E64" s="82">
        <v>0</v>
      </c>
      <c r="F64" s="82">
        <v>0</v>
      </c>
      <c r="G64" s="82">
        <v>-24.405000000000001</v>
      </c>
      <c r="H64" s="76"/>
      <c r="I64" s="31">
        <v>62</v>
      </c>
      <c r="J64" s="82">
        <v>24.405000000000001</v>
      </c>
      <c r="K64" s="82">
        <v>0</v>
      </c>
      <c r="L64" s="82">
        <v>0</v>
      </c>
      <c r="M64" s="82">
        <v>20.594999999999999</v>
      </c>
      <c r="N64" s="82">
        <v>45</v>
      </c>
      <c r="O64" s="76"/>
      <c r="P64" s="31">
        <v>62</v>
      </c>
      <c r="Q64" s="82">
        <v>0</v>
      </c>
      <c r="R64" s="82">
        <v>0</v>
      </c>
      <c r="S64" s="82">
        <v>0</v>
      </c>
      <c r="T64" s="82">
        <v>0</v>
      </c>
      <c r="U64" s="82">
        <v>0</v>
      </c>
      <c r="V64" s="76"/>
      <c r="W64" s="31">
        <v>62</v>
      </c>
      <c r="X64" s="82">
        <v>0</v>
      </c>
      <c r="Y64" s="82">
        <v>0</v>
      </c>
      <c r="Z64" s="82">
        <v>0</v>
      </c>
      <c r="AA64" s="82">
        <v>0</v>
      </c>
      <c r="AB64" s="82">
        <v>0</v>
      </c>
      <c r="AC64" s="76"/>
      <c r="AD64" s="31">
        <v>62</v>
      </c>
      <c r="AE64" s="82">
        <v>0</v>
      </c>
      <c r="AF64" s="82">
        <v>-20.594999999999999</v>
      </c>
      <c r="AG64" s="82">
        <v>0</v>
      </c>
      <c r="AH64" s="82">
        <v>0</v>
      </c>
      <c r="AI64" s="82">
        <v>-20.594999999999999</v>
      </c>
      <c r="AJ64" s="31"/>
      <c r="AK64" s="31">
        <f t="shared" si="10"/>
        <v>10</v>
      </c>
      <c r="AM64" s="83"/>
      <c r="AN64" s="83">
        <f t="shared" si="11"/>
        <v>0</v>
      </c>
      <c r="AO64" s="83">
        <f t="shared" si="11"/>
        <v>0</v>
      </c>
      <c r="AP64" s="83">
        <f t="shared" si="11"/>
        <v>0</v>
      </c>
      <c r="AQ64" s="83">
        <f t="shared" si="11"/>
        <v>0</v>
      </c>
      <c r="AR64" s="83">
        <f t="shared" si="12"/>
        <v>0</v>
      </c>
      <c r="AS64" s="83"/>
      <c r="AT64" s="83"/>
      <c r="AU64" s="83">
        <f t="shared" si="13"/>
        <v>24.405000000000001</v>
      </c>
      <c r="AV64" s="83">
        <f t="shared" si="13"/>
        <v>0</v>
      </c>
      <c r="AW64" s="83">
        <f t="shared" si="13"/>
        <v>0</v>
      </c>
      <c r="AX64" s="83">
        <f t="shared" si="13"/>
        <v>20.594999999999999</v>
      </c>
      <c r="AY64" s="83">
        <f t="shared" si="14"/>
        <v>-45</v>
      </c>
      <c r="AZ64" s="83"/>
      <c r="BA64" s="83"/>
      <c r="BB64" s="83">
        <f t="shared" si="15"/>
        <v>0</v>
      </c>
      <c r="BC64" s="83">
        <f t="shared" si="1"/>
        <v>0</v>
      </c>
      <c r="BD64" s="83">
        <f t="shared" si="1"/>
        <v>0</v>
      </c>
      <c r="BE64" s="83">
        <f t="shared" si="1"/>
        <v>0</v>
      </c>
      <c r="BF64" s="83">
        <f t="shared" si="16"/>
        <v>0</v>
      </c>
      <c r="BG64" s="83"/>
      <c r="BH64" s="83"/>
      <c r="BI64" s="83">
        <f t="shared" si="17"/>
        <v>0</v>
      </c>
      <c r="BJ64" s="83">
        <f t="shared" si="2"/>
        <v>0</v>
      </c>
      <c r="BK64" s="83">
        <f t="shared" si="2"/>
        <v>0</v>
      </c>
      <c r="BL64" s="83">
        <f t="shared" si="2"/>
        <v>0</v>
      </c>
      <c r="BM64" s="83">
        <f t="shared" si="18"/>
        <v>0</v>
      </c>
      <c r="BN64" s="83"/>
      <c r="BO64" s="83"/>
      <c r="BP64" s="83">
        <f t="shared" si="19"/>
        <v>0</v>
      </c>
      <c r="BQ64" s="83">
        <f t="shared" si="3"/>
        <v>0</v>
      </c>
      <c r="BR64" s="83">
        <f t="shared" si="3"/>
        <v>0</v>
      </c>
      <c r="BS64" s="83">
        <f t="shared" si="3"/>
        <v>0</v>
      </c>
      <c r="BT64" s="83">
        <f t="shared" si="20"/>
        <v>0</v>
      </c>
      <c r="BV64" s="80"/>
      <c r="BW64" s="80"/>
      <c r="BX64" s="80">
        <f t="shared" si="21"/>
        <v>0</v>
      </c>
      <c r="BY64" s="80">
        <f t="shared" si="21"/>
        <v>0</v>
      </c>
      <c r="BZ64" s="80">
        <f t="shared" si="21"/>
        <v>0</v>
      </c>
      <c r="CA64" s="80">
        <f t="shared" si="21"/>
        <v>0</v>
      </c>
      <c r="CB64" s="80">
        <f t="shared" si="22"/>
        <v>0</v>
      </c>
      <c r="CC64" s="80"/>
      <c r="CD64" s="80"/>
      <c r="CE64" s="80">
        <f t="shared" si="23"/>
        <v>244.05</v>
      </c>
      <c r="CF64" s="80">
        <f t="shared" si="5"/>
        <v>0</v>
      </c>
      <c r="CG64" s="80">
        <f t="shared" si="5"/>
        <v>0</v>
      </c>
      <c r="CH64" s="80">
        <f t="shared" si="5"/>
        <v>205.95</v>
      </c>
      <c r="CI64" s="80">
        <f t="shared" si="24"/>
        <v>450</v>
      </c>
      <c r="CJ64" s="80"/>
      <c r="CK64" s="80"/>
      <c r="CL64" s="80">
        <f t="shared" si="25"/>
        <v>0</v>
      </c>
      <c r="CM64" s="80">
        <f t="shared" si="6"/>
        <v>0</v>
      </c>
      <c r="CN64" s="80">
        <f t="shared" si="6"/>
        <v>0</v>
      </c>
      <c r="CO64" s="80">
        <f t="shared" si="6"/>
        <v>0</v>
      </c>
      <c r="CP64" s="80">
        <f t="shared" si="26"/>
        <v>0</v>
      </c>
      <c r="CQ64" s="80"/>
      <c r="CR64" s="80"/>
      <c r="CS64" s="80">
        <f t="shared" si="27"/>
        <v>0</v>
      </c>
      <c r="CT64" s="80">
        <f t="shared" si="7"/>
        <v>0</v>
      </c>
      <c r="CU64" s="80">
        <f t="shared" si="7"/>
        <v>0</v>
      </c>
      <c r="CV64" s="80">
        <f t="shared" si="7"/>
        <v>0</v>
      </c>
      <c r="CW64" s="80">
        <f t="shared" si="28"/>
        <v>0</v>
      </c>
      <c r="CX64" s="80"/>
      <c r="CY64" s="80"/>
      <c r="CZ64" s="80">
        <f t="shared" si="29"/>
        <v>0</v>
      </c>
      <c r="DA64" s="80">
        <f t="shared" si="8"/>
        <v>0</v>
      </c>
      <c r="DB64" s="80">
        <f t="shared" si="8"/>
        <v>0</v>
      </c>
      <c r="DC64" s="80">
        <f t="shared" si="8"/>
        <v>0</v>
      </c>
      <c r="DD64" s="80">
        <f t="shared" si="30"/>
        <v>0</v>
      </c>
      <c r="DF64" s="81">
        <f t="shared" si="31"/>
        <v>24.405000000000001</v>
      </c>
      <c r="DG64" s="81">
        <f t="shared" si="32"/>
        <v>-45</v>
      </c>
      <c r="DH64" s="81">
        <f t="shared" si="33"/>
        <v>0</v>
      </c>
      <c r="DI64" s="81">
        <f t="shared" si="34"/>
        <v>0</v>
      </c>
      <c r="DJ64" s="81">
        <f t="shared" si="35"/>
        <v>20.594999999999999</v>
      </c>
      <c r="DK64" s="84">
        <f t="shared" si="9"/>
        <v>0</v>
      </c>
    </row>
    <row r="65" spans="1:115" ht="15.75" thickBot="1">
      <c r="A65" s="76"/>
      <c r="B65" s="31">
        <v>63</v>
      </c>
      <c r="C65" s="82">
        <v>-17.896999999999998</v>
      </c>
      <c r="D65" s="82">
        <v>0</v>
      </c>
      <c r="E65" s="82">
        <v>0</v>
      </c>
      <c r="F65" s="82">
        <v>0</v>
      </c>
      <c r="G65" s="82">
        <v>-17.896999999999998</v>
      </c>
      <c r="H65" s="76"/>
      <c r="I65" s="31">
        <v>63</v>
      </c>
      <c r="J65" s="82">
        <v>17.896999999999998</v>
      </c>
      <c r="K65" s="82">
        <v>0</v>
      </c>
      <c r="L65" s="82">
        <v>0</v>
      </c>
      <c r="M65" s="82">
        <v>15.103</v>
      </c>
      <c r="N65" s="82">
        <v>33</v>
      </c>
      <c r="O65" s="76"/>
      <c r="P65" s="31">
        <v>63</v>
      </c>
      <c r="Q65" s="82">
        <v>0</v>
      </c>
      <c r="R65" s="82">
        <v>0</v>
      </c>
      <c r="S65" s="82">
        <v>0</v>
      </c>
      <c r="T65" s="82">
        <v>0</v>
      </c>
      <c r="U65" s="82">
        <v>0</v>
      </c>
      <c r="V65" s="76"/>
      <c r="W65" s="31">
        <v>63</v>
      </c>
      <c r="X65" s="82">
        <v>0</v>
      </c>
      <c r="Y65" s="82">
        <v>0</v>
      </c>
      <c r="Z65" s="82">
        <v>0</v>
      </c>
      <c r="AA65" s="82">
        <v>0</v>
      </c>
      <c r="AB65" s="82">
        <v>0</v>
      </c>
      <c r="AC65" s="76"/>
      <c r="AD65" s="31">
        <v>63</v>
      </c>
      <c r="AE65" s="82">
        <v>0</v>
      </c>
      <c r="AF65" s="82">
        <v>-15.103</v>
      </c>
      <c r="AG65" s="82">
        <v>0</v>
      </c>
      <c r="AH65" s="82">
        <v>0</v>
      </c>
      <c r="AI65" s="82">
        <v>-15.103</v>
      </c>
      <c r="AJ65" s="31"/>
      <c r="AK65" s="31">
        <f t="shared" si="10"/>
        <v>10</v>
      </c>
      <c r="AM65" s="83"/>
      <c r="AN65" s="83">
        <f t="shared" si="11"/>
        <v>0</v>
      </c>
      <c r="AO65" s="83">
        <f t="shared" si="11"/>
        <v>0</v>
      </c>
      <c r="AP65" s="83">
        <f t="shared" si="11"/>
        <v>0</v>
      </c>
      <c r="AQ65" s="83">
        <f t="shared" si="11"/>
        <v>0</v>
      </c>
      <c r="AR65" s="83">
        <f t="shared" si="12"/>
        <v>0</v>
      </c>
      <c r="AS65" s="83"/>
      <c r="AT65" s="83"/>
      <c r="AU65" s="83">
        <f t="shared" si="13"/>
        <v>17.896999999999998</v>
      </c>
      <c r="AV65" s="83">
        <f t="shared" si="13"/>
        <v>0</v>
      </c>
      <c r="AW65" s="83">
        <f t="shared" si="13"/>
        <v>0</v>
      </c>
      <c r="AX65" s="83">
        <f t="shared" si="13"/>
        <v>15.103</v>
      </c>
      <c r="AY65" s="83">
        <f t="shared" si="14"/>
        <v>-33</v>
      </c>
      <c r="AZ65" s="83"/>
      <c r="BA65" s="83"/>
      <c r="BB65" s="83">
        <f t="shared" si="15"/>
        <v>0</v>
      </c>
      <c r="BC65" s="83">
        <f t="shared" si="1"/>
        <v>0</v>
      </c>
      <c r="BD65" s="83">
        <f t="shared" si="1"/>
        <v>0</v>
      </c>
      <c r="BE65" s="83">
        <f t="shared" si="1"/>
        <v>0</v>
      </c>
      <c r="BF65" s="83">
        <f t="shared" si="16"/>
        <v>0</v>
      </c>
      <c r="BG65" s="83"/>
      <c r="BH65" s="83"/>
      <c r="BI65" s="83">
        <f t="shared" si="17"/>
        <v>0</v>
      </c>
      <c r="BJ65" s="83">
        <f t="shared" si="2"/>
        <v>0</v>
      </c>
      <c r="BK65" s="83">
        <f t="shared" si="2"/>
        <v>0</v>
      </c>
      <c r="BL65" s="83">
        <f t="shared" si="2"/>
        <v>0</v>
      </c>
      <c r="BM65" s="83">
        <f t="shared" si="18"/>
        <v>0</v>
      </c>
      <c r="BN65" s="83"/>
      <c r="BO65" s="83"/>
      <c r="BP65" s="83">
        <f t="shared" si="19"/>
        <v>0</v>
      </c>
      <c r="BQ65" s="83">
        <f t="shared" si="3"/>
        <v>0</v>
      </c>
      <c r="BR65" s="83">
        <f t="shared" si="3"/>
        <v>0</v>
      </c>
      <c r="BS65" s="83">
        <f t="shared" si="3"/>
        <v>0</v>
      </c>
      <c r="BT65" s="83">
        <f t="shared" si="20"/>
        <v>0</v>
      </c>
      <c r="BV65" s="80"/>
      <c r="BW65" s="80"/>
      <c r="BX65" s="80">
        <f t="shared" si="21"/>
        <v>0</v>
      </c>
      <c r="BY65" s="80">
        <f t="shared" si="21"/>
        <v>0</v>
      </c>
      <c r="BZ65" s="80">
        <f t="shared" si="21"/>
        <v>0</v>
      </c>
      <c r="CA65" s="80">
        <f t="shared" si="21"/>
        <v>0</v>
      </c>
      <c r="CB65" s="80">
        <f t="shared" si="22"/>
        <v>0</v>
      </c>
      <c r="CC65" s="80"/>
      <c r="CD65" s="80"/>
      <c r="CE65" s="80">
        <f t="shared" si="23"/>
        <v>178.96999999999997</v>
      </c>
      <c r="CF65" s="80">
        <f t="shared" si="5"/>
        <v>0</v>
      </c>
      <c r="CG65" s="80">
        <f t="shared" si="5"/>
        <v>0</v>
      </c>
      <c r="CH65" s="80">
        <f t="shared" si="5"/>
        <v>151.03</v>
      </c>
      <c r="CI65" s="80">
        <f t="shared" si="24"/>
        <v>330</v>
      </c>
      <c r="CJ65" s="80"/>
      <c r="CK65" s="80"/>
      <c r="CL65" s="80">
        <f t="shared" si="25"/>
        <v>0</v>
      </c>
      <c r="CM65" s="80">
        <f t="shared" si="6"/>
        <v>0</v>
      </c>
      <c r="CN65" s="80">
        <f t="shared" si="6"/>
        <v>0</v>
      </c>
      <c r="CO65" s="80">
        <f t="shared" si="6"/>
        <v>0</v>
      </c>
      <c r="CP65" s="80">
        <f t="shared" si="26"/>
        <v>0</v>
      </c>
      <c r="CQ65" s="80"/>
      <c r="CR65" s="80"/>
      <c r="CS65" s="80">
        <f t="shared" si="27"/>
        <v>0</v>
      </c>
      <c r="CT65" s="80">
        <f t="shared" si="7"/>
        <v>0</v>
      </c>
      <c r="CU65" s="80">
        <f t="shared" si="7"/>
        <v>0</v>
      </c>
      <c r="CV65" s="80">
        <f t="shared" si="7"/>
        <v>0</v>
      </c>
      <c r="CW65" s="80">
        <f t="shared" si="28"/>
        <v>0</v>
      </c>
      <c r="CX65" s="80"/>
      <c r="CY65" s="80"/>
      <c r="CZ65" s="80">
        <f t="shared" si="29"/>
        <v>0</v>
      </c>
      <c r="DA65" s="80">
        <f t="shared" si="8"/>
        <v>0</v>
      </c>
      <c r="DB65" s="80">
        <f t="shared" si="8"/>
        <v>0</v>
      </c>
      <c r="DC65" s="80">
        <f t="shared" si="8"/>
        <v>0</v>
      </c>
      <c r="DD65" s="80">
        <f t="shared" si="30"/>
        <v>0</v>
      </c>
      <c r="DF65" s="81">
        <f t="shared" si="31"/>
        <v>17.896999999999998</v>
      </c>
      <c r="DG65" s="81">
        <f t="shared" si="32"/>
        <v>-33</v>
      </c>
      <c r="DH65" s="81">
        <f t="shared" si="33"/>
        <v>0</v>
      </c>
      <c r="DI65" s="81">
        <f t="shared" si="34"/>
        <v>0</v>
      </c>
      <c r="DJ65" s="81">
        <f t="shared" si="35"/>
        <v>15.103</v>
      </c>
      <c r="DK65" s="84">
        <f t="shared" si="9"/>
        <v>0</v>
      </c>
    </row>
    <row r="66" spans="1:115" ht="15.75" thickBot="1">
      <c r="A66" s="76"/>
      <c r="B66" s="31">
        <v>64</v>
      </c>
      <c r="C66" s="82">
        <v>-15.185</v>
      </c>
      <c r="D66" s="82">
        <v>0</v>
      </c>
      <c r="E66" s="82">
        <v>0</v>
      </c>
      <c r="F66" s="82">
        <v>0</v>
      </c>
      <c r="G66" s="82">
        <v>-15.185</v>
      </c>
      <c r="H66" s="76"/>
      <c r="I66" s="31">
        <v>64</v>
      </c>
      <c r="J66" s="82">
        <v>15.185</v>
      </c>
      <c r="K66" s="82">
        <v>0</v>
      </c>
      <c r="L66" s="82">
        <v>0</v>
      </c>
      <c r="M66" s="82">
        <v>12.815</v>
      </c>
      <c r="N66" s="82">
        <v>28</v>
      </c>
      <c r="O66" s="76"/>
      <c r="P66" s="31">
        <v>64</v>
      </c>
      <c r="Q66" s="82">
        <v>0</v>
      </c>
      <c r="R66" s="82">
        <v>0</v>
      </c>
      <c r="S66" s="82">
        <v>0</v>
      </c>
      <c r="T66" s="82">
        <v>0</v>
      </c>
      <c r="U66" s="82">
        <v>0</v>
      </c>
      <c r="V66" s="76"/>
      <c r="W66" s="31">
        <v>64</v>
      </c>
      <c r="X66" s="82">
        <v>0</v>
      </c>
      <c r="Y66" s="82">
        <v>0</v>
      </c>
      <c r="Z66" s="82">
        <v>0</v>
      </c>
      <c r="AA66" s="82">
        <v>0</v>
      </c>
      <c r="AB66" s="82">
        <v>0</v>
      </c>
      <c r="AC66" s="76"/>
      <c r="AD66" s="31">
        <v>64</v>
      </c>
      <c r="AE66" s="82">
        <v>0</v>
      </c>
      <c r="AF66" s="82">
        <v>-12.815</v>
      </c>
      <c r="AG66" s="82">
        <v>0</v>
      </c>
      <c r="AH66" s="82">
        <v>0</v>
      </c>
      <c r="AI66" s="82">
        <v>-12.815</v>
      </c>
      <c r="AJ66" s="31"/>
      <c r="AK66" s="31">
        <f t="shared" si="10"/>
        <v>10</v>
      </c>
      <c r="AM66" s="83"/>
      <c r="AN66" s="83">
        <f t="shared" si="11"/>
        <v>0</v>
      </c>
      <c r="AO66" s="83">
        <f t="shared" si="11"/>
        <v>0</v>
      </c>
      <c r="AP66" s="83">
        <f t="shared" si="11"/>
        <v>0</v>
      </c>
      <c r="AQ66" s="83">
        <f t="shared" si="11"/>
        <v>0</v>
      </c>
      <c r="AR66" s="83">
        <f t="shared" si="12"/>
        <v>0</v>
      </c>
      <c r="AS66" s="83"/>
      <c r="AT66" s="83"/>
      <c r="AU66" s="83">
        <f t="shared" si="13"/>
        <v>15.185</v>
      </c>
      <c r="AV66" s="83">
        <f t="shared" si="13"/>
        <v>0</v>
      </c>
      <c r="AW66" s="83">
        <f t="shared" si="13"/>
        <v>0</v>
      </c>
      <c r="AX66" s="83">
        <f t="shared" si="13"/>
        <v>12.815</v>
      </c>
      <c r="AY66" s="83">
        <f t="shared" si="14"/>
        <v>-28</v>
      </c>
      <c r="AZ66" s="83"/>
      <c r="BA66" s="83"/>
      <c r="BB66" s="83">
        <f t="shared" si="15"/>
        <v>0</v>
      </c>
      <c r="BC66" s="83">
        <f t="shared" si="1"/>
        <v>0</v>
      </c>
      <c r="BD66" s="83">
        <f t="shared" si="1"/>
        <v>0</v>
      </c>
      <c r="BE66" s="83">
        <f t="shared" si="1"/>
        <v>0</v>
      </c>
      <c r="BF66" s="83">
        <f t="shared" si="16"/>
        <v>0</v>
      </c>
      <c r="BG66" s="83"/>
      <c r="BH66" s="83"/>
      <c r="BI66" s="83">
        <f t="shared" si="17"/>
        <v>0</v>
      </c>
      <c r="BJ66" s="83">
        <f t="shared" si="2"/>
        <v>0</v>
      </c>
      <c r="BK66" s="83">
        <f t="shared" si="2"/>
        <v>0</v>
      </c>
      <c r="BL66" s="83">
        <f t="shared" si="2"/>
        <v>0</v>
      </c>
      <c r="BM66" s="83">
        <f t="shared" si="18"/>
        <v>0</v>
      </c>
      <c r="BN66" s="83"/>
      <c r="BO66" s="83"/>
      <c r="BP66" s="83">
        <f t="shared" si="19"/>
        <v>0</v>
      </c>
      <c r="BQ66" s="83">
        <f t="shared" si="3"/>
        <v>0</v>
      </c>
      <c r="BR66" s="83">
        <f t="shared" si="3"/>
        <v>0</v>
      </c>
      <c r="BS66" s="83">
        <f t="shared" si="3"/>
        <v>0</v>
      </c>
      <c r="BT66" s="83">
        <f t="shared" si="20"/>
        <v>0</v>
      </c>
      <c r="BV66" s="80"/>
      <c r="BW66" s="80"/>
      <c r="BX66" s="80">
        <f t="shared" si="21"/>
        <v>0</v>
      </c>
      <c r="BY66" s="80">
        <f t="shared" si="21"/>
        <v>0</v>
      </c>
      <c r="BZ66" s="80">
        <f t="shared" si="21"/>
        <v>0</v>
      </c>
      <c r="CA66" s="80">
        <f t="shared" si="21"/>
        <v>0</v>
      </c>
      <c r="CB66" s="80">
        <f t="shared" si="22"/>
        <v>0</v>
      </c>
      <c r="CC66" s="80"/>
      <c r="CD66" s="80"/>
      <c r="CE66" s="80">
        <f t="shared" si="23"/>
        <v>151.85</v>
      </c>
      <c r="CF66" s="80">
        <f t="shared" si="5"/>
        <v>0</v>
      </c>
      <c r="CG66" s="80">
        <f t="shared" si="5"/>
        <v>0</v>
      </c>
      <c r="CH66" s="80">
        <f t="shared" si="5"/>
        <v>128.15</v>
      </c>
      <c r="CI66" s="80">
        <f t="shared" si="24"/>
        <v>280</v>
      </c>
      <c r="CJ66" s="80"/>
      <c r="CK66" s="80"/>
      <c r="CL66" s="80">
        <f t="shared" si="25"/>
        <v>0</v>
      </c>
      <c r="CM66" s="80">
        <f t="shared" si="6"/>
        <v>0</v>
      </c>
      <c r="CN66" s="80">
        <f t="shared" si="6"/>
        <v>0</v>
      </c>
      <c r="CO66" s="80">
        <f t="shared" si="6"/>
        <v>0</v>
      </c>
      <c r="CP66" s="80">
        <f t="shared" si="26"/>
        <v>0</v>
      </c>
      <c r="CQ66" s="80"/>
      <c r="CR66" s="80"/>
      <c r="CS66" s="80">
        <f t="shared" si="27"/>
        <v>0</v>
      </c>
      <c r="CT66" s="80">
        <f t="shared" si="7"/>
        <v>0</v>
      </c>
      <c r="CU66" s="80">
        <f t="shared" si="7"/>
        <v>0</v>
      </c>
      <c r="CV66" s="80">
        <f t="shared" si="7"/>
        <v>0</v>
      </c>
      <c r="CW66" s="80">
        <f t="shared" si="28"/>
        <v>0</v>
      </c>
      <c r="CX66" s="80"/>
      <c r="CY66" s="80"/>
      <c r="CZ66" s="80">
        <f t="shared" si="29"/>
        <v>0</v>
      </c>
      <c r="DA66" s="80">
        <f t="shared" si="8"/>
        <v>0</v>
      </c>
      <c r="DB66" s="80">
        <f t="shared" si="8"/>
        <v>0</v>
      </c>
      <c r="DC66" s="80">
        <f t="shared" si="8"/>
        <v>0</v>
      </c>
      <c r="DD66" s="80">
        <f t="shared" si="30"/>
        <v>0</v>
      </c>
      <c r="DF66" s="81">
        <f t="shared" si="31"/>
        <v>15.185</v>
      </c>
      <c r="DG66" s="81">
        <f t="shared" si="32"/>
        <v>-28</v>
      </c>
      <c r="DH66" s="81">
        <f t="shared" si="33"/>
        <v>0</v>
      </c>
      <c r="DI66" s="81">
        <f t="shared" si="34"/>
        <v>0</v>
      </c>
      <c r="DJ66" s="81">
        <f t="shared" si="35"/>
        <v>12.815</v>
      </c>
      <c r="DK66" s="84">
        <f t="shared" si="9"/>
        <v>0</v>
      </c>
    </row>
    <row r="67" spans="1:115" ht="15.75" thickBot="1">
      <c r="A67" s="76"/>
      <c r="B67" s="31">
        <v>65</v>
      </c>
      <c r="C67" s="82">
        <v>-4.3390000000000004</v>
      </c>
      <c r="D67" s="82">
        <v>0</v>
      </c>
      <c r="E67" s="82">
        <v>0</v>
      </c>
      <c r="F67" s="82">
        <v>0</v>
      </c>
      <c r="G67" s="82">
        <v>-4.3390000000000004</v>
      </c>
      <c r="H67" s="76"/>
      <c r="I67" s="31">
        <v>65</v>
      </c>
      <c r="J67" s="82">
        <v>4.3390000000000004</v>
      </c>
      <c r="K67" s="82">
        <v>0</v>
      </c>
      <c r="L67" s="82">
        <v>0</v>
      </c>
      <c r="M67" s="82">
        <v>3.661</v>
      </c>
      <c r="N67" s="82">
        <v>8</v>
      </c>
      <c r="O67" s="76"/>
      <c r="P67" s="31">
        <v>65</v>
      </c>
      <c r="Q67" s="82">
        <v>0</v>
      </c>
      <c r="R67" s="82">
        <v>0</v>
      </c>
      <c r="S67" s="82">
        <v>0</v>
      </c>
      <c r="T67" s="82">
        <v>0</v>
      </c>
      <c r="U67" s="82">
        <v>0</v>
      </c>
      <c r="V67" s="76"/>
      <c r="W67" s="31">
        <v>65</v>
      </c>
      <c r="X67" s="82">
        <v>0</v>
      </c>
      <c r="Y67" s="82">
        <v>0</v>
      </c>
      <c r="Z67" s="82">
        <v>0</v>
      </c>
      <c r="AA67" s="82">
        <v>0</v>
      </c>
      <c r="AB67" s="82">
        <v>0</v>
      </c>
      <c r="AC67" s="76"/>
      <c r="AD67" s="31">
        <v>65</v>
      </c>
      <c r="AE67" s="82">
        <v>0</v>
      </c>
      <c r="AF67" s="82">
        <v>-3.661</v>
      </c>
      <c r="AG67" s="82">
        <v>0</v>
      </c>
      <c r="AH67" s="82">
        <v>0</v>
      </c>
      <c r="AI67" s="82">
        <v>-3.661</v>
      </c>
      <c r="AJ67" s="31"/>
      <c r="AK67" s="31">
        <f t="shared" si="10"/>
        <v>10</v>
      </c>
      <c r="AM67" s="83"/>
      <c r="AN67" s="83">
        <f t="shared" si="11"/>
        <v>0</v>
      </c>
      <c r="AO67" s="83">
        <f t="shared" si="11"/>
        <v>0</v>
      </c>
      <c r="AP67" s="83">
        <f t="shared" si="11"/>
        <v>0</v>
      </c>
      <c r="AQ67" s="83">
        <f t="shared" ref="AQ67:AQ98" si="36">IF(F67&gt;0,F67,0)</f>
        <v>0</v>
      </c>
      <c r="AR67" s="83">
        <f t="shared" si="12"/>
        <v>0</v>
      </c>
      <c r="AS67" s="83"/>
      <c r="AT67" s="83"/>
      <c r="AU67" s="83">
        <f t="shared" si="13"/>
        <v>4.3390000000000004</v>
      </c>
      <c r="AV67" s="83">
        <f t="shared" si="13"/>
        <v>0</v>
      </c>
      <c r="AW67" s="83">
        <f t="shared" si="13"/>
        <v>0</v>
      </c>
      <c r="AX67" s="83">
        <f t="shared" si="13"/>
        <v>3.661</v>
      </c>
      <c r="AY67" s="83">
        <f t="shared" si="14"/>
        <v>-8</v>
      </c>
      <c r="AZ67" s="83"/>
      <c r="BA67" s="83"/>
      <c r="BB67" s="83">
        <f t="shared" si="15"/>
        <v>0</v>
      </c>
      <c r="BC67" s="83">
        <f t="shared" si="15"/>
        <v>0</v>
      </c>
      <c r="BD67" s="83">
        <f t="shared" si="15"/>
        <v>0</v>
      </c>
      <c r="BE67" s="83">
        <f t="shared" si="15"/>
        <v>0</v>
      </c>
      <c r="BF67" s="83">
        <f t="shared" si="16"/>
        <v>0</v>
      </c>
      <c r="BG67" s="83"/>
      <c r="BH67" s="83"/>
      <c r="BI67" s="83">
        <f t="shared" si="17"/>
        <v>0</v>
      </c>
      <c r="BJ67" s="83">
        <f t="shared" si="17"/>
        <v>0</v>
      </c>
      <c r="BK67" s="83">
        <f t="shared" si="17"/>
        <v>0</v>
      </c>
      <c r="BL67" s="83">
        <f t="shared" si="17"/>
        <v>0</v>
      </c>
      <c r="BM67" s="83">
        <f t="shared" si="18"/>
        <v>0</v>
      </c>
      <c r="BN67" s="83"/>
      <c r="BO67" s="83"/>
      <c r="BP67" s="83">
        <f t="shared" si="19"/>
        <v>0</v>
      </c>
      <c r="BQ67" s="83">
        <f t="shared" si="19"/>
        <v>0</v>
      </c>
      <c r="BR67" s="83">
        <f t="shared" si="19"/>
        <v>0</v>
      </c>
      <c r="BS67" s="83">
        <f t="shared" si="19"/>
        <v>0</v>
      </c>
      <c r="BT67" s="83">
        <f t="shared" si="20"/>
        <v>0</v>
      </c>
      <c r="BV67" s="80"/>
      <c r="BW67" s="80"/>
      <c r="BX67" s="80">
        <f t="shared" si="21"/>
        <v>0</v>
      </c>
      <c r="BY67" s="80">
        <f t="shared" si="21"/>
        <v>0</v>
      </c>
      <c r="BZ67" s="80">
        <f t="shared" si="21"/>
        <v>0</v>
      </c>
      <c r="CA67" s="80">
        <f t="shared" si="21"/>
        <v>0</v>
      </c>
      <c r="CB67" s="80">
        <f t="shared" si="22"/>
        <v>0</v>
      </c>
      <c r="CC67" s="80"/>
      <c r="CD67" s="80"/>
      <c r="CE67" s="80">
        <f t="shared" si="23"/>
        <v>43.39</v>
      </c>
      <c r="CF67" s="80">
        <f t="shared" si="23"/>
        <v>0</v>
      </c>
      <c r="CG67" s="80">
        <f t="shared" si="23"/>
        <v>0</v>
      </c>
      <c r="CH67" s="80">
        <f t="shared" si="23"/>
        <v>36.61</v>
      </c>
      <c r="CI67" s="80">
        <f t="shared" si="24"/>
        <v>80</v>
      </c>
      <c r="CJ67" s="80"/>
      <c r="CK67" s="80"/>
      <c r="CL67" s="80">
        <f t="shared" si="25"/>
        <v>0</v>
      </c>
      <c r="CM67" s="80">
        <f t="shared" si="25"/>
        <v>0</v>
      </c>
      <c r="CN67" s="80">
        <f t="shared" si="25"/>
        <v>0</v>
      </c>
      <c r="CO67" s="80">
        <f t="shared" si="25"/>
        <v>0</v>
      </c>
      <c r="CP67" s="80">
        <f t="shared" si="26"/>
        <v>0</v>
      </c>
      <c r="CQ67" s="80"/>
      <c r="CR67" s="80"/>
      <c r="CS67" s="80">
        <f t="shared" si="27"/>
        <v>0</v>
      </c>
      <c r="CT67" s="80">
        <f t="shared" si="27"/>
        <v>0</v>
      </c>
      <c r="CU67" s="80">
        <f t="shared" si="27"/>
        <v>0</v>
      </c>
      <c r="CV67" s="80">
        <f t="shared" si="27"/>
        <v>0</v>
      </c>
      <c r="CW67" s="80">
        <f t="shared" si="28"/>
        <v>0</v>
      </c>
      <c r="CX67" s="80"/>
      <c r="CY67" s="80"/>
      <c r="CZ67" s="80">
        <f t="shared" si="29"/>
        <v>0</v>
      </c>
      <c r="DA67" s="80">
        <f t="shared" si="29"/>
        <v>0</v>
      </c>
      <c r="DB67" s="80">
        <f t="shared" si="29"/>
        <v>0</v>
      </c>
      <c r="DC67" s="80">
        <f t="shared" si="29"/>
        <v>0</v>
      </c>
      <c r="DD67" s="80">
        <f t="shared" si="30"/>
        <v>0</v>
      </c>
      <c r="DF67" s="81">
        <f t="shared" si="31"/>
        <v>4.3390000000000004</v>
      </c>
      <c r="DG67" s="81">
        <f t="shared" si="32"/>
        <v>-8</v>
      </c>
      <c r="DH67" s="81">
        <f t="shared" si="33"/>
        <v>0</v>
      </c>
      <c r="DI67" s="81">
        <f t="shared" si="34"/>
        <v>0</v>
      </c>
      <c r="DJ67" s="81">
        <f t="shared" si="35"/>
        <v>3.661</v>
      </c>
      <c r="DK67" s="84">
        <f t="shared" ref="DK67:DK98" si="37">SUM(DF67:DJ67)</f>
        <v>0</v>
      </c>
    </row>
    <row r="68" spans="1:115" ht="15.75" thickBot="1">
      <c r="A68" s="76"/>
      <c r="B68" s="31">
        <v>66</v>
      </c>
      <c r="C68" s="82">
        <v>0</v>
      </c>
      <c r="D68" s="82">
        <v>0</v>
      </c>
      <c r="E68" s="82">
        <v>0</v>
      </c>
      <c r="F68" s="82">
        <v>0</v>
      </c>
      <c r="G68" s="82">
        <v>0</v>
      </c>
      <c r="H68" s="76"/>
      <c r="I68" s="31">
        <v>66</v>
      </c>
      <c r="J68" s="82">
        <v>0</v>
      </c>
      <c r="K68" s="82">
        <v>0</v>
      </c>
      <c r="L68" s="82">
        <v>0</v>
      </c>
      <c r="M68" s="82">
        <v>0</v>
      </c>
      <c r="N68" s="82">
        <v>0</v>
      </c>
      <c r="O68" s="76"/>
      <c r="P68" s="31">
        <v>66</v>
      </c>
      <c r="Q68" s="82">
        <v>0</v>
      </c>
      <c r="R68" s="82">
        <v>0</v>
      </c>
      <c r="S68" s="82">
        <v>0</v>
      </c>
      <c r="T68" s="82">
        <v>0</v>
      </c>
      <c r="U68" s="82">
        <v>0</v>
      </c>
      <c r="V68" s="76"/>
      <c r="W68" s="31">
        <v>66</v>
      </c>
      <c r="X68" s="82">
        <v>0</v>
      </c>
      <c r="Y68" s="82">
        <v>0</v>
      </c>
      <c r="Z68" s="82">
        <v>0</v>
      </c>
      <c r="AA68" s="82">
        <v>0</v>
      </c>
      <c r="AB68" s="82">
        <v>0</v>
      </c>
      <c r="AC68" s="76"/>
      <c r="AD68" s="31">
        <v>66</v>
      </c>
      <c r="AE68" s="82">
        <v>0</v>
      </c>
      <c r="AF68" s="82">
        <v>0</v>
      </c>
      <c r="AG68" s="82">
        <v>0</v>
      </c>
      <c r="AH68" s="82">
        <v>0</v>
      </c>
      <c r="AI68" s="82">
        <v>0</v>
      </c>
      <c r="AJ68" s="31"/>
      <c r="AK68" s="31">
        <f t="shared" ref="AK68:AK98" si="38">AJ68+10</f>
        <v>10</v>
      </c>
      <c r="AM68" s="83"/>
      <c r="AN68" s="83">
        <f t="shared" ref="AN68:AP98" si="39">IF(C68&gt;0,C68,0)</f>
        <v>0</v>
      </c>
      <c r="AO68" s="83">
        <f t="shared" si="39"/>
        <v>0</v>
      </c>
      <c r="AP68" s="83">
        <f t="shared" si="39"/>
        <v>0</v>
      </c>
      <c r="AQ68" s="83">
        <f t="shared" si="36"/>
        <v>0</v>
      </c>
      <c r="AR68" s="83">
        <f t="shared" ref="AR68:AR98" si="40">-SUM(AN68:AQ68)</f>
        <v>0</v>
      </c>
      <c r="AS68" s="83"/>
      <c r="AT68" s="83"/>
      <c r="AU68" s="83">
        <f t="shared" ref="AU68:AX98" si="41">IF(J68&gt;0,J68,0)</f>
        <v>0</v>
      </c>
      <c r="AV68" s="83">
        <f t="shared" si="41"/>
        <v>0</v>
      </c>
      <c r="AW68" s="83">
        <f t="shared" si="41"/>
        <v>0</v>
      </c>
      <c r="AX68" s="83">
        <f t="shared" si="41"/>
        <v>0</v>
      </c>
      <c r="AY68" s="83">
        <f t="shared" ref="AY68:AY98" si="42">-SUM(AU68:AX68)</f>
        <v>0</v>
      </c>
      <c r="AZ68" s="83"/>
      <c r="BA68" s="83"/>
      <c r="BB68" s="83">
        <f t="shared" ref="BB68:BE98" si="43">IF(Q68&gt;0,Q68,0)</f>
        <v>0</v>
      </c>
      <c r="BC68" s="83">
        <f t="shared" si="43"/>
        <v>0</v>
      </c>
      <c r="BD68" s="83">
        <f t="shared" si="43"/>
        <v>0</v>
      </c>
      <c r="BE68" s="83">
        <f t="shared" si="43"/>
        <v>0</v>
      </c>
      <c r="BF68" s="83">
        <f t="shared" ref="BF68:BF98" si="44">-SUM(BB68:BE68)</f>
        <v>0</v>
      </c>
      <c r="BG68" s="83"/>
      <c r="BH68" s="83"/>
      <c r="BI68" s="83">
        <f t="shared" ref="BI68:BL98" si="45">IF(X68&gt;0,X68,0)</f>
        <v>0</v>
      </c>
      <c r="BJ68" s="83">
        <f t="shared" si="45"/>
        <v>0</v>
      </c>
      <c r="BK68" s="83">
        <f t="shared" si="45"/>
        <v>0</v>
      </c>
      <c r="BL68" s="83">
        <f t="shared" si="45"/>
        <v>0</v>
      </c>
      <c r="BM68" s="83">
        <f t="shared" ref="BM68:BM98" si="46">-SUM(BI68:BL68)</f>
        <v>0</v>
      </c>
      <c r="BN68" s="83"/>
      <c r="BO68" s="83"/>
      <c r="BP68" s="83">
        <f t="shared" ref="BP68:BS98" si="47">IF(AE68&gt;0,AE68,0)</f>
        <v>0</v>
      </c>
      <c r="BQ68" s="83">
        <f t="shared" si="47"/>
        <v>0</v>
      </c>
      <c r="BR68" s="83">
        <f t="shared" si="47"/>
        <v>0</v>
      </c>
      <c r="BS68" s="83">
        <f t="shared" si="47"/>
        <v>0</v>
      </c>
      <c r="BT68" s="83">
        <f t="shared" ref="BT68:BT98" si="48">-SUM(BP68:BS68)</f>
        <v>0</v>
      </c>
      <c r="BV68" s="80"/>
      <c r="BW68" s="80"/>
      <c r="BX68" s="80">
        <f t="shared" ref="BX68:CA98" si="49">$AK68*AN68</f>
        <v>0</v>
      </c>
      <c r="BY68" s="80">
        <f t="shared" si="49"/>
        <v>0</v>
      </c>
      <c r="BZ68" s="80">
        <f t="shared" si="49"/>
        <v>0</v>
      </c>
      <c r="CA68" s="80">
        <f t="shared" si="49"/>
        <v>0</v>
      </c>
      <c r="CB68" s="80">
        <f t="shared" ref="CB68:CB98" si="50">SUM(BX68:CA68)</f>
        <v>0</v>
      </c>
      <c r="CC68" s="80"/>
      <c r="CD68" s="80"/>
      <c r="CE68" s="80">
        <f t="shared" ref="CE68:CH98" si="51">$AK68*AU68</f>
        <v>0</v>
      </c>
      <c r="CF68" s="80">
        <f t="shared" si="51"/>
        <v>0</v>
      </c>
      <c r="CG68" s="80">
        <f t="shared" si="51"/>
        <v>0</v>
      </c>
      <c r="CH68" s="80">
        <f t="shared" si="51"/>
        <v>0</v>
      </c>
      <c r="CI68" s="80">
        <f t="shared" ref="CI68:CI98" si="52">SUM(CE68:CH68)</f>
        <v>0</v>
      </c>
      <c r="CJ68" s="80"/>
      <c r="CK68" s="80"/>
      <c r="CL68" s="80">
        <f t="shared" ref="CL68:CO98" si="53">$AK68*BB68</f>
        <v>0</v>
      </c>
      <c r="CM68" s="80">
        <f t="shared" si="53"/>
        <v>0</v>
      </c>
      <c r="CN68" s="80">
        <f t="shared" si="53"/>
        <v>0</v>
      </c>
      <c r="CO68" s="80">
        <f t="shared" si="53"/>
        <v>0</v>
      </c>
      <c r="CP68" s="80">
        <f t="shared" ref="CP68:CP98" si="54">SUM(CL68:CO68)</f>
        <v>0</v>
      </c>
      <c r="CQ68" s="80"/>
      <c r="CR68" s="80"/>
      <c r="CS68" s="80">
        <f t="shared" ref="CS68:CV98" si="55">$AK68*BI68</f>
        <v>0</v>
      </c>
      <c r="CT68" s="80">
        <f t="shared" si="55"/>
        <v>0</v>
      </c>
      <c r="CU68" s="80">
        <f t="shared" si="55"/>
        <v>0</v>
      </c>
      <c r="CV68" s="80">
        <f t="shared" si="55"/>
        <v>0</v>
      </c>
      <c r="CW68" s="80">
        <f t="shared" ref="CW68:CW98" si="56">SUM(CS68:CV68)</f>
        <v>0</v>
      </c>
      <c r="CX68" s="80"/>
      <c r="CY68" s="80"/>
      <c r="CZ68" s="80">
        <f t="shared" ref="CZ68:DC98" si="57">$AK68*BP68</f>
        <v>0</v>
      </c>
      <c r="DA68" s="80">
        <f t="shared" si="57"/>
        <v>0</v>
      </c>
      <c r="DB68" s="80">
        <f t="shared" si="57"/>
        <v>0</v>
      </c>
      <c r="DC68" s="80">
        <f t="shared" si="57"/>
        <v>0</v>
      </c>
      <c r="DD68" s="80">
        <f t="shared" ref="DD68:DD98" si="58">SUM(CZ68:DC68)</f>
        <v>0</v>
      </c>
      <c r="DF68" s="81">
        <f t="shared" ref="DF68:DF99" si="59">AR68+AU68+BB68+BI68+BP68</f>
        <v>0</v>
      </c>
      <c r="DG68" s="81">
        <f t="shared" ref="DG68:DG99" si="60">AY68+AN68+BC68+BJ68+BQ68</f>
        <v>0</v>
      </c>
      <c r="DH68" s="81">
        <f t="shared" ref="DH68:DH99" si="61">BF68+AO68+AV68+BK68+BR68</f>
        <v>0</v>
      </c>
      <c r="DI68" s="81">
        <f t="shared" ref="DI68:DI99" si="62">BM68+BS68+BD68+AW68+AP68</f>
        <v>0</v>
      </c>
      <c r="DJ68" s="81">
        <f t="shared" ref="DJ68:DJ99" si="63">BT68+BL68+BE68+AX68+AQ68</f>
        <v>0</v>
      </c>
      <c r="DK68" s="84">
        <f t="shared" si="37"/>
        <v>0</v>
      </c>
    </row>
    <row r="69" spans="1:115" ht="15.75" thickBot="1">
      <c r="A69" s="76"/>
      <c r="B69" s="31">
        <v>67</v>
      </c>
      <c r="C69" s="82">
        <v>0</v>
      </c>
      <c r="D69" s="82">
        <v>0</v>
      </c>
      <c r="E69" s="82">
        <v>0</v>
      </c>
      <c r="F69" s="82">
        <v>0</v>
      </c>
      <c r="G69" s="82">
        <v>0</v>
      </c>
      <c r="H69" s="76"/>
      <c r="I69" s="31">
        <v>67</v>
      </c>
      <c r="J69" s="82">
        <v>0</v>
      </c>
      <c r="K69" s="82">
        <v>0</v>
      </c>
      <c r="L69" s="82">
        <v>0</v>
      </c>
      <c r="M69" s="82">
        <v>0</v>
      </c>
      <c r="N69" s="82">
        <v>0</v>
      </c>
      <c r="O69" s="76"/>
      <c r="P69" s="31">
        <v>67</v>
      </c>
      <c r="Q69" s="82">
        <v>0</v>
      </c>
      <c r="R69" s="82">
        <v>0</v>
      </c>
      <c r="S69" s="82">
        <v>0</v>
      </c>
      <c r="T69" s="82">
        <v>0</v>
      </c>
      <c r="U69" s="82">
        <v>0</v>
      </c>
      <c r="V69" s="76"/>
      <c r="W69" s="31">
        <v>67</v>
      </c>
      <c r="X69" s="82">
        <v>0</v>
      </c>
      <c r="Y69" s="82">
        <v>0</v>
      </c>
      <c r="Z69" s="82">
        <v>0</v>
      </c>
      <c r="AA69" s="82">
        <v>0</v>
      </c>
      <c r="AB69" s="82">
        <v>0</v>
      </c>
      <c r="AC69" s="76"/>
      <c r="AD69" s="31">
        <v>67</v>
      </c>
      <c r="AE69" s="82">
        <v>0</v>
      </c>
      <c r="AF69" s="82">
        <v>0</v>
      </c>
      <c r="AG69" s="82">
        <v>0</v>
      </c>
      <c r="AH69" s="82">
        <v>0</v>
      </c>
      <c r="AI69" s="82">
        <v>0</v>
      </c>
      <c r="AJ69" s="31"/>
      <c r="AK69" s="31">
        <f t="shared" si="38"/>
        <v>10</v>
      </c>
      <c r="AM69" s="83"/>
      <c r="AN69" s="83">
        <f t="shared" si="39"/>
        <v>0</v>
      </c>
      <c r="AO69" s="83">
        <f t="shared" si="39"/>
        <v>0</v>
      </c>
      <c r="AP69" s="83">
        <f t="shared" si="39"/>
        <v>0</v>
      </c>
      <c r="AQ69" s="83">
        <f t="shared" si="36"/>
        <v>0</v>
      </c>
      <c r="AR69" s="83">
        <f t="shared" si="40"/>
        <v>0</v>
      </c>
      <c r="AS69" s="83"/>
      <c r="AT69" s="83"/>
      <c r="AU69" s="83">
        <f t="shared" si="41"/>
        <v>0</v>
      </c>
      <c r="AV69" s="83">
        <f t="shared" si="41"/>
        <v>0</v>
      </c>
      <c r="AW69" s="83">
        <f t="shared" si="41"/>
        <v>0</v>
      </c>
      <c r="AX69" s="83">
        <f t="shared" si="41"/>
        <v>0</v>
      </c>
      <c r="AY69" s="83">
        <f t="shared" si="42"/>
        <v>0</v>
      </c>
      <c r="AZ69" s="83"/>
      <c r="BA69" s="83"/>
      <c r="BB69" s="83">
        <f t="shared" si="43"/>
        <v>0</v>
      </c>
      <c r="BC69" s="83">
        <f t="shared" si="43"/>
        <v>0</v>
      </c>
      <c r="BD69" s="83">
        <f t="shared" si="43"/>
        <v>0</v>
      </c>
      <c r="BE69" s="83">
        <f t="shared" si="43"/>
        <v>0</v>
      </c>
      <c r="BF69" s="83">
        <f t="shared" si="44"/>
        <v>0</v>
      </c>
      <c r="BG69" s="83"/>
      <c r="BH69" s="83"/>
      <c r="BI69" s="83">
        <f t="shared" si="45"/>
        <v>0</v>
      </c>
      <c r="BJ69" s="83">
        <f t="shared" si="45"/>
        <v>0</v>
      </c>
      <c r="BK69" s="83">
        <f t="shared" si="45"/>
        <v>0</v>
      </c>
      <c r="BL69" s="83">
        <f t="shared" si="45"/>
        <v>0</v>
      </c>
      <c r="BM69" s="83">
        <f t="shared" si="46"/>
        <v>0</v>
      </c>
      <c r="BN69" s="83"/>
      <c r="BO69" s="83"/>
      <c r="BP69" s="83">
        <f t="shared" si="47"/>
        <v>0</v>
      </c>
      <c r="BQ69" s="83">
        <f t="shared" si="47"/>
        <v>0</v>
      </c>
      <c r="BR69" s="83">
        <f t="shared" si="47"/>
        <v>0</v>
      </c>
      <c r="BS69" s="83">
        <f t="shared" si="47"/>
        <v>0</v>
      </c>
      <c r="BT69" s="83">
        <f t="shared" si="48"/>
        <v>0</v>
      </c>
      <c r="BV69" s="80"/>
      <c r="BW69" s="80"/>
      <c r="BX69" s="80">
        <f t="shared" si="49"/>
        <v>0</v>
      </c>
      <c r="BY69" s="80">
        <f t="shared" si="49"/>
        <v>0</v>
      </c>
      <c r="BZ69" s="80">
        <f t="shared" si="49"/>
        <v>0</v>
      </c>
      <c r="CA69" s="80">
        <f t="shared" si="49"/>
        <v>0</v>
      </c>
      <c r="CB69" s="80">
        <f t="shared" si="50"/>
        <v>0</v>
      </c>
      <c r="CC69" s="80"/>
      <c r="CD69" s="80"/>
      <c r="CE69" s="80">
        <f t="shared" si="51"/>
        <v>0</v>
      </c>
      <c r="CF69" s="80">
        <f t="shared" si="51"/>
        <v>0</v>
      </c>
      <c r="CG69" s="80">
        <f t="shared" si="51"/>
        <v>0</v>
      </c>
      <c r="CH69" s="80">
        <f t="shared" si="51"/>
        <v>0</v>
      </c>
      <c r="CI69" s="80">
        <f t="shared" si="52"/>
        <v>0</v>
      </c>
      <c r="CJ69" s="80"/>
      <c r="CK69" s="80"/>
      <c r="CL69" s="80">
        <f t="shared" si="53"/>
        <v>0</v>
      </c>
      <c r="CM69" s="80">
        <f t="shared" si="53"/>
        <v>0</v>
      </c>
      <c r="CN69" s="80">
        <f t="shared" si="53"/>
        <v>0</v>
      </c>
      <c r="CO69" s="80">
        <f t="shared" si="53"/>
        <v>0</v>
      </c>
      <c r="CP69" s="80">
        <f t="shared" si="54"/>
        <v>0</v>
      </c>
      <c r="CQ69" s="80"/>
      <c r="CR69" s="80"/>
      <c r="CS69" s="80">
        <f t="shared" si="55"/>
        <v>0</v>
      </c>
      <c r="CT69" s="80">
        <f t="shared" si="55"/>
        <v>0</v>
      </c>
      <c r="CU69" s="80">
        <f t="shared" si="55"/>
        <v>0</v>
      </c>
      <c r="CV69" s="80">
        <f t="shared" si="55"/>
        <v>0</v>
      </c>
      <c r="CW69" s="80">
        <f t="shared" si="56"/>
        <v>0</v>
      </c>
      <c r="CX69" s="80"/>
      <c r="CY69" s="80"/>
      <c r="CZ69" s="80">
        <f t="shared" si="57"/>
        <v>0</v>
      </c>
      <c r="DA69" s="80">
        <f t="shared" si="57"/>
        <v>0</v>
      </c>
      <c r="DB69" s="80">
        <f t="shared" si="57"/>
        <v>0</v>
      </c>
      <c r="DC69" s="80">
        <f t="shared" si="57"/>
        <v>0</v>
      </c>
      <c r="DD69" s="80">
        <f t="shared" si="58"/>
        <v>0</v>
      </c>
      <c r="DF69" s="81">
        <f t="shared" si="59"/>
        <v>0</v>
      </c>
      <c r="DG69" s="81">
        <f t="shared" si="60"/>
        <v>0</v>
      </c>
      <c r="DH69" s="81">
        <f t="shared" si="61"/>
        <v>0</v>
      </c>
      <c r="DI69" s="81">
        <f t="shared" si="62"/>
        <v>0</v>
      </c>
      <c r="DJ69" s="81">
        <f t="shared" si="63"/>
        <v>0</v>
      </c>
      <c r="DK69" s="84">
        <f t="shared" si="37"/>
        <v>0</v>
      </c>
    </row>
    <row r="70" spans="1:115" ht="15.75" thickBot="1">
      <c r="A70" s="76"/>
      <c r="B70" s="31">
        <v>68</v>
      </c>
      <c r="C70" s="82">
        <v>0</v>
      </c>
      <c r="D70" s="82">
        <v>0</v>
      </c>
      <c r="E70" s="82">
        <v>0</v>
      </c>
      <c r="F70" s="82">
        <v>0</v>
      </c>
      <c r="G70" s="82">
        <v>0</v>
      </c>
      <c r="H70" s="76"/>
      <c r="I70" s="31">
        <v>68</v>
      </c>
      <c r="J70" s="82">
        <v>0</v>
      </c>
      <c r="K70" s="82">
        <v>0</v>
      </c>
      <c r="L70" s="82">
        <v>0</v>
      </c>
      <c r="M70" s="82">
        <v>0</v>
      </c>
      <c r="N70" s="82">
        <v>0</v>
      </c>
      <c r="O70" s="76"/>
      <c r="P70" s="31">
        <v>68</v>
      </c>
      <c r="Q70" s="82">
        <v>0</v>
      </c>
      <c r="R70" s="82">
        <v>0</v>
      </c>
      <c r="S70" s="82">
        <v>0</v>
      </c>
      <c r="T70" s="82">
        <v>0</v>
      </c>
      <c r="U70" s="82">
        <v>0</v>
      </c>
      <c r="V70" s="76"/>
      <c r="W70" s="31">
        <v>68</v>
      </c>
      <c r="X70" s="82">
        <v>0</v>
      </c>
      <c r="Y70" s="82">
        <v>0</v>
      </c>
      <c r="Z70" s="82">
        <v>0</v>
      </c>
      <c r="AA70" s="82">
        <v>0</v>
      </c>
      <c r="AB70" s="82">
        <v>0</v>
      </c>
      <c r="AC70" s="76"/>
      <c r="AD70" s="31">
        <v>68</v>
      </c>
      <c r="AE70" s="82">
        <v>0</v>
      </c>
      <c r="AF70" s="82">
        <v>0</v>
      </c>
      <c r="AG70" s="82">
        <v>0</v>
      </c>
      <c r="AH70" s="82">
        <v>0</v>
      </c>
      <c r="AI70" s="82">
        <v>0</v>
      </c>
      <c r="AJ70" s="31"/>
      <c r="AK70" s="31">
        <f t="shared" si="38"/>
        <v>10</v>
      </c>
      <c r="AM70" s="83"/>
      <c r="AN70" s="83">
        <f t="shared" si="39"/>
        <v>0</v>
      </c>
      <c r="AO70" s="83">
        <f t="shared" si="39"/>
        <v>0</v>
      </c>
      <c r="AP70" s="83">
        <f t="shared" si="39"/>
        <v>0</v>
      </c>
      <c r="AQ70" s="83">
        <f t="shared" si="36"/>
        <v>0</v>
      </c>
      <c r="AR70" s="83">
        <f t="shared" si="40"/>
        <v>0</v>
      </c>
      <c r="AS70" s="83"/>
      <c r="AT70" s="83"/>
      <c r="AU70" s="83">
        <f t="shared" si="41"/>
        <v>0</v>
      </c>
      <c r="AV70" s="83">
        <f t="shared" si="41"/>
        <v>0</v>
      </c>
      <c r="AW70" s="83">
        <f t="shared" si="41"/>
        <v>0</v>
      </c>
      <c r="AX70" s="83">
        <f t="shared" si="41"/>
        <v>0</v>
      </c>
      <c r="AY70" s="83">
        <f t="shared" si="42"/>
        <v>0</v>
      </c>
      <c r="AZ70" s="83"/>
      <c r="BA70" s="83"/>
      <c r="BB70" s="83">
        <f t="shared" si="43"/>
        <v>0</v>
      </c>
      <c r="BC70" s="83">
        <f t="shared" si="43"/>
        <v>0</v>
      </c>
      <c r="BD70" s="83">
        <f t="shared" si="43"/>
        <v>0</v>
      </c>
      <c r="BE70" s="83">
        <f t="shared" si="43"/>
        <v>0</v>
      </c>
      <c r="BF70" s="83">
        <f t="shared" si="44"/>
        <v>0</v>
      </c>
      <c r="BG70" s="83"/>
      <c r="BH70" s="83"/>
      <c r="BI70" s="83">
        <f t="shared" si="45"/>
        <v>0</v>
      </c>
      <c r="BJ70" s="83">
        <f t="shared" si="45"/>
        <v>0</v>
      </c>
      <c r="BK70" s="83">
        <f t="shared" si="45"/>
        <v>0</v>
      </c>
      <c r="BL70" s="83">
        <f t="shared" si="45"/>
        <v>0</v>
      </c>
      <c r="BM70" s="83">
        <f t="shared" si="46"/>
        <v>0</v>
      </c>
      <c r="BN70" s="83"/>
      <c r="BO70" s="83"/>
      <c r="BP70" s="83">
        <f t="shared" si="47"/>
        <v>0</v>
      </c>
      <c r="BQ70" s="83">
        <f t="shared" si="47"/>
        <v>0</v>
      </c>
      <c r="BR70" s="83">
        <f t="shared" si="47"/>
        <v>0</v>
      </c>
      <c r="BS70" s="83">
        <f t="shared" si="47"/>
        <v>0</v>
      </c>
      <c r="BT70" s="83">
        <f t="shared" si="48"/>
        <v>0</v>
      </c>
      <c r="BV70" s="80"/>
      <c r="BW70" s="80"/>
      <c r="BX70" s="80">
        <f t="shared" si="49"/>
        <v>0</v>
      </c>
      <c r="BY70" s="80">
        <f t="shared" si="49"/>
        <v>0</v>
      </c>
      <c r="BZ70" s="80">
        <f t="shared" si="49"/>
        <v>0</v>
      </c>
      <c r="CA70" s="80">
        <f t="shared" si="49"/>
        <v>0</v>
      </c>
      <c r="CB70" s="80">
        <f t="shared" si="50"/>
        <v>0</v>
      </c>
      <c r="CC70" s="80"/>
      <c r="CD70" s="80"/>
      <c r="CE70" s="80">
        <f t="shared" si="51"/>
        <v>0</v>
      </c>
      <c r="CF70" s="80">
        <f t="shared" si="51"/>
        <v>0</v>
      </c>
      <c r="CG70" s="80">
        <f t="shared" si="51"/>
        <v>0</v>
      </c>
      <c r="CH70" s="80">
        <f t="shared" si="51"/>
        <v>0</v>
      </c>
      <c r="CI70" s="80">
        <f t="shared" si="52"/>
        <v>0</v>
      </c>
      <c r="CJ70" s="80"/>
      <c r="CK70" s="80"/>
      <c r="CL70" s="80">
        <f t="shared" si="53"/>
        <v>0</v>
      </c>
      <c r="CM70" s="80">
        <f t="shared" si="53"/>
        <v>0</v>
      </c>
      <c r="CN70" s="80">
        <f t="shared" si="53"/>
        <v>0</v>
      </c>
      <c r="CO70" s="80">
        <f t="shared" si="53"/>
        <v>0</v>
      </c>
      <c r="CP70" s="80">
        <f t="shared" si="54"/>
        <v>0</v>
      </c>
      <c r="CQ70" s="80"/>
      <c r="CR70" s="80"/>
      <c r="CS70" s="80">
        <f t="shared" si="55"/>
        <v>0</v>
      </c>
      <c r="CT70" s="80">
        <f t="shared" si="55"/>
        <v>0</v>
      </c>
      <c r="CU70" s="80">
        <f t="shared" si="55"/>
        <v>0</v>
      </c>
      <c r="CV70" s="80">
        <f t="shared" si="55"/>
        <v>0</v>
      </c>
      <c r="CW70" s="80">
        <f t="shared" si="56"/>
        <v>0</v>
      </c>
      <c r="CX70" s="80"/>
      <c r="CY70" s="80"/>
      <c r="CZ70" s="80">
        <f t="shared" si="57"/>
        <v>0</v>
      </c>
      <c r="DA70" s="80">
        <f t="shared" si="57"/>
        <v>0</v>
      </c>
      <c r="DB70" s="80">
        <f t="shared" si="57"/>
        <v>0</v>
      </c>
      <c r="DC70" s="80">
        <f t="shared" si="57"/>
        <v>0</v>
      </c>
      <c r="DD70" s="80">
        <f t="shared" si="58"/>
        <v>0</v>
      </c>
      <c r="DF70" s="81">
        <f t="shared" si="59"/>
        <v>0</v>
      </c>
      <c r="DG70" s="81">
        <f t="shared" si="60"/>
        <v>0</v>
      </c>
      <c r="DH70" s="81">
        <f t="shared" si="61"/>
        <v>0</v>
      </c>
      <c r="DI70" s="81">
        <f t="shared" si="62"/>
        <v>0</v>
      </c>
      <c r="DJ70" s="81">
        <f t="shared" si="63"/>
        <v>0</v>
      </c>
      <c r="DK70" s="84">
        <f t="shared" si="37"/>
        <v>0</v>
      </c>
    </row>
    <row r="71" spans="1:115" ht="15.75" thickBot="1">
      <c r="A71" s="76"/>
      <c r="B71" s="31">
        <v>69</v>
      </c>
      <c r="C71" s="82">
        <v>0</v>
      </c>
      <c r="D71" s="82">
        <v>0</v>
      </c>
      <c r="E71" s="82">
        <v>0</v>
      </c>
      <c r="F71" s="82">
        <v>0</v>
      </c>
      <c r="G71" s="82">
        <v>0</v>
      </c>
      <c r="H71" s="76"/>
      <c r="I71" s="31">
        <v>69</v>
      </c>
      <c r="J71" s="82">
        <v>0</v>
      </c>
      <c r="K71" s="82">
        <v>0</v>
      </c>
      <c r="L71" s="82">
        <v>0</v>
      </c>
      <c r="M71" s="82">
        <v>0</v>
      </c>
      <c r="N71" s="82">
        <v>0</v>
      </c>
      <c r="O71" s="76"/>
      <c r="P71" s="31">
        <v>69</v>
      </c>
      <c r="Q71" s="82">
        <v>0</v>
      </c>
      <c r="R71" s="82">
        <v>0</v>
      </c>
      <c r="S71" s="82">
        <v>0</v>
      </c>
      <c r="T71" s="82">
        <v>0</v>
      </c>
      <c r="U71" s="82">
        <v>0</v>
      </c>
      <c r="V71" s="76"/>
      <c r="W71" s="31">
        <v>69</v>
      </c>
      <c r="X71" s="82">
        <v>0</v>
      </c>
      <c r="Y71" s="82">
        <v>0</v>
      </c>
      <c r="Z71" s="82">
        <v>0</v>
      </c>
      <c r="AA71" s="82">
        <v>0</v>
      </c>
      <c r="AB71" s="82">
        <v>0</v>
      </c>
      <c r="AC71" s="76"/>
      <c r="AD71" s="31">
        <v>69</v>
      </c>
      <c r="AE71" s="82">
        <v>0</v>
      </c>
      <c r="AF71" s="82">
        <v>0</v>
      </c>
      <c r="AG71" s="82">
        <v>0</v>
      </c>
      <c r="AH71" s="82">
        <v>0</v>
      </c>
      <c r="AI71" s="82">
        <v>0</v>
      </c>
      <c r="AJ71" s="31"/>
      <c r="AK71" s="31">
        <f t="shared" si="38"/>
        <v>10</v>
      </c>
      <c r="AM71" s="83"/>
      <c r="AN71" s="83">
        <f t="shared" si="39"/>
        <v>0</v>
      </c>
      <c r="AO71" s="83">
        <f t="shared" si="39"/>
        <v>0</v>
      </c>
      <c r="AP71" s="83">
        <f t="shared" si="39"/>
        <v>0</v>
      </c>
      <c r="AQ71" s="83">
        <f t="shared" si="36"/>
        <v>0</v>
      </c>
      <c r="AR71" s="83">
        <f t="shared" si="40"/>
        <v>0</v>
      </c>
      <c r="AS71" s="83"/>
      <c r="AT71" s="83"/>
      <c r="AU71" s="83">
        <f t="shared" si="41"/>
        <v>0</v>
      </c>
      <c r="AV71" s="83">
        <f t="shared" si="41"/>
        <v>0</v>
      </c>
      <c r="AW71" s="83">
        <f t="shared" si="41"/>
        <v>0</v>
      </c>
      <c r="AX71" s="83">
        <f t="shared" si="41"/>
        <v>0</v>
      </c>
      <c r="AY71" s="83">
        <f t="shared" si="42"/>
        <v>0</v>
      </c>
      <c r="AZ71" s="83"/>
      <c r="BA71" s="83"/>
      <c r="BB71" s="83">
        <f t="shared" si="43"/>
        <v>0</v>
      </c>
      <c r="BC71" s="83">
        <f t="shared" si="43"/>
        <v>0</v>
      </c>
      <c r="BD71" s="83">
        <f t="shared" si="43"/>
        <v>0</v>
      </c>
      <c r="BE71" s="83">
        <f t="shared" si="43"/>
        <v>0</v>
      </c>
      <c r="BF71" s="83">
        <f t="shared" si="44"/>
        <v>0</v>
      </c>
      <c r="BG71" s="83"/>
      <c r="BH71" s="83"/>
      <c r="BI71" s="83">
        <f t="shared" si="45"/>
        <v>0</v>
      </c>
      <c r="BJ71" s="83">
        <f t="shared" si="45"/>
        <v>0</v>
      </c>
      <c r="BK71" s="83">
        <f t="shared" si="45"/>
        <v>0</v>
      </c>
      <c r="BL71" s="83">
        <f t="shared" si="45"/>
        <v>0</v>
      </c>
      <c r="BM71" s="83">
        <f t="shared" si="46"/>
        <v>0</v>
      </c>
      <c r="BN71" s="83"/>
      <c r="BO71" s="83"/>
      <c r="BP71" s="83">
        <f t="shared" si="47"/>
        <v>0</v>
      </c>
      <c r="BQ71" s="83">
        <f t="shared" si="47"/>
        <v>0</v>
      </c>
      <c r="BR71" s="83">
        <f t="shared" si="47"/>
        <v>0</v>
      </c>
      <c r="BS71" s="83">
        <f t="shared" si="47"/>
        <v>0</v>
      </c>
      <c r="BT71" s="83">
        <f t="shared" si="48"/>
        <v>0</v>
      </c>
      <c r="BV71" s="80"/>
      <c r="BW71" s="80"/>
      <c r="BX71" s="80">
        <f t="shared" si="49"/>
        <v>0</v>
      </c>
      <c r="BY71" s="80">
        <f t="shared" si="49"/>
        <v>0</v>
      </c>
      <c r="BZ71" s="80">
        <f t="shared" si="49"/>
        <v>0</v>
      </c>
      <c r="CA71" s="80">
        <f t="shared" si="49"/>
        <v>0</v>
      </c>
      <c r="CB71" s="80">
        <f t="shared" si="50"/>
        <v>0</v>
      </c>
      <c r="CC71" s="80"/>
      <c r="CD71" s="80"/>
      <c r="CE71" s="80">
        <f t="shared" si="51"/>
        <v>0</v>
      </c>
      <c r="CF71" s="80">
        <f t="shared" si="51"/>
        <v>0</v>
      </c>
      <c r="CG71" s="80">
        <f t="shared" si="51"/>
        <v>0</v>
      </c>
      <c r="CH71" s="80">
        <f t="shared" si="51"/>
        <v>0</v>
      </c>
      <c r="CI71" s="80">
        <f t="shared" si="52"/>
        <v>0</v>
      </c>
      <c r="CJ71" s="80"/>
      <c r="CK71" s="80"/>
      <c r="CL71" s="80">
        <f t="shared" si="53"/>
        <v>0</v>
      </c>
      <c r="CM71" s="80">
        <f t="shared" si="53"/>
        <v>0</v>
      </c>
      <c r="CN71" s="80">
        <f t="shared" si="53"/>
        <v>0</v>
      </c>
      <c r="CO71" s="80">
        <f t="shared" si="53"/>
        <v>0</v>
      </c>
      <c r="CP71" s="80">
        <f t="shared" si="54"/>
        <v>0</v>
      </c>
      <c r="CQ71" s="80"/>
      <c r="CR71" s="80"/>
      <c r="CS71" s="80">
        <f t="shared" si="55"/>
        <v>0</v>
      </c>
      <c r="CT71" s="80">
        <f t="shared" si="55"/>
        <v>0</v>
      </c>
      <c r="CU71" s="80">
        <f t="shared" si="55"/>
        <v>0</v>
      </c>
      <c r="CV71" s="80">
        <f t="shared" si="55"/>
        <v>0</v>
      </c>
      <c r="CW71" s="80">
        <f t="shared" si="56"/>
        <v>0</v>
      </c>
      <c r="CX71" s="80"/>
      <c r="CY71" s="80"/>
      <c r="CZ71" s="80">
        <f t="shared" si="57"/>
        <v>0</v>
      </c>
      <c r="DA71" s="80">
        <f t="shared" si="57"/>
        <v>0</v>
      </c>
      <c r="DB71" s="80">
        <f t="shared" si="57"/>
        <v>0</v>
      </c>
      <c r="DC71" s="80">
        <f t="shared" si="57"/>
        <v>0</v>
      </c>
      <c r="DD71" s="80">
        <f t="shared" si="58"/>
        <v>0</v>
      </c>
      <c r="DF71" s="81">
        <f t="shared" si="59"/>
        <v>0</v>
      </c>
      <c r="DG71" s="81">
        <f t="shared" si="60"/>
        <v>0</v>
      </c>
      <c r="DH71" s="81">
        <f t="shared" si="61"/>
        <v>0</v>
      </c>
      <c r="DI71" s="81">
        <f t="shared" si="62"/>
        <v>0</v>
      </c>
      <c r="DJ71" s="81">
        <f t="shared" si="63"/>
        <v>0</v>
      </c>
      <c r="DK71" s="84">
        <f t="shared" si="37"/>
        <v>0</v>
      </c>
    </row>
    <row r="72" spans="1:115" ht="15.75" thickBot="1">
      <c r="A72" s="76"/>
      <c r="B72" s="31">
        <v>70</v>
      </c>
      <c r="C72" s="82">
        <v>0</v>
      </c>
      <c r="D72" s="82">
        <v>0</v>
      </c>
      <c r="E72" s="82">
        <v>0</v>
      </c>
      <c r="F72" s="82">
        <v>0</v>
      </c>
      <c r="G72" s="82">
        <v>0</v>
      </c>
      <c r="H72" s="76"/>
      <c r="I72" s="31">
        <v>70</v>
      </c>
      <c r="J72" s="82">
        <v>0</v>
      </c>
      <c r="K72" s="82">
        <v>0</v>
      </c>
      <c r="L72" s="82">
        <v>0</v>
      </c>
      <c r="M72" s="82">
        <v>0</v>
      </c>
      <c r="N72" s="82">
        <v>0</v>
      </c>
      <c r="O72" s="76"/>
      <c r="P72" s="31">
        <v>70</v>
      </c>
      <c r="Q72" s="82">
        <v>0</v>
      </c>
      <c r="R72" s="82">
        <v>0</v>
      </c>
      <c r="S72" s="82">
        <v>0</v>
      </c>
      <c r="T72" s="82">
        <v>0</v>
      </c>
      <c r="U72" s="82">
        <v>0</v>
      </c>
      <c r="V72" s="76"/>
      <c r="W72" s="31">
        <v>70</v>
      </c>
      <c r="X72" s="82">
        <v>0</v>
      </c>
      <c r="Y72" s="82">
        <v>0</v>
      </c>
      <c r="Z72" s="82">
        <v>0</v>
      </c>
      <c r="AA72" s="82">
        <v>0</v>
      </c>
      <c r="AB72" s="82">
        <v>0</v>
      </c>
      <c r="AC72" s="76"/>
      <c r="AD72" s="31">
        <v>70</v>
      </c>
      <c r="AE72" s="82">
        <v>0</v>
      </c>
      <c r="AF72" s="82">
        <v>0</v>
      </c>
      <c r="AG72" s="82">
        <v>0</v>
      </c>
      <c r="AH72" s="82">
        <v>0</v>
      </c>
      <c r="AI72" s="82">
        <v>0</v>
      </c>
      <c r="AJ72" s="31"/>
      <c r="AK72" s="31">
        <f t="shared" si="38"/>
        <v>10</v>
      </c>
      <c r="AM72" s="83"/>
      <c r="AN72" s="83">
        <f t="shared" si="39"/>
        <v>0</v>
      </c>
      <c r="AO72" s="83">
        <f t="shared" si="39"/>
        <v>0</v>
      </c>
      <c r="AP72" s="83">
        <f t="shared" si="39"/>
        <v>0</v>
      </c>
      <c r="AQ72" s="83">
        <f t="shared" si="36"/>
        <v>0</v>
      </c>
      <c r="AR72" s="83">
        <f t="shared" si="40"/>
        <v>0</v>
      </c>
      <c r="AS72" s="83"/>
      <c r="AT72" s="83"/>
      <c r="AU72" s="83">
        <f t="shared" si="41"/>
        <v>0</v>
      </c>
      <c r="AV72" s="83">
        <f t="shared" si="41"/>
        <v>0</v>
      </c>
      <c r="AW72" s="83">
        <f t="shared" si="41"/>
        <v>0</v>
      </c>
      <c r="AX72" s="83">
        <f t="shared" si="41"/>
        <v>0</v>
      </c>
      <c r="AY72" s="83">
        <f t="shared" si="42"/>
        <v>0</v>
      </c>
      <c r="AZ72" s="83"/>
      <c r="BA72" s="83"/>
      <c r="BB72" s="83">
        <f t="shared" si="43"/>
        <v>0</v>
      </c>
      <c r="BC72" s="83">
        <f t="shared" si="43"/>
        <v>0</v>
      </c>
      <c r="BD72" s="83">
        <f t="shared" si="43"/>
        <v>0</v>
      </c>
      <c r="BE72" s="83">
        <f t="shared" si="43"/>
        <v>0</v>
      </c>
      <c r="BF72" s="83">
        <f t="shared" si="44"/>
        <v>0</v>
      </c>
      <c r="BG72" s="83"/>
      <c r="BH72" s="83"/>
      <c r="BI72" s="83">
        <f t="shared" si="45"/>
        <v>0</v>
      </c>
      <c r="BJ72" s="83">
        <f t="shared" si="45"/>
        <v>0</v>
      </c>
      <c r="BK72" s="83">
        <f t="shared" si="45"/>
        <v>0</v>
      </c>
      <c r="BL72" s="83">
        <f t="shared" si="45"/>
        <v>0</v>
      </c>
      <c r="BM72" s="83">
        <f t="shared" si="46"/>
        <v>0</v>
      </c>
      <c r="BN72" s="83"/>
      <c r="BO72" s="83"/>
      <c r="BP72" s="83">
        <f t="shared" si="47"/>
        <v>0</v>
      </c>
      <c r="BQ72" s="83">
        <f t="shared" si="47"/>
        <v>0</v>
      </c>
      <c r="BR72" s="83">
        <f t="shared" si="47"/>
        <v>0</v>
      </c>
      <c r="BS72" s="83">
        <f t="shared" si="47"/>
        <v>0</v>
      </c>
      <c r="BT72" s="83">
        <f t="shared" si="48"/>
        <v>0</v>
      </c>
      <c r="BV72" s="80"/>
      <c r="BW72" s="80"/>
      <c r="BX72" s="80">
        <f t="shared" si="49"/>
        <v>0</v>
      </c>
      <c r="BY72" s="80">
        <f t="shared" si="49"/>
        <v>0</v>
      </c>
      <c r="BZ72" s="80">
        <f t="shared" si="49"/>
        <v>0</v>
      </c>
      <c r="CA72" s="80">
        <f t="shared" si="49"/>
        <v>0</v>
      </c>
      <c r="CB72" s="80">
        <f t="shared" si="50"/>
        <v>0</v>
      </c>
      <c r="CC72" s="80"/>
      <c r="CD72" s="80"/>
      <c r="CE72" s="80">
        <f t="shared" si="51"/>
        <v>0</v>
      </c>
      <c r="CF72" s="80">
        <f t="shared" si="51"/>
        <v>0</v>
      </c>
      <c r="CG72" s="80">
        <f t="shared" si="51"/>
        <v>0</v>
      </c>
      <c r="CH72" s="80">
        <f t="shared" si="51"/>
        <v>0</v>
      </c>
      <c r="CI72" s="80">
        <f t="shared" si="52"/>
        <v>0</v>
      </c>
      <c r="CJ72" s="80"/>
      <c r="CK72" s="80"/>
      <c r="CL72" s="80">
        <f t="shared" si="53"/>
        <v>0</v>
      </c>
      <c r="CM72" s="80">
        <f t="shared" si="53"/>
        <v>0</v>
      </c>
      <c r="CN72" s="80">
        <f t="shared" si="53"/>
        <v>0</v>
      </c>
      <c r="CO72" s="80">
        <f t="shared" si="53"/>
        <v>0</v>
      </c>
      <c r="CP72" s="80">
        <f t="shared" si="54"/>
        <v>0</v>
      </c>
      <c r="CQ72" s="80"/>
      <c r="CR72" s="80"/>
      <c r="CS72" s="80">
        <f t="shared" si="55"/>
        <v>0</v>
      </c>
      <c r="CT72" s="80">
        <f t="shared" si="55"/>
        <v>0</v>
      </c>
      <c r="CU72" s="80">
        <f t="shared" si="55"/>
        <v>0</v>
      </c>
      <c r="CV72" s="80">
        <f t="shared" si="55"/>
        <v>0</v>
      </c>
      <c r="CW72" s="80">
        <f t="shared" si="56"/>
        <v>0</v>
      </c>
      <c r="CX72" s="80"/>
      <c r="CY72" s="80"/>
      <c r="CZ72" s="80">
        <f t="shared" si="57"/>
        <v>0</v>
      </c>
      <c r="DA72" s="80">
        <f t="shared" si="57"/>
        <v>0</v>
      </c>
      <c r="DB72" s="80">
        <f t="shared" si="57"/>
        <v>0</v>
      </c>
      <c r="DC72" s="80">
        <f t="shared" si="57"/>
        <v>0</v>
      </c>
      <c r="DD72" s="80">
        <f t="shared" si="58"/>
        <v>0</v>
      </c>
      <c r="DF72" s="81">
        <f t="shared" si="59"/>
        <v>0</v>
      </c>
      <c r="DG72" s="81">
        <f t="shared" si="60"/>
        <v>0</v>
      </c>
      <c r="DH72" s="81">
        <f t="shared" si="61"/>
        <v>0</v>
      </c>
      <c r="DI72" s="81">
        <f t="shared" si="62"/>
        <v>0</v>
      </c>
      <c r="DJ72" s="81">
        <f t="shared" si="63"/>
        <v>0</v>
      </c>
      <c r="DK72" s="84">
        <f t="shared" si="37"/>
        <v>0</v>
      </c>
    </row>
    <row r="73" spans="1:115" ht="15.75" thickBot="1">
      <c r="A73" s="76"/>
      <c r="B73" s="31">
        <v>71</v>
      </c>
      <c r="C73" s="82">
        <v>0</v>
      </c>
      <c r="D73" s="82">
        <v>0</v>
      </c>
      <c r="E73" s="82">
        <v>0</v>
      </c>
      <c r="F73" s="82">
        <v>0</v>
      </c>
      <c r="G73" s="82">
        <v>0</v>
      </c>
      <c r="H73" s="76"/>
      <c r="I73" s="31">
        <v>71</v>
      </c>
      <c r="J73" s="82">
        <v>0</v>
      </c>
      <c r="K73" s="82">
        <v>0</v>
      </c>
      <c r="L73" s="82">
        <v>0</v>
      </c>
      <c r="M73" s="82">
        <v>0</v>
      </c>
      <c r="N73" s="82">
        <v>0</v>
      </c>
      <c r="O73" s="76"/>
      <c r="P73" s="31">
        <v>71</v>
      </c>
      <c r="Q73" s="82">
        <v>0</v>
      </c>
      <c r="R73" s="82">
        <v>0</v>
      </c>
      <c r="S73" s="82">
        <v>0</v>
      </c>
      <c r="T73" s="82">
        <v>0</v>
      </c>
      <c r="U73" s="82">
        <v>0</v>
      </c>
      <c r="V73" s="76"/>
      <c r="W73" s="31">
        <v>71</v>
      </c>
      <c r="X73" s="82">
        <v>0</v>
      </c>
      <c r="Y73" s="82">
        <v>0</v>
      </c>
      <c r="Z73" s="82">
        <v>0</v>
      </c>
      <c r="AA73" s="82">
        <v>0</v>
      </c>
      <c r="AB73" s="82">
        <v>0</v>
      </c>
      <c r="AC73" s="76"/>
      <c r="AD73" s="31">
        <v>71</v>
      </c>
      <c r="AE73" s="82">
        <v>0</v>
      </c>
      <c r="AF73" s="82">
        <v>0</v>
      </c>
      <c r="AG73" s="82">
        <v>0</v>
      </c>
      <c r="AH73" s="82">
        <v>0</v>
      </c>
      <c r="AI73" s="82">
        <v>0</v>
      </c>
      <c r="AJ73" s="31"/>
      <c r="AK73" s="31">
        <f t="shared" si="38"/>
        <v>10</v>
      </c>
      <c r="AM73" s="83"/>
      <c r="AN73" s="83">
        <f t="shared" si="39"/>
        <v>0</v>
      </c>
      <c r="AO73" s="83">
        <f t="shared" si="39"/>
        <v>0</v>
      </c>
      <c r="AP73" s="83">
        <f t="shared" si="39"/>
        <v>0</v>
      </c>
      <c r="AQ73" s="83">
        <f t="shared" si="36"/>
        <v>0</v>
      </c>
      <c r="AR73" s="83">
        <f t="shared" si="40"/>
        <v>0</v>
      </c>
      <c r="AS73" s="83"/>
      <c r="AT73" s="83"/>
      <c r="AU73" s="83">
        <f t="shared" si="41"/>
        <v>0</v>
      </c>
      <c r="AV73" s="83">
        <f t="shared" si="41"/>
        <v>0</v>
      </c>
      <c r="AW73" s="83">
        <f t="shared" si="41"/>
        <v>0</v>
      </c>
      <c r="AX73" s="83">
        <f t="shared" si="41"/>
        <v>0</v>
      </c>
      <c r="AY73" s="83">
        <f t="shared" si="42"/>
        <v>0</v>
      </c>
      <c r="AZ73" s="83"/>
      <c r="BA73" s="83"/>
      <c r="BB73" s="83">
        <f t="shared" si="43"/>
        <v>0</v>
      </c>
      <c r="BC73" s="83">
        <f t="shared" si="43"/>
        <v>0</v>
      </c>
      <c r="BD73" s="83">
        <f t="shared" si="43"/>
        <v>0</v>
      </c>
      <c r="BE73" s="83">
        <f t="shared" si="43"/>
        <v>0</v>
      </c>
      <c r="BF73" s="83">
        <f t="shared" si="44"/>
        <v>0</v>
      </c>
      <c r="BG73" s="83"/>
      <c r="BH73" s="83"/>
      <c r="BI73" s="83">
        <f t="shared" si="45"/>
        <v>0</v>
      </c>
      <c r="BJ73" s="83">
        <f t="shared" si="45"/>
        <v>0</v>
      </c>
      <c r="BK73" s="83">
        <f t="shared" si="45"/>
        <v>0</v>
      </c>
      <c r="BL73" s="83">
        <f t="shared" si="45"/>
        <v>0</v>
      </c>
      <c r="BM73" s="83">
        <f t="shared" si="46"/>
        <v>0</v>
      </c>
      <c r="BN73" s="83"/>
      <c r="BO73" s="83"/>
      <c r="BP73" s="83">
        <f t="shared" si="47"/>
        <v>0</v>
      </c>
      <c r="BQ73" s="83">
        <f t="shared" si="47"/>
        <v>0</v>
      </c>
      <c r="BR73" s="83">
        <f t="shared" si="47"/>
        <v>0</v>
      </c>
      <c r="BS73" s="83">
        <f t="shared" si="47"/>
        <v>0</v>
      </c>
      <c r="BT73" s="83">
        <f t="shared" si="48"/>
        <v>0</v>
      </c>
      <c r="BV73" s="80"/>
      <c r="BW73" s="80"/>
      <c r="BX73" s="80">
        <f t="shared" si="49"/>
        <v>0</v>
      </c>
      <c r="BY73" s="80">
        <f t="shared" si="49"/>
        <v>0</v>
      </c>
      <c r="BZ73" s="80">
        <f t="shared" si="49"/>
        <v>0</v>
      </c>
      <c r="CA73" s="80">
        <f t="shared" si="49"/>
        <v>0</v>
      </c>
      <c r="CB73" s="80">
        <f t="shared" si="50"/>
        <v>0</v>
      </c>
      <c r="CC73" s="80"/>
      <c r="CD73" s="80"/>
      <c r="CE73" s="80">
        <f t="shared" si="51"/>
        <v>0</v>
      </c>
      <c r="CF73" s="80">
        <f t="shared" si="51"/>
        <v>0</v>
      </c>
      <c r="CG73" s="80">
        <f t="shared" si="51"/>
        <v>0</v>
      </c>
      <c r="CH73" s="80">
        <f t="shared" si="51"/>
        <v>0</v>
      </c>
      <c r="CI73" s="80">
        <f t="shared" si="52"/>
        <v>0</v>
      </c>
      <c r="CJ73" s="80"/>
      <c r="CK73" s="80"/>
      <c r="CL73" s="80">
        <f t="shared" si="53"/>
        <v>0</v>
      </c>
      <c r="CM73" s="80">
        <f t="shared" si="53"/>
        <v>0</v>
      </c>
      <c r="CN73" s="80">
        <f t="shared" si="53"/>
        <v>0</v>
      </c>
      <c r="CO73" s="80">
        <f t="shared" si="53"/>
        <v>0</v>
      </c>
      <c r="CP73" s="80">
        <f t="shared" si="54"/>
        <v>0</v>
      </c>
      <c r="CQ73" s="80"/>
      <c r="CR73" s="80"/>
      <c r="CS73" s="80">
        <f t="shared" si="55"/>
        <v>0</v>
      </c>
      <c r="CT73" s="80">
        <f t="shared" si="55"/>
        <v>0</v>
      </c>
      <c r="CU73" s="80">
        <f t="shared" si="55"/>
        <v>0</v>
      </c>
      <c r="CV73" s="80">
        <f t="shared" si="55"/>
        <v>0</v>
      </c>
      <c r="CW73" s="80">
        <f t="shared" si="56"/>
        <v>0</v>
      </c>
      <c r="CX73" s="80"/>
      <c r="CY73" s="80"/>
      <c r="CZ73" s="80">
        <f t="shared" si="57"/>
        <v>0</v>
      </c>
      <c r="DA73" s="80">
        <f t="shared" si="57"/>
        <v>0</v>
      </c>
      <c r="DB73" s="80">
        <f t="shared" si="57"/>
        <v>0</v>
      </c>
      <c r="DC73" s="80">
        <f t="shared" si="57"/>
        <v>0</v>
      </c>
      <c r="DD73" s="80">
        <f t="shared" si="58"/>
        <v>0</v>
      </c>
      <c r="DF73" s="81">
        <f t="shared" si="59"/>
        <v>0</v>
      </c>
      <c r="DG73" s="81">
        <f t="shared" si="60"/>
        <v>0</v>
      </c>
      <c r="DH73" s="81">
        <f t="shared" si="61"/>
        <v>0</v>
      </c>
      <c r="DI73" s="81">
        <f t="shared" si="62"/>
        <v>0</v>
      </c>
      <c r="DJ73" s="81">
        <f t="shared" si="63"/>
        <v>0</v>
      </c>
      <c r="DK73" s="84">
        <f t="shared" si="37"/>
        <v>0</v>
      </c>
    </row>
    <row r="74" spans="1:115" ht="15.75" thickBot="1">
      <c r="A74" s="76"/>
      <c r="B74" s="31">
        <v>72</v>
      </c>
      <c r="C74" s="82">
        <v>0</v>
      </c>
      <c r="D74" s="82">
        <v>0</v>
      </c>
      <c r="E74" s="82">
        <v>0</v>
      </c>
      <c r="F74" s="82">
        <v>0</v>
      </c>
      <c r="G74" s="82">
        <v>0</v>
      </c>
      <c r="H74" s="76"/>
      <c r="I74" s="31">
        <v>72</v>
      </c>
      <c r="J74" s="82">
        <v>0</v>
      </c>
      <c r="K74" s="82">
        <v>0</v>
      </c>
      <c r="L74" s="82">
        <v>0</v>
      </c>
      <c r="M74" s="82">
        <v>0</v>
      </c>
      <c r="N74" s="82">
        <v>0</v>
      </c>
      <c r="O74" s="76"/>
      <c r="P74" s="31">
        <v>72</v>
      </c>
      <c r="Q74" s="82">
        <v>0</v>
      </c>
      <c r="R74" s="82">
        <v>0</v>
      </c>
      <c r="S74" s="82">
        <v>0</v>
      </c>
      <c r="T74" s="82">
        <v>0</v>
      </c>
      <c r="U74" s="82">
        <v>0</v>
      </c>
      <c r="V74" s="76"/>
      <c r="W74" s="31">
        <v>72</v>
      </c>
      <c r="X74" s="82">
        <v>0</v>
      </c>
      <c r="Y74" s="82">
        <v>0</v>
      </c>
      <c r="Z74" s="82">
        <v>0</v>
      </c>
      <c r="AA74" s="82">
        <v>0</v>
      </c>
      <c r="AB74" s="82">
        <v>0</v>
      </c>
      <c r="AC74" s="76"/>
      <c r="AD74" s="31">
        <v>72</v>
      </c>
      <c r="AE74" s="82">
        <v>0</v>
      </c>
      <c r="AF74" s="82">
        <v>0</v>
      </c>
      <c r="AG74" s="82">
        <v>0</v>
      </c>
      <c r="AH74" s="82">
        <v>0</v>
      </c>
      <c r="AI74" s="82">
        <v>0</v>
      </c>
      <c r="AJ74" s="31"/>
      <c r="AK74" s="31">
        <f t="shared" si="38"/>
        <v>10</v>
      </c>
      <c r="AM74" s="83"/>
      <c r="AN74" s="83">
        <f t="shared" si="39"/>
        <v>0</v>
      </c>
      <c r="AO74" s="83">
        <f t="shared" si="39"/>
        <v>0</v>
      </c>
      <c r="AP74" s="83">
        <f t="shared" si="39"/>
        <v>0</v>
      </c>
      <c r="AQ74" s="83">
        <f t="shared" si="36"/>
        <v>0</v>
      </c>
      <c r="AR74" s="83">
        <f t="shared" si="40"/>
        <v>0</v>
      </c>
      <c r="AS74" s="83"/>
      <c r="AT74" s="83"/>
      <c r="AU74" s="83">
        <f t="shared" si="41"/>
        <v>0</v>
      </c>
      <c r="AV74" s="83">
        <f t="shared" si="41"/>
        <v>0</v>
      </c>
      <c r="AW74" s="83">
        <f t="shared" si="41"/>
        <v>0</v>
      </c>
      <c r="AX74" s="83">
        <f t="shared" si="41"/>
        <v>0</v>
      </c>
      <c r="AY74" s="83">
        <f t="shared" si="42"/>
        <v>0</v>
      </c>
      <c r="AZ74" s="83"/>
      <c r="BA74" s="83"/>
      <c r="BB74" s="83">
        <f t="shared" si="43"/>
        <v>0</v>
      </c>
      <c r="BC74" s="83">
        <f t="shared" si="43"/>
        <v>0</v>
      </c>
      <c r="BD74" s="83">
        <f t="shared" si="43"/>
        <v>0</v>
      </c>
      <c r="BE74" s="83">
        <f t="shared" si="43"/>
        <v>0</v>
      </c>
      <c r="BF74" s="83">
        <f t="shared" si="44"/>
        <v>0</v>
      </c>
      <c r="BG74" s="83"/>
      <c r="BH74" s="83"/>
      <c r="BI74" s="83">
        <f t="shared" si="45"/>
        <v>0</v>
      </c>
      <c r="BJ74" s="83">
        <f t="shared" si="45"/>
        <v>0</v>
      </c>
      <c r="BK74" s="83">
        <f t="shared" si="45"/>
        <v>0</v>
      </c>
      <c r="BL74" s="83">
        <f t="shared" si="45"/>
        <v>0</v>
      </c>
      <c r="BM74" s="83">
        <f t="shared" si="46"/>
        <v>0</v>
      </c>
      <c r="BN74" s="83"/>
      <c r="BO74" s="83"/>
      <c r="BP74" s="83">
        <f t="shared" si="47"/>
        <v>0</v>
      </c>
      <c r="BQ74" s="83">
        <f t="shared" si="47"/>
        <v>0</v>
      </c>
      <c r="BR74" s="83">
        <f t="shared" si="47"/>
        <v>0</v>
      </c>
      <c r="BS74" s="83">
        <f t="shared" si="47"/>
        <v>0</v>
      </c>
      <c r="BT74" s="83">
        <f t="shared" si="48"/>
        <v>0</v>
      </c>
      <c r="BV74" s="80"/>
      <c r="BW74" s="80"/>
      <c r="BX74" s="80">
        <f t="shared" si="49"/>
        <v>0</v>
      </c>
      <c r="BY74" s="80">
        <f t="shared" si="49"/>
        <v>0</v>
      </c>
      <c r="BZ74" s="80">
        <f t="shared" si="49"/>
        <v>0</v>
      </c>
      <c r="CA74" s="80">
        <f t="shared" si="49"/>
        <v>0</v>
      </c>
      <c r="CB74" s="80">
        <f t="shared" si="50"/>
        <v>0</v>
      </c>
      <c r="CC74" s="80"/>
      <c r="CD74" s="80"/>
      <c r="CE74" s="80">
        <f t="shared" si="51"/>
        <v>0</v>
      </c>
      <c r="CF74" s="80">
        <f t="shared" si="51"/>
        <v>0</v>
      </c>
      <c r="CG74" s="80">
        <f t="shared" si="51"/>
        <v>0</v>
      </c>
      <c r="CH74" s="80">
        <f t="shared" si="51"/>
        <v>0</v>
      </c>
      <c r="CI74" s="80">
        <f t="shared" si="52"/>
        <v>0</v>
      </c>
      <c r="CJ74" s="80"/>
      <c r="CK74" s="80"/>
      <c r="CL74" s="80">
        <f t="shared" si="53"/>
        <v>0</v>
      </c>
      <c r="CM74" s="80">
        <f t="shared" si="53"/>
        <v>0</v>
      </c>
      <c r="CN74" s="80">
        <f t="shared" si="53"/>
        <v>0</v>
      </c>
      <c r="CO74" s="80">
        <f t="shared" si="53"/>
        <v>0</v>
      </c>
      <c r="CP74" s="80">
        <f t="shared" si="54"/>
        <v>0</v>
      </c>
      <c r="CQ74" s="80"/>
      <c r="CR74" s="80"/>
      <c r="CS74" s="80">
        <f t="shared" si="55"/>
        <v>0</v>
      </c>
      <c r="CT74" s="80">
        <f t="shared" si="55"/>
        <v>0</v>
      </c>
      <c r="CU74" s="80">
        <f t="shared" si="55"/>
        <v>0</v>
      </c>
      <c r="CV74" s="80">
        <f t="shared" si="55"/>
        <v>0</v>
      </c>
      <c r="CW74" s="80">
        <f t="shared" si="56"/>
        <v>0</v>
      </c>
      <c r="CX74" s="80"/>
      <c r="CY74" s="80"/>
      <c r="CZ74" s="80">
        <f t="shared" si="57"/>
        <v>0</v>
      </c>
      <c r="DA74" s="80">
        <f t="shared" si="57"/>
        <v>0</v>
      </c>
      <c r="DB74" s="80">
        <f t="shared" si="57"/>
        <v>0</v>
      </c>
      <c r="DC74" s="80">
        <f t="shared" si="57"/>
        <v>0</v>
      </c>
      <c r="DD74" s="80">
        <f t="shared" si="58"/>
        <v>0</v>
      </c>
      <c r="DF74" s="81">
        <f t="shared" si="59"/>
        <v>0</v>
      </c>
      <c r="DG74" s="81">
        <f t="shared" si="60"/>
        <v>0</v>
      </c>
      <c r="DH74" s="81">
        <f t="shared" si="61"/>
        <v>0</v>
      </c>
      <c r="DI74" s="81">
        <f t="shared" si="62"/>
        <v>0</v>
      </c>
      <c r="DJ74" s="81">
        <f t="shared" si="63"/>
        <v>0</v>
      </c>
      <c r="DK74" s="84">
        <f t="shared" si="37"/>
        <v>0</v>
      </c>
    </row>
    <row r="75" spans="1:115" ht="15.75" thickBot="1">
      <c r="A75" s="76"/>
      <c r="B75" s="31">
        <v>73</v>
      </c>
      <c r="C75" s="82">
        <v>0</v>
      </c>
      <c r="D75" s="82">
        <v>0</v>
      </c>
      <c r="E75" s="82">
        <v>0</v>
      </c>
      <c r="F75" s="82">
        <v>0</v>
      </c>
      <c r="G75" s="82">
        <v>0</v>
      </c>
      <c r="H75" s="76"/>
      <c r="I75" s="31">
        <v>73</v>
      </c>
      <c r="J75" s="82">
        <v>0</v>
      </c>
      <c r="K75" s="82">
        <v>0</v>
      </c>
      <c r="L75" s="82">
        <v>0</v>
      </c>
      <c r="M75" s="82">
        <v>0</v>
      </c>
      <c r="N75" s="82">
        <v>0</v>
      </c>
      <c r="O75" s="76"/>
      <c r="P75" s="31">
        <v>73</v>
      </c>
      <c r="Q75" s="82">
        <v>0</v>
      </c>
      <c r="R75" s="82">
        <v>0</v>
      </c>
      <c r="S75" s="82">
        <v>0</v>
      </c>
      <c r="T75" s="82">
        <v>0</v>
      </c>
      <c r="U75" s="82">
        <v>0</v>
      </c>
      <c r="V75" s="76"/>
      <c r="W75" s="31">
        <v>73</v>
      </c>
      <c r="X75" s="82">
        <v>0</v>
      </c>
      <c r="Y75" s="82">
        <v>0</v>
      </c>
      <c r="Z75" s="82">
        <v>0</v>
      </c>
      <c r="AA75" s="82">
        <v>0</v>
      </c>
      <c r="AB75" s="82">
        <v>0</v>
      </c>
      <c r="AC75" s="76"/>
      <c r="AD75" s="31">
        <v>73</v>
      </c>
      <c r="AE75" s="82">
        <v>0</v>
      </c>
      <c r="AF75" s="82">
        <v>0</v>
      </c>
      <c r="AG75" s="82">
        <v>0</v>
      </c>
      <c r="AH75" s="82">
        <v>0</v>
      </c>
      <c r="AI75" s="82">
        <v>0</v>
      </c>
      <c r="AJ75" s="31"/>
      <c r="AK75" s="31">
        <f t="shared" si="38"/>
        <v>10</v>
      </c>
      <c r="AM75" s="83"/>
      <c r="AN75" s="83">
        <f t="shared" si="39"/>
        <v>0</v>
      </c>
      <c r="AO75" s="83">
        <f t="shared" si="39"/>
        <v>0</v>
      </c>
      <c r="AP75" s="83">
        <f t="shared" si="39"/>
        <v>0</v>
      </c>
      <c r="AQ75" s="83">
        <f t="shared" si="36"/>
        <v>0</v>
      </c>
      <c r="AR75" s="83">
        <f t="shared" si="40"/>
        <v>0</v>
      </c>
      <c r="AS75" s="83"/>
      <c r="AT75" s="83"/>
      <c r="AU75" s="83">
        <f t="shared" si="41"/>
        <v>0</v>
      </c>
      <c r="AV75" s="83">
        <f t="shared" si="41"/>
        <v>0</v>
      </c>
      <c r="AW75" s="83">
        <f t="shared" si="41"/>
        <v>0</v>
      </c>
      <c r="AX75" s="83">
        <f t="shared" si="41"/>
        <v>0</v>
      </c>
      <c r="AY75" s="83">
        <f t="shared" si="42"/>
        <v>0</v>
      </c>
      <c r="AZ75" s="83"/>
      <c r="BA75" s="83"/>
      <c r="BB75" s="83">
        <f t="shared" si="43"/>
        <v>0</v>
      </c>
      <c r="BC75" s="83">
        <f t="shared" si="43"/>
        <v>0</v>
      </c>
      <c r="BD75" s="83">
        <f t="shared" si="43"/>
        <v>0</v>
      </c>
      <c r="BE75" s="83">
        <f t="shared" si="43"/>
        <v>0</v>
      </c>
      <c r="BF75" s="83">
        <f t="shared" si="44"/>
        <v>0</v>
      </c>
      <c r="BG75" s="83"/>
      <c r="BH75" s="83"/>
      <c r="BI75" s="83">
        <f t="shared" si="45"/>
        <v>0</v>
      </c>
      <c r="BJ75" s="83">
        <f t="shared" si="45"/>
        <v>0</v>
      </c>
      <c r="BK75" s="83">
        <f t="shared" si="45"/>
        <v>0</v>
      </c>
      <c r="BL75" s="83">
        <f t="shared" si="45"/>
        <v>0</v>
      </c>
      <c r="BM75" s="83">
        <f t="shared" si="46"/>
        <v>0</v>
      </c>
      <c r="BN75" s="83"/>
      <c r="BO75" s="83"/>
      <c r="BP75" s="83">
        <f t="shared" si="47"/>
        <v>0</v>
      </c>
      <c r="BQ75" s="83">
        <f t="shared" si="47"/>
        <v>0</v>
      </c>
      <c r="BR75" s="83">
        <f t="shared" si="47"/>
        <v>0</v>
      </c>
      <c r="BS75" s="83">
        <f t="shared" si="47"/>
        <v>0</v>
      </c>
      <c r="BT75" s="83">
        <f t="shared" si="48"/>
        <v>0</v>
      </c>
      <c r="BV75" s="80"/>
      <c r="BW75" s="80"/>
      <c r="BX75" s="80">
        <f t="shared" si="49"/>
        <v>0</v>
      </c>
      <c r="BY75" s="80">
        <f t="shared" si="49"/>
        <v>0</v>
      </c>
      <c r="BZ75" s="80">
        <f t="shared" si="49"/>
        <v>0</v>
      </c>
      <c r="CA75" s="80">
        <f t="shared" si="49"/>
        <v>0</v>
      </c>
      <c r="CB75" s="80">
        <f t="shared" si="50"/>
        <v>0</v>
      </c>
      <c r="CC75" s="80"/>
      <c r="CD75" s="80"/>
      <c r="CE75" s="80">
        <f t="shared" si="51"/>
        <v>0</v>
      </c>
      <c r="CF75" s="80">
        <f t="shared" si="51"/>
        <v>0</v>
      </c>
      <c r="CG75" s="80">
        <f t="shared" si="51"/>
        <v>0</v>
      </c>
      <c r="CH75" s="80">
        <f t="shared" si="51"/>
        <v>0</v>
      </c>
      <c r="CI75" s="80">
        <f t="shared" si="52"/>
        <v>0</v>
      </c>
      <c r="CJ75" s="80"/>
      <c r="CK75" s="80"/>
      <c r="CL75" s="80">
        <f t="shared" si="53"/>
        <v>0</v>
      </c>
      <c r="CM75" s="80">
        <f t="shared" si="53"/>
        <v>0</v>
      </c>
      <c r="CN75" s="80">
        <f t="shared" si="53"/>
        <v>0</v>
      </c>
      <c r="CO75" s="80">
        <f t="shared" si="53"/>
        <v>0</v>
      </c>
      <c r="CP75" s="80">
        <f t="shared" si="54"/>
        <v>0</v>
      </c>
      <c r="CQ75" s="80"/>
      <c r="CR75" s="80"/>
      <c r="CS75" s="80">
        <f t="shared" si="55"/>
        <v>0</v>
      </c>
      <c r="CT75" s="80">
        <f t="shared" si="55"/>
        <v>0</v>
      </c>
      <c r="CU75" s="80">
        <f t="shared" si="55"/>
        <v>0</v>
      </c>
      <c r="CV75" s="80">
        <f t="shared" si="55"/>
        <v>0</v>
      </c>
      <c r="CW75" s="80">
        <f t="shared" si="56"/>
        <v>0</v>
      </c>
      <c r="CX75" s="80"/>
      <c r="CY75" s="80"/>
      <c r="CZ75" s="80">
        <f t="shared" si="57"/>
        <v>0</v>
      </c>
      <c r="DA75" s="80">
        <f t="shared" si="57"/>
        <v>0</v>
      </c>
      <c r="DB75" s="80">
        <f t="shared" si="57"/>
        <v>0</v>
      </c>
      <c r="DC75" s="80">
        <f t="shared" si="57"/>
        <v>0</v>
      </c>
      <c r="DD75" s="80">
        <f t="shared" si="58"/>
        <v>0</v>
      </c>
      <c r="DF75" s="81">
        <f t="shared" si="59"/>
        <v>0</v>
      </c>
      <c r="DG75" s="81">
        <f t="shared" si="60"/>
        <v>0</v>
      </c>
      <c r="DH75" s="81">
        <f t="shared" si="61"/>
        <v>0</v>
      </c>
      <c r="DI75" s="81">
        <f t="shared" si="62"/>
        <v>0</v>
      </c>
      <c r="DJ75" s="81">
        <f t="shared" si="63"/>
        <v>0</v>
      </c>
      <c r="DK75" s="84">
        <f t="shared" si="37"/>
        <v>0</v>
      </c>
    </row>
    <row r="76" spans="1:115" ht="15.75" thickBot="1">
      <c r="A76" s="76"/>
      <c r="B76" s="31">
        <v>74</v>
      </c>
      <c r="C76" s="82">
        <v>0</v>
      </c>
      <c r="D76" s="82">
        <v>0</v>
      </c>
      <c r="E76" s="82">
        <v>0</v>
      </c>
      <c r="F76" s="82">
        <v>0</v>
      </c>
      <c r="G76" s="82">
        <v>0</v>
      </c>
      <c r="H76" s="76"/>
      <c r="I76" s="31">
        <v>74</v>
      </c>
      <c r="J76" s="82">
        <v>0</v>
      </c>
      <c r="K76" s="82">
        <v>0</v>
      </c>
      <c r="L76" s="82">
        <v>0</v>
      </c>
      <c r="M76" s="82">
        <v>0</v>
      </c>
      <c r="N76" s="82">
        <v>0</v>
      </c>
      <c r="O76" s="76"/>
      <c r="P76" s="31">
        <v>74</v>
      </c>
      <c r="Q76" s="82">
        <v>0</v>
      </c>
      <c r="R76" s="82">
        <v>0</v>
      </c>
      <c r="S76" s="82">
        <v>0</v>
      </c>
      <c r="T76" s="82">
        <v>0</v>
      </c>
      <c r="U76" s="82">
        <v>0</v>
      </c>
      <c r="V76" s="76"/>
      <c r="W76" s="31">
        <v>74</v>
      </c>
      <c r="X76" s="82">
        <v>0</v>
      </c>
      <c r="Y76" s="82">
        <v>0</v>
      </c>
      <c r="Z76" s="82">
        <v>0</v>
      </c>
      <c r="AA76" s="82">
        <v>0</v>
      </c>
      <c r="AB76" s="82">
        <v>0</v>
      </c>
      <c r="AC76" s="76"/>
      <c r="AD76" s="31">
        <v>74</v>
      </c>
      <c r="AE76" s="82">
        <v>0</v>
      </c>
      <c r="AF76" s="82">
        <v>0</v>
      </c>
      <c r="AG76" s="82">
        <v>0</v>
      </c>
      <c r="AH76" s="82">
        <v>0</v>
      </c>
      <c r="AI76" s="82">
        <v>0</v>
      </c>
      <c r="AJ76" s="31"/>
      <c r="AK76" s="31">
        <f t="shared" si="38"/>
        <v>10</v>
      </c>
      <c r="AM76" s="83"/>
      <c r="AN76" s="83">
        <f t="shared" si="39"/>
        <v>0</v>
      </c>
      <c r="AO76" s="83">
        <f t="shared" si="39"/>
        <v>0</v>
      </c>
      <c r="AP76" s="83">
        <f t="shared" si="39"/>
        <v>0</v>
      </c>
      <c r="AQ76" s="83">
        <f t="shared" si="36"/>
        <v>0</v>
      </c>
      <c r="AR76" s="83">
        <f t="shared" si="40"/>
        <v>0</v>
      </c>
      <c r="AS76" s="83"/>
      <c r="AT76" s="83"/>
      <c r="AU76" s="83">
        <f t="shared" si="41"/>
        <v>0</v>
      </c>
      <c r="AV76" s="83">
        <f t="shared" si="41"/>
        <v>0</v>
      </c>
      <c r="AW76" s="83">
        <f t="shared" si="41"/>
        <v>0</v>
      </c>
      <c r="AX76" s="83">
        <f t="shared" si="41"/>
        <v>0</v>
      </c>
      <c r="AY76" s="83">
        <f t="shared" si="42"/>
        <v>0</v>
      </c>
      <c r="AZ76" s="83"/>
      <c r="BA76" s="83"/>
      <c r="BB76" s="83">
        <f t="shared" si="43"/>
        <v>0</v>
      </c>
      <c r="BC76" s="83">
        <f t="shared" si="43"/>
        <v>0</v>
      </c>
      <c r="BD76" s="83">
        <f t="shared" si="43"/>
        <v>0</v>
      </c>
      <c r="BE76" s="83">
        <f t="shared" si="43"/>
        <v>0</v>
      </c>
      <c r="BF76" s="83">
        <f t="shared" si="44"/>
        <v>0</v>
      </c>
      <c r="BG76" s="83"/>
      <c r="BH76" s="83"/>
      <c r="BI76" s="83">
        <f t="shared" si="45"/>
        <v>0</v>
      </c>
      <c r="BJ76" s="83">
        <f t="shared" si="45"/>
        <v>0</v>
      </c>
      <c r="BK76" s="83">
        <f t="shared" si="45"/>
        <v>0</v>
      </c>
      <c r="BL76" s="83">
        <f t="shared" si="45"/>
        <v>0</v>
      </c>
      <c r="BM76" s="83">
        <f t="shared" si="46"/>
        <v>0</v>
      </c>
      <c r="BN76" s="83"/>
      <c r="BO76" s="83"/>
      <c r="BP76" s="83">
        <f t="shared" si="47"/>
        <v>0</v>
      </c>
      <c r="BQ76" s="83">
        <f t="shared" si="47"/>
        <v>0</v>
      </c>
      <c r="BR76" s="83">
        <f t="shared" si="47"/>
        <v>0</v>
      </c>
      <c r="BS76" s="83">
        <f t="shared" si="47"/>
        <v>0</v>
      </c>
      <c r="BT76" s="83">
        <f t="shared" si="48"/>
        <v>0</v>
      </c>
      <c r="BV76" s="80"/>
      <c r="BW76" s="80"/>
      <c r="BX76" s="80">
        <f t="shared" si="49"/>
        <v>0</v>
      </c>
      <c r="BY76" s="80">
        <f t="shared" si="49"/>
        <v>0</v>
      </c>
      <c r="BZ76" s="80">
        <f t="shared" si="49"/>
        <v>0</v>
      </c>
      <c r="CA76" s="80">
        <f t="shared" si="49"/>
        <v>0</v>
      </c>
      <c r="CB76" s="80">
        <f t="shared" si="50"/>
        <v>0</v>
      </c>
      <c r="CC76" s="80"/>
      <c r="CD76" s="80"/>
      <c r="CE76" s="80">
        <f t="shared" si="51"/>
        <v>0</v>
      </c>
      <c r="CF76" s="80">
        <f t="shared" si="51"/>
        <v>0</v>
      </c>
      <c r="CG76" s="80">
        <f t="shared" si="51"/>
        <v>0</v>
      </c>
      <c r="CH76" s="80">
        <f t="shared" si="51"/>
        <v>0</v>
      </c>
      <c r="CI76" s="80">
        <f t="shared" si="52"/>
        <v>0</v>
      </c>
      <c r="CJ76" s="80"/>
      <c r="CK76" s="80"/>
      <c r="CL76" s="80">
        <f t="shared" si="53"/>
        <v>0</v>
      </c>
      <c r="CM76" s="80">
        <f t="shared" si="53"/>
        <v>0</v>
      </c>
      <c r="CN76" s="80">
        <f t="shared" si="53"/>
        <v>0</v>
      </c>
      <c r="CO76" s="80">
        <f t="shared" si="53"/>
        <v>0</v>
      </c>
      <c r="CP76" s="80">
        <f t="shared" si="54"/>
        <v>0</v>
      </c>
      <c r="CQ76" s="80"/>
      <c r="CR76" s="80"/>
      <c r="CS76" s="80">
        <f t="shared" si="55"/>
        <v>0</v>
      </c>
      <c r="CT76" s="80">
        <f t="shared" si="55"/>
        <v>0</v>
      </c>
      <c r="CU76" s="80">
        <f t="shared" si="55"/>
        <v>0</v>
      </c>
      <c r="CV76" s="80">
        <f t="shared" si="55"/>
        <v>0</v>
      </c>
      <c r="CW76" s="80">
        <f t="shared" si="56"/>
        <v>0</v>
      </c>
      <c r="CX76" s="80"/>
      <c r="CY76" s="80"/>
      <c r="CZ76" s="80">
        <f t="shared" si="57"/>
        <v>0</v>
      </c>
      <c r="DA76" s="80">
        <f t="shared" si="57"/>
        <v>0</v>
      </c>
      <c r="DB76" s="80">
        <f t="shared" si="57"/>
        <v>0</v>
      </c>
      <c r="DC76" s="80">
        <f t="shared" si="57"/>
        <v>0</v>
      </c>
      <c r="DD76" s="80">
        <f t="shared" si="58"/>
        <v>0</v>
      </c>
      <c r="DF76" s="81">
        <f t="shared" si="59"/>
        <v>0</v>
      </c>
      <c r="DG76" s="81">
        <f t="shared" si="60"/>
        <v>0</v>
      </c>
      <c r="DH76" s="81">
        <f t="shared" si="61"/>
        <v>0</v>
      </c>
      <c r="DI76" s="81">
        <f t="shared" si="62"/>
        <v>0</v>
      </c>
      <c r="DJ76" s="81">
        <f t="shared" si="63"/>
        <v>0</v>
      </c>
      <c r="DK76" s="84">
        <f t="shared" si="37"/>
        <v>0</v>
      </c>
    </row>
    <row r="77" spans="1:115" ht="15.75" thickBot="1">
      <c r="A77" s="76"/>
      <c r="B77" s="31">
        <v>75</v>
      </c>
      <c r="C77" s="82">
        <v>0</v>
      </c>
      <c r="D77" s="82">
        <v>0</v>
      </c>
      <c r="E77" s="82">
        <v>0</v>
      </c>
      <c r="F77" s="82">
        <v>0</v>
      </c>
      <c r="G77" s="82">
        <v>0</v>
      </c>
      <c r="H77" s="76"/>
      <c r="I77" s="31">
        <v>75</v>
      </c>
      <c r="J77" s="82">
        <v>0</v>
      </c>
      <c r="K77" s="82">
        <v>0</v>
      </c>
      <c r="L77" s="82">
        <v>0</v>
      </c>
      <c r="M77" s="82">
        <v>0</v>
      </c>
      <c r="N77" s="82">
        <v>0</v>
      </c>
      <c r="O77" s="76"/>
      <c r="P77" s="31">
        <v>75</v>
      </c>
      <c r="Q77" s="82">
        <v>0</v>
      </c>
      <c r="R77" s="82">
        <v>0</v>
      </c>
      <c r="S77" s="82">
        <v>0</v>
      </c>
      <c r="T77" s="82">
        <v>0</v>
      </c>
      <c r="U77" s="82">
        <v>0</v>
      </c>
      <c r="V77" s="76"/>
      <c r="W77" s="31">
        <v>75</v>
      </c>
      <c r="X77" s="82">
        <v>0</v>
      </c>
      <c r="Y77" s="82">
        <v>0</v>
      </c>
      <c r="Z77" s="82">
        <v>0</v>
      </c>
      <c r="AA77" s="82">
        <v>0</v>
      </c>
      <c r="AB77" s="82">
        <v>0</v>
      </c>
      <c r="AC77" s="76"/>
      <c r="AD77" s="31">
        <v>75</v>
      </c>
      <c r="AE77" s="82">
        <v>0</v>
      </c>
      <c r="AF77" s="82">
        <v>0</v>
      </c>
      <c r="AG77" s="82">
        <v>0</v>
      </c>
      <c r="AH77" s="82">
        <v>0</v>
      </c>
      <c r="AI77" s="82">
        <v>0</v>
      </c>
      <c r="AJ77" s="31"/>
      <c r="AK77" s="31">
        <f t="shared" si="38"/>
        <v>10</v>
      </c>
      <c r="AM77" s="83"/>
      <c r="AN77" s="83">
        <f t="shared" si="39"/>
        <v>0</v>
      </c>
      <c r="AO77" s="83">
        <f t="shared" si="39"/>
        <v>0</v>
      </c>
      <c r="AP77" s="83">
        <f t="shared" si="39"/>
        <v>0</v>
      </c>
      <c r="AQ77" s="83">
        <f t="shared" si="36"/>
        <v>0</v>
      </c>
      <c r="AR77" s="83">
        <f t="shared" si="40"/>
        <v>0</v>
      </c>
      <c r="AS77" s="83"/>
      <c r="AT77" s="83"/>
      <c r="AU77" s="83">
        <f t="shared" si="41"/>
        <v>0</v>
      </c>
      <c r="AV77" s="83">
        <f t="shared" si="41"/>
        <v>0</v>
      </c>
      <c r="AW77" s="83">
        <f t="shared" si="41"/>
        <v>0</v>
      </c>
      <c r="AX77" s="83">
        <f t="shared" si="41"/>
        <v>0</v>
      </c>
      <c r="AY77" s="83">
        <f t="shared" si="42"/>
        <v>0</v>
      </c>
      <c r="AZ77" s="83"/>
      <c r="BA77" s="83"/>
      <c r="BB77" s="83">
        <f t="shared" si="43"/>
        <v>0</v>
      </c>
      <c r="BC77" s="83">
        <f t="shared" si="43"/>
        <v>0</v>
      </c>
      <c r="BD77" s="83">
        <f t="shared" si="43"/>
        <v>0</v>
      </c>
      <c r="BE77" s="83">
        <f t="shared" si="43"/>
        <v>0</v>
      </c>
      <c r="BF77" s="83">
        <f t="shared" si="44"/>
        <v>0</v>
      </c>
      <c r="BG77" s="83"/>
      <c r="BH77" s="83"/>
      <c r="BI77" s="83">
        <f t="shared" si="45"/>
        <v>0</v>
      </c>
      <c r="BJ77" s="83">
        <f t="shared" si="45"/>
        <v>0</v>
      </c>
      <c r="BK77" s="83">
        <f t="shared" si="45"/>
        <v>0</v>
      </c>
      <c r="BL77" s="83">
        <f t="shared" si="45"/>
        <v>0</v>
      </c>
      <c r="BM77" s="83">
        <f t="shared" si="46"/>
        <v>0</v>
      </c>
      <c r="BN77" s="83"/>
      <c r="BO77" s="83"/>
      <c r="BP77" s="83">
        <f t="shared" si="47"/>
        <v>0</v>
      </c>
      <c r="BQ77" s="83">
        <f t="shared" si="47"/>
        <v>0</v>
      </c>
      <c r="BR77" s="83">
        <f t="shared" si="47"/>
        <v>0</v>
      </c>
      <c r="BS77" s="83">
        <f t="shared" si="47"/>
        <v>0</v>
      </c>
      <c r="BT77" s="83">
        <f t="shared" si="48"/>
        <v>0</v>
      </c>
      <c r="BV77" s="80"/>
      <c r="BW77" s="80"/>
      <c r="BX77" s="80">
        <f t="shared" si="49"/>
        <v>0</v>
      </c>
      <c r="BY77" s="80">
        <f t="shared" si="49"/>
        <v>0</v>
      </c>
      <c r="BZ77" s="80">
        <f t="shared" si="49"/>
        <v>0</v>
      </c>
      <c r="CA77" s="80">
        <f t="shared" si="49"/>
        <v>0</v>
      </c>
      <c r="CB77" s="80">
        <f t="shared" si="50"/>
        <v>0</v>
      </c>
      <c r="CC77" s="80"/>
      <c r="CD77" s="80"/>
      <c r="CE77" s="80">
        <f t="shared" si="51"/>
        <v>0</v>
      </c>
      <c r="CF77" s="80">
        <f t="shared" si="51"/>
        <v>0</v>
      </c>
      <c r="CG77" s="80">
        <f t="shared" si="51"/>
        <v>0</v>
      </c>
      <c r="CH77" s="80">
        <f t="shared" si="51"/>
        <v>0</v>
      </c>
      <c r="CI77" s="80">
        <f t="shared" si="52"/>
        <v>0</v>
      </c>
      <c r="CJ77" s="80"/>
      <c r="CK77" s="80"/>
      <c r="CL77" s="80">
        <f t="shared" si="53"/>
        <v>0</v>
      </c>
      <c r="CM77" s="80">
        <f t="shared" si="53"/>
        <v>0</v>
      </c>
      <c r="CN77" s="80">
        <f t="shared" si="53"/>
        <v>0</v>
      </c>
      <c r="CO77" s="80">
        <f t="shared" si="53"/>
        <v>0</v>
      </c>
      <c r="CP77" s="80">
        <f t="shared" si="54"/>
        <v>0</v>
      </c>
      <c r="CQ77" s="80"/>
      <c r="CR77" s="80"/>
      <c r="CS77" s="80">
        <f t="shared" si="55"/>
        <v>0</v>
      </c>
      <c r="CT77" s="80">
        <f t="shared" si="55"/>
        <v>0</v>
      </c>
      <c r="CU77" s="80">
        <f t="shared" si="55"/>
        <v>0</v>
      </c>
      <c r="CV77" s="80">
        <f t="shared" si="55"/>
        <v>0</v>
      </c>
      <c r="CW77" s="80">
        <f t="shared" si="56"/>
        <v>0</v>
      </c>
      <c r="CX77" s="80"/>
      <c r="CY77" s="80"/>
      <c r="CZ77" s="80">
        <f t="shared" si="57"/>
        <v>0</v>
      </c>
      <c r="DA77" s="80">
        <f t="shared" si="57"/>
        <v>0</v>
      </c>
      <c r="DB77" s="80">
        <f t="shared" si="57"/>
        <v>0</v>
      </c>
      <c r="DC77" s="80">
        <f t="shared" si="57"/>
        <v>0</v>
      </c>
      <c r="DD77" s="80">
        <f t="shared" si="58"/>
        <v>0</v>
      </c>
      <c r="DF77" s="81">
        <f t="shared" si="59"/>
        <v>0</v>
      </c>
      <c r="DG77" s="81">
        <f t="shared" si="60"/>
        <v>0</v>
      </c>
      <c r="DH77" s="81">
        <f t="shared" si="61"/>
        <v>0</v>
      </c>
      <c r="DI77" s="81">
        <f t="shared" si="62"/>
        <v>0</v>
      </c>
      <c r="DJ77" s="81">
        <f t="shared" si="63"/>
        <v>0</v>
      </c>
      <c r="DK77" s="84">
        <f t="shared" si="37"/>
        <v>0</v>
      </c>
    </row>
    <row r="78" spans="1:115" ht="15.75" thickBot="1">
      <c r="A78" s="76"/>
      <c r="B78" s="31">
        <v>76</v>
      </c>
      <c r="C78" s="82">
        <v>0</v>
      </c>
      <c r="D78" s="82">
        <v>0</v>
      </c>
      <c r="E78" s="82">
        <v>0</v>
      </c>
      <c r="F78" s="82">
        <v>0</v>
      </c>
      <c r="G78" s="82">
        <v>0</v>
      </c>
      <c r="H78" s="76"/>
      <c r="I78" s="31">
        <v>76</v>
      </c>
      <c r="J78" s="82">
        <v>0</v>
      </c>
      <c r="K78" s="82">
        <v>0</v>
      </c>
      <c r="L78" s="82">
        <v>0</v>
      </c>
      <c r="M78" s="82">
        <v>0</v>
      </c>
      <c r="N78" s="82">
        <v>0</v>
      </c>
      <c r="O78" s="76"/>
      <c r="P78" s="31">
        <v>76</v>
      </c>
      <c r="Q78" s="82">
        <v>0</v>
      </c>
      <c r="R78" s="82">
        <v>0</v>
      </c>
      <c r="S78" s="82">
        <v>0</v>
      </c>
      <c r="T78" s="82">
        <v>0</v>
      </c>
      <c r="U78" s="82">
        <v>0</v>
      </c>
      <c r="V78" s="76"/>
      <c r="W78" s="31">
        <v>76</v>
      </c>
      <c r="X78" s="82">
        <v>0</v>
      </c>
      <c r="Y78" s="82">
        <v>0</v>
      </c>
      <c r="Z78" s="82">
        <v>0</v>
      </c>
      <c r="AA78" s="82">
        <v>0</v>
      </c>
      <c r="AB78" s="82">
        <v>0</v>
      </c>
      <c r="AC78" s="76"/>
      <c r="AD78" s="31">
        <v>76</v>
      </c>
      <c r="AE78" s="82">
        <v>0</v>
      </c>
      <c r="AF78" s="82">
        <v>0</v>
      </c>
      <c r="AG78" s="82">
        <v>0</v>
      </c>
      <c r="AH78" s="82">
        <v>0</v>
      </c>
      <c r="AI78" s="82">
        <v>0</v>
      </c>
      <c r="AJ78" s="31"/>
      <c r="AK78" s="31">
        <f t="shared" si="38"/>
        <v>10</v>
      </c>
      <c r="AM78" s="83"/>
      <c r="AN78" s="83">
        <f t="shared" si="39"/>
        <v>0</v>
      </c>
      <c r="AO78" s="83">
        <f t="shared" si="39"/>
        <v>0</v>
      </c>
      <c r="AP78" s="83">
        <f t="shared" si="39"/>
        <v>0</v>
      </c>
      <c r="AQ78" s="83">
        <f t="shared" si="36"/>
        <v>0</v>
      </c>
      <c r="AR78" s="83">
        <f t="shared" si="40"/>
        <v>0</v>
      </c>
      <c r="AS78" s="83"/>
      <c r="AT78" s="83"/>
      <c r="AU78" s="83">
        <f t="shared" si="41"/>
        <v>0</v>
      </c>
      <c r="AV78" s="83">
        <f t="shared" si="41"/>
        <v>0</v>
      </c>
      <c r="AW78" s="83">
        <f t="shared" si="41"/>
        <v>0</v>
      </c>
      <c r="AX78" s="83">
        <f t="shared" si="41"/>
        <v>0</v>
      </c>
      <c r="AY78" s="83">
        <f t="shared" si="42"/>
        <v>0</v>
      </c>
      <c r="AZ78" s="83"/>
      <c r="BA78" s="83"/>
      <c r="BB78" s="83">
        <f t="shared" si="43"/>
        <v>0</v>
      </c>
      <c r="BC78" s="83">
        <f t="shared" si="43"/>
        <v>0</v>
      </c>
      <c r="BD78" s="83">
        <f t="shared" si="43"/>
        <v>0</v>
      </c>
      <c r="BE78" s="83">
        <f t="shared" si="43"/>
        <v>0</v>
      </c>
      <c r="BF78" s="83">
        <f t="shared" si="44"/>
        <v>0</v>
      </c>
      <c r="BG78" s="83"/>
      <c r="BH78" s="83"/>
      <c r="BI78" s="83">
        <f t="shared" si="45"/>
        <v>0</v>
      </c>
      <c r="BJ78" s="83">
        <f t="shared" si="45"/>
        <v>0</v>
      </c>
      <c r="BK78" s="83">
        <f t="shared" si="45"/>
        <v>0</v>
      </c>
      <c r="BL78" s="83">
        <f t="shared" si="45"/>
        <v>0</v>
      </c>
      <c r="BM78" s="83">
        <f t="shared" si="46"/>
        <v>0</v>
      </c>
      <c r="BN78" s="83"/>
      <c r="BO78" s="83"/>
      <c r="BP78" s="83">
        <f t="shared" si="47"/>
        <v>0</v>
      </c>
      <c r="BQ78" s="83">
        <f t="shared" si="47"/>
        <v>0</v>
      </c>
      <c r="BR78" s="83">
        <f t="shared" si="47"/>
        <v>0</v>
      </c>
      <c r="BS78" s="83">
        <f t="shared" si="47"/>
        <v>0</v>
      </c>
      <c r="BT78" s="83">
        <f t="shared" si="48"/>
        <v>0</v>
      </c>
      <c r="BV78" s="80"/>
      <c r="BW78" s="80"/>
      <c r="BX78" s="80">
        <f t="shared" si="49"/>
        <v>0</v>
      </c>
      <c r="BY78" s="80">
        <f t="shared" si="49"/>
        <v>0</v>
      </c>
      <c r="BZ78" s="80">
        <f t="shared" si="49"/>
        <v>0</v>
      </c>
      <c r="CA78" s="80">
        <f t="shared" si="49"/>
        <v>0</v>
      </c>
      <c r="CB78" s="80">
        <f t="shared" si="50"/>
        <v>0</v>
      </c>
      <c r="CC78" s="80"/>
      <c r="CD78" s="80"/>
      <c r="CE78" s="80">
        <f t="shared" si="51"/>
        <v>0</v>
      </c>
      <c r="CF78" s="80">
        <f t="shared" si="51"/>
        <v>0</v>
      </c>
      <c r="CG78" s="80">
        <f t="shared" si="51"/>
        <v>0</v>
      </c>
      <c r="CH78" s="80">
        <f t="shared" si="51"/>
        <v>0</v>
      </c>
      <c r="CI78" s="80">
        <f t="shared" si="52"/>
        <v>0</v>
      </c>
      <c r="CJ78" s="80"/>
      <c r="CK78" s="80"/>
      <c r="CL78" s="80">
        <f t="shared" si="53"/>
        <v>0</v>
      </c>
      <c r="CM78" s="80">
        <f t="shared" si="53"/>
        <v>0</v>
      </c>
      <c r="CN78" s="80">
        <f t="shared" si="53"/>
        <v>0</v>
      </c>
      <c r="CO78" s="80">
        <f t="shared" si="53"/>
        <v>0</v>
      </c>
      <c r="CP78" s="80">
        <f t="shared" si="54"/>
        <v>0</v>
      </c>
      <c r="CQ78" s="80"/>
      <c r="CR78" s="80"/>
      <c r="CS78" s="80">
        <f t="shared" si="55"/>
        <v>0</v>
      </c>
      <c r="CT78" s="80">
        <f t="shared" si="55"/>
        <v>0</v>
      </c>
      <c r="CU78" s="80">
        <f t="shared" si="55"/>
        <v>0</v>
      </c>
      <c r="CV78" s="80">
        <f t="shared" si="55"/>
        <v>0</v>
      </c>
      <c r="CW78" s="80">
        <f t="shared" si="56"/>
        <v>0</v>
      </c>
      <c r="CX78" s="80"/>
      <c r="CY78" s="80"/>
      <c r="CZ78" s="80">
        <f t="shared" si="57"/>
        <v>0</v>
      </c>
      <c r="DA78" s="80">
        <f t="shared" si="57"/>
        <v>0</v>
      </c>
      <c r="DB78" s="80">
        <f t="shared" si="57"/>
        <v>0</v>
      </c>
      <c r="DC78" s="80">
        <f t="shared" si="57"/>
        <v>0</v>
      </c>
      <c r="DD78" s="80">
        <f t="shared" si="58"/>
        <v>0</v>
      </c>
      <c r="DF78" s="81">
        <f t="shared" si="59"/>
        <v>0</v>
      </c>
      <c r="DG78" s="81">
        <f t="shared" si="60"/>
        <v>0</v>
      </c>
      <c r="DH78" s="81">
        <f t="shared" si="61"/>
        <v>0</v>
      </c>
      <c r="DI78" s="81">
        <f t="shared" si="62"/>
        <v>0</v>
      </c>
      <c r="DJ78" s="81">
        <f t="shared" si="63"/>
        <v>0</v>
      </c>
      <c r="DK78" s="84">
        <f t="shared" si="37"/>
        <v>0</v>
      </c>
    </row>
    <row r="79" spans="1:115" ht="15.75" thickBot="1">
      <c r="A79" s="76"/>
      <c r="B79" s="31">
        <v>77</v>
      </c>
      <c r="C79" s="82">
        <v>0</v>
      </c>
      <c r="D79" s="82">
        <v>0</v>
      </c>
      <c r="E79" s="82">
        <v>0</v>
      </c>
      <c r="F79" s="82">
        <v>0</v>
      </c>
      <c r="G79" s="82">
        <v>0</v>
      </c>
      <c r="H79" s="76"/>
      <c r="I79" s="31">
        <v>77</v>
      </c>
      <c r="J79" s="82">
        <v>0</v>
      </c>
      <c r="K79" s="82">
        <v>0</v>
      </c>
      <c r="L79" s="82">
        <v>0</v>
      </c>
      <c r="M79" s="82">
        <v>0</v>
      </c>
      <c r="N79" s="82">
        <v>0</v>
      </c>
      <c r="O79" s="76"/>
      <c r="P79" s="31">
        <v>77</v>
      </c>
      <c r="Q79" s="82">
        <v>0</v>
      </c>
      <c r="R79" s="82">
        <v>0</v>
      </c>
      <c r="S79" s="82">
        <v>0</v>
      </c>
      <c r="T79" s="82">
        <v>0</v>
      </c>
      <c r="U79" s="82">
        <v>0</v>
      </c>
      <c r="V79" s="76"/>
      <c r="W79" s="31">
        <v>77</v>
      </c>
      <c r="X79" s="82">
        <v>0</v>
      </c>
      <c r="Y79" s="82">
        <v>0</v>
      </c>
      <c r="Z79" s="82">
        <v>0</v>
      </c>
      <c r="AA79" s="82">
        <v>0</v>
      </c>
      <c r="AB79" s="82">
        <v>0</v>
      </c>
      <c r="AC79" s="76"/>
      <c r="AD79" s="31">
        <v>77</v>
      </c>
      <c r="AE79" s="82">
        <v>0</v>
      </c>
      <c r="AF79" s="82">
        <v>0</v>
      </c>
      <c r="AG79" s="82">
        <v>0</v>
      </c>
      <c r="AH79" s="82">
        <v>0</v>
      </c>
      <c r="AI79" s="82">
        <v>0</v>
      </c>
      <c r="AJ79" s="31"/>
      <c r="AK79" s="31">
        <f t="shared" si="38"/>
        <v>10</v>
      </c>
      <c r="AM79" s="83"/>
      <c r="AN79" s="83">
        <f t="shared" si="39"/>
        <v>0</v>
      </c>
      <c r="AO79" s="83">
        <f t="shared" si="39"/>
        <v>0</v>
      </c>
      <c r="AP79" s="83">
        <f t="shared" si="39"/>
        <v>0</v>
      </c>
      <c r="AQ79" s="83">
        <f t="shared" si="36"/>
        <v>0</v>
      </c>
      <c r="AR79" s="83">
        <f t="shared" si="40"/>
        <v>0</v>
      </c>
      <c r="AS79" s="83"/>
      <c r="AT79" s="83"/>
      <c r="AU79" s="83">
        <f t="shared" si="41"/>
        <v>0</v>
      </c>
      <c r="AV79" s="83">
        <f t="shared" si="41"/>
        <v>0</v>
      </c>
      <c r="AW79" s="83">
        <f t="shared" si="41"/>
        <v>0</v>
      </c>
      <c r="AX79" s="83">
        <f t="shared" si="41"/>
        <v>0</v>
      </c>
      <c r="AY79" s="83">
        <f t="shared" si="42"/>
        <v>0</v>
      </c>
      <c r="AZ79" s="83"/>
      <c r="BA79" s="83"/>
      <c r="BB79" s="83">
        <f t="shared" si="43"/>
        <v>0</v>
      </c>
      <c r="BC79" s="83">
        <f t="shared" si="43"/>
        <v>0</v>
      </c>
      <c r="BD79" s="83">
        <f t="shared" si="43"/>
        <v>0</v>
      </c>
      <c r="BE79" s="83">
        <f t="shared" si="43"/>
        <v>0</v>
      </c>
      <c r="BF79" s="83">
        <f t="shared" si="44"/>
        <v>0</v>
      </c>
      <c r="BG79" s="83"/>
      <c r="BH79" s="83"/>
      <c r="BI79" s="83">
        <f t="shared" si="45"/>
        <v>0</v>
      </c>
      <c r="BJ79" s="83">
        <f t="shared" si="45"/>
        <v>0</v>
      </c>
      <c r="BK79" s="83">
        <f t="shared" si="45"/>
        <v>0</v>
      </c>
      <c r="BL79" s="83">
        <f t="shared" si="45"/>
        <v>0</v>
      </c>
      <c r="BM79" s="83">
        <f t="shared" si="46"/>
        <v>0</v>
      </c>
      <c r="BN79" s="83"/>
      <c r="BO79" s="83"/>
      <c r="BP79" s="83">
        <f t="shared" si="47"/>
        <v>0</v>
      </c>
      <c r="BQ79" s="83">
        <f t="shared" si="47"/>
        <v>0</v>
      </c>
      <c r="BR79" s="83">
        <f t="shared" si="47"/>
        <v>0</v>
      </c>
      <c r="BS79" s="83">
        <f t="shared" si="47"/>
        <v>0</v>
      </c>
      <c r="BT79" s="83">
        <f t="shared" si="48"/>
        <v>0</v>
      </c>
      <c r="BV79" s="80"/>
      <c r="BW79" s="80"/>
      <c r="BX79" s="80">
        <f t="shared" si="49"/>
        <v>0</v>
      </c>
      <c r="BY79" s="80">
        <f t="shared" si="49"/>
        <v>0</v>
      </c>
      <c r="BZ79" s="80">
        <f t="shared" si="49"/>
        <v>0</v>
      </c>
      <c r="CA79" s="80">
        <f t="shared" si="49"/>
        <v>0</v>
      </c>
      <c r="CB79" s="80">
        <f t="shared" si="50"/>
        <v>0</v>
      </c>
      <c r="CC79" s="80"/>
      <c r="CD79" s="80"/>
      <c r="CE79" s="80">
        <f t="shared" si="51"/>
        <v>0</v>
      </c>
      <c r="CF79" s="80">
        <f t="shared" si="51"/>
        <v>0</v>
      </c>
      <c r="CG79" s="80">
        <f t="shared" si="51"/>
        <v>0</v>
      </c>
      <c r="CH79" s="80">
        <f t="shared" si="51"/>
        <v>0</v>
      </c>
      <c r="CI79" s="80">
        <f t="shared" si="52"/>
        <v>0</v>
      </c>
      <c r="CJ79" s="80"/>
      <c r="CK79" s="80"/>
      <c r="CL79" s="80">
        <f t="shared" si="53"/>
        <v>0</v>
      </c>
      <c r="CM79" s="80">
        <f t="shared" si="53"/>
        <v>0</v>
      </c>
      <c r="CN79" s="80">
        <f t="shared" si="53"/>
        <v>0</v>
      </c>
      <c r="CO79" s="80">
        <f t="shared" si="53"/>
        <v>0</v>
      </c>
      <c r="CP79" s="80">
        <f t="shared" si="54"/>
        <v>0</v>
      </c>
      <c r="CQ79" s="80"/>
      <c r="CR79" s="80"/>
      <c r="CS79" s="80">
        <f t="shared" si="55"/>
        <v>0</v>
      </c>
      <c r="CT79" s="80">
        <f t="shared" si="55"/>
        <v>0</v>
      </c>
      <c r="CU79" s="80">
        <f t="shared" si="55"/>
        <v>0</v>
      </c>
      <c r="CV79" s="80">
        <f t="shared" si="55"/>
        <v>0</v>
      </c>
      <c r="CW79" s="80">
        <f t="shared" si="56"/>
        <v>0</v>
      </c>
      <c r="CX79" s="80"/>
      <c r="CY79" s="80"/>
      <c r="CZ79" s="80">
        <f t="shared" si="57"/>
        <v>0</v>
      </c>
      <c r="DA79" s="80">
        <f t="shared" si="57"/>
        <v>0</v>
      </c>
      <c r="DB79" s="80">
        <f t="shared" si="57"/>
        <v>0</v>
      </c>
      <c r="DC79" s="80">
        <f t="shared" si="57"/>
        <v>0</v>
      </c>
      <c r="DD79" s="80">
        <f t="shared" si="58"/>
        <v>0</v>
      </c>
      <c r="DF79" s="81">
        <f t="shared" si="59"/>
        <v>0</v>
      </c>
      <c r="DG79" s="81">
        <f t="shared" si="60"/>
        <v>0</v>
      </c>
      <c r="DH79" s="81">
        <f t="shared" si="61"/>
        <v>0</v>
      </c>
      <c r="DI79" s="81">
        <f t="shared" si="62"/>
        <v>0</v>
      </c>
      <c r="DJ79" s="81">
        <f t="shared" si="63"/>
        <v>0</v>
      </c>
      <c r="DK79" s="84">
        <f t="shared" si="37"/>
        <v>0</v>
      </c>
    </row>
    <row r="80" spans="1:115" ht="15.75" thickBot="1">
      <c r="A80" s="76"/>
      <c r="B80" s="31">
        <v>78</v>
      </c>
      <c r="C80" s="82">
        <v>-5.423</v>
      </c>
      <c r="D80" s="82">
        <v>0</v>
      </c>
      <c r="E80" s="82">
        <v>0</v>
      </c>
      <c r="F80" s="82">
        <v>0</v>
      </c>
      <c r="G80" s="82">
        <v>-5.423</v>
      </c>
      <c r="H80" s="76"/>
      <c r="I80" s="31">
        <v>78</v>
      </c>
      <c r="J80" s="82">
        <v>5.423</v>
      </c>
      <c r="K80" s="82">
        <v>0</v>
      </c>
      <c r="L80" s="82">
        <v>0</v>
      </c>
      <c r="M80" s="82">
        <v>4.577</v>
      </c>
      <c r="N80" s="82">
        <v>10</v>
      </c>
      <c r="O80" s="76"/>
      <c r="P80" s="31">
        <v>78</v>
      </c>
      <c r="Q80" s="82">
        <v>0</v>
      </c>
      <c r="R80" s="82">
        <v>0</v>
      </c>
      <c r="S80" s="82">
        <v>0</v>
      </c>
      <c r="T80" s="82">
        <v>0</v>
      </c>
      <c r="U80" s="82">
        <v>0</v>
      </c>
      <c r="V80" s="76"/>
      <c r="W80" s="31">
        <v>78</v>
      </c>
      <c r="X80" s="82">
        <v>0</v>
      </c>
      <c r="Y80" s="82">
        <v>0</v>
      </c>
      <c r="Z80" s="82">
        <v>0</v>
      </c>
      <c r="AA80" s="82">
        <v>0</v>
      </c>
      <c r="AB80" s="82">
        <v>0</v>
      </c>
      <c r="AC80" s="76"/>
      <c r="AD80" s="31">
        <v>78</v>
      </c>
      <c r="AE80" s="82">
        <v>0</v>
      </c>
      <c r="AF80" s="82">
        <v>-4.577</v>
      </c>
      <c r="AG80" s="82">
        <v>0</v>
      </c>
      <c r="AH80" s="82">
        <v>0</v>
      </c>
      <c r="AI80" s="82">
        <v>-4.577</v>
      </c>
      <c r="AJ80" s="31"/>
      <c r="AK80" s="31">
        <f t="shared" si="38"/>
        <v>10</v>
      </c>
      <c r="AM80" s="83"/>
      <c r="AN80" s="83">
        <f t="shared" si="39"/>
        <v>0</v>
      </c>
      <c r="AO80" s="83">
        <f t="shared" si="39"/>
        <v>0</v>
      </c>
      <c r="AP80" s="83">
        <f t="shared" si="39"/>
        <v>0</v>
      </c>
      <c r="AQ80" s="83">
        <f t="shared" si="36"/>
        <v>0</v>
      </c>
      <c r="AR80" s="83">
        <f t="shared" si="40"/>
        <v>0</v>
      </c>
      <c r="AS80" s="83"/>
      <c r="AT80" s="83"/>
      <c r="AU80" s="83">
        <f t="shared" si="41"/>
        <v>5.423</v>
      </c>
      <c r="AV80" s="83">
        <f t="shared" si="41"/>
        <v>0</v>
      </c>
      <c r="AW80" s="83">
        <f t="shared" si="41"/>
        <v>0</v>
      </c>
      <c r="AX80" s="83">
        <f t="shared" si="41"/>
        <v>4.577</v>
      </c>
      <c r="AY80" s="83">
        <f t="shared" si="42"/>
        <v>-10</v>
      </c>
      <c r="AZ80" s="83"/>
      <c r="BA80" s="83"/>
      <c r="BB80" s="83">
        <f t="shared" si="43"/>
        <v>0</v>
      </c>
      <c r="BC80" s="83">
        <f t="shared" si="43"/>
        <v>0</v>
      </c>
      <c r="BD80" s="83">
        <f t="shared" si="43"/>
        <v>0</v>
      </c>
      <c r="BE80" s="83">
        <f t="shared" si="43"/>
        <v>0</v>
      </c>
      <c r="BF80" s="83">
        <f t="shared" si="44"/>
        <v>0</v>
      </c>
      <c r="BG80" s="83"/>
      <c r="BH80" s="83"/>
      <c r="BI80" s="83">
        <f t="shared" si="45"/>
        <v>0</v>
      </c>
      <c r="BJ80" s="83">
        <f t="shared" si="45"/>
        <v>0</v>
      </c>
      <c r="BK80" s="83">
        <f t="shared" si="45"/>
        <v>0</v>
      </c>
      <c r="BL80" s="83">
        <f t="shared" si="45"/>
        <v>0</v>
      </c>
      <c r="BM80" s="83">
        <f t="shared" si="46"/>
        <v>0</v>
      </c>
      <c r="BN80" s="83"/>
      <c r="BO80" s="83"/>
      <c r="BP80" s="83">
        <f t="shared" si="47"/>
        <v>0</v>
      </c>
      <c r="BQ80" s="83">
        <f t="shared" si="47"/>
        <v>0</v>
      </c>
      <c r="BR80" s="83">
        <f t="shared" si="47"/>
        <v>0</v>
      </c>
      <c r="BS80" s="83">
        <f t="shared" si="47"/>
        <v>0</v>
      </c>
      <c r="BT80" s="83">
        <f t="shared" si="48"/>
        <v>0</v>
      </c>
      <c r="BV80" s="80"/>
      <c r="BW80" s="80"/>
      <c r="BX80" s="80">
        <f t="shared" si="49"/>
        <v>0</v>
      </c>
      <c r="BY80" s="80">
        <f t="shared" si="49"/>
        <v>0</v>
      </c>
      <c r="BZ80" s="80">
        <f t="shared" si="49"/>
        <v>0</v>
      </c>
      <c r="CA80" s="80">
        <f t="shared" si="49"/>
        <v>0</v>
      </c>
      <c r="CB80" s="80">
        <f t="shared" si="50"/>
        <v>0</v>
      </c>
      <c r="CC80" s="80"/>
      <c r="CD80" s="80"/>
      <c r="CE80" s="80">
        <f t="shared" si="51"/>
        <v>54.230000000000004</v>
      </c>
      <c r="CF80" s="80">
        <f t="shared" si="51"/>
        <v>0</v>
      </c>
      <c r="CG80" s="80">
        <f t="shared" si="51"/>
        <v>0</v>
      </c>
      <c r="CH80" s="80">
        <f t="shared" si="51"/>
        <v>45.769999999999996</v>
      </c>
      <c r="CI80" s="80">
        <f t="shared" si="52"/>
        <v>100</v>
      </c>
      <c r="CJ80" s="80"/>
      <c r="CK80" s="80"/>
      <c r="CL80" s="80">
        <f t="shared" si="53"/>
        <v>0</v>
      </c>
      <c r="CM80" s="80">
        <f t="shared" si="53"/>
        <v>0</v>
      </c>
      <c r="CN80" s="80">
        <f t="shared" si="53"/>
        <v>0</v>
      </c>
      <c r="CO80" s="80">
        <f t="shared" si="53"/>
        <v>0</v>
      </c>
      <c r="CP80" s="80">
        <f t="shared" si="54"/>
        <v>0</v>
      </c>
      <c r="CQ80" s="80"/>
      <c r="CR80" s="80"/>
      <c r="CS80" s="80">
        <f t="shared" si="55"/>
        <v>0</v>
      </c>
      <c r="CT80" s="80">
        <f t="shared" si="55"/>
        <v>0</v>
      </c>
      <c r="CU80" s="80">
        <f t="shared" si="55"/>
        <v>0</v>
      </c>
      <c r="CV80" s="80">
        <f t="shared" si="55"/>
        <v>0</v>
      </c>
      <c r="CW80" s="80">
        <f t="shared" si="56"/>
        <v>0</v>
      </c>
      <c r="CX80" s="80"/>
      <c r="CY80" s="80"/>
      <c r="CZ80" s="80">
        <f t="shared" si="57"/>
        <v>0</v>
      </c>
      <c r="DA80" s="80">
        <f t="shared" si="57"/>
        <v>0</v>
      </c>
      <c r="DB80" s="80">
        <f t="shared" si="57"/>
        <v>0</v>
      </c>
      <c r="DC80" s="80">
        <f t="shared" si="57"/>
        <v>0</v>
      </c>
      <c r="DD80" s="80">
        <f t="shared" si="58"/>
        <v>0</v>
      </c>
      <c r="DF80" s="81">
        <f t="shared" si="59"/>
        <v>5.423</v>
      </c>
      <c r="DG80" s="81">
        <f t="shared" si="60"/>
        <v>-10</v>
      </c>
      <c r="DH80" s="81">
        <f t="shared" si="61"/>
        <v>0</v>
      </c>
      <c r="DI80" s="81">
        <f t="shared" si="62"/>
        <v>0</v>
      </c>
      <c r="DJ80" s="81">
        <f t="shared" si="63"/>
        <v>4.577</v>
      </c>
      <c r="DK80" s="84">
        <f t="shared" si="37"/>
        <v>0</v>
      </c>
    </row>
    <row r="81" spans="1:115" ht="15.75" thickBot="1">
      <c r="A81" s="76"/>
      <c r="B81" s="31">
        <v>79</v>
      </c>
      <c r="C81" s="82">
        <v>-13.558</v>
      </c>
      <c r="D81" s="82">
        <v>0</v>
      </c>
      <c r="E81" s="82">
        <v>0</v>
      </c>
      <c r="F81" s="82">
        <v>0</v>
      </c>
      <c r="G81" s="82">
        <v>-13.558</v>
      </c>
      <c r="H81" s="76"/>
      <c r="I81" s="31">
        <v>79</v>
      </c>
      <c r="J81" s="82">
        <v>13.558</v>
      </c>
      <c r="K81" s="82">
        <v>0</v>
      </c>
      <c r="L81" s="82">
        <v>0</v>
      </c>
      <c r="M81" s="82">
        <v>11.442</v>
      </c>
      <c r="N81" s="82">
        <v>25</v>
      </c>
      <c r="O81" s="76"/>
      <c r="P81" s="31">
        <v>79</v>
      </c>
      <c r="Q81" s="82">
        <v>0</v>
      </c>
      <c r="R81" s="82">
        <v>0</v>
      </c>
      <c r="S81" s="82">
        <v>0</v>
      </c>
      <c r="T81" s="82">
        <v>0</v>
      </c>
      <c r="U81" s="82">
        <v>0</v>
      </c>
      <c r="V81" s="76"/>
      <c r="W81" s="31">
        <v>79</v>
      </c>
      <c r="X81" s="82">
        <v>0</v>
      </c>
      <c r="Y81" s="82">
        <v>0</v>
      </c>
      <c r="Z81" s="82">
        <v>0</v>
      </c>
      <c r="AA81" s="82">
        <v>0</v>
      </c>
      <c r="AB81" s="82">
        <v>0</v>
      </c>
      <c r="AC81" s="76"/>
      <c r="AD81" s="31">
        <v>79</v>
      </c>
      <c r="AE81" s="82">
        <v>0</v>
      </c>
      <c r="AF81" s="82">
        <v>-11.442</v>
      </c>
      <c r="AG81" s="82">
        <v>0</v>
      </c>
      <c r="AH81" s="82">
        <v>0</v>
      </c>
      <c r="AI81" s="82">
        <v>-11.442</v>
      </c>
      <c r="AJ81" s="31"/>
      <c r="AK81" s="31">
        <f t="shared" si="38"/>
        <v>10</v>
      </c>
      <c r="AM81" s="83"/>
      <c r="AN81" s="83">
        <f t="shared" si="39"/>
        <v>0</v>
      </c>
      <c r="AO81" s="83">
        <f t="shared" si="39"/>
        <v>0</v>
      </c>
      <c r="AP81" s="83">
        <f t="shared" si="39"/>
        <v>0</v>
      </c>
      <c r="AQ81" s="83">
        <f t="shared" si="36"/>
        <v>0</v>
      </c>
      <c r="AR81" s="83">
        <f t="shared" si="40"/>
        <v>0</v>
      </c>
      <c r="AS81" s="83"/>
      <c r="AT81" s="83"/>
      <c r="AU81" s="83">
        <f t="shared" si="41"/>
        <v>13.558</v>
      </c>
      <c r="AV81" s="83">
        <f t="shared" si="41"/>
        <v>0</v>
      </c>
      <c r="AW81" s="83">
        <f t="shared" si="41"/>
        <v>0</v>
      </c>
      <c r="AX81" s="83">
        <f t="shared" si="41"/>
        <v>11.442</v>
      </c>
      <c r="AY81" s="83">
        <f t="shared" si="42"/>
        <v>-25</v>
      </c>
      <c r="AZ81" s="83"/>
      <c r="BA81" s="83"/>
      <c r="BB81" s="83">
        <f t="shared" si="43"/>
        <v>0</v>
      </c>
      <c r="BC81" s="83">
        <f t="shared" si="43"/>
        <v>0</v>
      </c>
      <c r="BD81" s="83">
        <f t="shared" si="43"/>
        <v>0</v>
      </c>
      <c r="BE81" s="83">
        <f t="shared" si="43"/>
        <v>0</v>
      </c>
      <c r="BF81" s="83">
        <f t="shared" si="44"/>
        <v>0</v>
      </c>
      <c r="BG81" s="83"/>
      <c r="BH81" s="83"/>
      <c r="BI81" s="83">
        <f t="shared" si="45"/>
        <v>0</v>
      </c>
      <c r="BJ81" s="83">
        <f t="shared" si="45"/>
        <v>0</v>
      </c>
      <c r="BK81" s="83">
        <f t="shared" si="45"/>
        <v>0</v>
      </c>
      <c r="BL81" s="83">
        <f t="shared" si="45"/>
        <v>0</v>
      </c>
      <c r="BM81" s="83">
        <f t="shared" si="46"/>
        <v>0</v>
      </c>
      <c r="BN81" s="83"/>
      <c r="BO81" s="83"/>
      <c r="BP81" s="83">
        <f t="shared" si="47"/>
        <v>0</v>
      </c>
      <c r="BQ81" s="83">
        <f t="shared" si="47"/>
        <v>0</v>
      </c>
      <c r="BR81" s="83">
        <f t="shared" si="47"/>
        <v>0</v>
      </c>
      <c r="BS81" s="83">
        <f t="shared" si="47"/>
        <v>0</v>
      </c>
      <c r="BT81" s="83">
        <f t="shared" si="48"/>
        <v>0</v>
      </c>
      <c r="BV81" s="80"/>
      <c r="BW81" s="80"/>
      <c r="BX81" s="80">
        <f t="shared" si="49"/>
        <v>0</v>
      </c>
      <c r="BY81" s="80">
        <f t="shared" si="49"/>
        <v>0</v>
      </c>
      <c r="BZ81" s="80">
        <f t="shared" si="49"/>
        <v>0</v>
      </c>
      <c r="CA81" s="80">
        <f t="shared" si="49"/>
        <v>0</v>
      </c>
      <c r="CB81" s="80">
        <f t="shared" si="50"/>
        <v>0</v>
      </c>
      <c r="CC81" s="80"/>
      <c r="CD81" s="80"/>
      <c r="CE81" s="80">
        <f t="shared" si="51"/>
        <v>135.57999999999998</v>
      </c>
      <c r="CF81" s="80">
        <f t="shared" si="51"/>
        <v>0</v>
      </c>
      <c r="CG81" s="80">
        <f t="shared" si="51"/>
        <v>0</v>
      </c>
      <c r="CH81" s="80">
        <f t="shared" si="51"/>
        <v>114.42</v>
      </c>
      <c r="CI81" s="80">
        <f t="shared" si="52"/>
        <v>250</v>
      </c>
      <c r="CJ81" s="80"/>
      <c r="CK81" s="80"/>
      <c r="CL81" s="80">
        <f t="shared" si="53"/>
        <v>0</v>
      </c>
      <c r="CM81" s="80">
        <f t="shared" si="53"/>
        <v>0</v>
      </c>
      <c r="CN81" s="80">
        <f t="shared" si="53"/>
        <v>0</v>
      </c>
      <c r="CO81" s="80">
        <f t="shared" si="53"/>
        <v>0</v>
      </c>
      <c r="CP81" s="80">
        <f t="shared" si="54"/>
        <v>0</v>
      </c>
      <c r="CQ81" s="80"/>
      <c r="CR81" s="80"/>
      <c r="CS81" s="80">
        <f t="shared" si="55"/>
        <v>0</v>
      </c>
      <c r="CT81" s="80">
        <f t="shared" si="55"/>
        <v>0</v>
      </c>
      <c r="CU81" s="80">
        <f t="shared" si="55"/>
        <v>0</v>
      </c>
      <c r="CV81" s="80">
        <f t="shared" si="55"/>
        <v>0</v>
      </c>
      <c r="CW81" s="80">
        <f t="shared" si="56"/>
        <v>0</v>
      </c>
      <c r="CX81" s="80"/>
      <c r="CY81" s="80"/>
      <c r="CZ81" s="80">
        <f t="shared" si="57"/>
        <v>0</v>
      </c>
      <c r="DA81" s="80">
        <f t="shared" si="57"/>
        <v>0</v>
      </c>
      <c r="DB81" s="80">
        <f t="shared" si="57"/>
        <v>0</v>
      </c>
      <c r="DC81" s="80">
        <f t="shared" si="57"/>
        <v>0</v>
      </c>
      <c r="DD81" s="80">
        <f t="shared" si="58"/>
        <v>0</v>
      </c>
      <c r="DF81" s="81">
        <f t="shared" si="59"/>
        <v>13.558</v>
      </c>
      <c r="DG81" s="81">
        <f t="shared" si="60"/>
        <v>-25</v>
      </c>
      <c r="DH81" s="81">
        <f t="shared" si="61"/>
        <v>0</v>
      </c>
      <c r="DI81" s="81">
        <f t="shared" si="62"/>
        <v>0</v>
      </c>
      <c r="DJ81" s="81">
        <f t="shared" si="63"/>
        <v>11.442</v>
      </c>
      <c r="DK81" s="84">
        <f t="shared" si="37"/>
        <v>0</v>
      </c>
    </row>
    <row r="82" spans="1:115" ht="15.75" thickBot="1">
      <c r="A82" s="76"/>
      <c r="B82" s="31">
        <v>80</v>
      </c>
      <c r="C82" s="82">
        <v>-21.693000000000001</v>
      </c>
      <c r="D82" s="82">
        <v>0</v>
      </c>
      <c r="E82" s="82">
        <v>0</v>
      </c>
      <c r="F82" s="82">
        <v>0</v>
      </c>
      <c r="G82" s="82">
        <v>-21.693000000000001</v>
      </c>
      <c r="H82" s="76"/>
      <c r="I82" s="31">
        <v>80</v>
      </c>
      <c r="J82" s="82">
        <v>21.693000000000001</v>
      </c>
      <c r="K82" s="82">
        <v>0</v>
      </c>
      <c r="L82" s="82">
        <v>0</v>
      </c>
      <c r="M82" s="82">
        <v>18.306999999999999</v>
      </c>
      <c r="N82" s="82">
        <v>40</v>
      </c>
      <c r="O82" s="76"/>
      <c r="P82" s="31">
        <v>80</v>
      </c>
      <c r="Q82" s="82">
        <v>0</v>
      </c>
      <c r="R82" s="82">
        <v>0</v>
      </c>
      <c r="S82" s="82">
        <v>0</v>
      </c>
      <c r="T82" s="82">
        <v>0</v>
      </c>
      <c r="U82" s="82">
        <v>0</v>
      </c>
      <c r="V82" s="76"/>
      <c r="W82" s="31">
        <v>80</v>
      </c>
      <c r="X82" s="82">
        <v>0</v>
      </c>
      <c r="Y82" s="82">
        <v>0</v>
      </c>
      <c r="Z82" s="82">
        <v>0</v>
      </c>
      <c r="AA82" s="82">
        <v>0</v>
      </c>
      <c r="AB82" s="82">
        <v>0</v>
      </c>
      <c r="AC82" s="76"/>
      <c r="AD82" s="31">
        <v>80</v>
      </c>
      <c r="AE82" s="82">
        <v>0</v>
      </c>
      <c r="AF82" s="82">
        <v>-18.306999999999999</v>
      </c>
      <c r="AG82" s="82">
        <v>0</v>
      </c>
      <c r="AH82" s="82">
        <v>0</v>
      </c>
      <c r="AI82" s="82">
        <v>-18.306999999999999</v>
      </c>
      <c r="AJ82" s="31"/>
      <c r="AK82" s="31">
        <f t="shared" si="38"/>
        <v>10</v>
      </c>
      <c r="AM82" s="83"/>
      <c r="AN82" s="83">
        <f t="shared" si="39"/>
        <v>0</v>
      </c>
      <c r="AO82" s="83">
        <f t="shared" si="39"/>
        <v>0</v>
      </c>
      <c r="AP82" s="83">
        <f t="shared" si="39"/>
        <v>0</v>
      </c>
      <c r="AQ82" s="83">
        <f t="shared" si="36"/>
        <v>0</v>
      </c>
      <c r="AR82" s="83">
        <f t="shared" si="40"/>
        <v>0</v>
      </c>
      <c r="AS82" s="83"/>
      <c r="AT82" s="83"/>
      <c r="AU82" s="83">
        <f t="shared" si="41"/>
        <v>21.693000000000001</v>
      </c>
      <c r="AV82" s="83">
        <f t="shared" si="41"/>
        <v>0</v>
      </c>
      <c r="AW82" s="83">
        <f t="shared" si="41"/>
        <v>0</v>
      </c>
      <c r="AX82" s="83">
        <f t="shared" si="41"/>
        <v>18.306999999999999</v>
      </c>
      <c r="AY82" s="83">
        <f t="shared" si="42"/>
        <v>-40</v>
      </c>
      <c r="AZ82" s="83"/>
      <c r="BA82" s="83"/>
      <c r="BB82" s="83">
        <f t="shared" si="43"/>
        <v>0</v>
      </c>
      <c r="BC82" s="83">
        <f t="shared" si="43"/>
        <v>0</v>
      </c>
      <c r="BD82" s="83">
        <f t="shared" si="43"/>
        <v>0</v>
      </c>
      <c r="BE82" s="83">
        <f t="shared" si="43"/>
        <v>0</v>
      </c>
      <c r="BF82" s="83">
        <f t="shared" si="44"/>
        <v>0</v>
      </c>
      <c r="BG82" s="83"/>
      <c r="BH82" s="83"/>
      <c r="BI82" s="83">
        <f t="shared" si="45"/>
        <v>0</v>
      </c>
      <c r="BJ82" s="83">
        <f t="shared" si="45"/>
        <v>0</v>
      </c>
      <c r="BK82" s="83">
        <f t="shared" si="45"/>
        <v>0</v>
      </c>
      <c r="BL82" s="83">
        <f t="shared" si="45"/>
        <v>0</v>
      </c>
      <c r="BM82" s="83">
        <f t="shared" si="46"/>
        <v>0</v>
      </c>
      <c r="BN82" s="83"/>
      <c r="BO82" s="83"/>
      <c r="BP82" s="83">
        <f t="shared" si="47"/>
        <v>0</v>
      </c>
      <c r="BQ82" s="83">
        <f t="shared" si="47"/>
        <v>0</v>
      </c>
      <c r="BR82" s="83">
        <f t="shared" si="47"/>
        <v>0</v>
      </c>
      <c r="BS82" s="83">
        <f t="shared" si="47"/>
        <v>0</v>
      </c>
      <c r="BT82" s="83">
        <f t="shared" si="48"/>
        <v>0</v>
      </c>
      <c r="BV82" s="80"/>
      <c r="BW82" s="80"/>
      <c r="BX82" s="80">
        <f t="shared" si="49"/>
        <v>0</v>
      </c>
      <c r="BY82" s="80">
        <f t="shared" si="49"/>
        <v>0</v>
      </c>
      <c r="BZ82" s="80">
        <f t="shared" si="49"/>
        <v>0</v>
      </c>
      <c r="CA82" s="80">
        <f t="shared" si="49"/>
        <v>0</v>
      </c>
      <c r="CB82" s="80">
        <f t="shared" si="50"/>
        <v>0</v>
      </c>
      <c r="CC82" s="80"/>
      <c r="CD82" s="80"/>
      <c r="CE82" s="80">
        <f t="shared" si="51"/>
        <v>216.93</v>
      </c>
      <c r="CF82" s="80">
        <f t="shared" si="51"/>
        <v>0</v>
      </c>
      <c r="CG82" s="80">
        <f t="shared" si="51"/>
        <v>0</v>
      </c>
      <c r="CH82" s="80">
        <f t="shared" si="51"/>
        <v>183.07</v>
      </c>
      <c r="CI82" s="80">
        <f t="shared" si="52"/>
        <v>400</v>
      </c>
      <c r="CJ82" s="80"/>
      <c r="CK82" s="80"/>
      <c r="CL82" s="80">
        <f t="shared" si="53"/>
        <v>0</v>
      </c>
      <c r="CM82" s="80">
        <f t="shared" si="53"/>
        <v>0</v>
      </c>
      <c r="CN82" s="80">
        <f t="shared" si="53"/>
        <v>0</v>
      </c>
      <c r="CO82" s="80">
        <f t="shared" si="53"/>
        <v>0</v>
      </c>
      <c r="CP82" s="80">
        <f t="shared" si="54"/>
        <v>0</v>
      </c>
      <c r="CQ82" s="80"/>
      <c r="CR82" s="80"/>
      <c r="CS82" s="80">
        <f t="shared" si="55"/>
        <v>0</v>
      </c>
      <c r="CT82" s="80">
        <f t="shared" si="55"/>
        <v>0</v>
      </c>
      <c r="CU82" s="80">
        <f t="shared" si="55"/>
        <v>0</v>
      </c>
      <c r="CV82" s="80">
        <f t="shared" si="55"/>
        <v>0</v>
      </c>
      <c r="CW82" s="80">
        <f t="shared" si="56"/>
        <v>0</v>
      </c>
      <c r="CX82" s="80"/>
      <c r="CY82" s="80"/>
      <c r="CZ82" s="80">
        <f t="shared" si="57"/>
        <v>0</v>
      </c>
      <c r="DA82" s="80">
        <f t="shared" si="57"/>
        <v>0</v>
      </c>
      <c r="DB82" s="80">
        <f t="shared" si="57"/>
        <v>0</v>
      </c>
      <c r="DC82" s="80">
        <f t="shared" si="57"/>
        <v>0</v>
      </c>
      <c r="DD82" s="80">
        <f t="shared" si="58"/>
        <v>0</v>
      </c>
      <c r="DF82" s="81">
        <f t="shared" si="59"/>
        <v>21.693000000000001</v>
      </c>
      <c r="DG82" s="81">
        <f t="shared" si="60"/>
        <v>-40</v>
      </c>
      <c r="DH82" s="81">
        <f t="shared" si="61"/>
        <v>0</v>
      </c>
      <c r="DI82" s="81">
        <f t="shared" si="62"/>
        <v>0</v>
      </c>
      <c r="DJ82" s="81">
        <f t="shared" si="63"/>
        <v>18.306999999999999</v>
      </c>
      <c r="DK82" s="84">
        <f t="shared" si="37"/>
        <v>0</v>
      </c>
    </row>
    <row r="83" spans="1:115" ht="15.75" thickBot="1">
      <c r="A83" s="76"/>
      <c r="B83" s="31">
        <v>81</v>
      </c>
      <c r="C83" s="82">
        <v>-34.838999999999999</v>
      </c>
      <c r="D83" s="82">
        <v>0</v>
      </c>
      <c r="E83" s="82">
        <v>0</v>
      </c>
      <c r="F83" s="82">
        <v>0</v>
      </c>
      <c r="G83" s="82">
        <v>-34.838999999999999</v>
      </c>
      <c r="H83" s="76"/>
      <c r="I83" s="31">
        <v>81</v>
      </c>
      <c r="J83" s="82">
        <v>34.838999999999999</v>
      </c>
      <c r="K83" s="82">
        <v>0</v>
      </c>
      <c r="L83" s="82">
        <v>0</v>
      </c>
      <c r="M83" s="82">
        <v>20.161000000000001</v>
      </c>
      <c r="N83" s="82">
        <v>55</v>
      </c>
      <c r="O83" s="76"/>
      <c r="P83" s="31">
        <v>81</v>
      </c>
      <c r="Q83" s="82">
        <v>0</v>
      </c>
      <c r="R83" s="82">
        <v>0</v>
      </c>
      <c r="S83" s="82">
        <v>0</v>
      </c>
      <c r="T83" s="82">
        <v>0</v>
      </c>
      <c r="U83" s="82">
        <v>0</v>
      </c>
      <c r="V83" s="76"/>
      <c r="W83" s="31">
        <v>81</v>
      </c>
      <c r="X83" s="82">
        <v>0</v>
      </c>
      <c r="Y83" s="82">
        <v>0</v>
      </c>
      <c r="Z83" s="82">
        <v>0</v>
      </c>
      <c r="AA83" s="82">
        <v>0</v>
      </c>
      <c r="AB83" s="82">
        <v>0</v>
      </c>
      <c r="AC83" s="76"/>
      <c r="AD83" s="31">
        <v>81</v>
      </c>
      <c r="AE83" s="82">
        <v>0</v>
      </c>
      <c r="AF83" s="82">
        <v>-20.161000000000001</v>
      </c>
      <c r="AG83" s="82">
        <v>0</v>
      </c>
      <c r="AH83" s="82">
        <v>0</v>
      </c>
      <c r="AI83" s="82">
        <v>-20.161000000000001</v>
      </c>
      <c r="AJ83" s="31"/>
      <c r="AK83" s="31">
        <f t="shared" si="38"/>
        <v>10</v>
      </c>
      <c r="AM83" s="83"/>
      <c r="AN83" s="83">
        <f t="shared" si="39"/>
        <v>0</v>
      </c>
      <c r="AO83" s="83">
        <f t="shared" si="39"/>
        <v>0</v>
      </c>
      <c r="AP83" s="83">
        <f t="shared" si="39"/>
        <v>0</v>
      </c>
      <c r="AQ83" s="83">
        <f t="shared" si="36"/>
        <v>0</v>
      </c>
      <c r="AR83" s="83">
        <f t="shared" si="40"/>
        <v>0</v>
      </c>
      <c r="AS83" s="83"/>
      <c r="AT83" s="83"/>
      <c r="AU83" s="83">
        <f t="shared" si="41"/>
        <v>34.838999999999999</v>
      </c>
      <c r="AV83" s="83">
        <f t="shared" si="41"/>
        <v>0</v>
      </c>
      <c r="AW83" s="83">
        <f t="shared" si="41"/>
        <v>0</v>
      </c>
      <c r="AX83" s="83">
        <f t="shared" si="41"/>
        <v>20.161000000000001</v>
      </c>
      <c r="AY83" s="83">
        <f t="shared" si="42"/>
        <v>-55</v>
      </c>
      <c r="AZ83" s="83"/>
      <c r="BA83" s="83"/>
      <c r="BB83" s="83">
        <f t="shared" si="43"/>
        <v>0</v>
      </c>
      <c r="BC83" s="83">
        <f t="shared" si="43"/>
        <v>0</v>
      </c>
      <c r="BD83" s="83">
        <f t="shared" si="43"/>
        <v>0</v>
      </c>
      <c r="BE83" s="83">
        <f t="shared" si="43"/>
        <v>0</v>
      </c>
      <c r="BF83" s="83">
        <f t="shared" si="44"/>
        <v>0</v>
      </c>
      <c r="BG83" s="83"/>
      <c r="BH83" s="83"/>
      <c r="BI83" s="83">
        <f t="shared" si="45"/>
        <v>0</v>
      </c>
      <c r="BJ83" s="83">
        <f t="shared" si="45"/>
        <v>0</v>
      </c>
      <c r="BK83" s="83">
        <f t="shared" si="45"/>
        <v>0</v>
      </c>
      <c r="BL83" s="83">
        <f t="shared" si="45"/>
        <v>0</v>
      </c>
      <c r="BM83" s="83">
        <f t="shared" si="46"/>
        <v>0</v>
      </c>
      <c r="BN83" s="83"/>
      <c r="BO83" s="83"/>
      <c r="BP83" s="83">
        <f t="shared" si="47"/>
        <v>0</v>
      </c>
      <c r="BQ83" s="83">
        <f t="shared" si="47"/>
        <v>0</v>
      </c>
      <c r="BR83" s="83">
        <f t="shared" si="47"/>
        <v>0</v>
      </c>
      <c r="BS83" s="83">
        <f t="shared" si="47"/>
        <v>0</v>
      </c>
      <c r="BT83" s="83">
        <f t="shared" si="48"/>
        <v>0</v>
      </c>
      <c r="BV83" s="80"/>
      <c r="BW83" s="80"/>
      <c r="BX83" s="80">
        <f t="shared" si="49"/>
        <v>0</v>
      </c>
      <c r="BY83" s="80">
        <f t="shared" si="49"/>
        <v>0</v>
      </c>
      <c r="BZ83" s="80">
        <f t="shared" si="49"/>
        <v>0</v>
      </c>
      <c r="CA83" s="80">
        <f t="shared" si="49"/>
        <v>0</v>
      </c>
      <c r="CB83" s="80">
        <f t="shared" si="50"/>
        <v>0</v>
      </c>
      <c r="CC83" s="80"/>
      <c r="CD83" s="80"/>
      <c r="CE83" s="80">
        <f t="shared" si="51"/>
        <v>348.39</v>
      </c>
      <c r="CF83" s="80">
        <f t="shared" si="51"/>
        <v>0</v>
      </c>
      <c r="CG83" s="80">
        <f t="shared" si="51"/>
        <v>0</v>
      </c>
      <c r="CH83" s="80">
        <f t="shared" si="51"/>
        <v>201.61</v>
      </c>
      <c r="CI83" s="80">
        <f t="shared" si="52"/>
        <v>550</v>
      </c>
      <c r="CJ83" s="80"/>
      <c r="CK83" s="80"/>
      <c r="CL83" s="80">
        <f t="shared" si="53"/>
        <v>0</v>
      </c>
      <c r="CM83" s="80">
        <f t="shared" si="53"/>
        <v>0</v>
      </c>
      <c r="CN83" s="80">
        <f t="shared" si="53"/>
        <v>0</v>
      </c>
      <c r="CO83" s="80">
        <f t="shared" si="53"/>
        <v>0</v>
      </c>
      <c r="CP83" s="80">
        <f t="shared" si="54"/>
        <v>0</v>
      </c>
      <c r="CQ83" s="80"/>
      <c r="CR83" s="80"/>
      <c r="CS83" s="80">
        <f t="shared" si="55"/>
        <v>0</v>
      </c>
      <c r="CT83" s="80">
        <f t="shared" si="55"/>
        <v>0</v>
      </c>
      <c r="CU83" s="80">
        <f t="shared" si="55"/>
        <v>0</v>
      </c>
      <c r="CV83" s="80">
        <f t="shared" si="55"/>
        <v>0</v>
      </c>
      <c r="CW83" s="80">
        <f t="shared" si="56"/>
        <v>0</v>
      </c>
      <c r="CX83" s="80"/>
      <c r="CY83" s="80"/>
      <c r="CZ83" s="80">
        <f t="shared" si="57"/>
        <v>0</v>
      </c>
      <c r="DA83" s="80">
        <f t="shared" si="57"/>
        <v>0</v>
      </c>
      <c r="DB83" s="80">
        <f t="shared" si="57"/>
        <v>0</v>
      </c>
      <c r="DC83" s="80">
        <f t="shared" si="57"/>
        <v>0</v>
      </c>
      <c r="DD83" s="80">
        <f t="shared" si="58"/>
        <v>0</v>
      </c>
      <c r="DF83" s="81">
        <f t="shared" si="59"/>
        <v>34.838999999999999</v>
      </c>
      <c r="DG83" s="81">
        <f t="shared" si="60"/>
        <v>-55</v>
      </c>
      <c r="DH83" s="81">
        <f t="shared" si="61"/>
        <v>0</v>
      </c>
      <c r="DI83" s="81">
        <f t="shared" si="62"/>
        <v>0</v>
      </c>
      <c r="DJ83" s="81">
        <f t="shared" si="63"/>
        <v>20.161000000000001</v>
      </c>
      <c r="DK83" s="84">
        <f t="shared" si="37"/>
        <v>0</v>
      </c>
    </row>
    <row r="84" spans="1:115" ht="15.75" thickBot="1">
      <c r="A84" s="76"/>
      <c r="B84" s="31">
        <v>82</v>
      </c>
      <c r="C84" s="82">
        <v>-70</v>
      </c>
      <c r="D84" s="82">
        <v>0</v>
      </c>
      <c r="E84" s="82">
        <v>0</v>
      </c>
      <c r="F84" s="82">
        <v>-12.949</v>
      </c>
      <c r="G84" s="82">
        <v>-82.948999999999998</v>
      </c>
      <c r="H84" s="76"/>
      <c r="I84" s="31">
        <v>82</v>
      </c>
      <c r="J84" s="82">
        <v>70</v>
      </c>
      <c r="K84" s="82">
        <v>0</v>
      </c>
      <c r="L84" s="82">
        <v>0</v>
      </c>
      <c r="M84" s="82">
        <v>0</v>
      </c>
      <c r="N84" s="82">
        <v>70</v>
      </c>
      <c r="O84" s="76"/>
      <c r="P84" s="31">
        <v>82</v>
      </c>
      <c r="Q84" s="82">
        <v>0</v>
      </c>
      <c r="R84" s="82">
        <v>0</v>
      </c>
      <c r="S84" s="82">
        <v>0</v>
      </c>
      <c r="T84" s="82">
        <v>0</v>
      </c>
      <c r="U84" s="82">
        <v>0</v>
      </c>
      <c r="V84" s="76"/>
      <c r="W84" s="31">
        <v>82</v>
      </c>
      <c r="X84" s="82">
        <v>0</v>
      </c>
      <c r="Y84" s="82">
        <v>0</v>
      </c>
      <c r="Z84" s="82">
        <v>0</v>
      </c>
      <c r="AA84" s="82">
        <v>0</v>
      </c>
      <c r="AB84" s="82">
        <v>0</v>
      </c>
      <c r="AC84" s="76"/>
      <c r="AD84" s="31">
        <v>82</v>
      </c>
      <c r="AE84" s="82">
        <v>12.949</v>
      </c>
      <c r="AF84" s="82">
        <v>0</v>
      </c>
      <c r="AG84" s="82">
        <v>0</v>
      </c>
      <c r="AH84" s="82">
        <v>0</v>
      </c>
      <c r="AI84" s="82">
        <v>12.949</v>
      </c>
      <c r="AJ84" s="31"/>
      <c r="AK84" s="31">
        <f t="shared" si="38"/>
        <v>10</v>
      </c>
      <c r="AM84" s="83"/>
      <c r="AN84" s="83">
        <f t="shared" si="39"/>
        <v>0</v>
      </c>
      <c r="AO84" s="83">
        <f t="shared" si="39"/>
        <v>0</v>
      </c>
      <c r="AP84" s="83">
        <f t="shared" si="39"/>
        <v>0</v>
      </c>
      <c r="AQ84" s="83">
        <f t="shared" si="36"/>
        <v>0</v>
      </c>
      <c r="AR84" s="83">
        <f t="shared" si="40"/>
        <v>0</v>
      </c>
      <c r="AS84" s="83"/>
      <c r="AT84" s="83"/>
      <c r="AU84" s="83">
        <f t="shared" si="41"/>
        <v>70</v>
      </c>
      <c r="AV84" s="83">
        <f t="shared" si="41"/>
        <v>0</v>
      </c>
      <c r="AW84" s="83">
        <f t="shared" si="41"/>
        <v>0</v>
      </c>
      <c r="AX84" s="83">
        <f t="shared" si="41"/>
        <v>0</v>
      </c>
      <c r="AY84" s="83">
        <f t="shared" si="42"/>
        <v>-70</v>
      </c>
      <c r="AZ84" s="83"/>
      <c r="BA84" s="83"/>
      <c r="BB84" s="83">
        <f t="shared" si="43"/>
        <v>0</v>
      </c>
      <c r="BC84" s="83">
        <f t="shared" si="43"/>
        <v>0</v>
      </c>
      <c r="BD84" s="83">
        <f t="shared" si="43"/>
        <v>0</v>
      </c>
      <c r="BE84" s="83">
        <f t="shared" si="43"/>
        <v>0</v>
      </c>
      <c r="BF84" s="83">
        <f t="shared" si="44"/>
        <v>0</v>
      </c>
      <c r="BG84" s="83"/>
      <c r="BH84" s="83"/>
      <c r="BI84" s="83">
        <f t="shared" si="45"/>
        <v>0</v>
      </c>
      <c r="BJ84" s="83">
        <f t="shared" si="45"/>
        <v>0</v>
      </c>
      <c r="BK84" s="83">
        <f t="shared" si="45"/>
        <v>0</v>
      </c>
      <c r="BL84" s="83">
        <f t="shared" si="45"/>
        <v>0</v>
      </c>
      <c r="BM84" s="83">
        <f t="shared" si="46"/>
        <v>0</v>
      </c>
      <c r="BN84" s="83"/>
      <c r="BO84" s="83"/>
      <c r="BP84" s="83">
        <f t="shared" si="47"/>
        <v>12.949</v>
      </c>
      <c r="BQ84" s="83">
        <f t="shared" si="47"/>
        <v>0</v>
      </c>
      <c r="BR84" s="83">
        <f t="shared" si="47"/>
        <v>0</v>
      </c>
      <c r="BS84" s="83">
        <f t="shared" si="47"/>
        <v>0</v>
      </c>
      <c r="BT84" s="83">
        <f t="shared" si="48"/>
        <v>-12.949</v>
      </c>
      <c r="BV84" s="80"/>
      <c r="BW84" s="80"/>
      <c r="BX84" s="80">
        <f t="shared" si="49"/>
        <v>0</v>
      </c>
      <c r="BY84" s="80">
        <f t="shared" si="49"/>
        <v>0</v>
      </c>
      <c r="BZ84" s="80">
        <f t="shared" si="49"/>
        <v>0</v>
      </c>
      <c r="CA84" s="80">
        <f t="shared" si="49"/>
        <v>0</v>
      </c>
      <c r="CB84" s="80">
        <f t="shared" si="50"/>
        <v>0</v>
      </c>
      <c r="CC84" s="80"/>
      <c r="CD84" s="80"/>
      <c r="CE84" s="80">
        <f t="shared" si="51"/>
        <v>700</v>
      </c>
      <c r="CF84" s="80">
        <f t="shared" si="51"/>
        <v>0</v>
      </c>
      <c r="CG84" s="80">
        <f t="shared" si="51"/>
        <v>0</v>
      </c>
      <c r="CH84" s="80">
        <f t="shared" si="51"/>
        <v>0</v>
      </c>
      <c r="CI84" s="80">
        <f t="shared" si="52"/>
        <v>700</v>
      </c>
      <c r="CJ84" s="80"/>
      <c r="CK84" s="80"/>
      <c r="CL84" s="80">
        <f t="shared" si="53"/>
        <v>0</v>
      </c>
      <c r="CM84" s="80">
        <f t="shared" si="53"/>
        <v>0</v>
      </c>
      <c r="CN84" s="80">
        <f t="shared" si="53"/>
        <v>0</v>
      </c>
      <c r="CO84" s="80">
        <f t="shared" si="53"/>
        <v>0</v>
      </c>
      <c r="CP84" s="80">
        <f t="shared" si="54"/>
        <v>0</v>
      </c>
      <c r="CQ84" s="80"/>
      <c r="CR84" s="80"/>
      <c r="CS84" s="80">
        <f t="shared" si="55"/>
        <v>0</v>
      </c>
      <c r="CT84" s="80">
        <f t="shared" si="55"/>
        <v>0</v>
      </c>
      <c r="CU84" s="80">
        <f t="shared" si="55"/>
        <v>0</v>
      </c>
      <c r="CV84" s="80">
        <f t="shared" si="55"/>
        <v>0</v>
      </c>
      <c r="CW84" s="80">
        <f t="shared" si="56"/>
        <v>0</v>
      </c>
      <c r="CX84" s="80"/>
      <c r="CY84" s="80"/>
      <c r="CZ84" s="80">
        <f t="shared" si="57"/>
        <v>129.49</v>
      </c>
      <c r="DA84" s="80">
        <f t="shared" si="57"/>
        <v>0</v>
      </c>
      <c r="DB84" s="80">
        <f t="shared" si="57"/>
        <v>0</v>
      </c>
      <c r="DC84" s="80">
        <f t="shared" si="57"/>
        <v>0</v>
      </c>
      <c r="DD84" s="80">
        <f t="shared" si="58"/>
        <v>129.49</v>
      </c>
      <c r="DF84" s="81">
        <f t="shared" si="59"/>
        <v>82.948999999999998</v>
      </c>
      <c r="DG84" s="81">
        <f t="shared" si="60"/>
        <v>-70</v>
      </c>
      <c r="DH84" s="81">
        <f t="shared" si="61"/>
        <v>0</v>
      </c>
      <c r="DI84" s="81">
        <f t="shared" si="62"/>
        <v>0</v>
      </c>
      <c r="DJ84" s="81">
        <f t="shared" si="63"/>
        <v>-12.949</v>
      </c>
      <c r="DK84" s="84">
        <f t="shared" si="37"/>
        <v>0</v>
      </c>
    </row>
    <row r="85" spans="1:115" ht="15.75" thickBot="1">
      <c r="A85" s="76"/>
      <c r="B85" s="31">
        <v>83</v>
      </c>
      <c r="C85" s="82">
        <v>-80</v>
      </c>
      <c r="D85" s="82">
        <v>0</v>
      </c>
      <c r="E85" s="82">
        <v>0</v>
      </c>
      <c r="F85" s="82">
        <v>-39.030999999999999</v>
      </c>
      <c r="G85" s="82">
        <v>-119.03100000000001</v>
      </c>
      <c r="H85" s="76"/>
      <c r="I85" s="31">
        <v>83</v>
      </c>
      <c r="J85" s="82">
        <v>80</v>
      </c>
      <c r="K85" s="82">
        <v>0</v>
      </c>
      <c r="L85" s="82">
        <v>0</v>
      </c>
      <c r="M85" s="82">
        <v>0</v>
      </c>
      <c r="N85" s="82">
        <v>80</v>
      </c>
      <c r="O85" s="76"/>
      <c r="P85" s="31">
        <v>83</v>
      </c>
      <c r="Q85" s="82">
        <v>0</v>
      </c>
      <c r="R85" s="82">
        <v>0</v>
      </c>
      <c r="S85" s="82">
        <v>0</v>
      </c>
      <c r="T85" s="82">
        <v>0</v>
      </c>
      <c r="U85" s="82">
        <v>0</v>
      </c>
      <c r="V85" s="76"/>
      <c r="W85" s="31">
        <v>83</v>
      </c>
      <c r="X85" s="82">
        <v>0</v>
      </c>
      <c r="Y85" s="82">
        <v>0</v>
      </c>
      <c r="Z85" s="82">
        <v>0</v>
      </c>
      <c r="AA85" s="82">
        <v>0</v>
      </c>
      <c r="AB85" s="82">
        <v>0</v>
      </c>
      <c r="AC85" s="76"/>
      <c r="AD85" s="31">
        <v>83</v>
      </c>
      <c r="AE85" s="82">
        <v>39.030999999999999</v>
      </c>
      <c r="AF85" s="82">
        <v>0</v>
      </c>
      <c r="AG85" s="82">
        <v>0</v>
      </c>
      <c r="AH85" s="82">
        <v>0</v>
      </c>
      <c r="AI85" s="82">
        <v>39.030999999999999</v>
      </c>
      <c r="AJ85" s="31"/>
      <c r="AK85" s="31">
        <f t="shared" si="38"/>
        <v>10</v>
      </c>
      <c r="AM85" s="83"/>
      <c r="AN85" s="83">
        <f t="shared" si="39"/>
        <v>0</v>
      </c>
      <c r="AO85" s="83">
        <f t="shared" si="39"/>
        <v>0</v>
      </c>
      <c r="AP85" s="83">
        <f t="shared" si="39"/>
        <v>0</v>
      </c>
      <c r="AQ85" s="83">
        <f t="shared" si="36"/>
        <v>0</v>
      </c>
      <c r="AR85" s="83">
        <f t="shared" si="40"/>
        <v>0</v>
      </c>
      <c r="AS85" s="83"/>
      <c r="AT85" s="83"/>
      <c r="AU85" s="83">
        <f t="shared" si="41"/>
        <v>80</v>
      </c>
      <c r="AV85" s="83">
        <f t="shared" si="41"/>
        <v>0</v>
      </c>
      <c r="AW85" s="83">
        <f t="shared" si="41"/>
        <v>0</v>
      </c>
      <c r="AX85" s="83">
        <f t="shared" si="41"/>
        <v>0</v>
      </c>
      <c r="AY85" s="83">
        <f t="shared" si="42"/>
        <v>-80</v>
      </c>
      <c r="AZ85" s="83"/>
      <c r="BA85" s="83"/>
      <c r="BB85" s="83">
        <f t="shared" si="43"/>
        <v>0</v>
      </c>
      <c r="BC85" s="83">
        <f t="shared" si="43"/>
        <v>0</v>
      </c>
      <c r="BD85" s="83">
        <f t="shared" si="43"/>
        <v>0</v>
      </c>
      <c r="BE85" s="83">
        <f t="shared" si="43"/>
        <v>0</v>
      </c>
      <c r="BF85" s="83">
        <f t="shared" si="44"/>
        <v>0</v>
      </c>
      <c r="BG85" s="83"/>
      <c r="BH85" s="83"/>
      <c r="BI85" s="83">
        <f t="shared" si="45"/>
        <v>0</v>
      </c>
      <c r="BJ85" s="83">
        <f t="shared" si="45"/>
        <v>0</v>
      </c>
      <c r="BK85" s="83">
        <f t="shared" si="45"/>
        <v>0</v>
      </c>
      <c r="BL85" s="83">
        <f t="shared" si="45"/>
        <v>0</v>
      </c>
      <c r="BM85" s="83">
        <f t="shared" si="46"/>
        <v>0</v>
      </c>
      <c r="BN85" s="83"/>
      <c r="BO85" s="83"/>
      <c r="BP85" s="83">
        <f t="shared" si="47"/>
        <v>39.030999999999999</v>
      </c>
      <c r="BQ85" s="83">
        <f t="shared" si="47"/>
        <v>0</v>
      </c>
      <c r="BR85" s="83">
        <f t="shared" si="47"/>
        <v>0</v>
      </c>
      <c r="BS85" s="83">
        <f t="shared" si="47"/>
        <v>0</v>
      </c>
      <c r="BT85" s="83">
        <f t="shared" si="48"/>
        <v>-39.030999999999999</v>
      </c>
      <c r="BV85" s="80"/>
      <c r="BW85" s="80"/>
      <c r="BX85" s="80">
        <f t="shared" si="49"/>
        <v>0</v>
      </c>
      <c r="BY85" s="80">
        <f t="shared" si="49"/>
        <v>0</v>
      </c>
      <c r="BZ85" s="80">
        <f t="shared" si="49"/>
        <v>0</v>
      </c>
      <c r="CA85" s="80">
        <f t="shared" si="49"/>
        <v>0</v>
      </c>
      <c r="CB85" s="80">
        <f t="shared" si="50"/>
        <v>0</v>
      </c>
      <c r="CC85" s="80"/>
      <c r="CD85" s="80"/>
      <c r="CE85" s="80">
        <f t="shared" si="51"/>
        <v>800</v>
      </c>
      <c r="CF85" s="80">
        <f t="shared" si="51"/>
        <v>0</v>
      </c>
      <c r="CG85" s="80">
        <f t="shared" si="51"/>
        <v>0</v>
      </c>
      <c r="CH85" s="80">
        <f t="shared" si="51"/>
        <v>0</v>
      </c>
      <c r="CI85" s="80">
        <f t="shared" si="52"/>
        <v>800</v>
      </c>
      <c r="CJ85" s="80"/>
      <c r="CK85" s="80"/>
      <c r="CL85" s="80">
        <f t="shared" si="53"/>
        <v>0</v>
      </c>
      <c r="CM85" s="80">
        <f t="shared" si="53"/>
        <v>0</v>
      </c>
      <c r="CN85" s="80">
        <f t="shared" si="53"/>
        <v>0</v>
      </c>
      <c r="CO85" s="80">
        <f t="shared" si="53"/>
        <v>0</v>
      </c>
      <c r="CP85" s="80">
        <f t="shared" si="54"/>
        <v>0</v>
      </c>
      <c r="CQ85" s="80"/>
      <c r="CR85" s="80"/>
      <c r="CS85" s="80">
        <f t="shared" si="55"/>
        <v>0</v>
      </c>
      <c r="CT85" s="80">
        <f t="shared" si="55"/>
        <v>0</v>
      </c>
      <c r="CU85" s="80">
        <f t="shared" si="55"/>
        <v>0</v>
      </c>
      <c r="CV85" s="80">
        <f t="shared" si="55"/>
        <v>0</v>
      </c>
      <c r="CW85" s="80">
        <f t="shared" si="56"/>
        <v>0</v>
      </c>
      <c r="CX85" s="80"/>
      <c r="CY85" s="80"/>
      <c r="CZ85" s="80">
        <f t="shared" si="57"/>
        <v>390.31</v>
      </c>
      <c r="DA85" s="80">
        <f t="shared" si="57"/>
        <v>0</v>
      </c>
      <c r="DB85" s="80">
        <f t="shared" si="57"/>
        <v>0</v>
      </c>
      <c r="DC85" s="80">
        <f t="shared" si="57"/>
        <v>0</v>
      </c>
      <c r="DD85" s="80">
        <f t="shared" si="58"/>
        <v>390.31</v>
      </c>
      <c r="DF85" s="81">
        <f t="shared" si="59"/>
        <v>119.03100000000001</v>
      </c>
      <c r="DG85" s="81">
        <f t="shared" si="60"/>
        <v>-80</v>
      </c>
      <c r="DH85" s="81">
        <f t="shared" si="61"/>
        <v>0</v>
      </c>
      <c r="DI85" s="81">
        <f t="shared" si="62"/>
        <v>0</v>
      </c>
      <c r="DJ85" s="81">
        <f t="shared" si="63"/>
        <v>-39.030999999999999</v>
      </c>
      <c r="DK85" s="84">
        <f t="shared" si="37"/>
        <v>0</v>
      </c>
    </row>
    <row r="86" spans="1:115" ht="15.75" thickBot="1">
      <c r="A86" s="76"/>
      <c r="B86" s="31">
        <v>84</v>
      </c>
      <c r="C86" s="82">
        <v>-65</v>
      </c>
      <c r="D86" s="82">
        <v>0</v>
      </c>
      <c r="E86" s="82">
        <v>0</v>
      </c>
      <c r="F86" s="82">
        <v>-59.781999999999996</v>
      </c>
      <c r="G86" s="82">
        <v>-124.782</v>
      </c>
      <c r="H86" s="76"/>
      <c r="I86" s="31">
        <v>84</v>
      </c>
      <c r="J86" s="82">
        <v>65</v>
      </c>
      <c r="K86" s="82">
        <v>0</v>
      </c>
      <c r="L86" s="82">
        <v>0</v>
      </c>
      <c r="M86" s="82">
        <v>0</v>
      </c>
      <c r="N86" s="82">
        <v>65</v>
      </c>
      <c r="O86" s="76"/>
      <c r="P86" s="31">
        <v>84</v>
      </c>
      <c r="Q86" s="82">
        <v>0</v>
      </c>
      <c r="R86" s="82">
        <v>0</v>
      </c>
      <c r="S86" s="82">
        <v>0</v>
      </c>
      <c r="T86" s="82">
        <v>0</v>
      </c>
      <c r="U86" s="82">
        <v>0</v>
      </c>
      <c r="V86" s="76"/>
      <c r="W86" s="31">
        <v>84</v>
      </c>
      <c r="X86" s="82">
        <v>0</v>
      </c>
      <c r="Y86" s="82">
        <v>0</v>
      </c>
      <c r="Z86" s="82">
        <v>0</v>
      </c>
      <c r="AA86" s="82">
        <v>0</v>
      </c>
      <c r="AB86" s="82">
        <v>0</v>
      </c>
      <c r="AC86" s="76"/>
      <c r="AD86" s="31">
        <v>84</v>
      </c>
      <c r="AE86" s="82">
        <v>59.781999999999996</v>
      </c>
      <c r="AF86" s="82">
        <v>0</v>
      </c>
      <c r="AG86" s="82">
        <v>0</v>
      </c>
      <c r="AH86" s="82">
        <v>0</v>
      </c>
      <c r="AI86" s="82">
        <v>59.781999999999996</v>
      </c>
      <c r="AJ86" s="31"/>
      <c r="AK86" s="31">
        <f t="shared" si="38"/>
        <v>10</v>
      </c>
      <c r="AM86" s="83"/>
      <c r="AN86" s="83">
        <f t="shared" si="39"/>
        <v>0</v>
      </c>
      <c r="AO86" s="83">
        <f t="shared" si="39"/>
        <v>0</v>
      </c>
      <c r="AP86" s="83">
        <f t="shared" si="39"/>
        <v>0</v>
      </c>
      <c r="AQ86" s="83">
        <f t="shared" si="36"/>
        <v>0</v>
      </c>
      <c r="AR86" s="83">
        <f t="shared" si="40"/>
        <v>0</v>
      </c>
      <c r="AS86" s="83"/>
      <c r="AT86" s="83"/>
      <c r="AU86" s="83">
        <f t="shared" si="41"/>
        <v>65</v>
      </c>
      <c r="AV86" s="83">
        <f t="shared" si="41"/>
        <v>0</v>
      </c>
      <c r="AW86" s="83">
        <f t="shared" si="41"/>
        <v>0</v>
      </c>
      <c r="AX86" s="83">
        <f t="shared" si="41"/>
        <v>0</v>
      </c>
      <c r="AY86" s="83">
        <f t="shared" si="42"/>
        <v>-65</v>
      </c>
      <c r="AZ86" s="83"/>
      <c r="BA86" s="83"/>
      <c r="BB86" s="83">
        <f t="shared" si="43"/>
        <v>0</v>
      </c>
      <c r="BC86" s="83">
        <f t="shared" si="43"/>
        <v>0</v>
      </c>
      <c r="BD86" s="83">
        <f t="shared" si="43"/>
        <v>0</v>
      </c>
      <c r="BE86" s="83">
        <f t="shared" si="43"/>
        <v>0</v>
      </c>
      <c r="BF86" s="83">
        <f t="shared" si="44"/>
        <v>0</v>
      </c>
      <c r="BG86" s="83"/>
      <c r="BH86" s="83"/>
      <c r="BI86" s="83">
        <f t="shared" si="45"/>
        <v>0</v>
      </c>
      <c r="BJ86" s="83">
        <f t="shared" si="45"/>
        <v>0</v>
      </c>
      <c r="BK86" s="83">
        <f t="shared" si="45"/>
        <v>0</v>
      </c>
      <c r="BL86" s="83">
        <f t="shared" si="45"/>
        <v>0</v>
      </c>
      <c r="BM86" s="83">
        <f t="shared" si="46"/>
        <v>0</v>
      </c>
      <c r="BN86" s="83"/>
      <c r="BO86" s="83"/>
      <c r="BP86" s="83">
        <f t="shared" si="47"/>
        <v>59.781999999999996</v>
      </c>
      <c r="BQ86" s="83">
        <f t="shared" si="47"/>
        <v>0</v>
      </c>
      <c r="BR86" s="83">
        <f t="shared" si="47"/>
        <v>0</v>
      </c>
      <c r="BS86" s="83">
        <f t="shared" si="47"/>
        <v>0</v>
      </c>
      <c r="BT86" s="83">
        <f t="shared" si="48"/>
        <v>-59.781999999999996</v>
      </c>
      <c r="BV86" s="80"/>
      <c r="BW86" s="80"/>
      <c r="BX86" s="80">
        <f t="shared" si="49"/>
        <v>0</v>
      </c>
      <c r="BY86" s="80">
        <f t="shared" si="49"/>
        <v>0</v>
      </c>
      <c r="BZ86" s="80">
        <f t="shared" si="49"/>
        <v>0</v>
      </c>
      <c r="CA86" s="80">
        <f t="shared" si="49"/>
        <v>0</v>
      </c>
      <c r="CB86" s="80">
        <f t="shared" si="50"/>
        <v>0</v>
      </c>
      <c r="CC86" s="80"/>
      <c r="CD86" s="80"/>
      <c r="CE86" s="80">
        <f t="shared" si="51"/>
        <v>650</v>
      </c>
      <c r="CF86" s="80">
        <f t="shared" si="51"/>
        <v>0</v>
      </c>
      <c r="CG86" s="80">
        <f t="shared" si="51"/>
        <v>0</v>
      </c>
      <c r="CH86" s="80">
        <f t="shared" si="51"/>
        <v>0</v>
      </c>
      <c r="CI86" s="80">
        <f t="shared" si="52"/>
        <v>650</v>
      </c>
      <c r="CJ86" s="80"/>
      <c r="CK86" s="80"/>
      <c r="CL86" s="80">
        <f t="shared" si="53"/>
        <v>0</v>
      </c>
      <c r="CM86" s="80">
        <f t="shared" si="53"/>
        <v>0</v>
      </c>
      <c r="CN86" s="80">
        <f t="shared" si="53"/>
        <v>0</v>
      </c>
      <c r="CO86" s="80">
        <f t="shared" si="53"/>
        <v>0</v>
      </c>
      <c r="CP86" s="80">
        <f t="shared" si="54"/>
        <v>0</v>
      </c>
      <c r="CQ86" s="80"/>
      <c r="CR86" s="80"/>
      <c r="CS86" s="80">
        <f t="shared" si="55"/>
        <v>0</v>
      </c>
      <c r="CT86" s="80">
        <f t="shared" si="55"/>
        <v>0</v>
      </c>
      <c r="CU86" s="80">
        <f t="shared" si="55"/>
        <v>0</v>
      </c>
      <c r="CV86" s="80">
        <f t="shared" si="55"/>
        <v>0</v>
      </c>
      <c r="CW86" s="80">
        <f t="shared" si="56"/>
        <v>0</v>
      </c>
      <c r="CX86" s="80"/>
      <c r="CY86" s="80"/>
      <c r="CZ86" s="80">
        <f t="shared" si="57"/>
        <v>597.81999999999994</v>
      </c>
      <c r="DA86" s="80">
        <f t="shared" si="57"/>
        <v>0</v>
      </c>
      <c r="DB86" s="80">
        <f t="shared" si="57"/>
        <v>0</v>
      </c>
      <c r="DC86" s="80">
        <f t="shared" si="57"/>
        <v>0</v>
      </c>
      <c r="DD86" s="80">
        <f t="shared" si="58"/>
        <v>597.81999999999994</v>
      </c>
      <c r="DF86" s="81">
        <f t="shared" si="59"/>
        <v>124.782</v>
      </c>
      <c r="DG86" s="81">
        <f t="shared" si="60"/>
        <v>-65</v>
      </c>
      <c r="DH86" s="81">
        <f t="shared" si="61"/>
        <v>0</v>
      </c>
      <c r="DI86" s="81">
        <f t="shared" si="62"/>
        <v>0</v>
      </c>
      <c r="DJ86" s="81">
        <f t="shared" si="63"/>
        <v>-59.781999999999996</v>
      </c>
      <c r="DK86" s="84">
        <f t="shared" si="37"/>
        <v>0</v>
      </c>
    </row>
    <row r="87" spans="1:115" ht="15.75" thickBot="1">
      <c r="A87" s="76"/>
      <c r="B87" s="31">
        <v>85</v>
      </c>
      <c r="C87" s="82">
        <v>-75</v>
      </c>
      <c r="D87" s="82">
        <v>0</v>
      </c>
      <c r="E87" s="82">
        <v>0</v>
      </c>
      <c r="F87" s="82">
        <v>-77.123999999999995</v>
      </c>
      <c r="G87" s="82">
        <v>-152.124</v>
      </c>
      <c r="H87" s="76"/>
      <c r="I87" s="31">
        <v>85</v>
      </c>
      <c r="J87" s="82">
        <v>75</v>
      </c>
      <c r="K87" s="82">
        <v>0</v>
      </c>
      <c r="L87" s="82">
        <v>0</v>
      </c>
      <c r="M87" s="82">
        <v>0</v>
      </c>
      <c r="N87" s="82">
        <v>75</v>
      </c>
      <c r="O87" s="76"/>
      <c r="P87" s="31">
        <v>85</v>
      </c>
      <c r="Q87" s="82">
        <v>0</v>
      </c>
      <c r="R87" s="82">
        <v>0</v>
      </c>
      <c r="S87" s="82">
        <v>0</v>
      </c>
      <c r="T87" s="82">
        <v>0</v>
      </c>
      <c r="U87" s="82">
        <v>0</v>
      </c>
      <c r="V87" s="76"/>
      <c r="W87" s="31">
        <v>85</v>
      </c>
      <c r="X87" s="82">
        <v>0</v>
      </c>
      <c r="Y87" s="82">
        <v>0</v>
      </c>
      <c r="Z87" s="82">
        <v>0</v>
      </c>
      <c r="AA87" s="82">
        <v>0</v>
      </c>
      <c r="AB87" s="82">
        <v>0</v>
      </c>
      <c r="AC87" s="76"/>
      <c r="AD87" s="31">
        <v>85</v>
      </c>
      <c r="AE87" s="82">
        <v>77.123999999999995</v>
      </c>
      <c r="AF87" s="82">
        <v>0</v>
      </c>
      <c r="AG87" s="82">
        <v>0</v>
      </c>
      <c r="AH87" s="82">
        <v>0</v>
      </c>
      <c r="AI87" s="82">
        <v>77.123999999999995</v>
      </c>
      <c r="AJ87" s="31"/>
      <c r="AK87" s="31">
        <f t="shared" si="38"/>
        <v>10</v>
      </c>
      <c r="AM87" s="83"/>
      <c r="AN87" s="83">
        <f t="shared" si="39"/>
        <v>0</v>
      </c>
      <c r="AO87" s="83">
        <f t="shared" si="39"/>
        <v>0</v>
      </c>
      <c r="AP87" s="83">
        <f t="shared" si="39"/>
        <v>0</v>
      </c>
      <c r="AQ87" s="83">
        <f t="shared" si="36"/>
        <v>0</v>
      </c>
      <c r="AR87" s="83">
        <f t="shared" si="40"/>
        <v>0</v>
      </c>
      <c r="AS87" s="83"/>
      <c r="AT87" s="83"/>
      <c r="AU87" s="83">
        <f t="shared" si="41"/>
        <v>75</v>
      </c>
      <c r="AV87" s="83">
        <f t="shared" si="41"/>
        <v>0</v>
      </c>
      <c r="AW87" s="83">
        <f t="shared" si="41"/>
        <v>0</v>
      </c>
      <c r="AX87" s="83">
        <f t="shared" si="41"/>
        <v>0</v>
      </c>
      <c r="AY87" s="83">
        <f t="shared" si="42"/>
        <v>-75</v>
      </c>
      <c r="AZ87" s="83"/>
      <c r="BA87" s="83"/>
      <c r="BB87" s="83">
        <f t="shared" si="43"/>
        <v>0</v>
      </c>
      <c r="BC87" s="83">
        <f t="shared" si="43"/>
        <v>0</v>
      </c>
      <c r="BD87" s="83">
        <f t="shared" si="43"/>
        <v>0</v>
      </c>
      <c r="BE87" s="83">
        <f t="shared" si="43"/>
        <v>0</v>
      </c>
      <c r="BF87" s="83">
        <f t="shared" si="44"/>
        <v>0</v>
      </c>
      <c r="BG87" s="83"/>
      <c r="BH87" s="83"/>
      <c r="BI87" s="83">
        <f t="shared" si="45"/>
        <v>0</v>
      </c>
      <c r="BJ87" s="83">
        <f t="shared" si="45"/>
        <v>0</v>
      </c>
      <c r="BK87" s="83">
        <f t="shared" si="45"/>
        <v>0</v>
      </c>
      <c r="BL87" s="83">
        <f t="shared" si="45"/>
        <v>0</v>
      </c>
      <c r="BM87" s="83">
        <f t="shared" si="46"/>
        <v>0</v>
      </c>
      <c r="BN87" s="83"/>
      <c r="BO87" s="83"/>
      <c r="BP87" s="83">
        <f t="shared" si="47"/>
        <v>77.123999999999995</v>
      </c>
      <c r="BQ87" s="83">
        <f t="shared" si="47"/>
        <v>0</v>
      </c>
      <c r="BR87" s="83">
        <f t="shared" si="47"/>
        <v>0</v>
      </c>
      <c r="BS87" s="83">
        <f t="shared" si="47"/>
        <v>0</v>
      </c>
      <c r="BT87" s="83">
        <f t="shared" si="48"/>
        <v>-77.123999999999995</v>
      </c>
      <c r="BV87" s="80"/>
      <c r="BW87" s="80"/>
      <c r="BX87" s="80">
        <f t="shared" si="49"/>
        <v>0</v>
      </c>
      <c r="BY87" s="80">
        <f t="shared" si="49"/>
        <v>0</v>
      </c>
      <c r="BZ87" s="80">
        <f t="shared" si="49"/>
        <v>0</v>
      </c>
      <c r="CA87" s="80">
        <f t="shared" si="49"/>
        <v>0</v>
      </c>
      <c r="CB87" s="80">
        <f t="shared" si="50"/>
        <v>0</v>
      </c>
      <c r="CC87" s="80"/>
      <c r="CD87" s="80"/>
      <c r="CE87" s="80">
        <f t="shared" si="51"/>
        <v>750</v>
      </c>
      <c r="CF87" s="80">
        <f t="shared" si="51"/>
        <v>0</v>
      </c>
      <c r="CG87" s="80">
        <f t="shared" si="51"/>
        <v>0</v>
      </c>
      <c r="CH87" s="80">
        <f t="shared" si="51"/>
        <v>0</v>
      </c>
      <c r="CI87" s="80">
        <f t="shared" si="52"/>
        <v>750</v>
      </c>
      <c r="CJ87" s="80"/>
      <c r="CK87" s="80"/>
      <c r="CL87" s="80">
        <f t="shared" si="53"/>
        <v>0</v>
      </c>
      <c r="CM87" s="80">
        <f t="shared" si="53"/>
        <v>0</v>
      </c>
      <c r="CN87" s="80">
        <f t="shared" si="53"/>
        <v>0</v>
      </c>
      <c r="CO87" s="80">
        <f t="shared" si="53"/>
        <v>0</v>
      </c>
      <c r="CP87" s="80">
        <f t="shared" si="54"/>
        <v>0</v>
      </c>
      <c r="CQ87" s="80"/>
      <c r="CR87" s="80"/>
      <c r="CS87" s="80">
        <f t="shared" si="55"/>
        <v>0</v>
      </c>
      <c r="CT87" s="80">
        <f t="shared" si="55"/>
        <v>0</v>
      </c>
      <c r="CU87" s="80">
        <f t="shared" si="55"/>
        <v>0</v>
      </c>
      <c r="CV87" s="80">
        <f t="shared" si="55"/>
        <v>0</v>
      </c>
      <c r="CW87" s="80">
        <f t="shared" si="56"/>
        <v>0</v>
      </c>
      <c r="CX87" s="80"/>
      <c r="CY87" s="80"/>
      <c r="CZ87" s="80">
        <f t="shared" si="57"/>
        <v>771.24</v>
      </c>
      <c r="DA87" s="80">
        <f t="shared" si="57"/>
        <v>0</v>
      </c>
      <c r="DB87" s="80">
        <f t="shared" si="57"/>
        <v>0</v>
      </c>
      <c r="DC87" s="80">
        <f t="shared" si="57"/>
        <v>0</v>
      </c>
      <c r="DD87" s="80">
        <f t="shared" si="58"/>
        <v>771.24</v>
      </c>
      <c r="DF87" s="81">
        <f t="shared" si="59"/>
        <v>152.124</v>
      </c>
      <c r="DG87" s="81">
        <f t="shared" si="60"/>
        <v>-75</v>
      </c>
      <c r="DH87" s="81">
        <f t="shared" si="61"/>
        <v>0</v>
      </c>
      <c r="DI87" s="81">
        <f t="shared" si="62"/>
        <v>0</v>
      </c>
      <c r="DJ87" s="81">
        <f t="shared" si="63"/>
        <v>-77.123999999999995</v>
      </c>
      <c r="DK87" s="84">
        <f t="shared" si="37"/>
        <v>0</v>
      </c>
    </row>
    <row r="88" spans="1:115" ht="15.75" thickBot="1">
      <c r="A88" s="76"/>
      <c r="B88" s="31">
        <v>86</v>
      </c>
      <c r="C88" s="82">
        <v>-70</v>
      </c>
      <c r="D88" s="82">
        <v>0</v>
      </c>
      <c r="E88" s="82">
        <v>0</v>
      </c>
      <c r="F88" s="82">
        <v>-78.414000000000001</v>
      </c>
      <c r="G88" s="82">
        <v>-148.41399999999999</v>
      </c>
      <c r="H88" s="76"/>
      <c r="I88" s="31">
        <v>86</v>
      </c>
      <c r="J88" s="82">
        <v>70</v>
      </c>
      <c r="K88" s="82">
        <v>0</v>
      </c>
      <c r="L88" s="82">
        <v>0</v>
      </c>
      <c r="M88" s="82">
        <v>0</v>
      </c>
      <c r="N88" s="82">
        <v>70</v>
      </c>
      <c r="O88" s="76"/>
      <c r="P88" s="31">
        <v>86</v>
      </c>
      <c r="Q88" s="82">
        <v>0</v>
      </c>
      <c r="R88" s="82">
        <v>0</v>
      </c>
      <c r="S88" s="82">
        <v>0</v>
      </c>
      <c r="T88" s="82">
        <v>0</v>
      </c>
      <c r="U88" s="82">
        <v>0</v>
      </c>
      <c r="V88" s="76"/>
      <c r="W88" s="31">
        <v>86</v>
      </c>
      <c r="X88" s="82">
        <v>0</v>
      </c>
      <c r="Y88" s="82">
        <v>0</v>
      </c>
      <c r="Z88" s="82">
        <v>0</v>
      </c>
      <c r="AA88" s="82">
        <v>0</v>
      </c>
      <c r="AB88" s="82">
        <v>0</v>
      </c>
      <c r="AC88" s="76"/>
      <c r="AD88" s="31">
        <v>86</v>
      </c>
      <c r="AE88" s="82">
        <v>78.414000000000001</v>
      </c>
      <c r="AF88" s="82">
        <v>0</v>
      </c>
      <c r="AG88" s="82">
        <v>0</v>
      </c>
      <c r="AH88" s="82">
        <v>0</v>
      </c>
      <c r="AI88" s="82">
        <v>78.414000000000001</v>
      </c>
      <c r="AJ88" s="31"/>
      <c r="AK88" s="31">
        <f t="shared" si="38"/>
        <v>10</v>
      </c>
      <c r="AM88" s="83"/>
      <c r="AN88" s="83">
        <f t="shared" si="39"/>
        <v>0</v>
      </c>
      <c r="AO88" s="83">
        <f t="shared" si="39"/>
        <v>0</v>
      </c>
      <c r="AP88" s="83">
        <f t="shared" si="39"/>
        <v>0</v>
      </c>
      <c r="AQ88" s="83">
        <f t="shared" si="36"/>
        <v>0</v>
      </c>
      <c r="AR88" s="83">
        <f t="shared" si="40"/>
        <v>0</v>
      </c>
      <c r="AS88" s="83"/>
      <c r="AT88" s="83"/>
      <c r="AU88" s="83">
        <f t="shared" si="41"/>
        <v>70</v>
      </c>
      <c r="AV88" s="83">
        <f t="shared" si="41"/>
        <v>0</v>
      </c>
      <c r="AW88" s="83">
        <f t="shared" si="41"/>
        <v>0</v>
      </c>
      <c r="AX88" s="83">
        <f t="shared" si="41"/>
        <v>0</v>
      </c>
      <c r="AY88" s="83">
        <f t="shared" si="42"/>
        <v>-70</v>
      </c>
      <c r="AZ88" s="83"/>
      <c r="BA88" s="83"/>
      <c r="BB88" s="83">
        <f t="shared" si="43"/>
        <v>0</v>
      </c>
      <c r="BC88" s="83">
        <f t="shared" si="43"/>
        <v>0</v>
      </c>
      <c r="BD88" s="83">
        <f t="shared" si="43"/>
        <v>0</v>
      </c>
      <c r="BE88" s="83">
        <f t="shared" si="43"/>
        <v>0</v>
      </c>
      <c r="BF88" s="83">
        <f t="shared" si="44"/>
        <v>0</v>
      </c>
      <c r="BG88" s="83"/>
      <c r="BH88" s="83"/>
      <c r="BI88" s="83">
        <f t="shared" si="45"/>
        <v>0</v>
      </c>
      <c r="BJ88" s="83">
        <f t="shared" si="45"/>
        <v>0</v>
      </c>
      <c r="BK88" s="83">
        <f t="shared" si="45"/>
        <v>0</v>
      </c>
      <c r="BL88" s="83">
        <f t="shared" si="45"/>
        <v>0</v>
      </c>
      <c r="BM88" s="83">
        <f t="shared" si="46"/>
        <v>0</v>
      </c>
      <c r="BN88" s="83"/>
      <c r="BO88" s="83"/>
      <c r="BP88" s="83">
        <f t="shared" si="47"/>
        <v>78.414000000000001</v>
      </c>
      <c r="BQ88" s="83">
        <f t="shared" si="47"/>
        <v>0</v>
      </c>
      <c r="BR88" s="83">
        <f t="shared" si="47"/>
        <v>0</v>
      </c>
      <c r="BS88" s="83">
        <f t="shared" si="47"/>
        <v>0</v>
      </c>
      <c r="BT88" s="83">
        <f t="shared" si="48"/>
        <v>-78.414000000000001</v>
      </c>
      <c r="BV88" s="80"/>
      <c r="BW88" s="80"/>
      <c r="BX88" s="80">
        <f t="shared" si="49"/>
        <v>0</v>
      </c>
      <c r="BY88" s="80">
        <f t="shared" si="49"/>
        <v>0</v>
      </c>
      <c r="BZ88" s="80">
        <f t="shared" si="49"/>
        <v>0</v>
      </c>
      <c r="CA88" s="80">
        <f t="shared" si="49"/>
        <v>0</v>
      </c>
      <c r="CB88" s="80">
        <f t="shared" si="50"/>
        <v>0</v>
      </c>
      <c r="CC88" s="80"/>
      <c r="CD88" s="80"/>
      <c r="CE88" s="80">
        <f t="shared" si="51"/>
        <v>700</v>
      </c>
      <c r="CF88" s="80">
        <f t="shared" si="51"/>
        <v>0</v>
      </c>
      <c r="CG88" s="80">
        <f t="shared" si="51"/>
        <v>0</v>
      </c>
      <c r="CH88" s="80">
        <f t="shared" si="51"/>
        <v>0</v>
      </c>
      <c r="CI88" s="80">
        <f t="shared" si="52"/>
        <v>700</v>
      </c>
      <c r="CJ88" s="80"/>
      <c r="CK88" s="80"/>
      <c r="CL88" s="80">
        <f t="shared" si="53"/>
        <v>0</v>
      </c>
      <c r="CM88" s="80">
        <f t="shared" si="53"/>
        <v>0</v>
      </c>
      <c r="CN88" s="80">
        <f t="shared" si="53"/>
        <v>0</v>
      </c>
      <c r="CO88" s="80">
        <f t="shared" si="53"/>
        <v>0</v>
      </c>
      <c r="CP88" s="80">
        <f t="shared" si="54"/>
        <v>0</v>
      </c>
      <c r="CQ88" s="80"/>
      <c r="CR88" s="80"/>
      <c r="CS88" s="80">
        <f t="shared" si="55"/>
        <v>0</v>
      </c>
      <c r="CT88" s="80">
        <f t="shared" si="55"/>
        <v>0</v>
      </c>
      <c r="CU88" s="80">
        <f t="shared" si="55"/>
        <v>0</v>
      </c>
      <c r="CV88" s="80">
        <f t="shared" si="55"/>
        <v>0</v>
      </c>
      <c r="CW88" s="80">
        <f t="shared" si="56"/>
        <v>0</v>
      </c>
      <c r="CX88" s="80"/>
      <c r="CY88" s="80"/>
      <c r="CZ88" s="80">
        <f t="shared" si="57"/>
        <v>784.14</v>
      </c>
      <c r="DA88" s="80">
        <f t="shared" si="57"/>
        <v>0</v>
      </c>
      <c r="DB88" s="80">
        <f t="shared" si="57"/>
        <v>0</v>
      </c>
      <c r="DC88" s="80">
        <f t="shared" si="57"/>
        <v>0</v>
      </c>
      <c r="DD88" s="80">
        <f t="shared" si="58"/>
        <v>784.14</v>
      </c>
      <c r="DF88" s="81">
        <f t="shared" si="59"/>
        <v>148.41399999999999</v>
      </c>
      <c r="DG88" s="81">
        <f t="shared" si="60"/>
        <v>-70</v>
      </c>
      <c r="DH88" s="81">
        <f t="shared" si="61"/>
        <v>0</v>
      </c>
      <c r="DI88" s="81">
        <f t="shared" si="62"/>
        <v>0</v>
      </c>
      <c r="DJ88" s="81">
        <f t="shared" si="63"/>
        <v>-78.414000000000001</v>
      </c>
      <c r="DK88" s="84">
        <f t="shared" si="37"/>
        <v>0</v>
      </c>
    </row>
    <row r="89" spans="1:115" ht="15.75" thickBot="1">
      <c r="A89" s="76"/>
      <c r="B89" s="31">
        <v>87</v>
      </c>
      <c r="C89" s="82">
        <v>-65</v>
      </c>
      <c r="D89" s="82">
        <v>0</v>
      </c>
      <c r="E89" s="82">
        <v>0</v>
      </c>
      <c r="F89" s="82">
        <v>-61.017000000000003</v>
      </c>
      <c r="G89" s="82">
        <v>-126.017</v>
      </c>
      <c r="H89" s="76"/>
      <c r="I89" s="31">
        <v>87</v>
      </c>
      <c r="J89" s="82">
        <v>65</v>
      </c>
      <c r="K89" s="82">
        <v>0</v>
      </c>
      <c r="L89" s="82">
        <v>0</v>
      </c>
      <c r="M89" s="82">
        <v>0</v>
      </c>
      <c r="N89" s="82">
        <v>65</v>
      </c>
      <c r="O89" s="76"/>
      <c r="P89" s="31">
        <v>87</v>
      </c>
      <c r="Q89" s="82">
        <v>0</v>
      </c>
      <c r="R89" s="82">
        <v>0</v>
      </c>
      <c r="S89" s="82">
        <v>0</v>
      </c>
      <c r="T89" s="82">
        <v>0</v>
      </c>
      <c r="U89" s="82">
        <v>0</v>
      </c>
      <c r="V89" s="76"/>
      <c r="W89" s="31">
        <v>87</v>
      </c>
      <c r="X89" s="82">
        <v>0</v>
      </c>
      <c r="Y89" s="82">
        <v>0</v>
      </c>
      <c r="Z89" s="82">
        <v>0</v>
      </c>
      <c r="AA89" s="82">
        <v>0</v>
      </c>
      <c r="AB89" s="82">
        <v>0</v>
      </c>
      <c r="AC89" s="76"/>
      <c r="AD89" s="31">
        <v>87</v>
      </c>
      <c r="AE89" s="82">
        <v>61.017000000000003</v>
      </c>
      <c r="AF89" s="82">
        <v>0</v>
      </c>
      <c r="AG89" s="82">
        <v>0</v>
      </c>
      <c r="AH89" s="82">
        <v>0</v>
      </c>
      <c r="AI89" s="82">
        <v>61.017000000000003</v>
      </c>
      <c r="AJ89" s="31"/>
      <c r="AK89" s="31">
        <f t="shared" si="38"/>
        <v>10</v>
      </c>
      <c r="AM89" s="83"/>
      <c r="AN89" s="83">
        <f t="shared" si="39"/>
        <v>0</v>
      </c>
      <c r="AO89" s="83">
        <f t="shared" si="39"/>
        <v>0</v>
      </c>
      <c r="AP89" s="83">
        <f t="shared" si="39"/>
        <v>0</v>
      </c>
      <c r="AQ89" s="83">
        <f t="shared" si="36"/>
        <v>0</v>
      </c>
      <c r="AR89" s="83">
        <f t="shared" si="40"/>
        <v>0</v>
      </c>
      <c r="AS89" s="83"/>
      <c r="AT89" s="83"/>
      <c r="AU89" s="83">
        <f t="shared" si="41"/>
        <v>65</v>
      </c>
      <c r="AV89" s="83">
        <f t="shared" si="41"/>
        <v>0</v>
      </c>
      <c r="AW89" s="83">
        <f t="shared" si="41"/>
        <v>0</v>
      </c>
      <c r="AX89" s="83">
        <f t="shared" si="41"/>
        <v>0</v>
      </c>
      <c r="AY89" s="83">
        <f t="shared" si="42"/>
        <v>-65</v>
      </c>
      <c r="AZ89" s="83"/>
      <c r="BA89" s="83"/>
      <c r="BB89" s="83">
        <f t="shared" si="43"/>
        <v>0</v>
      </c>
      <c r="BC89" s="83">
        <f t="shared" si="43"/>
        <v>0</v>
      </c>
      <c r="BD89" s="83">
        <f t="shared" si="43"/>
        <v>0</v>
      </c>
      <c r="BE89" s="83">
        <f t="shared" si="43"/>
        <v>0</v>
      </c>
      <c r="BF89" s="83">
        <f t="shared" si="44"/>
        <v>0</v>
      </c>
      <c r="BG89" s="83"/>
      <c r="BH89" s="83"/>
      <c r="BI89" s="83">
        <f t="shared" si="45"/>
        <v>0</v>
      </c>
      <c r="BJ89" s="83">
        <f t="shared" si="45"/>
        <v>0</v>
      </c>
      <c r="BK89" s="83">
        <f t="shared" si="45"/>
        <v>0</v>
      </c>
      <c r="BL89" s="83">
        <f t="shared" si="45"/>
        <v>0</v>
      </c>
      <c r="BM89" s="83">
        <f t="shared" si="46"/>
        <v>0</v>
      </c>
      <c r="BN89" s="83"/>
      <c r="BO89" s="83"/>
      <c r="BP89" s="83">
        <f t="shared" si="47"/>
        <v>61.017000000000003</v>
      </c>
      <c r="BQ89" s="83">
        <f t="shared" si="47"/>
        <v>0</v>
      </c>
      <c r="BR89" s="83">
        <f t="shared" si="47"/>
        <v>0</v>
      </c>
      <c r="BS89" s="83">
        <f t="shared" si="47"/>
        <v>0</v>
      </c>
      <c r="BT89" s="83">
        <f t="shared" si="48"/>
        <v>-61.017000000000003</v>
      </c>
      <c r="BV89" s="80"/>
      <c r="BW89" s="80"/>
      <c r="BX89" s="80">
        <f t="shared" si="49"/>
        <v>0</v>
      </c>
      <c r="BY89" s="80">
        <f t="shared" si="49"/>
        <v>0</v>
      </c>
      <c r="BZ89" s="80">
        <f t="shared" si="49"/>
        <v>0</v>
      </c>
      <c r="CA89" s="80">
        <f t="shared" si="49"/>
        <v>0</v>
      </c>
      <c r="CB89" s="80">
        <f t="shared" si="50"/>
        <v>0</v>
      </c>
      <c r="CC89" s="80"/>
      <c r="CD89" s="80"/>
      <c r="CE89" s="80">
        <f t="shared" si="51"/>
        <v>650</v>
      </c>
      <c r="CF89" s="80">
        <f t="shared" si="51"/>
        <v>0</v>
      </c>
      <c r="CG89" s="80">
        <f t="shared" si="51"/>
        <v>0</v>
      </c>
      <c r="CH89" s="80">
        <f t="shared" si="51"/>
        <v>0</v>
      </c>
      <c r="CI89" s="80">
        <f t="shared" si="52"/>
        <v>650</v>
      </c>
      <c r="CJ89" s="80"/>
      <c r="CK89" s="80"/>
      <c r="CL89" s="80">
        <f t="shared" si="53"/>
        <v>0</v>
      </c>
      <c r="CM89" s="80">
        <f t="shared" si="53"/>
        <v>0</v>
      </c>
      <c r="CN89" s="80">
        <f t="shared" si="53"/>
        <v>0</v>
      </c>
      <c r="CO89" s="80">
        <f t="shared" si="53"/>
        <v>0</v>
      </c>
      <c r="CP89" s="80">
        <f t="shared" si="54"/>
        <v>0</v>
      </c>
      <c r="CQ89" s="80"/>
      <c r="CR89" s="80"/>
      <c r="CS89" s="80">
        <f t="shared" si="55"/>
        <v>0</v>
      </c>
      <c r="CT89" s="80">
        <f t="shared" si="55"/>
        <v>0</v>
      </c>
      <c r="CU89" s="80">
        <f t="shared" si="55"/>
        <v>0</v>
      </c>
      <c r="CV89" s="80">
        <f t="shared" si="55"/>
        <v>0</v>
      </c>
      <c r="CW89" s="80">
        <f t="shared" si="56"/>
        <v>0</v>
      </c>
      <c r="CX89" s="80"/>
      <c r="CY89" s="80"/>
      <c r="CZ89" s="80">
        <f t="shared" si="57"/>
        <v>610.17000000000007</v>
      </c>
      <c r="DA89" s="80">
        <f t="shared" si="57"/>
        <v>0</v>
      </c>
      <c r="DB89" s="80">
        <f t="shared" si="57"/>
        <v>0</v>
      </c>
      <c r="DC89" s="80">
        <f t="shared" si="57"/>
        <v>0</v>
      </c>
      <c r="DD89" s="80">
        <f t="shared" si="58"/>
        <v>610.17000000000007</v>
      </c>
      <c r="DF89" s="81">
        <f t="shared" si="59"/>
        <v>126.017</v>
      </c>
      <c r="DG89" s="81">
        <f t="shared" si="60"/>
        <v>-65</v>
      </c>
      <c r="DH89" s="81">
        <f t="shared" si="61"/>
        <v>0</v>
      </c>
      <c r="DI89" s="81">
        <f t="shared" si="62"/>
        <v>0</v>
      </c>
      <c r="DJ89" s="81">
        <f t="shared" si="63"/>
        <v>-61.017000000000003</v>
      </c>
      <c r="DK89" s="84">
        <f t="shared" si="37"/>
        <v>0</v>
      </c>
    </row>
    <row r="90" spans="1:115" ht="15.75" thickBot="1">
      <c r="A90" s="76"/>
      <c r="B90" s="31">
        <v>88</v>
      </c>
      <c r="C90" s="82">
        <v>-70</v>
      </c>
      <c r="D90" s="82">
        <v>0</v>
      </c>
      <c r="E90" s="82">
        <v>0</v>
      </c>
      <c r="F90" s="82">
        <v>-65.47</v>
      </c>
      <c r="G90" s="82">
        <v>-135.47</v>
      </c>
      <c r="H90" s="76"/>
      <c r="I90" s="31">
        <v>88</v>
      </c>
      <c r="J90" s="82">
        <v>70</v>
      </c>
      <c r="K90" s="82">
        <v>0</v>
      </c>
      <c r="L90" s="82">
        <v>0</v>
      </c>
      <c r="M90" s="82">
        <v>0</v>
      </c>
      <c r="N90" s="82">
        <v>70</v>
      </c>
      <c r="O90" s="76"/>
      <c r="P90" s="31">
        <v>88</v>
      </c>
      <c r="Q90" s="82">
        <v>0</v>
      </c>
      <c r="R90" s="82">
        <v>0</v>
      </c>
      <c r="S90" s="82">
        <v>0</v>
      </c>
      <c r="T90" s="82">
        <v>0</v>
      </c>
      <c r="U90" s="82">
        <v>0</v>
      </c>
      <c r="V90" s="76"/>
      <c r="W90" s="31">
        <v>88</v>
      </c>
      <c r="X90" s="82">
        <v>0</v>
      </c>
      <c r="Y90" s="82">
        <v>0</v>
      </c>
      <c r="Z90" s="82">
        <v>0</v>
      </c>
      <c r="AA90" s="82">
        <v>0</v>
      </c>
      <c r="AB90" s="82">
        <v>0</v>
      </c>
      <c r="AC90" s="76"/>
      <c r="AD90" s="31">
        <v>88</v>
      </c>
      <c r="AE90" s="82">
        <v>65.47</v>
      </c>
      <c r="AF90" s="82">
        <v>0</v>
      </c>
      <c r="AG90" s="82">
        <v>0</v>
      </c>
      <c r="AH90" s="82">
        <v>0</v>
      </c>
      <c r="AI90" s="82">
        <v>65.47</v>
      </c>
      <c r="AJ90" s="31"/>
      <c r="AK90" s="31">
        <f t="shared" si="38"/>
        <v>10</v>
      </c>
      <c r="AM90" s="83"/>
      <c r="AN90" s="83">
        <f t="shared" si="39"/>
        <v>0</v>
      </c>
      <c r="AO90" s="83">
        <f t="shared" si="39"/>
        <v>0</v>
      </c>
      <c r="AP90" s="83">
        <f t="shared" si="39"/>
        <v>0</v>
      </c>
      <c r="AQ90" s="83">
        <f t="shared" si="36"/>
        <v>0</v>
      </c>
      <c r="AR90" s="83">
        <f t="shared" si="40"/>
        <v>0</v>
      </c>
      <c r="AS90" s="83"/>
      <c r="AT90" s="83"/>
      <c r="AU90" s="83">
        <f t="shared" si="41"/>
        <v>70</v>
      </c>
      <c r="AV90" s="83">
        <f t="shared" si="41"/>
        <v>0</v>
      </c>
      <c r="AW90" s="83">
        <f t="shared" si="41"/>
        <v>0</v>
      </c>
      <c r="AX90" s="83">
        <f t="shared" si="41"/>
        <v>0</v>
      </c>
      <c r="AY90" s="83">
        <f t="shared" si="42"/>
        <v>-70</v>
      </c>
      <c r="AZ90" s="83"/>
      <c r="BA90" s="83"/>
      <c r="BB90" s="83">
        <f t="shared" si="43"/>
        <v>0</v>
      </c>
      <c r="BC90" s="83">
        <f t="shared" si="43"/>
        <v>0</v>
      </c>
      <c r="BD90" s="83">
        <f t="shared" si="43"/>
        <v>0</v>
      </c>
      <c r="BE90" s="83">
        <f t="shared" si="43"/>
        <v>0</v>
      </c>
      <c r="BF90" s="83">
        <f t="shared" si="44"/>
        <v>0</v>
      </c>
      <c r="BG90" s="83"/>
      <c r="BH90" s="83"/>
      <c r="BI90" s="83">
        <f t="shared" si="45"/>
        <v>0</v>
      </c>
      <c r="BJ90" s="83">
        <f t="shared" si="45"/>
        <v>0</v>
      </c>
      <c r="BK90" s="83">
        <f t="shared" si="45"/>
        <v>0</v>
      </c>
      <c r="BL90" s="83">
        <f t="shared" si="45"/>
        <v>0</v>
      </c>
      <c r="BM90" s="83">
        <f t="shared" si="46"/>
        <v>0</v>
      </c>
      <c r="BN90" s="83"/>
      <c r="BO90" s="83"/>
      <c r="BP90" s="83">
        <f t="shared" si="47"/>
        <v>65.47</v>
      </c>
      <c r="BQ90" s="83">
        <f t="shared" si="47"/>
        <v>0</v>
      </c>
      <c r="BR90" s="83">
        <f t="shared" si="47"/>
        <v>0</v>
      </c>
      <c r="BS90" s="83">
        <f t="shared" si="47"/>
        <v>0</v>
      </c>
      <c r="BT90" s="83">
        <f t="shared" si="48"/>
        <v>-65.47</v>
      </c>
      <c r="BV90" s="80"/>
      <c r="BW90" s="80"/>
      <c r="BX90" s="80">
        <f t="shared" si="49"/>
        <v>0</v>
      </c>
      <c r="BY90" s="80">
        <f t="shared" si="49"/>
        <v>0</v>
      </c>
      <c r="BZ90" s="80">
        <f t="shared" si="49"/>
        <v>0</v>
      </c>
      <c r="CA90" s="80">
        <f t="shared" si="49"/>
        <v>0</v>
      </c>
      <c r="CB90" s="80">
        <f t="shared" si="50"/>
        <v>0</v>
      </c>
      <c r="CC90" s="80"/>
      <c r="CD90" s="80"/>
      <c r="CE90" s="80">
        <f t="shared" si="51"/>
        <v>700</v>
      </c>
      <c r="CF90" s="80">
        <f t="shared" si="51"/>
        <v>0</v>
      </c>
      <c r="CG90" s="80">
        <f t="shared" si="51"/>
        <v>0</v>
      </c>
      <c r="CH90" s="80">
        <f t="shared" si="51"/>
        <v>0</v>
      </c>
      <c r="CI90" s="80">
        <f t="shared" si="52"/>
        <v>700</v>
      </c>
      <c r="CJ90" s="80"/>
      <c r="CK90" s="80"/>
      <c r="CL90" s="80">
        <f t="shared" si="53"/>
        <v>0</v>
      </c>
      <c r="CM90" s="80">
        <f t="shared" si="53"/>
        <v>0</v>
      </c>
      <c r="CN90" s="80">
        <f t="shared" si="53"/>
        <v>0</v>
      </c>
      <c r="CO90" s="80">
        <f t="shared" si="53"/>
        <v>0</v>
      </c>
      <c r="CP90" s="80">
        <f t="shared" si="54"/>
        <v>0</v>
      </c>
      <c r="CQ90" s="80"/>
      <c r="CR90" s="80"/>
      <c r="CS90" s="80">
        <f t="shared" si="55"/>
        <v>0</v>
      </c>
      <c r="CT90" s="80">
        <f t="shared" si="55"/>
        <v>0</v>
      </c>
      <c r="CU90" s="80">
        <f t="shared" si="55"/>
        <v>0</v>
      </c>
      <c r="CV90" s="80">
        <f t="shared" si="55"/>
        <v>0</v>
      </c>
      <c r="CW90" s="80">
        <f t="shared" si="56"/>
        <v>0</v>
      </c>
      <c r="CX90" s="80"/>
      <c r="CY90" s="80"/>
      <c r="CZ90" s="80">
        <f t="shared" si="57"/>
        <v>654.70000000000005</v>
      </c>
      <c r="DA90" s="80">
        <f t="shared" si="57"/>
        <v>0</v>
      </c>
      <c r="DB90" s="80">
        <f t="shared" si="57"/>
        <v>0</v>
      </c>
      <c r="DC90" s="80">
        <f t="shared" si="57"/>
        <v>0</v>
      </c>
      <c r="DD90" s="80">
        <f t="shared" si="58"/>
        <v>654.70000000000005</v>
      </c>
      <c r="DF90" s="81">
        <f t="shared" si="59"/>
        <v>135.47</v>
      </c>
      <c r="DG90" s="81">
        <f t="shared" si="60"/>
        <v>-70</v>
      </c>
      <c r="DH90" s="81">
        <f t="shared" si="61"/>
        <v>0</v>
      </c>
      <c r="DI90" s="81">
        <f t="shared" si="62"/>
        <v>0</v>
      </c>
      <c r="DJ90" s="81">
        <f t="shared" si="63"/>
        <v>-65.47</v>
      </c>
      <c r="DK90" s="84">
        <f t="shared" si="37"/>
        <v>0</v>
      </c>
    </row>
    <row r="91" spans="1:115" ht="15.75" thickBot="1">
      <c r="A91" s="76"/>
      <c r="B91" s="31">
        <v>89</v>
      </c>
      <c r="C91" s="82">
        <v>-100</v>
      </c>
      <c r="D91" s="82">
        <v>0</v>
      </c>
      <c r="E91" s="82">
        <v>0</v>
      </c>
      <c r="F91" s="82">
        <v>-32.756999999999998</v>
      </c>
      <c r="G91" s="82">
        <v>-132.75700000000001</v>
      </c>
      <c r="H91" s="76"/>
      <c r="I91" s="31">
        <v>89</v>
      </c>
      <c r="J91" s="82">
        <v>100</v>
      </c>
      <c r="K91" s="82">
        <v>0</v>
      </c>
      <c r="L91" s="82">
        <v>0</v>
      </c>
      <c r="M91" s="82">
        <v>0</v>
      </c>
      <c r="N91" s="82">
        <v>100</v>
      </c>
      <c r="O91" s="76"/>
      <c r="P91" s="31">
        <v>89</v>
      </c>
      <c r="Q91" s="82">
        <v>0</v>
      </c>
      <c r="R91" s="82">
        <v>0</v>
      </c>
      <c r="S91" s="82">
        <v>0</v>
      </c>
      <c r="T91" s="82">
        <v>0</v>
      </c>
      <c r="U91" s="82">
        <v>0</v>
      </c>
      <c r="V91" s="76"/>
      <c r="W91" s="31">
        <v>89</v>
      </c>
      <c r="X91" s="82">
        <v>0</v>
      </c>
      <c r="Y91" s="82">
        <v>0</v>
      </c>
      <c r="Z91" s="82">
        <v>0</v>
      </c>
      <c r="AA91" s="82">
        <v>0</v>
      </c>
      <c r="AB91" s="82">
        <v>0</v>
      </c>
      <c r="AC91" s="76"/>
      <c r="AD91" s="31">
        <v>89</v>
      </c>
      <c r="AE91" s="82">
        <v>32.756999999999998</v>
      </c>
      <c r="AF91" s="82">
        <v>0</v>
      </c>
      <c r="AG91" s="82">
        <v>0</v>
      </c>
      <c r="AH91" s="82">
        <v>0</v>
      </c>
      <c r="AI91" s="82">
        <v>32.756999999999998</v>
      </c>
      <c r="AJ91" s="31"/>
      <c r="AK91" s="31">
        <f t="shared" si="38"/>
        <v>10</v>
      </c>
      <c r="AM91" s="83"/>
      <c r="AN91" s="83">
        <f t="shared" si="39"/>
        <v>0</v>
      </c>
      <c r="AO91" s="83">
        <f t="shared" si="39"/>
        <v>0</v>
      </c>
      <c r="AP91" s="83">
        <f t="shared" si="39"/>
        <v>0</v>
      </c>
      <c r="AQ91" s="83">
        <f t="shared" si="36"/>
        <v>0</v>
      </c>
      <c r="AR91" s="83">
        <f t="shared" si="40"/>
        <v>0</v>
      </c>
      <c r="AS91" s="83"/>
      <c r="AT91" s="83"/>
      <c r="AU91" s="83">
        <f t="shared" si="41"/>
        <v>100</v>
      </c>
      <c r="AV91" s="83">
        <f t="shared" si="41"/>
        <v>0</v>
      </c>
      <c r="AW91" s="83">
        <f t="shared" si="41"/>
        <v>0</v>
      </c>
      <c r="AX91" s="83">
        <f t="shared" si="41"/>
        <v>0</v>
      </c>
      <c r="AY91" s="83">
        <f t="shared" si="42"/>
        <v>-100</v>
      </c>
      <c r="AZ91" s="83"/>
      <c r="BA91" s="83"/>
      <c r="BB91" s="83">
        <f t="shared" si="43"/>
        <v>0</v>
      </c>
      <c r="BC91" s="83">
        <f t="shared" si="43"/>
        <v>0</v>
      </c>
      <c r="BD91" s="83">
        <f t="shared" si="43"/>
        <v>0</v>
      </c>
      <c r="BE91" s="83">
        <f t="shared" si="43"/>
        <v>0</v>
      </c>
      <c r="BF91" s="83">
        <f t="shared" si="44"/>
        <v>0</v>
      </c>
      <c r="BG91" s="83"/>
      <c r="BH91" s="83"/>
      <c r="BI91" s="83">
        <f t="shared" si="45"/>
        <v>0</v>
      </c>
      <c r="BJ91" s="83">
        <f t="shared" si="45"/>
        <v>0</v>
      </c>
      <c r="BK91" s="83">
        <f t="shared" si="45"/>
        <v>0</v>
      </c>
      <c r="BL91" s="83">
        <f t="shared" si="45"/>
        <v>0</v>
      </c>
      <c r="BM91" s="83">
        <f t="shared" si="46"/>
        <v>0</v>
      </c>
      <c r="BN91" s="83"/>
      <c r="BO91" s="83"/>
      <c r="BP91" s="83">
        <f t="shared" si="47"/>
        <v>32.756999999999998</v>
      </c>
      <c r="BQ91" s="83">
        <f t="shared" si="47"/>
        <v>0</v>
      </c>
      <c r="BR91" s="83">
        <f t="shared" si="47"/>
        <v>0</v>
      </c>
      <c r="BS91" s="83">
        <f t="shared" si="47"/>
        <v>0</v>
      </c>
      <c r="BT91" s="83">
        <f t="shared" si="48"/>
        <v>-32.756999999999998</v>
      </c>
      <c r="BV91" s="80"/>
      <c r="BW91" s="80"/>
      <c r="BX91" s="80">
        <f t="shared" si="49"/>
        <v>0</v>
      </c>
      <c r="BY91" s="80">
        <f t="shared" si="49"/>
        <v>0</v>
      </c>
      <c r="BZ91" s="80">
        <f t="shared" si="49"/>
        <v>0</v>
      </c>
      <c r="CA91" s="80">
        <f t="shared" si="49"/>
        <v>0</v>
      </c>
      <c r="CB91" s="80">
        <f t="shared" si="50"/>
        <v>0</v>
      </c>
      <c r="CC91" s="80"/>
      <c r="CD91" s="80"/>
      <c r="CE91" s="80">
        <f t="shared" si="51"/>
        <v>1000</v>
      </c>
      <c r="CF91" s="80">
        <f t="shared" si="51"/>
        <v>0</v>
      </c>
      <c r="CG91" s="80">
        <f t="shared" si="51"/>
        <v>0</v>
      </c>
      <c r="CH91" s="80">
        <f t="shared" si="51"/>
        <v>0</v>
      </c>
      <c r="CI91" s="80">
        <f t="shared" si="52"/>
        <v>1000</v>
      </c>
      <c r="CJ91" s="80"/>
      <c r="CK91" s="80"/>
      <c r="CL91" s="80">
        <f t="shared" si="53"/>
        <v>0</v>
      </c>
      <c r="CM91" s="80">
        <f t="shared" si="53"/>
        <v>0</v>
      </c>
      <c r="CN91" s="80">
        <f t="shared" si="53"/>
        <v>0</v>
      </c>
      <c r="CO91" s="80">
        <f t="shared" si="53"/>
        <v>0</v>
      </c>
      <c r="CP91" s="80">
        <f t="shared" si="54"/>
        <v>0</v>
      </c>
      <c r="CQ91" s="80"/>
      <c r="CR91" s="80"/>
      <c r="CS91" s="80">
        <f t="shared" si="55"/>
        <v>0</v>
      </c>
      <c r="CT91" s="80">
        <f t="shared" si="55"/>
        <v>0</v>
      </c>
      <c r="CU91" s="80">
        <f t="shared" si="55"/>
        <v>0</v>
      </c>
      <c r="CV91" s="80">
        <f t="shared" si="55"/>
        <v>0</v>
      </c>
      <c r="CW91" s="80">
        <f t="shared" si="56"/>
        <v>0</v>
      </c>
      <c r="CX91" s="80"/>
      <c r="CY91" s="80"/>
      <c r="CZ91" s="80">
        <f t="shared" si="57"/>
        <v>327.57</v>
      </c>
      <c r="DA91" s="80">
        <f t="shared" si="57"/>
        <v>0</v>
      </c>
      <c r="DB91" s="80">
        <f t="shared" si="57"/>
        <v>0</v>
      </c>
      <c r="DC91" s="80">
        <f t="shared" si="57"/>
        <v>0</v>
      </c>
      <c r="DD91" s="80">
        <f t="shared" si="58"/>
        <v>327.57</v>
      </c>
      <c r="DF91" s="81">
        <f t="shared" si="59"/>
        <v>132.75700000000001</v>
      </c>
      <c r="DG91" s="81">
        <f t="shared" si="60"/>
        <v>-100</v>
      </c>
      <c r="DH91" s="81">
        <f t="shared" si="61"/>
        <v>0</v>
      </c>
      <c r="DI91" s="81">
        <f t="shared" si="62"/>
        <v>0</v>
      </c>
      <c r="DJ91" s="81">
        <f t="shared" si="63"/>
        <v>-32.756999999999998</v>
      </c>
      <c r="DK91" s="84">
        <f t="shared" si="37"/>
        <v>0</v>
      </c>
    </row>
    <row r="92" spans="1:115" ht="15.75" thickBot="1">
      <c r="A92" s="76"/>
      <c r="B92" s="31">
        <v>90</v>
      </c>
      <c r="C92" s="82">
        <v>-105</v>
      </c>
      <c r="D92" s="82">
        <v>0</v>
      </c>
      <c r="E92" s="82">
        <v>0</v>
      </c>
      <c r="F92" s="82">
        <v>-16.266999999999999</v>
      </c>
      <c r="G92" s="82">
        <v>-121.267</v>
      </c>
      <c r="H92" s="76"/>
      <c r="I92" s="31">
        <v>90</v>
      </c>
      <c r="J92" s="82">
        <v>105</v>
      </c>
      <c r="K92" s="82">
        <v>0</v>
      </c>
      <c r="L92" s="82">
        <v>0</v>
      </c>
      <c r="M92" s="82">
        <v>0</v>
      </c>
      <c r="N92" s="82">
        <v>105</v>
      </c>
      <c r="O92" s="76"/>
      <c r="P92" s="31">
        <v>90</v>
      </c>
      <c r="Q92" s="82">
        <v>0</v>
      </c>
      <c r="R92" s="82">
        <v>0</v>
      </c>
      <c r="S92" s="82">
        <v>0</v>
      </c>
      <c r="T92" s="82">
        <v>0</v>
      </c>
      <c r="U92" s="82">
        <v>0</v>
      </c>
      <c r="V92" s="76"/>
      <c r="W92" s="31">
        <v>90</v>
      </c>
      <c r="X92" s="82">
        <v>0</v>
      </c>
      <c r="Y92" s="82">
        <v>0</v>
      </c>
      <c r="Z92" s="82">
        <v>0</v>
      </c>
      <c r="AA92" s="82">
        <v>0</v>
      </c>
      <c r="AB92" s="82">
        <v>0</v>
      </c>
      <c r="AC92" s="76"/>
      <c r="AD92" s="31">
        <v>90</v>
      </c>
      <c r="AE92" s="82">
        <v>16.266999999999999</v>
      </c>
      <c r="AF92" s="82">
        <v>0</v>
      </c>
      <c r="AG92" s="82">
        <v>0</v>
      </c>
      <c r="AH92" s="82">
        <v>0</v>
      </c>
      <c r="AI92" s="82">
        <v>16.266999999999999</v>
      </c>
      <c r="AJ92" s="31"/>
      <c r="AK92" s="31">
        <f t="shared" si="38"/>
        <v>10</v>
      </c>
      <c r="AM92" s="83"/>
      <c r="AN92" s="83">
        <f t="shared" si="39"/>
        <v>0</v>
      </c>
      <c r="AO92" s="83">
        <f t="shared" si="39"/>
        <v>0</v>
      </c>
      <c r="AP92" s="83">
        <f t="shared" si="39"/>
        <v>0</v>
      </c>
      <c r="AQ92" s="83">
        <f t="shared" si="36"/>
        <v>0</v>
      </c>
      <c r="AR92" s="83">
        <f t="shared" si="40"/>
        <v>0</v>
      </c>
      <c r="AS92" s="83"/>
      <c r="AT92" s="83"/>
      <c r="AU92" s="83">
        <f t="shared" si="41"/>
        <v>105</v>
      </c>
      <c r="AV92" s="83">
        <f t="shared" si="41"/>
        <v>0</v>
      </c>
      <c r="AW92" s="83">
        <f t="shared" si="41"/>
        <v>0</v>
      </c>
      <c r="AX92" s="83">
        <f t="shared" si="41"/>
        <v>0</v>
      </c>
      <c r="AY92" s="83">
        <f t="shared" si="42"/>
        <v>-105</v>
      </c>
      <c r="AZ92" s="83"/>
      <c r="BA92" s="83"/>
      <c r="BB92" s="83">
        <f t="shared" si="43"/>
        <v>0</v>
      </c>
      <c r="BC92" s="83">
        <f t="shared" si="43"/>
        <v>0</v>
      </c>
      <c r="BD92" s="83">
        <f t="shared" si="43"/>
        <v>0</v>
      </c>
      <c r="BE92" s="83">
        <f t="shared" si="43"/>
        <v>0</v>
      </c>
      <c r="BF92" s="83">
        <f t="shared" si="44"/>
        <v>0</v>
      </c>
      <c r="BG92" s="83"/>
      <c r="BH92" s="83"/>
      <c r="BI92" s="83">
        <f t="shared" si="45"/>
        <v>0</v>
      </c>
      <c r="BJ92" s="83">
        <f t="shared" si="45"/>
        <v>0</v>
      </c>
      <c r="BK92" s="83">
        <f t="shared" si="45"/>
        <v>0</v>
      </c>
      <c r="BL92" s="83">
        <f t="shared" si="45"/>
        <v>0</v>
      </c>
      <c r="BM92" s="83">
        <f t="shared" si="46"/>
        <v>0</v>
      </c>
      <c r="BN92" s="83"/>
      <c r="BO92" s="83"/>
      <c r="BP92" s="83">
        <f t="shared" si="47"/>
        <v>16.266999999999999</v>
      </c>
      <c r="BQ92" s="83">
        <f t="shared" si="47"/>
        <v>0</v>
      </c>
      <c r="BR92" s="83">
        <f t="shared" si="47"/>
        <v>0</v>
      </c>
      <c r="BS92" s="83">
        <f t="shared" si="47"/>
        <v>0</v>
      </c>
      <c r="BT92" s="83">
        <f t="shared" si="48"/>
        <v>-16.266999999999999</v>
      </c>
      <c r="BV92" s="80"/>
      <c r="BW92" s="80"/>
      <c r="BX92" s="80">
        <f t="shared" si="49"/>
        <v>0</v>
      </c>
      <c r="BY92" s="80">
        <f t="shared" si="49"/>
        <v>0</v>
      </c>
      <c r="BZ92" s="80">
        <f t="shared" si="49"/>
        <v>0</v>
      </c>
      <c r="CA92" s="80">
        <f t="shared" si="49"/>
        <v>0</v>
      </c>
      <c r="CB92" s="80">
        <f t="shared" si="50"/>
        <v>0</v>
      </c>
      <c r="CC92" s="80"/>
      <c r="CD92" s="80"/>
      <c r="CE92" s="80">
        <f t="shared" si="51"/>
        <v>1050</v>
      </c>
      <c r="CF92" s="80">
        <f t="shared" si="51"/>
        <v>0</v>
      </c>
      <c r="CG92" s="80">
        <f t="shared" si="51"/>
        <v>0</v>
      </c>
      <c r="CH92" s="80">
        <f t="shared" si="51"/>
        <v>0</v>
      </c>
      <c r="CI92" s="80">
        <f t="shared" si="52"/>
        <v>1050</v>
      </c>
      <c r="CJ92" s="80"/>
      <c r="CK92" s="80"/>
      <c r="CL92" s="80">
        <f t="shared" si="53"/>
        <v>0</v>
      </c>
      <c r="CM92" s="80">
        <f t="shared" si="53"/>
        <v>0</v>
      </c>
      <c r="CN92" s="80">
        <f t="shared" si="53"/>
        <v>0</v>
      </c>
      <c r="CO92" s="80">
        <f t="shared" si="53"/>
        <v>0</v>
      </c>
      <c r="CP92" s="80">
        <f t="shared" si="54"/>
        <v>0</v>
      </c>
      <c r="CQ92" s="80"/>
      <c r="CR92" s="80"/>
      <c r="CS92" s="80">
        <f t="shared" si="55"/>
        <v>0</v>
      </c>
      <c r="CT92" s="80">
        <f t="shared" si="55"/>
        <v>0</v>
      </c>
      <c r="CU92" s="80">
        <f t="shared" si="55"/>
        <v>0</v>
      </c>
      <c r="CV92" s="80">
        <f t="shared" si="55"/>
        <v>0</v>
      </c>
      <c r="CW92" s="80">
        <f t="shared" si="56"/>
        <v>0</v>
      </c>
      <c r="CX92" s="80"/>
      <c r="CY92" s="80"/>
      <c r="CZ92" s="80">
        <f t="shared" si="57"/>
        <v>162.66999999999999</v>
      </c>
      <c r="DA92" s="80">
        <f t="shared" si="57"/>
        <v>0</v>
      </c>
      <c r="DB92" s="80">
        <f t="shared" si="57"/>
        <v>0</v>
      </c>
      <c r="DC92" s="80">
        <f t="shared" si="57"/>
        <v>0</v>
      </c>
      <c r="DD92" s="80">
        <f t="shared" si="58"/>
        <v>162.66999999999999</v>
      </c>
      <c r="DF92" s="81">
        <f t="shared" si="59"/>
        <v>121.267</v>
      </c>
      <c r="DG92" s="81">
        <f t="shared" si="60"/>
        <v>-105</v>
      </c>
      <c r="DH92" s="81">
        <f t="shared" si="61"/>
        <v>0</v>
      </c>
      <c r="DI92" s="81">
        <f t="shared" si="62"/>
        <v>0</v>
      </c>
      <c r="DJ92" s="81">
        <f t="shared" si="63"/>
        <v>-16.266999999999999</v>
      </c>
      <c r="DK92" s="84">
        <f t="shared" si="37"/>
        <v>0</v>
      </c>
    </row>
    <row r="93" spans="1:115" ht="15.75" thickBot="1">
      <c r="A93" s="76"/>
      <c r="B93" s="31">
        <v>91</v>
      </c>
      <c r="C93" s="82">
        <v>-90</v>
      </c>
      <c r="D93" s="82">
        <v>0</v>
      </c>
      <c r="E93" s="82">
        <v>0</v>
      </c>
      <c r="F93" s="82">
        <v>0</v>
      </c>
      <c r="G93" s="82">
        <v>-90</v>
      </c>
      <c r="H93" s="76"/>
      <c r="I93" s="31">
        <v>91</v>
      </c>
      <c r="J93" s="82">
        <v>90</v>
      </c>
      <c r="K93" s="82">
        <v>0</v>
      </c>
      <c r="L93" s="82">
        <v>0</v>
      </c>
      <c r="M93" s="82">
        <v>0</v>
      </c>
      <c r="N93" s="82">
        <v>90</v>
      </c>
      <c r="O93" s="76"/>
      <c r="P93" s="31">
        <v>91</v>
      </c>
      <c r="Q93" s="82">
        <v>0</v>
      </c>
      <c r="R93" s="82">
        <v>0</v>
      </c>
      <c r="S93" s="82">
        <v>0</v>
      </c>
      <c r="T93" s="82">
        <v>0</v>
      </c>
      <c r="U93" s="82">
        <v>0</v>
      </c>
      <c r="V93" s="76"/>
      <c r="W93" s="31">
        <v>91</v>
      </c>
      <c r="X93" s="82">
        <v>0</v>
      </c>
      <c r="Y93" s="82">
        <v>0</v>
      </c>
      <c r="Z93" s="82">
        <v>0</v>
      </c>
      <c r="AA93" s="82">
        <v>0</v>
      </c>
      <c r="AB93" s="82">
        <v>0</v>
      </c>
      <c r="AC93" s="76"/>
      <c r="AD93" s="31">
        <v>91</v>
      </c>
      <c r="AE93" s="82">
        <v>0</v>
      </c>
      <c r="AF93" s="82">
        <v>0</v>
      </c>
      <c r="AG93" s="82">
        <v>0</v>
      </c>
      <c r="AH93" s="82">
        <v>0</v>
      </c>
      <c r="AI93" s="82">
        <v>0</v>
      </c>
      <c r="AJ93" s="31"/>
      <c r="AK93" s="31">
        <f t="shared" si="38"/>
        <v>10</v>
      </c>
      <c r="AM93" s="83"/>
      <c r="AN93" s="83">
        <f t="shared" si="39"/>
        <v>0</v>
      </c>
      <c r="AO93" s="83">
        <f t="shared" si="39"/>
        <v>0</v>
      </c>
      <c r="AP93" s="83">
        <f t="shared" si="39"/>
        <v>0</v>
      </c>
      <c r="AQ93" s="83">
        <f t="shared" si="36"/>
        <v>0</v>
      </c>
      <c r="AR93" s="83">
        <f t="shared" si="40"/>
        <v>0</v>
      </c>
      <c r="AS93" s="83"/>
      <c r="AT93" s="83"/>
      <c r="AU93" s="83">
        <f t="shared" si="41"/>
        <v>90</v>
      </c>
      <c r="AV93" s="83">
        <f t="shared" si="41"/>
        <v>0</v>
      </c>
      <c r="AW93" s="83">
        <f t="shared" si="41"/>
        <v>0</v>
      </c>
      <c r="AX93" s="83">
        <f t="shared" si="41"/>
        <v>0</v>
      </c>
      <c r="AY93" s="83">
        <f t="shared" si="42"/>
        <v>-90</v>
      </c>
      <c r="AZ93" s="83"/>
      <c r="BA93" s="83"/>
      <c r="BB93" s="83">
        <f t="shared" si="43"/>
        <v>0</v>
      </c>
      <c r="BC93" s="83">
        <f t="shared" si="43"/>
        <v>0</v>
      </c>
      <c r="BD93" s="83">
        <f t="shared" si="43"/>
        <v>0</v>
      </c>
      <c r="BE93" s="83">
        <f t="shared" si="43"/>
        <v>0</v>
      </c>
      <c r="BF93" s="83">
        <f t="shared" si="44"/>
        <v>0</v>
      </c>
      <c r="BG93" s="83"/>
      <c r="BH93" s="83"/>
      <c r="BI93" s="83">
        <f t="shared" si="45"/>
        <v>0</v>
      </c>
      <c r="BJ93" s="83">
        <f t="shared" si="45"/>
        <v>0</v>
      </c>
      <c r="BK93" s="83">
        <f t="shared" si="45"/>
        <v>0</v>
      </c>
      <c r="BL93" s="83">
        <f t="shared" si="45"/>
        <v>0</v>
      </c>
      <c r="BM93" s="83">
        <f t="shared" si="46"/>
        <v>0</v>
      </c>
      <c r="BN93" s="83"/>
      <c r="BO93" s="83"/>
      <c r="BP93" s="83">
        <f t="shared" si="47"/>
        <v>0</v>
      </c>
      <c r="BQ93" s="83">
        <f t="shared" si="47"/>
        <v>0</v>
      </c>
      <c r="BR93" s="83">
        <f t="shared" si="47"/>
        <v>0</v>
      </c>
      <c r="BS93" s="83">
        <f t="shared" si="47"/>
        <v>0</v>
      </c>
      <c r="BT93" s="83">
        <f t="shared" si="48"/>
        <v>0</v>
      </c>
      <c r="BV93" s="80"/>
      <c r="BW93" s="80"/>
      <c r="BX93" s="80">
        <f t="shared" si="49"/>
        <v>0</v>
      </c>
      <c r="BY93" s="80">
        <f t="shared" si="49"/>
        <v>0</v>
      </c>
      <c r="BZ93" s="80">
        <f t="shared" si="49"/>
        <v>0</v>
      </c>
      <c r="CA93" s="80">
        <f t="shared" si="49"/>
        <v>0</v>
      </c>
      <c r="CB93" s="80">
        <f t="shared" si="50"/>
        <v>0</v>
      </c>
      <c r="CC93" s="80"/>
      <c r="CD93" s="80"/>
      <c r="CE93" s="80">
        <f t="shared" si="51"/>
        <v>900</v>
      </c>
      <c r="CF93" s="80">
        <f t="shared" si="51"/>
        <v>0</v>
      </c>
      <c r="CG93" s="80">
        <f t="shared" si="51"/>
        <v>0</v>
      </c>
      <c r="CH93" s="80">
        <f t="shared" si="51"/>
        <v>0</v>
      </c>
      <c r="CI93" s="80">
        <f t="shared" si="52"/>
        <v>900</v>
      </c>
      <c r="CJ93" s="80"/>
      <c r="CK93" s="80"/>
      <c r="CL93" s="80">
        <f t="shared" si="53"/>
        <v>0</v>
      </c>
      <c r="CM93" s="80">
        <f t="shared" si="53"/>
        <v>0</v>
      </c>
      <c r="CN93" s="80">
        <f t="shared" si="53"/>
        <v>0</v>
      </c>
      <c r="CO93" s="80">
        <f t="shared" si="53"/>
        <v>0</v>
      </c>
      <c r="CP93" s="80">
        <f t="shared" si="54"/>
        <v>0</v>
      </c>
      <c r="CQ93" s="80"/>
      <c r="CR93" s="80"/>
      <c r="CS93" s="80">
        <f t="shared" si="55"/>
        <v>0</v>
      </c>
      <c r="CT93" s="80">
        <f t="shared" si="55"/>
        <v>0</v>
      </c>
      <c r="CU93" s="80">
        <f t="shared" si="55"/>
        <v>0</v>
      </c>
      <c r="CV93" s="80">
        <f t="shared" si="55"/>
        <v>0</v>
      </c>
      <c r="CW93" s="80">
        <f t="shared" si="56"/>
        <v>0</v>
      </c>
      <c r="CX93" s="80"/>
      <c r="CY93" s="80"/>
      <c r="CZ93" s="80">
        <f t="shared" si="57"/>
        <v>0</v>
      </c>
      <c r="DA93" s="80">
        <f t="shared" si="57"/>
        <v>0</v>
      </c>
      <c r="DB93" s="80">
        <f t="shared" si="57"/>
        <v>0</v>
      </c>
      <c r="DC93" s="80">
        <f t="shared" si="57"/>
        <v>0</v>
      </c>
      <c r="DD93" s="80">
        <f t="shared" si="58"/>
        <v>0</v>
      </c>
      <c r="DF93" s="81">
        <f t="shared" si="59"/>
        <v>90</v>
      </c>
      <c r="DG93" s="81">
        <f t="shared" si="60"/>
        <v>-90</v>
      </c>
      <c r="DH93" s="81">
        <f t="shared" si="61"/>
        <v>0</v>
      </c>
      <c r="DI93" s="81">
        <f t="shared" si="62"/>
        <v>0</v>
      </c>
      <c r="DJ93" s="81">
        <f t="shared" si="63"/>
        <v>0</v>
      </c>
      <c r="DK93" s="84">
        <f t="shared" si="37"/>
        <v>0</v>
      </c>
    </row>
    <row r="94" spans="1:115" ht="15.75" thickBot="1">
      <c r="A94" s="76"/>
      <c r="B94" s="31">
        <v>92</v>
      </c>
      <c r="C94" s="82">
        <v>-80</v>
      </c>
      <c r="D94" s="82">
        <v>0</v>
      </c>
      <c r="E94" s="82">
        <v>0</v>
      </c>
      <c r="F94" s="82">
        <v>0</v>
      </c>
      <c r="G94" s="82">
        <v>-80</v>
      </c>
      <c r="H94" s="76"/>
      <c r="I94" s="31">
        <v>92</v>
      </c>
      <c r="J94" s="82">
        <v>80</v>
      </c>
      <c r="K94" s="82">
        <v>0</v>
      </c>
      <c r="L94" s="82">
        <v>0</v>
      </c>
      <c r="M94" s="82">
        <v>0</v>
      </c>
      <c r="N94" s="82">
        <v>80</v>
      </c>
      <c r="O94" s="76"/>
      <c r="P94" s="31">
        <v>92</v>
      </c>
      <c r="Q94" s="82">
        <v>0</v>
      </c>
      <c r="R94" s="82">
        <v>0</v>
      </c>
      <c r="S94" s="82">
        <v>0</v>
      </c>
      <c r="T94" s="82">
        <v>0</v>
      </c>
      <c r="U94" s="82">
        <v>0</v>
      </c>
      <c r="V94" s="76"/>
      <c r="W94" s="31">
        <v>92</v>
      </c>
      <c r="X94" s="82">
        <v>0</v>
      </c>
      <c r="Y94" s="82">
        <v>0</v>
      </c>
      <c r="Z94" s="82">
        <v>0</v>
      </c>
      <c r="AA94" s="82">
        <v>0</v>
      </c>
      <c r="AB94" s="82">
        <v>0</v>
      </c>
      <c r="AC94" s="76"/>
      <c r="AD94" s="31">
        <v>92</v>
      </c>
      <c r="AE94" s="82">
        <v>0</v>
      </c>
      <c r="AF94" s="82">
        <v>0</v>
      </c>
      <c r="AG94" s="82">
        <v>0</v>
      </c>
      <c r="AH94" s="82">
        <v>0</v>
      </c>
      <c r="AI94" s="82">
        <v>0</v>
      </c>
      <c r="AJ94" s="31"/>
      <c r="AK94" s="31">
        <f t="shared" si="38"/>
        <v>10</v>
      </c>
      <c r="AM94" s="83"/>
      <c r="AN94" s="83">
        <f t="shared" si="39"/>
        <v>0</v>
      </c>
      <c r="AO94" s="83">
        <f t="shared" si="39"/>
        <v>0</v>
      </c>
      <c r="AP94" s="83">
        <f t="shared" si="39"/>
        <v>0</v>
      </c>
      <c r="AQ94" s="83">
        <f t="shared" si="36"/>
        <v>0</v>
      </c>
      <c r="AR94" s="83">
        <f t="shared" si="40"/>
        <v>0</v>
      </c>
      <c r="AS94" s="83"/>
      <c r="AT94" s="83"/>
      <c r="AU94" s="83">
        <f t="shared" si="41"/>
        <v>80</v>
      </c>
      <c r="AV94" s="83">
        <f t="shared" si="41"/>
        <v>0</v>
      </c>
      <c r="AW94" s="83">
        <f t="shared" si="41"/>
        <v>0</v>
      </c>
      <c r="AX94" s="83">
        <f t="shared" si="41"/>
        <v>0</v>
      </c>
      <c r="AY94" s="83">
        <f t="shared" si="42"/>
        <v>-80</v>
      </c>
      <c r="AZ94" s="83"/>
      <c r="BA94" s="83"/>
      <c r="BB94" s="83">
        <f t="shared" si="43"/>
        <v>0</v>
      </c>
      <c r="BC94" s="83">
        <f t="shared" si="43"/>
        <v>0</v>
      </c>
      <c r="BD94" s="83">
        <f t="shared" si="43"/>
        <v>0</v>
      </c>
      <c r="BE94" s="83">
        <f t="shared" si="43"/>
        <v>0</v>
      </c>
      <c r="BF94" s="83">
        <f t="shared" si="44"/>
        <v>0</v>
      </c>
      <c r="BG94" s="83"/>
      <c r="BH94" s="83"/>
      <c r="BI94" s="83">
        <f t="shared" si="45"/>
        <v>0</v>
      </c>
      <c r="BJ94" s="83">
        <f t="shared" si="45"/>
        <v>0</v>
      </c>
      <c r="BK94" s="83">
        <f t="shared" si="45"/>
        <v>0</v>
      </c>
      <c r="BL94" s="83">
        <f t="shared" si="45"/>
        <v>0</v>
      </c>
      <c r="BM94" s="83">
        <f t="shared" si="46"/>
        <v>0</v>
      </c>
      <c r="BN94" s="83"/>
      <c r="BO94" s="83"/>
      <c r="BP94" s="83">
        <f t="shared" si="47"/>
        <v>0</v>
      </c>
      <c r="BQ94" s="83">
        <f t="shared" si="47"/>
        <v>0</v>
      </c>
      <c r="BR94" s="83">
        <f t="shared" si="47"/>
        <v>0</v>
      </c>
      <c r="BS94" s="83">
        <f t="shared" si="47"/>
        <v>0</v>
      </c>
      <c r="BT94" s="83">
        <f t="shared" si="48"/>
        <v>0</v>
      </c>
      <c r="BV94" s="80"/>
      <c r="BW94" s="80"/>
      <c r="BX94" s="80">
        <f t="shared" si="49"/>
        <v>0</v>
      </c>
      <c r="BY94" s="80">
        <f t="shared" si="49"/>
        <v>0</v>
      </c>
      <c r="BZ94" s="80">
        <f t="shared" si="49"/>
        <v>0</v>
      </c>
      <c r="CA94" s="80">
        <f t="shared" si="49"/>
        <v>0</v>
      </c>
      <c r="CB94" s="80">
        <f t="shared" si="50"/>
        <v>0</v>
      </c>
      <c r="CC94" s="80"/>
      <c r="CD94" s="80"/>
      <c r="CE94" s="80">
        <f t="shared" si="51"/>
        <v>800</v>
      </c>
      <c r="CF94" s="80">
        <f t="shared" si="51"/>
        <v>0</v>
      </c>
      <c r="CG94" s="80">
        <f t="shared" si="51"/>
        <v>0</v>
      </c>
      <c r="CH94" s="80">
        <f t="shared" si="51"/>
        <v>0</v>
      </c>
      <c r="CI94" s="80">
        <f t="shared" si="52"/>
        <v>800</v>
      </c>
      <c r="CJ94" s="80"/>
      <c r="CK94" s="80"/>
      <c r="CL94" s="80">
        <f t="shared" si="53"/>
        <v>0</v>
      </c>
      <c r="CM94" s="80">
        <f t="shared" si="53"/>
        <v>0</v>
      </c>
      <c r="CN94" s="80">
        <f t="shared" si="53"/>
        <v>0</v>
      </c>
      <c r="CO94" s="80">
        <f t="shared" si="53"/>
        <v>0</v>
      </c>
      <c r="CP94" s="80">
        <f t="shared" si="54"/>
        <v>0</v>
      </c>
      <c r="CQ94" s="80"/>
      <c r="CR94" s="80"/>
      <c r="CS94" s="80">
        <f t="shared" si="55"/>
        <v>0</v>
      </c>
      <c r="CT94" s="80">
        <f t="shared" si="55"/>
        <v>0</v>
      </c>
      <c r="CU94" s="80">
        <f t="shared" si="55"/>
        <v>0</v>
      </c>
      <c r="CV94" s="80">
        <f t="shared" si="55"/>
        <v>0</v>
      </c>
      <c r="CW94" s="80">
        <f t="shared" si="56"/>
        <v>0</v>
      </c>
      <c r="CX94" s="80"/>
      <c r="CY94" s="80"/>
      <c r="CZ94" s="80">
        <f t="shared" si="57"/>
        <v>0</v>
      </c>
      <c r="DA94" s="80">
        <f t="shared" si="57"/>
        <v>0</v>
      </c>
      <c r="DB94" s="80">
        <f t="shared" si="57"/>
        <v>0</v>
      </c>
      <c r="DC94" s="80">
        <f t="shared" si="57"/>
        <v>0</v>
      </c>
      <c r="DD94" s="80">
        <f t="shared" si="58"/>
        <v>0</v>
      </c>
      <c r="DF94" s="81">
        <f t="shared" si="59"/>
        <v>80</v>
      </c>
      <c r="DG94" s="81">
        <f t="shared" si="60"/>
        <v>-80</v>
      </c>
      <c r="DH94" s="81">
        <f t="shared" si="61"/>
        <v>0</v>
      </c>
      <c r="DI94" s="81">
        <f t="shared" si="62"/>
        <v>0</v>
      </c>
      <c r="DJ94" s="81">
        <f t="shared" si="63"/>
        <v>0</v>
      </c>
      <c r="DK94" s="84">
        <f t="shared" si="37"/>
        <v>0</v>
      </c>
    </row>
    <row r="95" spans="1:115" ht="15.75" thickBot="1">
      <c r="A95" s="76"/>
      <c r="B95" s="31">
        <v>93</v>
      </c>
      <c r="C95" s="82">
        <v>-32.030999999999999</v>
      </c>
      <c r="D95" s="82">
        <v>0</v>
      </c>
      <c r="E95" s="82">
        <v>0</v>
      </c>
      <c r="F95" s="82">
        <v>0</v>
      </c>
      <c r="G95" s="82">
        <v>-32.030999999999999</v>
      </c>
      <c r="H95" s="76"/>
      <c r="I95" s="31">
        <v>93</v>
      </c>
      <c r="J95" s="82">
        <v>32.030999999999999</v>
      </c>
      <c r="K95" s="82">
        <v>0</v>
      </c>
      <c r="L95" s="82">
        <v>0</v>
      </c>
      <c r="M95" s="82">
        <v>22.969000000000001</v>
      </c>
      <c r="N95" s="82">
        <v>55</v>
      </c>
      <c r="O95" s="76"/>
      <c r="P95" s="31">
        <v>93</v>
      </c>
      <c r="Q95" s="82">
        <v>0</v>
      </c>
      <c r="R95" s="82">
        <v>0</v>
      </c>
      <c r="S95" s="82">
        <v>0</v>
      </c>
      <c r="T95" s="82">
        <v>0</v>
      </c>
      <c r="U95" s="82">
        <v>0</v>
      </c>
      <c r="V95" s="76"/>
      <c r="W95" s="31">
        <v>93</v>
      </c>
      <c r="X95" s="82">
        <v>0</v>
      </c>
      <c r="Y95" s="82">
        <v>0</v>
      </c>
      <c r="Z95" s="82">
        <v>0</v>
      </c>
      <c r="AA95" s="82">
        <v>0</v>
      </c>
      <c r="AB95" s="82">
        <v>0</v>
      </c>
      <c r="AC95" s="76"/>
      <c r="AD95" s="31">
        <v>93</v>
      </c>
      <c r="AE95" s="82">
        <v>0</v>
      </c>
      <c r="AF95" s="82">
        <v>-22.969000000000001</v>
      </c>
      <c r="AG95" s="82">
        <v>0</v>
      </c>
      <c r="AH95" s="82">
        <v>0</v>
      </c>
      <c r="AI95" s="82">
        <v>-22.969000000000001</v>
      </c>
      <c r="AJ95" s="31"/>
      <c r="AK95" s="31">
        <f t="shared" si="38"/>
        <v>10</v>
      </c>
      <c r="AM95" s="83"/>
      <c r="AN95" s="83">
        <f t="shared" si="39"/>
        <v>0</v>
      </c>
      <c r="AO95" s="83">
        <f t="shared" si="39"/>
        <v>0</v>
      </c>
      <c r="AP95" s="83">
        <f t="shared" si="39"/>
        <v>0</v>
      </c>
      <c r="AQ95" s="83">
        <f t="shared" si="36"/>
        <v>0</v>
      </c>
      <c r="AR95" s="83">
        <f t="shared" si="40"/>
        <v>0</v>
      </c>
      <c r="AS95" s="83"/>
      <c r="AT95" s="83"/>
      <c r="AU95" s="83">
        <f t="shared" si="41"/>
        <v>32.030999999999999</v>
      </c>
      <c r="AV95" s="83">
        <f t="shared" si="41"/>
        <v>0</v>
      </c>
      <c r="AW95" s="83">
        <f t="shared" si="41"/>
        <v>0</v>
      </c>
      <c r="AX95" s="83">
        <f t="shared" si="41"/>
        <v>22.969000000000001</v>
      </c>
      <c r="AY95" s="83">
        <f t="shared" si="42"/>
        <v>-55</v>
      </c>
      <c r="AZ95" s="83"/>
      <c r="BA95" s="83"/>
      <c r="BB95" s="83">
        <f t="shared" si="43"/>
        <v>0</v>
      </c>
      <c r="BC95" s="83">
        <f t="shared" si="43"/>
        <v>0</v>
      </c>
      <c r="BD95" s="83">
        <f t="shared" si="43"/>
        <v>0</v>
      </c>
      <c r="BE95" s="83">
        <f t="shared" si="43"/>
        <v>0</v>
      </c>
      <c r="BF95" s="83">
        <f t="shared" si="44"/>
        <v>0</v>
      </c>
      <c r="BG95" s="83"/>
      <c r="BH95" s="83"/>
      <c r="BI95" s="83">
        <f t="shared" si="45"/>
        <v>0</v>
      </c>
      <c r="BJ95" s="83">
        <f t="shared" si="45"/>
        <v>0</v>
      </c>
      <c r="BK95" s="83">
        <f t="shared" si="45"/>
        <v>0</v>
      </c>
      <c r="BL95" s="83">
        <f t="shared" si="45"/>
        <v>0</v>
      </c>
      <c r="BM95" s="83">
        <f t="shared" si="46"/>
        <v>0</v>
      </c>
      <c r="BN95" s="83"/>
      <c r="BO95" s="83"/>
      <c r="BP95" s="83">
        <f t="shared" si="47"/>
        <v>0</v>
      </c>
      <c r="BQ95" s="83">
        <f t="shared" si="47"/>
        <v>0</v>
      </c>
      <c r="BR95" s="83">
        <f t="shared" si="47"/>
        <v>0</v>
      </c>
      <c r="BS95" s="83">
        <f t="shared" si="47"/>
        <v>0</v>
      </c>
      <c r="BT95" s="83">
        <f t="shared" si="48"/>
        <v>0</v>
      </c>
      <c r="BV95" s="80"/>
      <c r="BW95" s="80"/>
      <c r="BX95" s="80">
        <f t="shared" si="49"/>
        <v>0</v>
      </c>
      <c r="BY95" s="80">
        <f t="shared" si="49"/>
        <v>0</v>
      </c>
      <c r="BZ95" s="80">
        <f t="shared" si="49"/>
        <v>0</v>
      </c>
      <c r="CA95" s="80">
        <f t="shared" si="49"/>
        <v>0</v>
      </c>
      <c r="CB95" s="80">
        <f t="shared" si="50"/>
        <v>0</v>
      </c>
      <c r="CC95" s="80"/>
      <c r="CD95" s="80"/>
      <c r="CE95" s="80">
        <f t="shared" si="51"/>
        <v>320.31</v>
      </c>
      <c r="CF95" s="80">
        <f t="shared" si="51"/>
        <v>0</v>
      </c>
      <c r="CG95" s="80">
        <f t="shared" si="51"/>
        <v>0</v>
      </c>
      <c r="CH95" s="80">
        <f t="shared" si="51"/>
        <v>229.69</v>
      </c>
      <c r="CI95" s="80">
        <f t="shared" si="52"/>
        <v>550</v>
      </c>
      <c r="CJ95" s="80"/>
      <c r="CK95" s="80"/>
      <c r="CL95" s="80">
        <f t="shared" si="53"/>
        <v>0</v>
      </c>
      <c r="CM95" s="80">
        <f t="shared" si="53"/>
        <v>0</v>
      </c>
      <c r="CN95" s="80">
        <f t="shared" si="53"/>
        <v>0</v>
      </c>
      <c r="CO95" s="80">
        <f t="shared" si="53"/>
        <v>0</v>
      </c>
      <c r="CP95" s="80">
        <f t="shared" si="54"/>
        <v>0</v>
      </c>
      <c r="CQ95" s="80"/>
      <c r="CR95" s="80"/>
      <c r="CS95" s="80">
        <f t="shared" si="55"/>
        <v>0</v>
      </c>
      <c r="CT95" s="80">
        <f t="shared" si="55"/>
        <v>0</v>
      </c>
      <c r="CU95" s="80">
        <f t="shared" si="55"/>
        <v>0</v>
      </c>
      <c r="CV95" s="80">
        <f t="shared" si="55"/>
        <v>0</v>
      </c>
      <c r="CW95" s="80">
        <f t="shared" si="56"/>
        <v>0</v>
      </c>
      <c r="CX95" s="80"/>
      <c r="CY95" s="80"/>
      <c r="CZ95" s="80">
        <f t="shared" si="57"/>
        <v>0</v>
      </c>
      <c r="DA95" s="80">
        <f t="shared" si="57"/>
        <v>0</v>
      </c>
      <c r="DB95" s="80">
        <f t="shared" si="57"/>
        <v>0</v>
      </c>
      <c r="DC95" s="80">
        <f t="shared" si="57"/>
        <v>0</v>
      </c>
      <c r="DD95" s="80">
        <f t="shared" si="58"/>
        <v>0</v>
      </c>
      <c r="DF95" s="81">
        <f t="shared" si="59"/>
        <v>32.030999999999999</v>
      </c>
      <c r="DG95" s="81">
        <f t="shared" si="60"/>
        <v>-55</v>
      </c>
      <c r="DH95" s="81">
        <f t="shared" si="61"/>
        <v>0</v>
      </c>
      <c r="DI95" s="81">
        <f t="shared" si="62"/>
        <v>0</v>
      </c>
      <c r="DJ95" s="81">
        <f t="shared" si="63"/>
        <v>22.969000000000001</v>
      </c>
      <c r="DK95" s="84">
        <f t="shared" si="37"/>
        <v>0</v>
      </c>
    </row>
    <row r="96" spans="1:115" ht="15.75" thickBot="1">
      <c r="A96" s="76"/>
      <c r="B96" s="31">
        <v>94</v>
      </c>
      <c r="C96" s="82">
        <v>-21.693000000000001</v>
      </c>
      <c r="D96" s="82">
        <v>0</v>
      </c>
      <c r="E96" s="82">
        <v>0</v>
      </c>
      <c r="F96" s="82">
        <v>0</v>
      </c>
      <c r="G96" s="82">
        <v>-21.693000000000001</v>
      </c>
      <c r="H96" s="76"/>
      <c r="I96" s="31">
        <v>94</v>
      </c>
      <c r="J96" s="82">
        <v>21.693000000000001</v>
      </c>
      <c r="K96" s="82">
        <v>0</v>
      </c>
      <c r="L96" s="82">
        <v>0</v>
      </c>
      <c r="M96" s="82">
        <v>18.306999999999999</v>
      </c>
      <c r="N96" s="82">
        <v>40</v>
      </c>
      <c r="O96" s="76"/>
      <c r="P96" s="31">
        <v>94</v>
      </c>
      <c r="Q96" s="82">
        <v>0</v>
      </c>
      <c r="R96" s="82">
        <v>0</v>
      </c>
      <c r="S96" s="82">
        <v>0</v>
      </c>
      <c r="T96" s="82">
        <v>0</v>
      </c>
      <c r="U96" s="82">
        <v>0</v>
      </c>
      <c r="V96" s="76"/>
      <c r="W96" s="31">
        <v>94</v>
      </c>
      <c r="X96" s="82">
        <v>0</v>
      </c>
      <c r="Y96" s="82">
        <v>0</v>
      </c>
      <c r="Z96" s="82">
        <v>0</v>
      </c>
      <c r="AA96" s="82">
        <v>0</v>
      </c>
      <c r="AB96" s="82">
        <v>0</v>
      </c>
      <c r="AC96" s="76"/>
      <c r="AD96" s="31">
        <v>94</v>
      </c>
      <c r="AE96" s="82">
        <v>0</v>
      </c>
      <c r="AF96" s="82">
        <v>-18.306999999999999</v>
      </c>
      <c r="AG96" s="82">
        <v>0</v>
      </c>
      <c r="AH96" s="82">
        <v>0</v>
      </c>
      <c r="AI96" s="82">
        <v>-18.306999999999999</v>
      </c>
      <c r="AJ96" s="31"/>
      <c r="AK96" s="31">
        <f t="shared" si="38"/>
        <v>10</v>
      </c>
      <c r="AM96" s="83"/>
      <c r="AN96" s="83">
        <f t="shared" si="39"/>
        <v>0</v>
      </c>
      <c r="AO96" s="83">
        <f t="shared" si="39"/>
        <v>0</v>
      </c>
      <c r="AP96" s="83">
        <f t="shared" si="39"/>
        <v>0</v>
      </c>
      <c r="AQ96" s="83">
        <f t="shared" si="36"/>
        <v>0</v>
      </c>
      <c r="AR96" s="83">
        <f t="shared" si="40"/>
        <v>0</v>
      </c>
      <c r="AS96" s="83"/>
      <c r="AT96" s="83"/>
      <c r="AU96" s="83">
        <f t="shared" si="41"/>
        <v>21.693000000000001</v>
      </c>
      <c r="AV96" s="83">
        <f t="shared" si="41"/>
        <v>0</v>
      </c>
      <c r="AW96" s="83">
        <f t="shared" si="41"/>
        <v>0</v>
      </c>
      <c r="AX96" s="83">
        <f t="shared" si="41"/>
        <v>18.306999999999999</v>
      </c>
      <c r="AY96" s="83">
        <f t="shared" si="42"/>
        <v>-40</v>
      </c>
      <c r="AZ96" s="83"/>
      <c r="BA96" s="83"/>
      <c r="BB96" s="83">
        <f t="shared" si="43"/>
        <v>0</v>
      </c>
      <c r="BC96" s="83">
        <f t="shared" si="43"/>
        <v>0</v>
      </c>
      <c r="BD96" s="83">
        <f t="shared" si="43"/>
        <v>0</v>
      </c>
      <c r="BE96" s="83">
        <f t="shared" si="43"/>
        <v>0</v>
      </c>
      <c r="BF96" s="83">
        <f t="shared" si="44"/>
        <v>0</v>
      </c>
      <c r="BG96" s="83"/>
      <c r="BH96" s="83"/>
      <c r="BI96" s="83">
        <f t="shared" si="45"/>
        <v>0</v>
      </c>
      <c r="BJ96" s="83">
        <f t="shared" si="45"/>
        <v>0</v>
      </c>
      <c r="BK96" s="83">
        <f t="shared" si="45"/>
        <v>0</v>
      </c>
      <c r="BL96" s="83">
        <f t="shared" si="45"/>
        <v>0</v>
      </c>
      <c r="BM96" s="83">
        <f t="shared" si="46"/>
        <v>0</v>
      </c>
      <c r="BN96" s="83"/>
      <c r="BO96" s="83"/>
      <c r="BP96" s="83">
        <f t="shared" si="47"/>
        <v>0</v>
      </c>
      <c r="BQ96" s="83">
        <f t="shared" si="47"/>
        <v>0</v>
      </c>
      <c r="BR96" s="83">
        <f t="shared" si="47"/>
        <v>0</v>
      </c>
      <c r="BS96" s="83">
        <f t="shared" si="47"/>
        <v>0</v>
      </c>
      <c r="BT96" s="83">
        <f t="shared" si="48"/>
        <v>0</v>
      </c>
      <c r="BV96" s="80"/>
      <c r="BW96" s="80"/>
      <c r="BX96" s="80">
        <f t="shared" si="49"/>
        <v>0</v>
      </c>
      <c r="BY96" s="80">
        <f t="shared" si="49"/>
        <v>0</v>
      </c>
      <c r="BZ96" s="80">
        <f t="shared" si="49"/>
        <v>0</v>
      </c>
      <c r="CA96" s="80">
        <f t="shared" si="49"/>
        <v>0</v>
      </c>
      <c r="CB96" s="80">
        <f t="shared" si="50"/>
        <v>0</v>
      </c>
      <c r="CC96" s="80"/>
      <c r="CD96" s="80"/>
      <c r="CE96" s="80">
        <f t="shared" si="51"/>
        <v>216.93</v>
      </c>
      <c r="CF96" s="80">
        <f t="shared" si="51"/>
        <v>0</v>
      </c>
      <c r="CG96" s="80">
        <f t="shared" si="51"/>
        <v>0</v>
      </c>
      <c r="CH96" s="80">
        <f t="shared" si="51"/>
        <v>183.07</v>
      </c>
      <c r="CI96" s="80">
        <f t="shared" si="52"/>
        <v>400</v>
      </c>
      <c r="CJ96" s="80"/>
      <c r="CK96" s="80"/>
      <c r="CL96" s="80">
        <f t="shared" si="53"/>
        <v>0</v>
      </c>
      <c r="CM96" s="80">
        <f t="shared" si="53"/>
        <v>0</v>
      </c>
      <c r="CN96" s="80">
        <f t="shared" si="53"/>
        <v>0</v>
      </c>
      <c r="CO96" s="80">
        <f t="shared" si="53"/>
        <v>0</v>
      </c>
      <c r="CP96" s="80">
        <f t="shared" si="54"/>
        <v>0</v>
      </c>
      <c r="CQ96" s="80"/>
      <c r="CR96" s="80"/>
      <c r="CS96" s="80">
        <f t="shared" si="55"/>
        <v>0</v>
      </c>
      <c r="CT96" s="80">
        <f t="shared" si="55"/>
        <v>0</v>
      </c>
      <c r="CU96" s="80">
        <f t="shared" si="55"/>
        <v>0</v>
      </c>
      <c r="CV96" s="80">
        <f t="shared" si="55"/>
        <v>0</v>
      </c>
      <c r="CW96" s="80">
        <f t="shared" si="56"/>
        <v>0</v>
      </c>
      <c r="CX96" s="80"/>
      <c r="CY96" s="80"/>
      <c r="CZ96" s="80">
        <f t="shared" si="57"/>
        <v>0</v>
      </c>
      <c r="DA96" s="80">
        <f t="shared" si="57"/>
        <v>0</v>
      </c>
      <c r="DB96" s="80">
        <f t="shared" si="57"/>
        <v>0</v>
      </c>
      <c r="DC96" s="80">
        <f t="shared" si="57"/>
        <v>0</v>
      </c>
      <c r="DD96" s="80">
        <f t="shared" si="58"/>
        <v>0</v>
      </c>
      <c r="DF96" s="81">
        <f t="shared" si="59"/>
        <v>21.693000000000001</v>
      </c>
      <c r="DG96" s="81">
        <f t="shared" si="60"/>
        <v>-40</v>
      </c>
      <c r="DH96" s="81">
        <f t="shared" si="61"/>
        <v>0</v>
      </c>
      <c r="DI96" s="81">
        <f t="shared" si="62"/>
        <v>0</v>
      </c>
      <c r="DJ96" s="81">
        <f t="shared" si="63"/>
        <v>18.306999999999999</v>
      </c>
      <c r="DK96" s="84">
        <f t="shared" si="37"/>
        <v>0</v>
      </c>
    </row>
    <row r="97" spans="1:120" ht="15.75" thickBot="1">
      <c r="A97" s="76"/>
      <c r="B97" s="31">
        <v>95</v>
      </c>
      <c r="C97" s="82">
        <v>-13.558</v>
      </c>
      <c r="D97" s="82">
        <v>0</v>
      </c>
      <c r="E97" s="82">
        <v>0</v>
      </c>
      <c r="F97" s="82">
        <v>0</v>
      </c>
      <c r="G97" s="82">
        <v>-13.558</v>
      </c>
      <c r="H97" s="76"/>
      <c r="I97" s="31">
        <v>95</v>
      </c>
      <c r="J97" s="82">
        <v>13.558</v>
      </c>
      <c r="K97" s="82">
        <v>0</v>
      </c>
      <c r="L97" s="82">
        <v>0</v>
      </c>
      <c r="M97" s="82">
        <v>11.442</v>
      </c>
      <c r="N97" s="82">
        <v>25</v>
      </c>
      <c r="O97" s="76"/>
      <c r="P97" s="31">
        <v>95</v>
      </c>
      <c r="Q97" s="82">
        <v>0</v>
      </c>
      <c r="R97" s="82">
        <v>0</v>
      </c>
      <c r="S97" s="82">
        <v>0</v>
      </c>
      <c r="T97" s="82">
        <v>0</v>
      </c>
      <c r="U97" s="82">
        <v>0</v>
      </c>
      <c r="V97" s="76"/>
      <c r="W97" s="31">
        <v>95</v>
      </c>
      <c r="X97" s="82">
        <v>0</v>
      </c>
      <c r="Y97" s="82">
        <v>0</v>
      </c>
      <c r="Z97" s="82">
        <v>0</v>
      </c>
      <c r="AA97" s="82">
        <v>0</v>
      </c>
      <c r="AB97" s="82">
        <v>0</v>
      </c>
      <c r="AC97" s="76"/>
      <c r="AD97" s="31">
        <v>95</v>
      </c>
      <c r="AE97" s="82">
        <v>0</v>
      </c>
      <c r="AF97" s="82">
        <v>-11.442</v>
      </c>
      <c r="AG97" s="82">
        <v>0</v>
      </c>
      <c r="AH97" s="82">
        <v>0</v>
      </c>
      <c r="AI97" s="82">
        <v>-11.442</v>
      </c>
      <c r="AJ97" s="31"/>
      <c r="AK97" s="31">
        <f t="shared" si="38"/>
        <v>10</v>
      </c>
      <c r="AM97" s="83"/>
      <c r="AN97" s="83">
        <f t="shared" si="39"/>
        <v>0</v>
      </c>
      <c r="AO97" s="83">
        <f t="shared" si="39"/>
        <v>0</v>
      </c>
      <c r="AP97" s="83">
        <f t="shared" si="39"/>
        <v>0</v>
      </c>
      <c r="AQ97" s="83">
        <f t="shared" si="36"/>
        <v>0</v>
      </c>
      <c r="AR97" s="83">
        <f t="shared" si="40"/>
        <v>0</v>
      </c>
      <c r="AS97" s="83"/>
      <c r="AT97" s="83"/>
      <c r="AU97" s="83">
        <f t="shared" si="41"/>
        <v>13.558</v>
      </c>
      <c r="AV97" s="83">
        <f t="shared" si="41"/>
        <v>0</v>
      </c>
      <c r="AW97" s="83">
        <f t="shared" si="41"/>
        <v>0</v>
      </c>
      <c r="AX97" s="83">
        <f t="shared" si="41"/>
        <v>11.442</v>
      </c>
      <c r="AY97" s="83">
        <f t="shared" si="42"/>
        <v>-25</v>
      </c>
      <c r="AZ97" s="83"/>
      <c r="BA97" s="83"/>
      <c r="BB97" s="83">
        <f t="shared" si="43"/>
        <v>0</v>
      </c>
      <c r="BC97" s="83">
        <f t="shared" si="43"/>
        <v>0</v>
      </c>
      <c r="BD97" s="83">
        <f t="shared" si="43"/>
        <v>0</v>
      </c>
      <c r="BE97" s="83">
        <f t="shared" si="43"/>
        <v>0</v>
      </c>
      <c r="BF97" s="83">
        <f t="shared" si="44"/>
        <v>0</v>
      </c>
      <c r="BG97" s="83"/>
      <c r="BH97" s="83"/>
      <c r="BI97" s="83">
        <f t="shared" si="45"/>
        <v>0</v>
      </c>
      <c r="BJ97" s="83">
        <f t="shared" si="45"/>
        <v>0</v>
      </c>
      <c r="BK97" s="83">
        <f t="shared" si="45"/>
        <v>0</v>
      </c>
      <c r="BL97" s="83">
        <f t="shared" si="45"/>
        <v>0</v>
      </c>
      <c r="BM97" s="83">
        <f t="shared" si="46"/>
        <v>0</v>
      </c>
      <c r="BN97" s="83"/>
      <c r="BO97" s="83"/>
      <c r="BP97" s="83">
        <f t="shared" si="47"/>
        <v>0</v>
      </c>
      <c r="BQ97" s="83">
        <f t="shared" si="47"/>
        <v>0</v>
      </c>
      <c r="BR97" s="83">
        <f t="shared" si="47"/>
        <v>0</v>
      </c>
      <c r="BS97" s="83">
        <f t="shared" si="47"/>
        <v>0</v>
      </c>
      <c r="BT97" s="83">
        <f t="shared" si="48"/>
        <v>0</v>
      </c>
      <c r="BV97" s="80"/>
      <c r="BW97" s="80"/>
      <c r="BX97" s="80">
        <f t="shared" si="49"/>
        <v>0</v>
      </c>
      <c r="BY97" s="80">
        <f t="shared" si="49"/>
        <v>0</v>
      </c>
      <c r="BZ97" s="80">
        <f t="shared" si="49"/>
        <v>0</v>
      </c>
      <c r="CA97" s="80">
        <f t="shared" si="49"/>
        <v>0</v>
      </c>
      <c r="CB97" s="80">
        <f t="shared" si="50"/>
        <v>0</v>
      </c>
      <c r="CC97" s="80"/>
      <c r="CD97" s="80"/>
      <c r="CE97" s="80">
        <f t="shared" si="51"/>
        <v>135.57999999999998</v>
      </c>
      <c r="CF97" s="80">
        <f t="shared" si="51"/>
        <v>0</v>
      </c>
      <c r="CG97" s="80">
        <f t="shared" si="51"/>
        <v>0</v>
      </c>
      <c r="CH97" s="80">
        <f t="shared" si="51"/>
        <v>114.42</v>
      </c>
      <c r="CI97" s="80">
        <f t="shared" si="52"/>
        <v>250</v>
      </c>
      <c r="CJ97" s="80"/>
      <c r="CK97" s="80"/>
      <c r="CL97" s="80">
        <f t="shared" si="53"/>
        <v>0</v>
      </c>
      <c r="CM97" s="80">
        <f t="shared" si="53"/>
        <v>0</v>
      </c>
      <c r="CN97" s="80">
        <f t="shared" si="53"/>
        <v>0</v>
      </c>
      <c r="CO97" s="80">
        <f t="shared" si="53"/>
        <v>0</v>
      </c>
      <c r="CP97" s="80">
        <f t="shared" si="54"/>
        <v>0</v>
      </c>
      <c r="CQ97" s="80"/>
      <c r="CR97" s="80"/>
      <c r="CS97" s="80">
        <f t="shared" si="55"/>
        <v>0</v>
      </c>
      <c r="CT97" s="80">
        <f t="shared" si="55"/>
        <v>0</v>
      </c>
      <c r="CU97" s="80">
        <f t="shared" si="55"/>
        <v>0</v>
      </c>
      <c r="CV97" s="80">
        <f t="shared" si="55"/>
        <v>0</v>
      </c>
      <c r="CW97" s="80">
        <f t="shared" si="56"/>
        <v>0</v>
      </c>
      <c r="CX97" s="80"/>
      <c r="CY97" s="80"/>
      <c r="CZ97" s="80">
        <f t="shared" si="57"/>
        <v>0</v>
      </c>
      <c r="DA97" s="80">
        <f t="shared" si="57"/>
        <v>0</v>
      </c>
      <c r="DB97" s="80">
        <f t="shared" si="57"/>
        <v>0</v>
      </c>
      <c r="DC97" s="80">
        <f t="shared" si="57"/>
        <v>0</v>
      </c>
      <c r="DD97" s="80">
        <f t="shared" si="58"/>
        <v>0</v>
      </c>
      <c r="DF97" s="81">
        <f t="shared" si="59"/>
        <v>13.558</v>
      </c>
      <c r="DG97" s="81">
        <f t="shared" si="60"/>
        <v>-25</v>
      </c>
      <c r="DH97" s="81">
        <f t="shared" si="61"/>
        <v>0</v>
      </c>
      <c r="DI97" s="81">
        <f t="shared" si="62"/>
        <v>0</v>
      </c>
      <c r="DJ97" s="81">
        <f t="shared" si="63"/>
        <v>11.442</v>
      </c>
      <c r="DK97" s="84">
        <f t="shared" si="37"/>
        <v>0</v>
      </c>
    </row>
    <row r="98" spans="1:120" ht="15.75" thickBot="1">
      <c r="A98" s="76"/>
      <c r="B98" s="31">
        <v>96</v>
      </c>
      <c r="C98" s="82">
        <v>0</v>
      </c>
      <c r="D98" s="82">
        <v>0</v>
      </c>
      <c r="E98" s="82">
        <v>0</v>
      </c>
      <c r="F98" s="82">
        <v>0</v>
      </c>
      <c r="G98" s="82">
        <v>0</v>
      </c>
      <c r="H98" s="76"/>
      <c r="I98" s="31">
        <v>96</v>
      </c>
      <c r="J98" s="82">
        <v>0</v>
      </c>
      <c r="K98" s="82">
        <v>0</v>
      </c>
      <c r="L98" s="82">
        <v>0</v>
      </c>
      <c r="M98" s="82">
        <v>0</v>
      </c>
      <c r="N98" s="82">
        <v>0</v>
      </c>
      <c r="O98" s="76"/>
      <c r="P98" s="31">
        <v>96</v>
      </c>
      <c r="Q98" s="82">
        <v>0</v>
      </c>
      <c r="R98" s="82">
        <v>0</v>
      </c>
      <c r="S98" s="82">
        <v>0</v>
      </c>
      <c r="T98" s="82">
        <v>0</v>
      </c>
      <c r="U98" s="82">
        <v>0</v>
      </c>
      <c r="V98" s="76"/>
      <c r="W98" s="31">
        <v>96</v>
      </c>
      <c r="X98" s="82">
        <v>0</v>
      </c>
      <c r="Y98" s="82">
        <v>0</v>
      </c>
      <c r="Z98" s="82">
        <v>0</v>
      </c>
      <c r="AA98" s="82">
        <v>0</v>
      </c>
      <c r="AB98" s="82">
        <v>0</v>
      </c>
      <c r="AC98" s="76"/>
      <c r="AD98" s="31">
        <v>96</v>
      </c>
      <c r="AE98" s="82">
        <v>0</v>
      </c>
      <c r="AF98" s="82">
        <v>0</v>
      </c>
      <c r="AG98" s="82">
        <v>0</v>
      </c>
      <c r="AH98" s="82">
        <v>0</v>
      </c>
      <c r="AI98" s="82">
        <v>0</v>
      </c>
      <c r="AJ98" s="31">
        <v>242.08200000000002</v>
      </c>
      <c r="AK98" s="31">
        <f t="shared" si="38"/>
        <v>252.08200000000002</v>
      </c>
      <c r="AM98" s="83"/>
      <c r="AN98" s="83">
        <f t="shared" si="39"/>
        <v>0</v>
      </c>
      <c r="AO98" s="83">
        <f t="shared" si="39"/>
        <v>0</v>
      </c>
      <c r="AP98" s="83">
        <f t="shared" si="39"/>
        <v>0</v>
      </c>
      <c r="AQ98" s="83">
        <f t="shared" si="36"/>
        <v>0</v>
      </c>
      <c r="AR98" s="83">
        <f t="shared" si="40"/>
        <v>0</v>
      </c>
      <c r="AS98" s="83"/>
      <c r="AT98" s="83"/>
      <c r="AU98" s="83">
        <f t="shared" si="41"/>
        <v>0</v>
      </c>
      <c r="AV98" s="83">
        <f t="shared" si="41"/>
        <v>0</v>
      </c>
      <c r="AW98" s="83">
        <f t="shared" si="41"/>
        <v>0</v>
      </c>
      <c r="AX98" s="83">
        <f t="shared" si="41"/>
        <v>0</v>
      </c>
      <c r="AY98" s="83">
        <f t="shared" si="42"/>
        <v>0</v>
      </c>
      <c r="AZ98" s="83"/>
      <c r="BA98" s="83"/>
      <c r="BB98" s="83">
        <f t="shared" si="43"/>
        <v>0</v>
      </c>
      <c r="BC98" s="83">
        <f t="shared" si="43"/>
        <v>0</v>
      </c>
      <c r="BD98" s="83">
        <f t="shared" si="43"/>
        <v>0</v>
      </c>
      <c r="BE98" s="83">
        <f t="shared" si="43"/>
        <v>0</v>
      </c>
      <c r="BF98" s="83">
        <f t="shared" si="44"/>
        <v>0</v>
      </c>
      <c r="BG98" s="83"/>
      <c r="BH98" s="83"/>
      <c r="BI98" s="83">
        <f t="shared" si="45"/>
        <v>0</v>
      </c>
      <c r="BJ98" s="83">
        <f t="shared" si="45"/>
        <v>0</v>
      </c>
      <c r="BK98" s="83">
        <f t="shared" si="45"/>
        <v>0</v>
      </c>
      <c r="BL98" s="83">
        <f t="shared" si="45"/>
        <v>0</v>
      </c>
      <c r="BM98" s="83">
        <f t="shared" si="46"/>
        <v>0</v>
      </c>
      <c r="BN98" s="83"/>
      <c r="BO98" s="83"/>
      <c r="BP98" s="83">
        <f t="shared" si="47"/>
        <v>0</v>
      </c>
      <c r="BQ98" s="83">
        <f t="shared" si="47"/>
        <v>0</v>
      </c>
      <c r="BR98" s="83">
        <f t="shared" si="47"/>
        <v>0</v>
      </c>
      <c r="BS98" s="83">
        <f t="shared" si="47"/>
        <v>0</v>
      </c>
      <c r="BT98" s="83">
        <f t="shared" si="48"/>
        <v>0</v>
      </c>
      <c r="BV98" s="80"/>
      <c r="BW98" s="80"/>
      <c r="BX98" s="80">
        <f t="shared" si="49"/>
        <v>0</v>
      </c>
      <c r="BY98" s="80">
        <f t="shared" si="49"/>
        <v>0</v>
      </c>
      <c r="BZ98" s="80">
        <f t="shared" si="49"/>
        <v>0</v>
      </c>
      <c r="CA98" s="80">
        <f t="shared" si="49"/>
        <v>0</v>
      </c>
      <c r="CB98" s="80">
        <f t="shared" si="50"/>
        <v>0</v>
      </c>
      <c r="CC98" s="80"/>
      <c r="CD98" s="80"/>
      <c r="CE98" s="80">
        <f t="shared" si="51"/>
        <v>0</v>
      </c>
      <c r="CF98" s="80">
        <f t="shared" si="51"/>
        <v>0</v>
      </c>
      <c r="CG98" s="80">
        <f t="shared" si="51"/>
        <v>0</v>
      </c>
      <c r="CH98" s="80">
        <f t="shared" si="51"/>
        <v>0</v>
      </c>
      <c r="CI98" s="80">
        <f t="shared" si="52"/>
        <v>0</v>
      </c>
      <c r="CJ98" s="80"/>
      <c r="CK98" s="80"/>
      <c r="CL98" s="80">
        <f t="shared" si="53"/>
        <v>0</v>
      </c>
      <c r="CM98" s="80">
        <f t="shared" si="53"/>
        <v>0</v>
      </c>
      <c r="CN98" s="80">
        <f t="shared" si="53"/>
        <v>0</v>
      </c>
      <c r="CO98" s="80">
        <f t="shared" si="53"/>
        <v>0</v>
      </c>
      <c r="CP98" s="80">
        <f t="shared" si="54"/>
        <v>0</v>
      </c>
      <c r="CQ98" s="80"/>
      <c r="CR98" s="80"/>
      <c r="CS98" s="80">
        <f t="shared" si="55"/>
        <v>0</v>
      </c>
      <c r="CT98" s="80">
        <f t="shared" si="55"/>
        <v>0</v>
      </c>
      <c r="CU98" s="80">
        <f t="shared" si="55"/>
        <v>0</v>
      </c>
      <c r="CV98" s="80">
        <f t="shared" si="55"/>
        <v>0</v>
      </c>
      <c r="CW98" s="80">
        <f t="shared" si="56"/>
        <v>0</v>
      </c>
      <c r="CX98" s="80"/>
      <c r="CY98" s="80"/>
      <c r="CZ98" s="80">
        <f t="shared" si="57"/>
        <v>0</v>
      </c>
      <c r="DA98" s="80">
        <f t="shared" si="57"/>
        <v>0</v>
      </c>
      <c r="DB98" s="80">
        <f t="shared" si="57"/>
        <v>0</v>
      </c>
      <c r="DC98" s="80">
        <f t="shared" si="57"/>
        <v>0</v>
      </c>
      <c r="DD98" s="80">
        <f t="shared" si="58"/>
        <v>0</v>
      </c>
      <c r="DF98" s="81">
        <f t="shared" si="59"/>
        <v>0</v>
      </c>
      <c r="DG98" s="81">
        <f t="shared" si="60"/>
        <v>0</v>
      </c>
      <c r="DH98" s="81">
        <f t="shared" si="61"/>
        <v>0</v>
      </c>
      <c r="DI98" s="81">
        <f t="shared" si="62"/>
        <v>0</v>
      </c>
      <c r="DJ98" s="81">
        <f t="shared" si="63"/>
        <v>0</v>
      </c>
      <c r="DK98" s="84">
        <f t="shared" si="37"/>
        <v>0</v>
      </c>
    </row>
    <row r="99" spans="1:120" ht="15.75" thickBot="1">
      <c r="A99" s="76"/>
      <c r="B99" s="31"/>
      <c r="C99" s="31"/>
      <c r="D99" s="31"/>
      <c r="E99" s="31"/>
      <c r="F99" s="31"/>
      <c r="G99" s="31"/>
      <c r="H99" s="76"/>
      <c r="I99" s="31"/>
      <c r="J99" s="31"/>
      <c r="K99" s="31"/>
      <c r="L99" s="31"/>
      <c r="M99" s="31"/>
      <c r="N99" s="31"/>
      <c r="O99" s="76"/>
      <c r="P99" s="31"/>
      <c r="Q99" s="31"/>
      <c r="R99" s="31"/>
      <c r="S99" s="31"/>
      <c r="T99" s="31"/>
      <c r="U99" s="31"/>
      <c r="V99" s="76"/>
      <c r="W99" s="31"/>
      <c r="X99" s="31"/>
      <c r="Y99" s="31"/>
      <c r="Z99" s="31"/>
      <c r="AA99" s="31"/>
      <c r="AB99" s="31"/>
      <c r="AC99" s="76"/>
      <c r="AD99" s="31"/>
      <c r="AE99" s="31"/>
      <c r="AF99" s="31"/>
      <c r="AG99" s="31"/>
      <c r="AH99" s="31"/>
      <c r="AI99" s="31"/>
      <c r="AJ99" s="85"/>
      <c r="AK99" s="85"/>
      <c r="AL99" s="86"/>
      <c r="AM99" s="87"/>
      <c r="AN99" s="87">
        <f>SUM(AN3:AN98)/4000</f>
        <v>0</v>
      </c>
      <c r="AO99" s="87">
        <f t="shared" ref="AO99:AR99" si="64">SUM(AO3:AO98)/4000</f>
        <v>0</v>
      </c>
      <c r="AP99" s="87">
        <f t="shared" si="64"/>
        <v>0</v>
      </c>
      <c r="AQ99" s="87">
        <f t="shared" si="64"/>
        <v>0</v>
      </c>
      <c r="AR99" s="87">
        <f t="shared" si="64"/>
        <v>0</v>
      </c>
      <c r="AS99" s="87"/>
      <c r="AT99" s="87"/>
      <c r="AU99" s="87">
        <f>SUM(AU3:AU98)/4000</f>
        <v>0.71268699999999985</v>
      </c>
      <c r="AV99" s="87">
        <f t="shared" ref="AV99:AY99" si="65">SUM(AV3:AV98)/4000</f>
        <v>0</v>
      </c>
      <c r="AW99" s="87">
        <f t="shared" si="65"/>
        <v>0</v>
      </c>
      <c r="AX99" s="87">
        <f t="shared" si="65"/>
        <v>0.22544449999999999</v>
      </c>
      <c r="AY99" s="87">
        <f t="shared" si="65"/>
        <v>-0.93813150000000001</v>
      </c>
      <c r="AZ99" s="87"/>
      <c r="BA99" s="87"/>
      <c r="BB99" s="87">
        <f>SUM(BB3:BB98)/4000</f>
        <v>0</v>
      </c>
      <c r="BC99" s="87">
        <f t="shared" ref="BC99:BF99" si="66">SUM(BC3:BC98)/4000</f>
        <v>0</v>
      </c>
      <c r="BD99" s="87">
        <f t="shared" si="66"/>
        <v>0</v>
      </c>
      <c r="BE99" s="87">
        <f t="shared" si="66"/>
        <v>0</v>
      </c>
      <c r="BF99" s="87">
        <f t="shared" si="66"/>
        <v>0</v>
      </c>
      <c r="BG99" s="87"/>
      <c r="BH99" s="87"/>
      <c r="BI99" s="87">
        <f>SUM(BI3:BI98)/4000</f>
        <v>0</v>
      </c>
      <c r="BJ99" s="87">
        <f t="shared" ref="BJ99:BM99" si="67">SUM(BJ3:BJ98)/4000</f>
        <v>0</v>
      </c>
      <c r="BK99" s="87">
        <f t="shared" si="67"/>
        <v>0</v>
      </c>
      <c r="BL99" s="87">
        <f t="shared" si="67"/>
        <v>0</v>
      </c>
      <c r="BM99" s="87">
        <f t="shared" si="67"/>
        <v>0</v>
      </c>
      <c r="BN99" s="87"/>
      <c r="BO99" s="87"/>
      <c r="BP99" s="87">
        <f>SUM(BP3:BP98)/4000</f>
        <v>0.11070275</v>
      </c>
      <c r="BQ99" s="87">
        <f t="shared" ref="BQ99:BT99" si="68">SUM(BQ3:BQ98)/4000</f>
        <v>0</v>
      </c>
      <c r="BR99" s="87">
        <f t="shared" si="68"/>
        <v>0</v>
      </c>
      <c r="BS99" s="87">
        <f t="shared" si="68"/>
        <v>0</v>
      </c>
      <c r="BT99" s="87">
        <f t="shared" si="68"/>
        <v>-0.11070275</v>
      </c>
      <c r="BU99" s="86"/>
      <c r="BV99" s="88"/>
      <c r="BW99" s="88"/>
      <c r="BX99" s="89">
        <f>SUM(BX3:BX98)/40000</f>
        <v>0</v>
      </c>
      <c r="BY99" s="89">
        <f t="shared" ref="BY99:CB99" si="69">SUM(BY3:BY98)/40000</f>
        <v>0</v>
      </c>
      <c r="BZ99" s="89">
        <f t="shared" si="69"/>
        <v>0</v>
      </c>
      <c r="CA99" s="89">
        <f t="shared" si="69"/>
        <v>0</v>
      </c>
      <c r="CB99" s="89">
        <f t="shared" si="69"/>
        <v>0</v>
      </c>
      <c r="CC99" s="88"/>
      <c r="CD99" s="88"/>
      <c r="CE99" s="89">
        <f>SUM(CE3:CE98)/40000</f>
        <v>0.71268700000000007</v>
      </c>
      <c r="CF99" s="89">
        <f t="shared" ref="CF99:CI99" si="70">SUM(CF3:CF98)/40000</f>
        <v>0</v>
      </c>
      <c r="CG99" s="89">
        <f t="shared" si="70"/>
        <v>0</v>
      </c>
      <c r="CH99" s="89">
        <f t="shared" si="70"/>
        <v>0.22544449999999996</v>
      </c>
      <c r="CI99" s="89">
        <f t="shared" si="70"/>
        <v>0.9381314999999999</v>
      </c>
      <c r="CJ99" s="88"/>
      <c r="CK99" s="88"/>
      <c r="CL99" s="89">
        <f>SUM(CL3:CL98)/40000</f>
        <v>0</v>
      </c>
      <c r="CM99" s="89">
        <f t="shared" ref="CM99:CP99" si="71">SUM(CM3:CM98)/40000</f>
        <v>0</v>
      </c>
      <c r="CN99" s="89">
        <f t="shared" si="71"/>
        <v>0</v>
      </c>
      <c r="CO99" s="89">
        <f t="shared" si="71"/>
        <v>0</v>
      </c>
      <c r="CP99" s="89">
        <f t="shared" si="71"/>
        <v>0</v>
      </c>
      <c r="CQ99" s="88"/>
      <c r="CR99" s="88"/>
      <c r="CS99" s="89">
        <f>SUM(CS3:CS98)/40000</f>
        <v>0</v>
      </c>
      <c r="CT99" s="89">
        <f t="shared" ref="CT99:CW99" si="72">SUM(CT3:CT98)/40000</f>
        <v>0</v>
      </c>
      <c r="CU99" s="89">
        <f t="shared" si="72"/>
        <v>0</v>
      </c>
      <c r="CV99" s="89">
        <f t="shared" si="72"/>
        <v>0</v>
      </c>
      <c r="CW99" s="89">
        <f t="shared" si="72"/>
        <v>0</v>
      </c>
      <c r="CX99" s="88"/>
      <c r="CY99" s="88"/>
      <c r="CZ99" s="89">
        <f>SUM(CZ3:CZ98)/40000</f>
        <v>0.11070274999999999</v>
      </c>
      <c r="DA99" s="89">
        <f t="shared" ref="DA99:DD99" si="73">SUM(DA3:DA98)/40000</f>
        <v>0</v>
      </c>
      <c r="DB99" s="89">
        <f t="shared" si="73"/>
        <v>0</v>
      </c>
      <c r="DC99" s="89">
        <f t="shared" si="73"/>
        <v>0</v>
      </c>
      <c r="DD99" s="89">
        <f t="shared" si="73"/>
        <v>0.11070274999999999</v>
      </c>
      <c r="DE99" s="86"/>
      <c r="DF99" s="81">
        <f t="shared" si="59"/>
        <v>0.82338974999999981</v>
      </c>
      <c r="DG99" s="81">
        <f t="shared" si="60"/>
        <v>-0.93813150000000001</v>
      </c>
      <c r="DH99" s="81">
        <f t="shared" si="61"/>
        <v>0</v>
      </c>
      <c r="DI99" s="81">
        <f t="shared" si="62"/>
        <v>0</v>
      </c>
      <c r="DJ99" s="81">
        <f t="shared" si="63"/>
        <v>0.11474174999999999</v>
      </c>
      <c r="DK99" s="84">
        <f>SUM(DF99:DJ99)</f>
        <v>-2.0816681711721685E-16</v>
      </c>
      <c r="DL99" s="86"/>
      <c r="DM99" s="86"/>
      <c r="DN99" s="86"/>
      <c r="DO99" s="86"/>
      <c r="DP99" s="86"/>
    </row>
    <row r="100" spans="1:120">
      <c r="AM100" s="83"/>
      <c r="AN100" s="83"/>
      <c r="AO100" s="83"/>
      <c r="AP100" s="83"/>
      <c r="AQ100" s="83"/>
      <c r="AR100" s="83"/>
      <c r="AS100" s="83"/>
      <c r="AT100" s="83"/>
      <c r="AU100" s="83"/>
      <c r="AV100" s="83"/>
      <c r="AW100" s="83"/>
      <c r="AX100" s="83"/>
      <c r="AY100" s="83"/>
      <c r="AZ100" s="83"/>
      <c r="BA100" s="83"/>
      <c r="BB100" s="83"/>
      <c r="BC100" s="83"/>
      <c r="BD100" s="83"/>
      <c r="BE100" s="83"/>
      <c r="BF100" s="83"/>
      <c r="BG100" s="83"/>
      <c r="BH100" s="83"/>
      <c r="BI100" s="83"/>
      <c r="BJ100" s="83"/>
      <c r="BK100" s="83"/>
      <c r="BL100" s="83"/>
      <c r="BM100" s="83"/>
      <c r="BN100" s="83"/>
      <c r="BO100" s="83"/>
      <c r="BP100" s="83"/>
      <c r="BQ100" s="83"/>
      <c r="BR100" s="83"/>
      <c r="BS100" s="83"/>
      <c r="BT100" s="83"/>
      <c r="BV100" s="80"/>
      <c r="BW100" s="80"/>
      <c r="BX100" s="80"/>
      <c r="BY100" s="80"/>
      <c r="BZ100" s="80"/>
      <c r="CA100" s="80"/>
      <c r="CB100" s="80"/>
      <c r="CC100" s="80"/>
      <c r="CD100" s="80"/>
      <c r="CE100" s="80"/>
      <c r="CF100" s="80"/>
      <c r="CG100" s="80"/>
      <c r="CH100" s="80"/>
      <c r="CI100" s="80"/>
      <c r="CJ100" s="80"/>
      <c r="CK100" s="80"/>
      <c r="CL100" s="80"/>
      <c r="CM100" s="80"/>
      <c r="CN100" s="80"/>
      <c r="CO100" s="80"/>
      <c r="CP100" s="80"/>
      <c r="CQ100" s="80"/>
      <c r="CR100" s="80"/>
      <c r="CS100" s="80"/>
      <c r="CT100" s="80"/>
      <c r="CU100" s="80"/>
      <c r="CV100" s="80"/>
      <c r="CW100" s="80"/>
      <c r="CX100" s="80"/>
      <c r="CY100" s="80"/>
      <c r="CZ100" s="80"/>
      <c r="DA100" s="80"/>
      <c r="DB100" s="80"/>
      <c r="DC100" s="80"/>
      <c r="DD100" s="80"/>
    </row>
    <row r="101" spans="1:120" s="90" customFormat="1">
      <c r="B101" s="90" t="s">
        <v>44</v>
      </c>
      <c r="C101" s="90" t="s">
        <v>146</v>
      </c>
      <c r="D101" s="90" t="s">
        <v>147</v>
      </c>
      <c r="E101" s="90" t="s">
        <v>148</v>
      </c>
      <c r="F101" s="90" t="s">
        <v>149</v>
      </c>
      <c r="G101" s="90" t="s">
        <v>142</v>
      </c>
      <c r="I101" s="90" t="s">
        <v>44</v>
      </c>
      <c r="J101" s="90" t="s">
        <v>145</v>
      </c>
      <c r="K101" s="90" t="s">
        <v>147</v>
      </c>
      <c r="L101" s="90" t="s">
        <v>148</v>
      </c>
      <c r="M101" s="90" t="s">
        <v>149</v>
      </c>
      <c r="N101" s="90" t="s">
        <v>142</v>
      </c>
      <c r="P101" s="90" t="s">
        <v>44</v>
      </c>
      <c r="Q101" s="90" t="s">
        <v>145</v>
      </c>
      <c r="R101" s="90" t="s">
        <v>146</v>
      </c>
      <c r="S101" s="90" t="s">
        <v>148</v>
      </c>
      <c r="T101" s="90" t="s">
        <v>149</v>
      </c>
      <c r="U101" s="90" t="s">
        <v>142</v>
      </c>
      <c r="W101" s="90" t="s">
        <v>44</v>
      </c>
      <c r="X101" s="90" t="s">
        <v>145</v>
      </c>
      <c r="Y101" s="90" t="s">
        <v>146</v>
      </c>
      <c r="Z101" s="90" t="s">
        <v>147</v>
      </c>
      <c r="AA101" s="90" t="s">
        <v>149</v>
      </c>
      <c r="AB101" s="90" t="s">
        <v>142</v>
      </c>
      <c r="AD101" s="90" t="s">
        <v>44</v>
      </c>
      <c r="AE101" s="90" t="s">
        <v>145</v>
      </c>
      <c r="AF101" s="90" t="s">
        <v>146</v>
      </c>
      <c r="AG101" s="90" t="s">
        <v>147</v>
      </c>
      <c r="AH101" s="90" t="s">
        <v>148</v>
      </c>
      <c r="AI101" s="90" t="s">
        <v>142</v>
      </c>
      <c r="AJ101" s="90" t="s">
        <v>307</v>
      </c>
      <c r="AK101" s="90" t="s">
        <v>308</v>
      </c>
      <c r="AL101" s="90" t="s">
        <v>145</v>
      </c>
      <c r="AM101" s="91" t="s">
        <v>44</v>
      </c>
      <c r="AN101" s="91" t="s">
        <v>146</v>
      </c>
      <c r="AO101" s="91" t="s">
        <v>147</v>
      </c>
      <c r="AP101" s="91" t="s">
        <v>148</v>
      </c>
      <c r="AQ101" s="91" t="s">
        <v>149</v>
      </c>
      <c r="AR101" s="91" t="s">
        <v>142</v>
      </c>
      <c r="AS101" s="91" t="s">
        <v>146</v>
      </c>
      <c r="AT101" s="91" t="s">
        <v>44</v>
      </c>
      <c r="AU101" s="91" t="s">
        <v>145</v>
      </c>
      <c r="AV101" s="91" t="s">
        <v>147</v>
      </c>
      <c r="AW101" s="91" t="s">
        <v>148</v>
      </c>
      <c r="AX101" s="91" t="s">
        <v>149</v>
      </c>
      <c r="AY101" s="91" t="s">
        <v>142</v>
      </c>
      <c r="AZ101" s="91" t="s">
        <v>147</v>
      </c>
      <c r="BA101" s="91" t="s">
        <v>44</v>
      </c>
      <c r="BB101" s="91" t="s">
        <v>145</v>
      </c>
      <c r="BC101" s="91" t="s">
        <v>146</v>
      </c>
      <c r="BD101" s="91" t="s">
        <v>148</v>
      </c>
      <c r="BE101" s="91" t="s">
        <v>149</v>
      </c>
      <c r="BF101" s="91" t="s">
        <v>142</v>
      </c>
      <c r="BG101" s="91" t="s">
        <v>148</v>
      </c>
      <c r="BH101" s="91" t="s">
        <v>44</v>
      </c>
      <c r="BI101" s="91" t="s">
        <v>145</v>
      </c>
      <c r="BJ101" s="91" t="s">
        <v>146</v>
      </c>
      <c r="BK101" s="91" t="s">
        <v>147</v>
      </c>
      <c r="BL101" s="91" t="s">
        <v>149</v>
      </c>
      <c r="BM101" s="91" t="s">
        <v>142</v>
      </c>
      <c r="BN101" s="91" t="s">
        <v>149</v>
      </c>
      <c r="BO101" s="91" t="s">
        <v>44</v>
      </c>
      <c r="BP101" s="91" t="s">
        <v>145</v>
      </c>
      <c r="BQ101" s="91" t="s">
        <v>146</v>
      </c>
      <c r="BR101" s="91" t="s">
        <v>147</v>
      </c>
      <c r="BS101" s="91" t="s">
        <v>148</v>
      </c>
      <c r="BT101" s="91" t="s">
        <v>142</v>
      </c>
      <c r="BV101" s="92" t="s">
        <v>145</v>
      </c>
      <c r="BW101" s="92" t="s">
        <v>44</v>
      </c>
      <c r="BX101" s="92" t="s">
        <v>146</v>
      </c>
      <c r="BY101" s="92" t="s">
        <v>147</v>
      </c>
      <c r="BZ101" s="92" t="s">
        <v>148</v>
      </c>
      <c r="CA101" s="92" t="s">
        <v>149</v>
      </c>
      <c r="CB101" s="92" t="s">
        <v>142</v>
      </c>
      <c r="CC101" s="92" t="s">
        <v>146</v>
      </c>
      <c r="CD101" s="92" t="s">
        <v>44</v>
      </c>
      <c r="CE101" s="92" t="s">
        <v>145</v>
      </c>
      <c r="CF101" s="92" t="s">
        <v>147</v>
      </c>
      <c r="CG101" s="92" t="s">
        <v>148</v>
      </c>
      <c r="CH101" s="92" t="s">
        <v>149</v>
      </c>
      <c r="CI101" s="92" t="s">
        <v>142</v>
      </c>
      <c r="CJ101" s="92" t="s">
        <v>147</v>
      </c>
      <c r="CK101" s="92" t="s">
        <v>44</v>
      </c>
      <c r="CL101" s="92" t="s">
        <v>145</v>
      </c>
      <c r="CM101" s="92" t="s">
        <v>146</v>
      </c>
      <c r="CN101" s="92" t="s">
        <v>148</v>
      </c>
      <c r="CO101" s="92" t="s">
        <v>149</v>
      </c>
      <c r="CP101" s="92" t="s">
        <v>142</v>
      </c>
      <c r="CQ101" s="92" t="s">
        <v>148</v>
      </c>
      <c r="CR101" s="92" t="s">
        <v>44</v>
      </c>
      <c r="CS101" s="92" t="s">
        <v>145</v>
      </c>
      <c r="CT101" s="92" t="s">
        <v>146</v>
      </c>
      <c r="CU101" s="92" t="s">
        <v>147</v>
      </c>
      <c r="CV101" s="92" t="s">
        <v>149</v>
      </c>
      <c r="CW101" s="92" t="s">
        <v>142</v>
      </c>
      <c r="CX101" s="92" t="s">
        <v>149</v>
      </c>
      <c r="CY101" s="92" t="s">
        <v>44</v>
      </c>
      <c r="CZ101" s="92" t="s">
        <v>145</v>
      </c>
      <c r="DA101" s="92" t="s">
        <v>146</v>
      </c>
      <c r="DB101" s="92" t="s">
        <v>147</v>
      </c>
      <c r="DC101" s="92" t="s">
        <v>148</v>
      </c>
      <c r="DD101" s="92" t="s">
        <v>142</v>
      </c>
      <c r="DF101" s="90" t="s">
        <v>145</v>
      </c>
      <c r="DG101" s="90" t="s">
        <v>146</v>
      </c>
      <c r="DH101" s="90" t="s">
        <v>147</v>
      </c>
      <c r="DI101" s="90" t="s">
        <v>148</v>
      </c>
      <c r="DJ101" s="90" t="s">
        <v>149</v>
      </c>
    </row>
    <row r="102" spans="1:120">
      <c r="AM102" s="83"/>
      <c r="AN102" s="83"/>
      <c r="AO102" s="83"/>
      <c r="AP102" s="83"/>
      <c r="AQ102" s="83"/>
      <c r="AR102" s="83"/>
      <c r="AS102" s="83"/>
      <c r="AT102" s="83"/>
      <c r="AU102" s="83"/>
      <c r="AV102" s="83"/>
      <c r="AW102" s="83"/>
      <c r="AX102" s="83"/>
      <c r="AY102" s="83"/>
      <c r="AZ102" s="83"/>
      <c r="BA102" s="83"/>
      <c r="BB102" s="83"/>
      <c r="BC102" s="83"/>
      <c r="BD102" s="83"/>
      <c r="BE102" s="83"/>
      <c r="BF102" s="83"/>
      <c r="BG102" s="83"/>
      <c r="BH102" s="83"/>
      <c r="BI102" s="83"/>
      <c r="BJ102" s="83"/>
      <c r="BK102" s="83"/>
      <c r="BL102" s="83"/>
      <c r="BM102" s="83"/>
      <c r="BN102" s="83"/>
      <c r="BO102" s="83"/>
      <c r="BP102" s="83"/>
      <c r="BQ102" s="83"/>
      <c r="BR102" s="83"/>
      <c r="BS102" s="83"/>
      <c r="BT102" s="83"/>
      <c r="BV102" s="80"/>
      <c r="BW102" s="80"/>
      <c r="BX102" s="80"/>
      <c r="BY102" s="80"/>
      <c r="BZ102" s="80"/>
      <c r="CA102" s="80"/>
      <c r="CB102" s="80"/>
      <c r="CC102" s="80"/>
      <c r="CD102" s="80"/>
      <c r="CE102" s="80"/>
      <c r="CF102" s="80"/>
      <c r="CG102" s="80"/>
      <c r="CH102" s="80"/>
      <c r="CI102" s="80"/>
      <c r="CJ102" s="80"/>
      <c r="CK102" s="80"/>
      <c r="CL102" s="80"/>
      <c r="CM102" s="80"/>
      <c r="CN102" s="80"/>
      <c r="CO102" s="80"/>
      <c r="CP102" s="80"/>
      <c r="CQ102" s="80"/>
      <c r="CR102" s="80"/>
      <c r="CS102" s="80"/>
      <c r="CT102" s="80"/>
      <c r="CU102" s="80"/>
      <c r="CV102" s="80"/>
      <c r="CW102" s="80"/>
      <c r="CX102" s="80"/>
      <c r="CY102" s="80"/>
      <c r="CZ102" s="80"/>
      <c r="DA102" s="80"/>
      <c r="DB102" s="80"/>
      <c r="DC102" s="80"/>
      <c r="DD102" s="80"/>
    </row>
    <row r="103" spans="1:120">
      <c r="AM103" s="83"/>
      <c r="AN103" s="83"/>
      <c r="AO103" s="83"/>
      <c r="AP103" s="83"/>
      <c r="AQ103" s="83"/>
      <c r="AR103" s="83"/>
      <c r="AS103" s="83"/>
      <c r="AT103" s="83"/>
      <c r="AU103" s="83"/>
      <c r="AV103" s="83"/>
      <c r="AW103" s="83"/>
      <c r="AX103" s="83"/>
      <c r="AY103" s="83"/>
      <c r="AZ103" s="83"/>
      <c r="BA103" s="83"/>
      <c r="BB103" s="83"/>
      <c r="BC103" s="83"/>
      <c r="BD103" s="83"/>
      <c r="BE103" s="83"/>
      <c r="BF103" s="83"/>
      <c r="BG103" s="83"/>
      <c r="BH103" s="83"/>
      <c r="BI103" s="83"/>
      <c r="BJ103" s="83"/>
      <c r="BK103" s="83"/>
      <c r="BL103" s="83"/>
      <c r="BM103" s="83"/>
      <c r="BN103" s="83"/>
      <c r="BO103" s="83"/>
      <c r="BP103" s="83"/>
      <c r="BQ103" s="83"/>
      <c r="BR103" s="83"/>
      <c r="BS103" s="83"/>
      <c r="BT103" s="83"/>
      <c r="BV103" s="80"/>
      <c r="BW103" s="80"/>
      <c r="BX103" s="80"/>
      <c r="BY103" s="80"/>
      <c r="BZ103" s="80"/>
      <c r="CA103" s="80"/>
      <c r="CB103" s="80"/>
      <c r="CC103" s="80"/>
      <c r="CD103" s="80"/>
      <c r="CE103" s="80"/>
      <c r="CF103" s="80"/>
      <c r="CG103" s="80"/>
      <c r="CH103" s="80"/>
      <c r="CI103" s="80"/>
      <c r="CJ103" s="80"/>
      <c r="CK103" s="80"/>
      <c r="CL103" s="80"/>
      <c r="CM103" s="80"/>
      <c r="CN103" s="80"/>
      <c r="CO103" s="80"/>
      <c r="CP103" s="80"/>
      <c r="CQ103" s="80"/>
      <c r="CR103" s="80"/>
      <c r="CS103" s="80"/>
      <c r="CT103" s="80"/>
      <c r="CU103" s="80"/>
      <c r="CV103" s="80"/>
      <c r="CW103" s="80"/>
      <c r="CX103" s="80"/>
      <c r="CY103" s="80"/>
      <c r="CZ103" s="80"/>
      <c r="DA103" s="80"/>
      <c r="DB103" s="80"/>
      <c r="DC103" s="80"/>
      <c r="DD103" s="80"/>
    </row>
  </sheetData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dimension ref="A1:X99"/>
  <sheetViews>
    <sheetView workbookViewId="0">
      <selection activeCell="O16" sqref="O16"/>
    </sheetView>
  </sheetViews>
  <sheetFormatPr defaultRowHeight="15"/>
  <cols>
    <col min="1" max="1" width="11.7109375" bestFit="1" customWidth="1"/>
    <col min="3" max="4" width="9.5703125" bestFit="1" customWidth="1"/>
    <col min="5" max="6" width="9.28515625" bestFit="1" customWidth="1"/>
    <col min="7" max="7" width="9.5703125" customWidth="1"/>
    <col min="8" max="8" width="11.28515625" customWidth="1"/>
    <col min="22" max="22" width="19.5703125" bestFit="1" customWidth="1"/>
    <col min="23" max="23" width="4.28515625" customWidth="1"/>
    <col min="24" max="24" width="3.85546875" customWidth="1"/>
  </cols>
  <sheetData>
    <row r="1" spans="1:24" ht="15.75" thickBot="1">
      <c r="A1" s="233" t="s">
        <v>44</v>
      </c>
      <c r="B1" s="170" t="s">
        <v>478</v>
      </c>
      <c r="C1" s="175">
        <f ca="1">INDIRECT("Allocation!B" &amp; $V$6)</f>
        <v>74.599999999999994</v>
      </c>
      <c r="D1" s="175">
        <f ca="1">INDIRECT("Allocation!C" &amp; $V$6)</f>
        <v>24.030000000000005</v>
      </c>
      <c r="E1" s="175">
        <f ca="1">INDIRECT("Allocation!D" &amp; $V$6)</f>
        <v>1.37</v>
      </c>
      <c r="F1" s="175">
        <f ca="1">INDIRECT("Allocation!E" &amp; $V$6)</f>
        <v>0</v>
      </c>
      <c r="G1" s="170" t="s">
        <v>483</v>
      </c>
      <c r="H1" s="170" t="s">
        <v>479</v>
      </c>
      <c r="I1" s="235" t="s">
        <v>325</v>
      </c>
      <c r="J1" s="236"/>
      <c r="K1" s="236"/>
      <c r="L1" s="236"/>
      <c r="M1" s="237"/>
      <c r="N1" s="236" t="s">
        <v>480</v>
      </c>
      <c r="O1" s="236"/>
      <c r="P1" s="236"/>
      <c r="Q1" s="236"/>
      <c r="R1" s="237"/>
      <c r="W1" s="46"/>
      <c r="X1" s="46">
        <v>1</v>
      </c>
    </row>
    <row r="2" spans="1:24" ht="15.75" thickBot="1">
      <c r="A2" s="234"/>
      <c r="B2" s="62" t="str">
        <f ca="1">INDIRECT("Entt_ISGS!" &amp; $V$3 &amp; X2)</f>
        <v>DADRT2</v>
      </c>
      <c r="C2" s="171" t="s">
        <v>145</v>
      </c>
      <c r="D2" s="69" t="s">
        <v>146</v>
      </c>
      <c r="E2" s="69" t="s">
        <v>149</v>
      </c>
      <c r="F2" s="70" t="s">
        <v>148</v>
      </c>
      <c r="G2" s="62" t="str">
        <f ca="1">INDIRECT("ISGS_exbus!" &amp; $V$3 &amp; X2)</f>
        <v>DADRT2</v>
      </c>
      <c r="H2" s="62" t="str">
        <f ca="1">INDIRECT("ISGS_Delhi_pp!" &amp; $V$3 &amp; X2)</f>
        <v>DADRT2</v>
      </c>
      <c r="I2" s="68" t="s">
        <v>145</v>
      </c>
      <c r="J2" s="69" t="s">
        <v>146</v>
      </c>
      <c r="K2" s="69" t="s">
        <v>149</v>
      </c>
      <c r="L2" s="69" t="s">
        <v>148</v>
      </c>
      <c r="M2" s="70" t="s">
        <v>142</v>
      </c>
      <c r="N2" s="171" t="s">
        <v>145</v>
      </c>
      <c r="O2" s="69" t="s">
        <v>146</v>
      </c>
      <c r="P2" s="69" t="s">
        <v>149</v>
      </c>
      <c r="Q2" s="69" t="s">
        <v>148</v>
      </c>
      <c r="R2" s="70" t="s">
        <v>142</v>
      </c>
      <c r="V2" s="170" t="s">
        <v>484</v>
      </c>
      <c r="W2" s="58"/>
      <c r="X2" s="46">
        <v>2</v>
      </c>
    </row>
    <row r="3" spans="1:24" ht="15.75" thickBot="1">
      <c r="A3" s="60" t="s">
        <v>45</v>
      </c>
      <c r="B3" s="176">
        <f ca="1">INDIRECT("Entt_ISGS!" &amp; $V$3 &amp; X3)</f>
        <v>683.13656200000003</v>
      </c>
      <c r="C3" s="177">
        <f ca="1">$B3*C$1/100</f>
        <v>509.61987525199999</v>
      </c>
      <c r="D3" s="178">
        <f t="shared" ref="D3:F18" ca="1" si="0">$B3*D$1/100</f>
        <v>164.15771584860005</v>
      </c>
      <c r="E3" s="178">
        <f t="shared" ca="1" si="0"/>
        <v>9.3589708994000009</v>
      </c>
      <c r="F3" s="179">
        <f t="shared" ca="1" si="0"/>
        <v>0</v>
      </c>
      <c r="G3" s="176">
        <f t="shared" ref="G3:G66" ca="1" si="1">INDIRECT("ISGS_exbus!" &amp; $V$3 &amp; X3)</f>
        <v>683.13656200000003</v>
      </c>
      <c r="H3" s="176">
        <f t="shared" ref="H3:H66" ca="1" si="2">INDIRECT("ISGS_Delhi_pp!" &amp; $V$3 &amp; X3)</f>
        <v>660.11486000000002</v>
      </c>
      <c r="I3" s="180">
        <f ca="1">INDIRECT("BRPL_EOD!" &amp; $V$3 &amp; X3)</f>
        <v>492.44</v>
      </c>
      <c r="J3" s="178">
        <f ca="1">INDIRECT("BYPL_EOD!" &amp; $V$3 &amp; X3)</f>
        <v>158.63</v>
      </c>
      <c r="K3" s="178">
        <f ca="1">INDIRECT("TPDDL_EOD!" &amp; $V$3 &amp; X3)</f>
        <v>9.0399999999999991</v>
      </c>
      <c r="L3" s="178">
        <f ca="1">INDIRECT("NDMC_EOD!" &amp; $V$3 &amp; X3)</f>
        <v>0</v>
      </c>
      <c r="M3" s="179">
        <f ca="1">SUM(I3:L3)</f>
        <v>660.1099999999999</v>
      </c>
      <c r="N3" s="177">
        <f ca="1">INDIRECT("BRPL_ISGS_exbus!" &amp; $V$3 &amp; X3)</f>
        <v>509.61774339319203</v>
      </c>
      <c r="O3" s="178">
        <f ca="1">INDIRECT("BYPL_ISGS_exbus!" &amp; $V$3 &amp; X3)</f>
        <v>164.16347704179606</v>
      </c>
      <c r="P3" s="178">
        <f ca="1">INDIRECT("TPDDL_ISGS_exbus!" &amp; $V$3 &amp; X3)</f>
        <v>9.3553415650118907</v>
      </c>
      <c r="Q3" s="178">
        <f ca="1">INDIRECT("NDMC_ISGS_exbus!" &amp; $V$3 &amp; X3)</f>
        <v>0</v>
      </c>
      <c r="R3" s="179">
        <f ca="1">SUM(N3:Q3)</f>
        <v>683.13656200000003</v>
      </c>
      <c r="U3" s="174"/>
      <c r="V3" s="62" t="s">
        <v>481</v>
      </c>
      <c r="W3" s="58" t="s">
        <v>482</v>
      </c>
      <c r="X3" s="46">
        <v>3</v>
      </c>
    </row>
    <row r="4" spans="1:24">
      <c r="A4" s="61" t="s">
        <v>46</v>
      </c>
      <c r="B4" s="176">
        <f t="shared" ref="B4:B67" ca="1" si="3">INDIRECT("Entt_ISGS!" &amp; $V$3 &amp; X4)</f>
        <v>683.13656200000003</v>
      </c>
      <c r="C4" s="181">
        <f t="shared" ref="C4:F35" ca="1" si="4">$B4*C$1/100</f>
        <v>509.61987525199999</v>
      </c>
      <c r="D4" s="182">
        <f t="shared" ca="1" si="0"/>
        <v>164.15771584860005</v>
      </c>
      <c r="E4" s="182">
        <f t="shared" ca="1" si="0"/>
        <v>9.3589708994000009</v>
      </c>
      <c r="F4" s="183">
        <f t="shared" ca="1" si="0"/>
        <v>0</v>
      </c>
      <c r="G4" s="184">
        <f t="shared" ca="1" si="1"/>
        <v>683.13656200000003</v>
      </c>
      <c r="H4" s="184">
        <f t="shared" ca="1" si="2"/>
        <v>660.11486000000002</v>
      </c>
      <c r="I4" s="185">
        <f t="shared" ref="I4:I67" ca="1" si="5">INDIRECT("BRPL_EOD!" &amp; $V$3 &amp; X4)</f>
        <v>492.44</v>
      </c>
      <c r="J4" s="182">
        <f t="shared" ref="J4:J67" ca="1" si="6">INDIRECT("BYPL_EOD!" &amp; $V$3 &amp; X4)</f>
        <v>158.63</v>
      </c>
      <c r="K4" s="182">
        <f t="shared" ref="K4:K67" ca="1" si="7">INDIRECT("TPDDL_EOD!" &amp; $V$3 &amp; X4)</f>
        <v>9.0399999999999991</v>
      </c>
      <c r="L4" s="182">
        <f t="shared" ref="L4:L67" ca="1" si="8">INDIRECT("NDMC_EOD!" &amp; $V$3 &amp; X4)</f>
        <v>0</v>
      </c>
      <c r="M4" s="183">
        <f t="shared" ref="M4:M67" ca="1" si="9">SUM(I4:L4)</f>
        <v>660.1099999999999</v>
      </c>
      <c r="N4" s="181">
        <f t="shared" ref="N4:N67" ca="1" si="10">INDIRECT("BRPL_ISGS_exbus!" &amp; $V$3 &amp; X4)</f>
        <v>509.61774339319203</v>
      </c>
      <c r="O4" s="182">
        <f t="shared" ref="O4:O67" ca="1" si="11">INDIRECT("BYPL_ISGS_exbus!" &amp; $V$3 &amp; X4)</f>
        <v>164.16347704179606</v>
      </c>
      <c r="P4" s="182">
        <f t="shared" ref="P4:P67" ca="1" si="12">INDIRECT("TPDDL_ISGS_exbus!" &amp; $V$3 &amp; X4)</f>
        <v>9.3553415650118907</v>
      </c>
      <c r="Q4" s="182">
        <f t="shared" ref="Q4:Q67" ca="1" si="13">INDIRECT("NDMC_ISGS_exbus!" &amp; $V$3 &amp; X4)</f>
        <v>0</v>
      </c>
      <c r="R4" s="183">
        <f t="shared" ref="R4:R67" ca="1" si="14">SUM(N4:Q4)</f>
        <v>683.13656200000003</v>
      </c>
      <c r="W4" s="46"/>
      <c r="X4" s="46">
        <v>4</v>
      </c>
    </row>
    <row r="5" spans="1:24">
      <c r="A5" s="61" t="s">
        <v>47</v>
      </c>
      <c r="B5" s="176">
        <f t="shared" ca="1" si="3"/>
        <v>683.13656200000003</v>
      </c>
      <c r="C5" s="181">
        <f t="shared" ca="1" si="4"/>
        <v>509.61987525199999</v>
      </c>
      <c r="D5" s="182">
        <f t="shared" ca="1" si="0"/>
        <v>164.15771584860005</v>
      </c>
      <c r="E5" s="182">
        <f t="shared" ca="1" si="0"/>
        <v>9.3589708994000009</v>
      </c>
      <c r="F5" s="183">
        <f t="shared" ca="1" si="0"/>
        <v>0</v>
      </c>
      <c r="G5" s="184">
        <f t="shared" ca="1" si="1"/>
        <v>683.13656200000003</v>
      </c>
      <c r="H5" s="184">
        <f t="shared" ca="1" si="2"/>
        <v>660.11486000000002</v>
      </c>
      <c r="I5" s="185">
        <f t="shared" ca="1" si="5"/>
        <v>492.44</v>
      </c>
      <c r="J5" s="182">
        <f t="shared" ca="1" si="6"/>
        <v>158.63</v>
      </c>
      <c r="K5" s="182">
        <f t="shared" ca="1" si="7"/>
        <v>9.0399999999999991</v>
      </c>
      <c r="L5" s="182">
        <f t="shared" ca="1" si="8"/>
        <v>0</v>
      </c>
      <c r="M5" s="183">
        <f t="shared" ca="1" si="9"/>
        <v>660.1099999999999</v>
      </c>
      <c r="N5" s="181">
        <f t="shared" ca="1" si="10"/>
        <v>509.61774339319203</v>
      </c>
      <c r="O5" s="182">
        <f t="shared" ca="1" si="11"/>
        <v>164.16347704179606</v>
      </c>
      <c r="P5" s="182">
        <f t="shared" ca="1" si="12"/>
        <v>9.3553415650118907</v>
      </c>
      <c r="Q5" s="182">
        <f t="shared" ca="1" si="13"/>
        <v>0</v>
      </c>
      <c r="R5" s="183">
        <f t="shared" ca="1" si="14"/>
        <v>683.13656200000003</v>
      </c>
      <c r="V5" s="46" t="s">
        <v>485</v>
      </c>
      <c r="W5" s="46"/>
      <c r="X5" s="46">
        <v>5</v>
      </c>
    </row>
    <row r="6" spans="1:24">
      <c r="A6" s="61" t="s">
        <v>48</v>
      </c>
      <c r="B6" s="176">
        <f t="shared" ca="1" si="3"/>
        <v>683.13656200000003</v>
      </c>
      <c r="C6" s="181">
        <f t="shared" ca="1" si="4"/>
        <v>509.61987525199999</v>
      </c>
      <c r="D6" s="182">
        <f t="shared" ca="1" si="0"/>
        <v>164.15771584860005</v>
      </c>
      <c r="E6" s="182">
        <f t="shared" ca="1" si="0"/>
        <v>9.3589708994000009</v>
      </c>
      <c r="F6" s="183">
        <f t="shared" ca="1" si="0"/>
        <v>0</v>
      </c>
      <c r="G6" s="184">
        <f t="shared" ca="1" si="1"/>
        <v>683.13656200000003</v>
      </c>
      <c r="H6" s="184">
        <f t="shared" ca="1" si="2"/>
        <v>660.11486000000002</v>
      </c>
      <c r="I6" s="185">
        <f t="shared" ca="1" si="5"/>
        <v>492.44</v>
      </c>
      <c r="J6" s="182">
        <f t="shared" ca="1" si="6"/>
        <v>158.63</v>
      </c>
      <c r="K6" s="182">
        <f t="shared" ca="1" si="7"/>
        <v>9.0399999999999991</v>
      </c>
      <c r="L6" s="182">
        <f t="shared" ca="1" si="8"/>
        <v>0</v>
      </c>
      <c r="M6" s="183">
        <f t="shared" ca="1" si="9"/>
        <v>660.1099999999999</v>
      </c>
      <c r="N6" s="181">
        <f t="shared" ca="1" si="10"/>
        <v>509.61774339319203</v>
      </c>
      <c r="O6" s="182">
        <f t="shared" ca="1" si="11"/>
        <v>164.16347704179606</v>
      </c>
      <c r="P6" s="182">
        <f t="shared" ca="1" si="12"/>
        <v>9.3553415650118907</v>
      </c>
      <c r="Q6" s="182">
        <f t="shared" ca="1" si="13"/>
        <v>0</v>
      </c>
      <c r="R6" s="183">
        <f t="shared" ca="1" si="14"/>
        <v>683.13656200000003</v>
      </c>
      <c r="V6" s="46">
        <v>11</v>
      </c>
      <c r="W6" s="46"/>
      <c r="X6" s="46">
        <v>6</v>
      </c>
    </row>
    <row r="7" spans="1:24">
      <c r="A7" s="61" t="s">
        <v>49</v>
      </c>
      <c r="B7" s="176">
        <f t="shared" ca="1" si="3"/>
        <v>683.13656200000003</v>
      </c>
      <c r="C7" s="181">
        <f t="shared" ca="1" si="4"/>
        <v>509.61987525199999</v>
      </c>
      <c r="D7" s="182">
        <f t="shared" ca="1" si="0"/>
        <v>164.15771584860005</v>
      </c>
      <c r="E7" s="182">
        <f t="shared" ca="1" si="0"/>
        <v>9.3589708994000009</v>
      </c>
      <c r="F7" s="183">
        <f t="shared" ca="1" si="0"/>
        <v>0</v>
      </c>
      <c r="G7" s="184">
        <f t="shared" ca="1" si="1"/>
        <v>683.13656200000003</v>
      </c>
      <c r="H7" s="184">
        <f t="shared" ca="1" si="2"/>
        <v>660.11486000000002</v>
      </c>
      <c r="I7" s="185">
        <f t="shared" ca="1" si="5"/>
        <v>492.44</v>
      </c>
      <c r="J7" s="182">
        <f t="shared" ca="1" si="6"/>
        <v>158.63</v>
      </c>
      <c r="K7" s="182">
        <f t="shared" ca="1" si="7"/>
        <v>9.0399999999999991</v>
      </c>
      <c r="L7" s="182">
        <f t="shared" ca="1" si="8"/>
        <v>0</v>
      </c>
      <c r="M7" s="183">
        <f t="shared" ca="1" si="9"/>
        <v>660.1099999999999</v>
      </c>
      <c r="N7" s="181">
        <f t="shared" ca="1" si="10"/>
        <v>509.61774339319203</v>
      </c>
      <c r="O7" s="182">
        <f t="shared" ca="1" si="11"/>
        <v>164.16347704179606</v>
      </c>
      <c r="P7" s="182">
        <f t="shared" ca="1" si="12"/>
        <v>9.3553415650118907</v>
      </c>
      <c r="Q7" s="182">
        <f t="shared" ca="1" si="13"/>
        <v>0</v>
      </c>
      <c r="R7" s="183">
        <f t="shared" ca="1" si="14"/>
        <v>683.13656200000003</v>
      </c>
      <c r="W7" s="46"/>
      <c r="X7" s="46">
        <v>7</v>
      </c>
    </row>
    <row r="8" spans="1:24">
      <c r="A8" s="61" t="s">
        <v>50</v>
      </c>
      <c r="B8" s="176">
        <f t="shared" ca="1" si="3"/>
        <v>683.13656200000003</v>
      </c>
      <c r="C8" s="181">
        <f t="shared" ca="1" si="4"/>
        <v>509.61987525199999</v>
      </c>
      <c r="D8" s="182">
        <f t="shared" ca="1" si="0"/>
        <v>164.15771584860005</v>
      </c>
      <c r="E8" s="182">
        <f t="shared" ca="1" si="0"/>
        <v>9.3589708994000009</v>
      </c>
      <c r="F8" s="183">
        <f t="shared" ca="1" si="0"/>
        <v>0</v>
      </c>
      <c r="G8" s="184">
        <f t="shared" ca="1" si="1"/>
        <v>683.13656200000003</v>
      </c>
      <c r="H8" s="184">
        <f t="shared" ca="1" si="2"/>
        <v>660.11486000000002</v>
      </c>
      <c r="I8" s="185">
        <f t="shared" ca="1" si="5"/>
        <v>492.44</v>
      </c>
      <c r="J8" s="182">
        <f t="shared" ca="1" si="6"/>
        <v>158.63</v>
      </c>
      <c r="K8" s="182">
        <f t="shared" ca="1" si="7"/>
        <v>9.0399999999999991</v>
      </c>
      <c r="L8" s="182">
        <f t="shared" ca="1" si="8"/>
        <v>0</v>
      </c>
      <c r="M8" s="183">
        <f t="shared" ca="1" si="9"/>
        <v>660.1099999999999</v>
      </c>
      <c r="N8" s="181">
        <f t="shared" ca="1" si="10"/>
        <v>509.61774339319203</v>
      </c>
      <c r="O8" s="182">
        <f t="shared" ca="1" si="11"/>
        <v>164.16347704179606</v>
      </c>
      <c r="P8" s="182">
        <f t="shared" ca="1" si="12"/>
        <v>9.3553415650118907</v>
      </c>
      <c r="Q8" s="182">
        <f t="shared" ca="1" si="13"/>
        <v>0</v>
      </c>
      <c r="R8" s="183">
        <f t="shared" ca="1" si="14"/>
        <v>683.13656200000003</v>
      </c>
      <c r="W8" s="46"/>
      <c r="X8" s="46">
        <v>8</v>
      </c>
    </row>
    <row r="9" spans="1:24">
      <c r="A9" s="61" t="s">
        <v>51</v>
      </c>
      <c r="B9" s="176">
        <f t="shared" ca="1" si="3"/>
        <v>683.13656200000003</v>
      </c>
      <c r="C9" s="181">
        <f t="shared" ca="1" si="4"/>
        <v>509.61987525199999</v>
      </c>
      <c r="D9" s="182">
        <f t="shared" ca="1" si="0"/>
        <v>164.15771584860005</v>
      </c>
      <c r="E9" s="182">
        <f t="shared" ca="1" si="0"/>
        <v>9.3589708994000009</v>
      </c>
      <c r="F9" s="183">
        <f t="shared" ca="1" si="0"/>
        <v>0</v>
      </c>
      <c r="G9" s="184">
        <f t="shared" ca="1" si="1"/>
        <v>683.13656200000003</v>
      </c>
      <c r="H9" s="184">
        <f t="shared" ca="1" si="2"/>
        <v>660.11486000000002</v>
      </c>
      <c r="I9" s="185">
        <f t="shared" ca="1" si="5"/>
        <v>492.44</v>
      </c>
      <c r="J9" s="182">
        <f t="shared" ca="1" si="6"/>
        <v>158.63</v>
      </c>
      <c r="K9" s="182">
        <f t="shared" ca="1" si="7"/>
        <v>9.0399999999999991</v>
      </c>
      <c r="L9" s="182">
        <f t="shared" ca="1" si="8"/>
        <v>0</v>
      </c>
      <c r="M9" s="183">
        <f t="shared" ca="1" si="9"/>
        <v>660.1099999999999</v>
      </c>
      <c r="N9" s="181">
        <f t="shared" ca="1" si="10"/>
        <v>509.61774339319203</v>
      </c>
      <c r="O9" s="182">
        <f t="shared" ca="1" si="11"/>
        <v>164.16347704179606</v>
      </c>
      <c r="P9" s="182">
        <f t="shared" ca="1" si="12"/>
        <v>9.3553415650118907</v>
      </c>
      <c r="Q9" s="182">
        <f t="shared" ca="1" si="13"/>
        <v>0</v>
      </c>
      <c r="R9" s="183">
        <f t="shared" ca="1" si="14"/>
        <v>683.13656200000003</v>
      </c>
      <c r="W9" s="46"/>
      <c r="X9" s="46">
        <v>9</v>
      </c>
    </row>
    <row r="10" spans="1:24">
      <c r="A10" s="61" t="s">
        <v>52</v>
      </c>
      <c r="B10" s="176">
        <f t="shared" ca="1" si="3"/>
        <v>683.13656200000003</v>
      </c>
      <c r="C10" s="181">
        <f t="shared" ca="1" si="4"/>
        <v>509.61987525199999</v>
      </c>
      <c r="D10" s="182">
        <f t="shared" ca="1" si="0"/>
        <v>164.15771584860005</v>
      </c>
      <c r="E10" s="182">
        <f t="shared" ca="1" si="0"/>
        <v>9.3589708994000009</v>
      </c>
      <c r="F10" s="183">
        <f t="shared" ca="1" si="0"/>
        <v>0</v>
      </c>
      <c r="G10" s="184">
        <f t="shared" ca="1" si="1"/>
        <v>683.13656200000003</v>
      </c>
      <c r="H10" s="184">
        <f t="shared" ca="1" si="2"/>
        <v>660.11486000000002</v>
      </c>
      <c r="I10" s="185">
        <f t="shared" ca="1" si="5"/>
        <v>492.44</v>
      </c>
      <c r="J10" s="182">
        <f t="shared" ca="1" si="6"/>
        <v>158.63</v>
      </c>
      <c r="K10" s="182">
        <f t="shared" ca="1" si="7"/>
        <v>9.0399999999999991</v>
      </c>
      <c r="L10" s="182">
        <f t="shared" ca="1" si="8"/>
        <v>0</v>
      </c>
      <c r="M10" s="183">
        <f t="shared" ca="1" si="9"/>
        <v>660.1099999999999</v>
      </c>
      <c r="N10" s="181">
        <f t="shared" ca="1" si="10"/>
        <v>509.61774339319203</v>
      </c>
      <c r="O10" s="182">
        <f t="shared" ca="1" si="11"/>
        <v>164.16347704179606</v>
      </c>
      <c r="P10" s="182">
        <f t="shared" ca="1" si="12"/>
        <v>9.3553415650118907</v>
      </c>
      <c r="Q10" s="182">
        <f t="shared" ca="1" si="13"/>
        <v>0</v>
      </c>
      <c r="R10" s="183">
        <f t="shared" ca="1" si="14"/>
        <v>683.13656200000003</v>
      </c>
      <c r="W10" s="46"/>
      <c r="X10" s="46">
        <v>10</v>
      </c>
    </row>
    <row r="11" spans="1:24">
      <c r="A11" s="61" t="s">
        <v>53</v>
      </c>
      <c r="B11" s="176">
        <f t="shared" ca="1" si="3"/>
        <v>683.13656200000003</v>
      </c>
      <c r="C11" s="181">
        <f t="shared" ca="1" si="4"/>
        <v>509.61987525199999</v>
      </c>
      <c r="D11" s="182">
        <f t="shared" ca="1" si="0"/>
        <v>164.15771584860005</v>
      </c>
      <c r="E11" s="182">
        <f t="shared" ca="1" si="0"/>
        <v>9.3589708994000009</v>
      </c>
      <c r="F11" s="183">
        <f t="shared" ca="1" si="0"/>
        <v>0</v>
      </c>
      <c r="G11" s="184">
        <f t="shared" ca="1" si="1"/>
        <v>683.13656200000003</v>
      </c>
      <c r="H11" s="184">
        <f t="shared" ca="1" si="2"/>
        <v>660.11486000000002</v>
      </c>
      <c r="I11" s="185">
        <f t="shared" ca="1" si="5"/>
        <v>492.44</v>
      </c>
      <c r="J11" s="182">
        <f t="shared" ca="1" si="6"/>
        <v>158.63</v>
      </c>
      <c r="K11" s="182">
        <f t="shared" ca="1" si="7"/>
        <v>9.0399999999999991</v>
      </c>
      <c r="L11" s="182">
        <f t="shared" ca="1" si="8"/>
        <v>0</v>
      </c>
      <c r="M11" s="183">
        <f t="shared" ca="1" si="9"/>
        <v>660.1099999999999</v>
      </c>
      <c r="N11" s="181">
        <f t="shared" ca="1" si="10"/>
        <v>509.61774339319203</v>
      </c>
      <c r="O11" s="182">
        <f t="shared" ca="1" si="11"/>
        <v>164.16347704179606</v>
      </c>
      <c r="P11" s="182">
        <f t="shared" ca="1" si="12"/>
        <v>9.3553415650118907</v>
      </c>
      <c r="Q11" s="182">
        <f t="shared" ca="1" si="13"/>
        <v>0</v>
      </c>
      <c r="R11" s="183">
        <f t="shared" ca="1" si="14"/>
        <v>683.13656200000003</v>
      </c>
      <c r="W11" s="46"/>
      <c r="X11" s="46">
        <v>11</v>
      </c>
    </row>
    <row r="12" spans="1:24">
      <c r="A12" s="61" t="s">
        <v>54</v>
      </c>
      <c r="B12" s="176">
        <f t="shared" ca="1" si="3"/>
        <v>683.13656200000003</v>
      </c>
      <c r="C12" s="181">
        <f t="shared" ca="1" si="4"/>
        <v>509.61987525199999</v>
      </c>
      <c r="D12" s="182">
        <f t="shared" ca="1" si="0"/>
        <v>164.15771584860005</v>
      </c>
      <c r="E12" s="182">
        <f t="shared" ca="1" si="0"/>
        <v>9.3589708994000009</v>
      </c>
      <c r="F12" s="183">
        <f t="shared" ca="1" si="0"/>
        <v>0</v>
      </c>
      <c r="G12" s="184">
        <f t="shared" ca="1" si="1"/>
        <v>683.13656200000003</v>
      </c>
      <c r="H12" s="184">
        <f t="shared" ca="1" si="2"/>
        <v>660.11486000000002</v>
      </c>
      <c r="I12" s="185">
        <f t="shared" ca="1" si="5"/>
        <v>492.44</v>
      </c>
      <c r="J12" s="182">
        <f t="shared" ca="1" si="6"/>
        <v>158.63</v>
      </c>
      <c r="K12" s="182">
        <f t="shared" ca="1" si="7"/>
        <v>9.0399999999999991</v>
      </c>
      <c r="L12" s="182">
        <f t="shared" ca="1" si="8"/>
        <v>0</v>
      </c>
      <c r="M12" s="183">
        <f t="shared" ca="1" si="9"/>
        <v>660.1099999999999</v>
      </c>
      <c r="N12" s="181">
        <f t="shared" ca="1" si="10"/>
        <v>509.61774339319203</v>
      </c>
      <c r="O12" s="182">
        <f t="shared" ca="1" si="11"/>
        <v>164.16347704179606</v>
      </c>
      <c r="P12" s="182">
        <f t="shared" ca="1" si="12"/>
        <v>9.3553415650118907</v>
      </c>
      <c r="Q12" s="182">
        <f t="shared" ca="1" si="13"/>
        <v>0</v>
      </c>
      <c r="R12" s="183">
        <f t="shared" ca="1" si="14"/>
        <v>683.13656200000003</v>
      </c>
      <c r="W12" s="46"/>
      <c r="X12" s="46">
        <v>12</v>
      </c>
    </row>
    <row r="13" spans="1:24">
      <c r="A13" s="61" t="s">
        <v>55</v>
      </c>
      <c r="B13" s="176">
        <f t="shared" ca="1" si="3"/>
        <v>683.13656200000003</v>
      </c>
      <c r="C13" s="181">
        <f t="shared" ca="1" si="4"/>
        <v>509.61987525199999</v>
      </c>
      <c r="D13" s="182">
        <f t="shared" ca="1" si="0"/>
        <v>164.15771584860005</v>
      </c>
      <c r="E13" s="182">
        <f t="shared" ca="1" si="0"/>
        <v>9.3589708994000009</v>
      </c>
      <c r="F13" s="183">
        <f t="shared" ca="1" si="0"/>
        <v>0</v>
      </c>
      <c r="G13" s="184">
        <f t="shared" ca="1" si="1"/>
        <v>683.13656200000003</v>
      </c>
      <c r="H13" s="184">
        <f t="shared" ca="1" si="2"/>
        <v>660.11486000000002</v>
      </c>
      <c r="I13" s="185">
        <f t="shared" ca="1" si="5"/>
        <v>492.44</v>
      </c>
      <c r="J13" s="182">
        <f t="shared" ca="1" si="6"/>
        <v>158.63</v>
      </c>
      <c r="K13" s="182">
        <f t="shared" ca="1" si="7"/>
        <v>9.0399999999999991</v>
      </c>
      <c r="L13" s="182">
        <f t="shared" ca="1" si="8"/>
        <v>0</v>
      </c>
      <c r="M13" s="183">
        <f t="shared" ca="1" si="9"/>
        <v>660.1099999999999</v>
      </c>
      <c r="N13" s="181">
        <f t="shared" ca="1" si="10"/>
        <v>509.61774339319203</v>
      </c>
      <c r="O13" s="182">
        <f t="shared" ca="1" si="11"/>
        <v>164.16347704179606</v>
      </c>
      <c r="P13" s="182">
        <f t="shared" ca="1" si="12"/>
        <v>9.3553415650118907</v>
      </c>
      <c r="Q13" s="182">
        <f t="shared" ca="1" si="13"/>
        <v>0</v>
      </c>
      <c r="R13" s="183">
        <f t="shared" ca="1" si="14"/>
        <v>683.13656200000003</v>
      </c>
      <c r="W13" s="46"/>
      <c r="X13" s="46">
        <v>13</v>
      </c>
    </row>
    <row r="14" spans="1:24">
      <c r="A14" s="61" t="s">
        <v>56</v>
      </c>
      <c r="B14" s="176">
        <f t="shared" ca="1" si="3"/>
        <v>683.13656200000003</v>
      </c>
      <c r="C14" s="181">
        <f t="shared" ca="1" si="4"/>
        <v>509.61987525199999</v>
      </c>
      <c r="D14" s="182">
        <f t="shared" ca="1" si="0"/>
        <v>164.15771584860005</v>
      </c>
      <c r="E14" s="182">
        <f t="shared" ca="1" si="0"/>
        <v>9.3589708994000009</v>
      </c>
      <c r="F14" s="183">
        <f t="shared" ca="1" si="0"/>
        <v>0</v>
      </c>
      <c r="G14" s="184">
        <f t="shared" ca="1" si="1"/>
        <v>683.13656200000003</v>
      </c>
      <c r="H14" s="184">
        <f t="shared" ca="1" si="2"/>
        <v>660.11486000000002</v>
      </c>
      <c r="I14" s="185">
        <f t="shared" ca="1" si="5"/>
        <v>492.44</v>
      </c>
      <c r="J14" s="182">
        <f t="shared" ca="1" si="6"/>
        <v>158.63</v>
      </c>
      <c r="K14" s="182">
        <f t="shared" ca="1" si="7"/>
        <v>9.0399999999999991</v>
      </c>
      <c r="L14" s="182">
        <f t="shared" ca="1" si="8"/>
        <v>0</v>
      </c>
      <c r="M14" s="183">
        <f t="shared" ca="1" si="9"/>
        <v>660.1099999999999</v>
      </c>
      <c r="N14" s="181">
        <f t="shared" ca="1" si="10"/>
        <v>509.61774339319203</v>
      </c>
      <c r="O14" s="182">
        <f t="shared" ca="1" si="11"/>
        <v>164.16347704179606</v>
      </c>
      <c r="P14" s="182">
        <f t="shared" ca="1" si="12"/>
        <v>9.3553415650118907</v>
      </c>
      <c r="Q14" s="182">
        <f t="shared" ca="1" si="13"/>
        <v>0</v>
      </c>
      <c r="R14" s="183">
        <f t="shared" ca="1" si="14"/>
        <v>683.13656200000003</v>
      </c>
      <c r="W14" s="46"/>
      <c r="X14" s="46">
        <v>14</v>
      </c>
    </row>
    <row r="15" spans="1:24">
      <c r="A15" s="61" t="s">
        <v>57</v>
      </c>
      <c r="B15" s="176">
        <f t="shared" ca="1" si="3"/>
        <v>683.13656200000003</v>
      </c>
      <c r="C15" s="181">
        <f t="shared" ca="1" si="4"/>
        <v>509.61987525199999</v>
      </c>
      <c r="D15" s="182">
        <f t="shared" ca="1" si="0"/>
        <v>164.15771584860005</v>
      </c>
      <c r="E15" s="182">
        <f t="shared" ca="1" si="0"/>
        <v>9.3589708994000009</v>
      </c>
      <c r="F15" s="183">
        <f t="shared" ca="1" si="0"/>
        <v>0</v>
      </c>
      <c r="G15" s="184">
        <f t="shared" ca="1" si="1"/>
        <v>683.13656200000003</v>
      </c>
      <c r="H15" s="184">
        <f t="shared" ca="1" si="2"/>
        <v>660.11486000000002</v>
      </c>
      <c r="I15" s="185">
        <f t="shared" ca="1" si="5"/>
        <v>492.44</v>
      </c>
      <c r="J15" s="182">
        <f t="shared" ca="1" si="6"/>
        <v>158.63</v>
      </c>
      <c r="K15" s="182">
        <f t="shared" ca="1" si="7"/>
        <v>9.0399999999999991</v>
      </c>
      <c r="L15" s="182">
        <f t="shared" ca="1" si="8"/>
        <v>0</v>
      </c>
      <c r="M15" s="183">
        <f t="shared" ca="1" si="9"/>
        <v>660.1099999999999</v>
      </c>
      <c r="N15" s="181">
        <f t="shared" ca="1" si="10"/>
        <v>509.61774339319203</v>
      </c>
      <c r="O15" s="182">
        <f t="shared" ca="1" si="11"/>
        <v>164.16347704179606</v>
      </c>
      <c r="P15" s="182">
        <f t="shared" ca="1" si="12"/>
        <v>9.3553415650118907</v>
      </c>
      <c r="Q15" s="182">
        <f t="shared" ca="1" si="13"/>
        <v>0</v>
      </c>
      <c r="R15" s="183">
        <f t="shared" ca="1" si="14"/>
        <v>683.13656200000003</v>
      </c>
      <c r="W15" s="46"/>
      <c r="X15" s="46">
        <v>15</v>
      </c>
    </row>
    <row r="16" spans="1:24">
      <c r="A16" s="61" t="s">
        <v>58</v>
      </c>
      <c r="B16" s="176">
        <f t="shared" ca="1" si="3"/>
        <v>683.13656200000003</v>
      </c>
      <c r="C16" s="181">
        <f t="shared" ca="1" si="4"/>
        <v>509.61987525199999</v>
      </c>
      <c r="D16" s="182">
        <f t="shared" ca="1" si="0"/>
        <v>164.15771584860005</v>
      </c>
      <c r="E16" s="182">
        <f t="shared" ca="1" si="0"/>
        <v>9.3589708994000009</v>
      </c>
      <c r="F16" s="183">
        <f t="shared" ca="1" si="0"/>
        <v>0</v>
      </c>
      <c r="G16" s="184">
        <f t="shared" ca="1" si="1"/>
        <v>683.13656200000003</v>
      </c>
      <c r="H16" s="184">
        <f t="shared" ca="1" si="2"/>
        <v>660.11486000000002</v>
      </c>
      <c r="I16" s="185">
        <f t="shared" ca="1" si="5"/>
        <v>492.44</v>
      </c>
      <c r="J16" s="182">
        <f t="shared" ca="1" si="6"/>
        <v>158.63</v>
      </c>
      <c r="K16" s="182">
        <f t="shared" ca="1" si="7"/>
        <v>9.0399999999999991</v>
      </c>
      <c r="L16" s="182">
        <f t="shared" ca="1" si="8"/>
        <v>0</v>
      </c>
      <c r="M16" s="183">
        <f t="shared" ca="1" si="9"/>
        <v>660.1099999999999</v>
      </c>
      <c r="N16" s="181">
        <f t="shared" ca="1" si="10"/>
        <v>509.61774339319203</v>
      </c>
      <c r="O16" s="182">
        <f t="shared" ca="1" si="11"/>
        <v>164.16347704179606</v>
      </c>
      <c r="P16" s="182">
        <f t="shared" ca="1" si="12"/>
        <v>9.3553415650118907</v>
      </c>
      <c r="Q16" s="182">
        <f t="shared" ca="1" si="13"/>
        <v>0</v>
      </c>
      <c r="R16" s="183">
        <f t="shared" ca="1" si="14"/>
        <v>683.13656200000003</v>
      </c>
      <c r="W16" s="46"/>
      <c r="X16" s="46">
        <v>16</v>
      </c>
    </row>
    <row r="17" spans="1:24">
      <c r="A17" s="61" t="s">
        <v>59</v>
      </c>
      <c r="B17" s="176">
        <f t="shared" ca="1" si="3"/>
        <v>683.13656200000003</v>
      </c>
      <c r="C17" s="181">
        <f t="shared" ca="1" si="4"/>
        <v>509.61987525199999</v>
      </c>
      <c r="D17" s="182">
        <f t="shared" ca="1" si="0"/>
        <v>164.15771584860005</v>
      </c>
      <c r="E17" s="182">
        <f t="shared" ca="1" si="0"/>
        <v>9.3589708994000009</v>
      </c>
      <c r="F17" s="183">
        <f t="shared" ca="1" si="0"/>
        <v>0</v>
      </c>
      <c r="G17" s="184">
        <f t="shared" ca="1" si="1"/>
        <v>683.13656200000003</v>
      </c>
      <c r="H17" s="184">
        <f t="shared" ca="1" si="2"/>
        <v>660.11486000000002</v>
      </c>
      <c r="I17" s="185">
        <f t="shared" ca="1" si="5"/>
        <v>492.44</v>
      </c>
      <c r="J17" s="182">
        <f t="shared" ca="1" si="6"/>
        <v>158.63</v>
      </c>
      <c r="K17" s="182">
        <f t="shared" ca="1" si="7"/>
        <v>9.0399999999999991</v>
      </c>
      <c r="L17" s="182">
        <f t="shared" ca="1" si="8"/>
        <v>0</v>
      </c>
      <c r="M17" s="183">
        <f t="shared" ca="1" si="9"/>
        <v>660.1099999999999</v>
      </c>
      <c r="N17" s="181">
        <f t="shared" ca="1" si="10"/>
        <v>509.61774339319203</v>
      </c>
      <c r="O17" s="182">
        <f t="shared" ca="1" si="11"/>
        <v>164.16347704179606</v>
      </c>
      <c r="P17" s="182">
        <f t="shared" ca="1" si="12"/>
        <v>9.3553415650118907</v>
      </c>
      <c r="Q17" s="182">
        <f t="shared" ca="1" si="13"/>
        <v>0</v>
      </c>
      <c r="R17" s="183">
        <f t="shared" ca="1" si="14"/>
        <v>683.13656200000003</v>
      </c>
      <c r="W17" s="46"/>
      <c r="X17" s="46">
        <v>17</v>
      </c>
    </row>
    <row r="18" spans="1:24">
      <c r="A18" s="61" t="s">
        <v>60</v>
      </c>
      <c r="B18" s="176">
        <f t="shared" ca="1" si="3"/>
        <v>683.13656200000003</v>
      </c>
      <c r="C18" s="181">
        <f t="shared" ca="1" si="4"/>
        <v>509.61987525199999</v>
      </c>
      <c r="D18" s="182">
        <f t="shared" ca="1" si="0"/>
        <v>164.15771584860005</v>
      </c>
      <c r="E18" s="182">
        <f t="shared" ca="1" si="0"/>
        <v>9.3589708994000009</v>
      </c>
      <c r="F18" s="183">
        <f t="shared" ca="1" si="0"/>
        <v>0</v>
      </c>
      <c r="G18" s="184">
        <f t="shared" ca="1" si="1"/>
        <v>683.13656200000003</v>
      </c>
      <c r="H18" s="184">
        <f t="shared" ca="1" si="2"/>
        <v>660.11486000000002</v>
      </c>
      <c r="I18" s="185">
        <f t="shared" ca="1" si="5"/>
        <v>492.44</v>
      </c>
      <c r="J18" s="182">
        <f t="shared" ca="1" si="6"/>
        <v>158.63</v>
      </c>
      <c r="K18" s="182">
        <f t="shared" ca="1" si="7"/>
        <v>9.0399999999999991</v>
      </c>
      <c r="L18" s="182">
        <f t="shared" ca="1" si="8"/>
        <v>0</v>
      </c>
      <c r="M18" s="183">
        <f t="shared" ca="1" si="9"/>
        <v>660.1099999999999</v>
      </c>
      <c r="N18" s="181">
        <f t="shared" ca="1" si="10"/>
        <v>509.61774339319203</v>
      </c>
      <c r="O18" s="182">
        <f t="shared" ca="1" si="11"/>
        <v>164.16347704179606</v>
      </c>
      <c r="P18" s="182">
        <f t="shared" ca="1" si="12"/>
        <v>9.3553415650118907</v>
      </c>
      <c r="Q18" s="182">
        <f t="shared" ca="1" si="13"/>
        <v>0</v>
      </c>
      <c r="R18" s="183">
        <f t="shared" ca="1" si="14"/>
        <v>683.13656200000003</v>
      </c>
      <c r="W18" s="46"/>
      <c r="X18" s="46">
        <v>18</v>
      </c>
    </row>
    <row r="19" spans="1:24">
      <c r="A19" s="61" t="s">
        <v>61</v>
      </c>
      <c r="B19" s="176">
        <f t="shared" ca="1" si="3"/>
        <v>683.13656200000003</v>
      </c>
      <c r="C19" s="181">
        <f t="shared" ca="1" si="4"/>
        <v>509.61987525199999</v>
      </c>
      <c r="D19" s="182">
        <f t="shared" ca="1" si="4"/>
        <v>164.15771584860005</v>
      </c>
      <c r="E19" s="182">
        <f t="shared" ca="1" si="4"/>
        <v>9.3589708994000009</v>
      </c>
      <c r="F19" s="183">
        <f t="shared" ca="1" si="4"/>
        <v>0</v>
      </c>
      <c r="G19" s="184">
        <f t="shared" ca="1" si="1"/>
        <v>683.13656200000003</v>
      </c>
      <c r="H19" s="184">
        <f t="shared" ca="1" si="2"/>
        <v>660.11486000000002</v>
      </c>
      <c r="I19" s="185">
        <f t="shared" ca="1" si="5"/>
        <v>492.44</v>
      </c>
      <c r="J19" s="182">
        <f t="shared" ca="1" si="6"/>
        <v>158.63</v>
      </c>
      <c r="K19" s="182">
        <f t="shared" ca="1" si="7"/>
        <v>9.0399999999999991</v>
      </c>
      <c r="L19" s="182">
        <f t="shared" ca="1" si="8"/>
        <v>0</v>
      </c>
      <c r="M19" s="183">
        <f t="shared" ca="1" si="9"/>
        <v>660.1099999999999</v>
      </c>
      <c r="N19" s="181">
        <f t="shared" ca="1" si="10"/>
        <v>509.61774339319203</v>
      </c>
      <c r="O19" s="182">
        <f t="shared" ca="1" si="11"/>
        <v>164.16347704179606</v>
      </c>
      <c r="P19" s="182">
        <f t="shared" ca="1" si="12"/>
        <v>9.3553415650118907</v>
      </c>
      <c r="Q19" s="182">
        <f t="shared" ca="1" si="13"/>
        <v>0</v>
      </c>
      <c r="R19" s="183">
        <f t="shared" ca="1" si="14"/>
        <v>683.13656200000003</v>
      </c>
      <c r="W19" s="46"/>
      <c r="X19" s="46">
        <v>19</v>
      </c>
    </row>
    <row r="20" spans="1:24">
      <c r="A20" s="61" t="s">
        <v>62</v>
      </c>
      <c r="B20" s="176">
        <f t="shared" ca="1" si="3"/>
        <v>683.13656200000003</v>
      </c>
      <c r="C20" s="181">
        <f t="shared" ca="1" si="4"/>
        <v>509.61987525199999</v>
      </c>
      <c r="D20" s="182">
        <f t="shared" ca="1" si="4"/>
        <v>164.15771584860005</v>
      </c>
      <c r="E20" s="182">
        <f t="shared" ca="1" si="4"/>
        <v>9.3589708994000009</v>
      </c>
      <c r="F20" s="183">
        <f t="shared" ca="1" si="4"/>
        <v>0</v>
      </c>
      <c r="G20" s="184">
        <f t="shared" ca="1" si="1"/>
        <v>683.13656200000003</v>
      </c>
      <c r="H20" s="184">
        <f t="shared" ca="1" si="2"/>
        <v>660.11486000000002</v>
      </c>
      <c r="I20" s="185">
        <f t="shared" ca="1" si="5"/>
        <v>492.44</v>
      </c>
      <c r="J20" s="182">
        <f t="shared" ca="1" si="6"/>
        <v>158.63</v>
      </c>
      <c r="K20" s="182">
        <f t="shared" ca="1" si="7"/>
        <v>9.0399999999999991</v>
      </c>
      <c r="L20" s="182">
        <f t="shared" ca="1" si="8"/>
        <v>0</v>
      </c>
      <c r="M20" s="183">
        <f t="shared" ca="1" si="9"/>
        <v>660.1099999999999</v>
      </c>
      <c r="N20" s="181">
        <f t="shared" ca="1" si="10"/>
        <v>509.61774339319203</v>
      </c>
      <c r="O20" s="182">
        <f t="shared" ca="1" si="11"/>
        <v>164.16347704179606</v>
      </c>
      <c r="P20" s="182">
        <f t="shared" ca="1" si="12"/>
        <v>9.3553415650118907</v>
      </c>
      <c r="Q20" s="182">
        <f t="shared" ca="1" si="13"/>
        <v>0</v>
      </c>
      <c r="R20" s="183">
        <f t="shared" ca="1" si="14"/>
        <v>683.13656200000003</v>
      </c>
      <c r="W20" s="46"/>
      <c r="X20" s="46">
        <v>20</v>
      </c>
    </row>
    <row r="21" spans="1:24">
      <c r="A21" s="61" t="s">
        <v>63</v>
      </c>
      <c r="B21" s="176">
        <f t="shared" ca="1" si="3"/>
        <v>683.13656200000003</v>
      </c>
      <c r="C21" s="181">
        <f t="shared" ca="1" si="4"/>
        <v>509.61987525199999</v>
      </c>
      <c r="D21" s="182">
        <f t="shared" ca="1" si="4"/>
        <v>164.15771584860005</v>
      </c>
      <c r="E21" s="182">
        <f t="shared" ca="1" si="4"/>
        <v>9.3589708994000009</v>
      </c>
      <c r="F21" s="183">
        <f t="shared" ca="1" si="4"/>
        <v>0</v>
      </c>
      <c r="G21" s="184">
        <f t="shared" ca="1" si="1"/>
        <v>683.13656200000003</v>
      </c>
      <c r="H21" s="184">
        <f t="shared" ca="1" si="2"/>
        <v>660.11486000000002</v>
      </c>
      <c r="I21" s="185">
        <f t="shared" ca="1" si="5"/>
        <v>492.44</v>
      </c>
      <c r="J21" s="182">
        <f t="shared" ca="1" si="6"/>
        <v>158.63</v>
      </c>
      <c r="K21" s="182">
        <f t="shared" ca="1" si="7"/>
        <v>9.0399999999999991</v>
      </c>
      <c r="L21" s="182">
        <f t="shared" ca="1" si="8"/>
        <v>0</v>
      </c>
      <c r="M21" s="183">
        <f t="shared" ca="1" si="9"/>
        <v>660.1099999999999</v>
      </c>
      <c r="N21" s="181">
        <f t="shared" ca="1" si="10"/>
        <v>509.61774339319203</v>
      </c>
      <c r="O21" s="182">
        <f t="shared" ca="1" si="11"/>
        <v>164.16347704179606</v>
      </c>
      <c r="P21" s="182">
        <f t="shared" ca="1" si="12"/>
        <v>9.3553415650118907</v>
      </c>
      <c r="Q21" s="182">
        <f t="shared" ca="1" si="13"/>
        <v>0</v>
      </c>
      <c r="R21" s="183">
        <f t="shared" ca="1" si="14"/>
        <v>683.13656200000003</v>
      </c>
      <c r="W21" s="46"/>
      <c r="X21" s="46">
        <v>21</v>
      </c>
    </row>
    <row r="22" spans="1:24">
      <c r="A22" s="61" t="s">
        <v>64</v>
      </c>
      <c r="B22" s="176">
        <f t="shared" ca="1" si="3"/>
        <v>683.13656200000003</v>
      </c>
      <c r="C22" s="181">
        <f t="shared" ca="1" si="4"/>
        <v>509.61987525199999</v>
      </c>
      <c r="D22" s="182">
        <f t="shared" ca="1" si="4"/>
        <v>164.15771584860005</v>
      </c>
      <c r="E22" s="182">
        <f t="shared" ca="1" si="4"/>
        <v>9.3589708994000009</v>
      </c>
      <c r="F22" s="183">
        <f t="shared" ca="1" si="4"/>
        <v>0</v>
      </c>
      <c r="G22" s="184">
        <f t="shared" ca="1" si="1"/>
        <v>683.13656200000003</v>
      </c>
      <c r="H22" s="184">
        <f t="shared" ca="1" si="2"/>
        <v>660.11486000000002</v>
      </c>
      <c r="I22" s="185">
        <f t="shared" ca="1" si="5"/>
        <v>492.44</v>
      </c>
      <c r="J22" s="182">
        <f t="shared" ca="1" si="6"/>
        <v>158.63</v>
      </c>
      <c r="K22" s="182">
        <f t="shared" ca="1" si="7"/>
        <v>9.0399999999999991</v>
      </c>
      <c r="L22" s="182">
        <f t="shared" ca="1" si="8"/>
        <v>0</v>
      </c>
      <c r="M22" s="183">
        <f t="shared" ca="1" si="9"/>
        <v>660.1099999999999</v>
      </c>
      <c r="N22" s="181">
        <f t="shared" ca="1" si="10"/>
        <v>509.61774339319203</v>
      </c>
      <c r="O22" s="182">
        <f t="shared" ca="1" si="11"/>
        <v>164.16347704179606</v>
      </c>
      <c r="P22" s="182">
        <f t="shared" ca="1" si="12"/>
        <v>9.3553415650118907</v>
      </c>
      <c r="Q22" s="182">
        <f t="shared" ca="1" si="13"/>
        <v>0</v>
      </c>
      <c r="R22" s="183">
        <f t="shared" ca="1" si="14"/>
        <v>683.13656200000003</v>
      </c>
      <c r="W22" s="46"/>
      <c r="X22" s="46">
        <v>22</v>
      </c>
    </row>
    <row r="23" spans="1:24">
      <c r="A23" s="61" t="s">
        <v>65</v>
      </c>
      <c r="B23" s="176">
        <f t="shared" ca="1" si="3"/>
        <v>683.13656200000003</v>
      </c>
      <c r="C23" s="181">
        <f t="shared" ca="1" si="4"/>
        <v>509.61987525199999</v>
      </c>
      <c r="D23" s="182">
        <f t="shared" ca="1" si="4"/>
        <v>164.15771584860005</v>
      </c>
      <c r="E23" s="182">
        <f t="shared" ca="1" si="4"/>
        <v>9.3589708994000009</v>
      </c>
      <c r="F23" s="183">
        <f t="shared" ca="1" si="4"/>
        <v>0</v>
      </c>
      <c r="G23" s="184">
        <f t="shared" ca="1" si="1"/>
        <v>683.13656200000003</v>
      </c>
      <c r="H23" s="184">
        <f t="shared" ca="1" si="2"/>
        <v>660.11486000000002</v>
      </c>
      <c r="I23" s="185">
        <f t="shared" ca="1" si="5"/>
        <v>492.44</v>
      </c>
      <c r="J23" s="182">
        <f t="shared" ca="1" si="6"/>
        <v>158.63</v>
      </c>
      <c r="K23" s="182">
        <f t="shared" ca="1" si="7"/>
        <v>9.0399999999999991</v>
      </c>
      <c r="L23" s="182">
        <f t="shared" ca="1" si="8"/>
        <v>0</v>
      </c>
      <c r="M23" s="183">
        <f t="shared" ca="1" si="9"/>
        <v>660.1099999999999</v>
      </c>
      <c r="N23" s="181">
        <f t="shared" ca="1" si="10"/>
        <v>509.61774339319203</v>
      </c>
      <c r="O23" s="182">
        <f t="shared" ca="1" si="11"/>
        <v>164.16347704179606</v>
      </c>
      <c r="P23" s="182">
        <f t="shared" ca="1" si="12"/>
        <v>9.3553415650118907</v>
      </c>
      <c r="Q23" s="182">
        <f t="shared" ca="1" si="13"/>
        <v>0</v>
      </c>
      <c r="R23" s="183">
        <f t="shared" ca="1" si="14"/>
        <v>683.13656200000003</v>
      </c>
      <c r="W23" s="46"/>
      <c r="X23" s="46">
        <v>23</v>
      </c>
    </row>
    <row r="24" spans="1:24">
      <c r="A24" s="61" t="s">
        <v>66</v>
      </c>
      <c r="B24" s="176">
        <f t="shared" ca="1" si="3"/>
        <v>683.13656200000003</v>
      </c>
      <c r="C24" s="181">
        <f t="shared" ca="1" si="4"/>
        <v>509.61987525199999</v>
      </c>
      <c r="D24" s="182">
        <f t="shared" ca="1" si="4"/>
        <v>164.15771584860005</v>
      </c>
      <c r="E24" s="182">
        <f t="shared" ca="1" si="4"/>
        <v>9.3589708994000009</v>
      </c>
      <c r="F24" s="183">
        <f t="shared" ca="1" si="4"/>
        <v>0</v>
      </c>
      <c r="G24" s="184">
        <f t="shared" ca="1" si="1"/>
        <v>683.13656200000003</v>
      </c>
      <c r="H24" s="184">
        <f t="shared" ca="1" si="2"/>
        <v>660.11486000000002</v>
      </c>
      <c r="I24" s="185">
        <f t="shared" ca="1" si="5"/>
        <v>492.44</v>
      </c>
      <c r="J24" s="182">
        <f t="shared" ca="1" si="6"/>
        <v>158.63</v>
      </c>
      <c r="K24" s="182">
        <f t="shared" ca="1" si="7"/>
        <v>9.0399999999999991</v>
      </c>
      <c r="L24" s="182">
        <f t="shared" ca="1" si="8"/>
        <v>0</v>
      </c>
      <c r="M24" s="183">
        <f t="shared" ca="1" si="9"/>
        <v>660.1099999999999</v>
      </c>
      <c r="N24" s="181">
        <f t="shared" ca="1" si="10"/>
        <v>509.61774339319203</v>
      </c>
      <c r="O24" s="182">
        <f t="shared" ca="1" si="11"/>
        <v>164.16347704179606</v>
      </c>
      <c r="P24" s="182">
        <f t="shared" ca="1" si="12"/>
        <v>9.3553415650118907</v>
      </c>
      <c r="Q24" s="182">
        <f t="shared" ca="1" si="13"/>
        <v>0</v>
      </c>
      <c r="R24" s="183">
        <f t="shared" ca="1" si="14"/>
        <v>683.13656200000003</v>
      </c>
      <c r="W24" s="46"/>
      <c r="X24" s="46">
        <v>24</v>
      </c>
    </row>
    <row r="25" spans="1:24">
      <c r="A25" s="61" t="s">
        <v>67</v>
      </c>
      <c r="B25" s="176">
        <f t="shared" ca="1" si="3"/>
        <v>683.13656200000003</v>
      </c>
      <c r="C25" s="181">
        <f t="shared" ca="1" si="4"/>
        <v>509.61987525199999</v>
      </c>
      <c r="D25" s="182">
        <f t="shared" ca="1" si="4"/>
        <v>164.15771584860005</v>
      </c>
      <c r="E25" s="182">
        <f t="shared" ca="1" si="4"/>
        <v>9.3589708994000009</v>
      </c>
      <c r="F25" s="183">
        <f t="shared" ca="1" si="4"/>
        <v>0</v>
      </c>
      <c r="G25" s="184">
        <f t="shared" ca="1" si="1"/>
        <v>683.13656200000003</v>
      </c>
      <c r="H25" s="184">
        <f t="shared" ca="1" si="2"/>
        <v>660.11486000000002</v>
      </c>
      <c r="I25" s="185">
        <f t="shared" ca="1" si="5"/>
        <v>492.44</v>
      </c>
      <c r="J25" s="182">
        <f t="shared" ca="1" si="6"/>
        <v>158.63</v>
      </c>
      <c r="K25" s="182">
        <f t="shared" ca="1" si="7"/>
        <v>9.0399999999999991</v>
      </c>
      <c r="L25" s="182">
        <f t="shared" ca="1" si="8"/>
        <v>0</v>
      </c>
      <c r="M25" s="183">
        <f t="shared" ca="1" si="9"/>
        <v>660.1099999999999</v>
      </c>
      <c r="N25" s="181">
        <f t="shared" ca="1" si="10"/>
        <v>509.61774339319203</v>
      </c>
      <c r="O25" s="182">
        <f t="shared" ca="1" si="11"/>
        <v>164.16347704179606</v>
      </c>
      <c r="P25" s="182">
        <f t="shared" ca="1" si="12"/>
        <v>9.3553415650118907</v>
      </c>
      <c r="Q25" s="182">
        <f t="shared" ca="1" si="13"/>
        <v>0</v>
      </c>
      <c r="R25" s="183">
        <f t="shared" ca="1" si="14"/>
        <v>683.13656200000003</v>
      </c>
      <c r="W25" s="46"/>
      <c r="X25" s="46">
        <v>25</v>
      </c>
    </row>
    <row r="26" spans="1:24">
      <c r="A26" s="61" t="s">
        <v>68</v>
      </c>
      <c r="B26" s="176">
        <f t="shared" ca="1" si="3"/>
        <v>683.13656200000003</v>
      </c>
      <c r="C26" s="181">
        <f t="shared" ca="1" si="4"/>
        <v>509.61987525199999</v>
      </c>
      <c r="D26" s="182">
        <f t="shared" ca="1" si="4"/>
        <v>164.15771584860005</v>
      </c>
      <c r="E26" s="182">
        <f t="shared" ca="1" si="4"/>
        <v>9.3589708994000009</v>
      </c>
      <c r="F26" s="183">
        <f t="shared" ca="1" si="4"/>
        <v>0</v>
      </c>
      <c r="G26" s="184">
        <f t="shared" ca="1" si="1"/>
        <v>683.13656200000003</v>
      </c>
      <c r="H26" s="184">
        <f t="shared" ca="1" si="2"/>
        <v>660.11486000000002</v>
      </c>
      <c r="I26" s="185">
        <f t="shared" ca="1" si="5"/>
        <v>492.44</v>
      </c>
      <c r="J26" s="182">
        <f t="shared" ca="1" si="6"/>
        <v>158.63</v>
      </c>
      <c r="K26" s="182">
        <f t="shared" ca="1" si="7"/>
        <v>9.0399999999999991</v>
      </c>
      <c r="L26" s="182">
        <f t="shared" ca="1" si="8"/>
        <v>0</v>
      </c>
      <c r="M26" s="183">
        <f t="shared" ca="1" si="9"/>
        <v>660.1099999999999</v>
      </c>
      <c r="N26" s="181">
        <f t="shared" ca="1" si="10"/>
        <v>509.61774339319203</v>
      </c>
      <c r="O26" s="182">
        <f t="shared" ca="1" si="11"/>
        <v>164.16347704179606</v>
      </c>
      <c r="P26" s="182">
        <f t="shared" ca="1" si="12"/>
        <v>9.3553415650118907</v>
      </c>
      <c r="Q26" s="182">
        <f t="shared" ca="1" si="13"/>
        <v>0</v>
      </c>
      <c r="R26" s="183">
        <f t="shared" ca="1" si="14"/>
        <v>683.13656200000003</v>
      </c>
      <c r="W26" s="46"/>
      <c r="X26" s="46">
        <v>26</v>
      </c>
    </row>
    <row r="27" spans="1:24">
      <c r="A27" s="61" t="s">
        <v>69</v>
      </c>
      <c r="B27" s="176">
        <f t="shared" ca="1" si="3"/>
        <v>683.13656200000003</v>
      </c>
      <c r="C27" s="181">
        <f t="shared" ca="1" si="4"/>
        <v>509.61987525199999</v>
      </c>
      <c r="D27" s="182">
        <f t="shared" ca="1" si="4"/>
        <v>164.15771584860005</v>
      </c>
      <c r="E27" s="182">
        <f t="shared" ca="1" si="4"/>
        <v>9.3589708994000009</v>
      </c>
      <c r="F27" s="183">
        <f t="shared" ca="1" si="4"/>
        <v>0</v>
      </c>
      <c r="G27" s="184">
        <f t="shared" ca="1" si="1"/>
        <v>683.13656200000003</v>
      </c>
      <c r="H27" s="184">
        <f t="shared" ca="1" si="2"/>
        <v>660.11486000000002</v>
      </c>
      <c r="I27" s="185">
        <f t="shared" ca="1" si="5"/>
        <v>492.44</v>
      </c>
      <c r="J27" s="182">
        <f t="shared" ca="1" si="6"/>
        <v>158.63</v>
      </c>
      <c r="K27" s="182">
        <f t="shared" ca="1" si="7"/>
        <v>9.0399999999999991</v>
      </c>
      <c r="L27" s="182">
        <f t="shared" ca="1" si="8"/>
        <v>0</v>
      </c>
      <c r="M27" s="183">
        <f t="shared" ca="1" si="9"/>
        <v>660.1099999999999</v>
      </c>
      <c r="N27" s="181">
        <f t="shared" ca="1" si="10"/>
        <v>509.61774339319203</v>
      </c>
      <c r="O27" s="182">
        <f t="shared" ca="1" si="11"/>
        <v>164.16347704179606</v>
      </c>
      <c r="P27" s="182">
        <f t="shared" ca="1" si="12"/>
        <v>9.3553415650118907</v>
      </c>
      <c r="Q27" s="182">
        <f t="shared" ca="1" si="13"/>
        <v>0</v>
      </c>
      <c r="R27" s="183">
        <f t="shared" ca="1" si="14"/>
        <v>683.13656200000003</v>
      </c>
      <c r="W27" s="46"/>
      <c r="X27" s="46">
        <v>27</v>
      </c>
    </row>
    <row r="28" spans="1:24">
      <c r="A28" s="61" t="s">
        <v>70</v>
      </c>
      <c r="B28" s="176">
        <f t="shared" ca="1" si="3"/>
        <v>683.13656200000003</v>
      </c>
      <c r="C28" s="181">
        <f t="shared" ca="1" si="4"/>
        <v>509.61987525199999</v>
      </c>
      <c r="D28" s="182">
        <f t="shared" ca="1" si="4"/>
        <v>164.15771584860005</v>
      </c>
      <c r="E28" s="182">
        <f t="shared" ca="1" si="4"/>
        <v>9.3589708994000009</v>
      </c>
      <c r="F28" s="183">
        <f t="shared" ca="1" si="4"/>
        <v>0</v>
      </c>
      <c r="G28" s="184">
        <f t="shared" ca="1" si="1"/>
        <v>683.13656200000003</v>
      </c>
      <c r="H28" s="184">
        <f t="shared" ca="1" si="2"/>
        <v>660.11486000000002</v>
      </c>
      <c r="I28" s="185">
        <f t="shared" ca="1" si="5"/>
        <v>492.44</v>
      </c>
      <c r="J28" s="182">
        <f t="shared" ca="1" si="6"/>
        <v>158.63</v>
      </c>
      <c r="K28" s="182">
        <f t="shared" ca="1" si="7"/>
        <v>9.0399999999999991</v>
      </c>
      <c r="L28" s="182">
        <f t="shared" ca="1" si="8"/>
        <v>0</v>
      </c>
      <c r="M28" s="183">
        <f t="shared" ca="1" si="9"/>
        <v>660.1099999999999</v>
      </c>
      <c r="N28" s="181">
        <f t="shared" ca="1" si="10"/>
        <v>509.61774339319203</v>
      </c>
      <c r="O28" s="182">
        <f t="shared" ca="1" si="11"/>
        <v>164.16347704179606</v>
      </c>
      <c r="P28" s="182">
        <f t="shared" ca="1" si="12"/>
        <v>9.3553415650118907</v>
      </c>
      <c r="Q28" s="182">
        <f t="shared" ca="1" si="13"/>
        <v>0</v>
      </c>
      <c r="R28" s="183">
        <f t="shared" ca="1" si="14"/>
        <v>683.13656200000003</v>
      </c>
      <c r="W28" s="46"/>
      <c r="X28" s="46">
        <v>28</v>
      </c>
    </row>
    <row r="29" spans="1:24">
      <c r="A29" s="61" t="s">
        <v>71</v>
      </c>
      <c r="B29" s="176">
        <f t="shared" ca="1" si="3"/>
        <v>683.13656200000003</v>
      </c>
      <c r="C29" s="181">
        <f t="shared" ca="1" si="4"/>
        <v>509.61987525199999</v>
      </c>
      <c r="D29" s="182">
        <f t="shared" ca="1" si="4"/>
        <v>164.15771584860005</v>
      </c>
      <c r="E29" s="182">
        <f t="shared" ca="1" si="4"/>
        <v>9.3589708994000009</v>
      </c>
      <c r="F29" s="183">
        <f t="shared" ca="1" si="4"/>
        <v>0</v>
      </c>
      <c r="G29" s="184">
        <f t="shared" ca="1" si="1"/>
        <v>683.13656200000003</v>
      </c>
      <c r="H29" s="184">
        <f t="shared" ca="1" si="2"/>
        <v>660.11486000000002</v>
      </c>
      <c r="I29" s="185">
        <f t="shared" ca="1" si="5"/>
        <v>492.44</v>
      </c>
      <c r="J29" s="182">
        <f t="shared" ca="1" si="6"/>
        <v>158.63</v>
      </c>
      <c r="K29" s="182">
        <f t="shared" ca="1" si="7"/>
        <v>9.0399999999999991</v>
      </c>
      <c r="L29" s="182">
        <f t="shared" ca="1" si="8"/>
        <v>0</v>
      </c>
      <c r="M29" s="183">
        <f t="shared" ca="1" si="9"/>
        <v>660.1099999999999</v>
      </c>
      <c r="N29" s="181">
        <f t="shared" ca="1" si="10"/>
        <v>509.61774339319203</v>
      </c>
      <c r="O29" s="182">
        <f t="shared" ca="1" si="11"/>
        <v>164.16347704179606</v>
      </c>
      <c r="P29" s="182">
        <f t="shared" ca="1" si="12"/>
        <v>9.3553415650118907</v>
      </c>
      <c r="Q29" s="182">
        <f t="shared" ca="1" si="13"/>
        <v>0</v>
      </c>
      <c r="R29" s="183">
        <f t="shared" ca="1" si="14"/>
        <v>683.13656200000003</v>
      </c>
      <c r="W29" s="46"/>
      <c r="X29" s="46">
        <v>29</v>
      </c>
    </row>
    <row r="30" spans="1:24">
      <c r="A30" s="61" t="s">
        <v>72</v>
      </c>
      <c r="B30" s="176">
        <f t="shared" ca="1" si="3"/>
        <v>683.13656200000003</v>
      </c>
      <c r="C30" s="181">
        <f t="shared" ca="1" si="4"/>
        <v>509.61987525199999</v>
      </c>
      <c r="D30" s="182">
        <f t="shared" ca="1" si="4"/>
        <v>164.15771584860005</v>
      </c>
      <c r="E30" s="182">
        <f t="shared" ca="1" si="4"/>
        <v>9.3589708994000009</v>
      </c>
      <c r="F30" s="183">
        <f t="shared" ca="1" si="4"/>
        <v>0</v>
      </c>
      <c r="G30" s="184">
        <f t="shared" ca="1" si="1"/>
        <v>683.13656200000003</v>
      </c>
      <c r="H30" s="184">
        <f t="shared" ca="1" si="2"/>
        <v>660.11486000000002</v>
      </c>
      <c r="I30" s="185">
        <f t="shared" ca="1" si="5"/>
        <v>492.44</v>
      </c>
      <c r="J30" s="182">
        <f t="shared" ca="1" si="6"/>
        <v>158.63</v>
      </c>
      <c r="K30" s="182">
        <f t="shared" ca="1" si="7"/>
        <v>9.0399999999999991</v>
      </c>
      <c r="L30" s="182">
        <f t="shared" ca="1" si="8"/>
        <v>0</v>
      </c>
      <c r="M30" s="183">
        <f t="shared" ca="1" si="9"/>
        <v>660.1099999999999</v>
      </c>
      <c r="N30" s="181">
        <f t="shared" ca="1" si="10"/>
        <v>509.61774339319203</v>
      </c>
      <c r="O30" s="182">
        <f t="shared" ca="1" si="11"/>
        <v>164.16347704179606</v>
      </c>
      <c r="P30" s="182">
        <f t="shared" ca="1" si="12"/>
        <v>9.3553415650118907</v>
      </c>
      <c r="Q30" s="182">
        <f t="shared" ca="1" si="13"/>
        <v>0</v>
      </c>
      <c r="R30" s="183">
        <f t="shared" ca="1" si="14"/>
        <v>683.13656200000003</v>
      </c>
      <c r="W30" s="46"/>
      <c r="X30" s="46">
        <v>30</v>
      </c>
    </row>
    <row r="31" spans="1:24">
      <c r="A31" s="61" t="s">
        <v>73</v>
      </c>
      <c r="B31" s="176">
        <f t="shared" ca="1" si="3"/>
        <v>683.13656200000003</v>
      </c>
      <c r="C31" s="181">
        <f t="shared" ca="1" si="4"/>
        <v>509.61987525199999</v>
      </c>
      <c r="D31" s="182">
        <f t="shared" ca="1" si="4"/>
        <v>164.15771584860005</v>
      </c>
      <c r="E31" s="182">
        <f t="shared" ca="1" si="4"/>
        <v>9.3589708994000009</v>
      </c>
      <c r="F31" s="183">
        <f t="shared" ca="1" si="4"/>
        <v>0</v>
      </c>
      <c r="G31" s="184">
        <f t="shared" ca="1" si="1"/>
        <v>683.13656200000003</v>
      </c>
      <c r="H31" s="184">
        <f t="shared" ca="1" si="2"/>
        <v>660.11486000000002</v>
      </c>
      <c r="I31" s="185">
        <f t="shared" ca="1" si="5"/>
        <v>492.44</v>
      </c>
      <c r="J31" s="182">
        <f t="shared" ca="1" si="6"/>
        <v>158.63</v>
      </c>
      <c r="K31" s="182">
        <f t="shared" ca="1" si="7"/>
        <v>9.0399999999999991</v>
      </c>
      <c r="L31" s="182">
        <f t="shared" ca="1" si="8"/>
        <v>0</v>
      </c>
      <c r="M31" s="183">
        <f t="shared" ca="1" si="9"/>
        <v>660.1099999999999</v>
      </c>
      <c r="N31" s="181">
        <f t="shared" ca="1" si="10"/>
        <v>509.61774339319203</v>
      </c>
      <c r="O31" s="182">
        <f t="shared" ca="1" si="11"/>
        <v>164.16347704179606</v>
      </c>
      <c r="P31" s="182">
        <f t="shared" ca="1" si="12"/>
        <v>9.3553415650118907</v>
      </c>
      <c r="Q31" s="182">
        <f t="shared" ca="1" si="13"/>
        <v>0</v>
      </c>
      <c r="R31" s="183">
        <f t="shared" ca="1" si="14"/>
        <v>683.13656200000003</v>
      </c>
      <c r="W31" s="46"/>
      <c r="X31" s="46">
        <v>31</v>
      </c>
    </row>
    <row r="32" spans="1:24">
      <c r="A32" s="61" t="s">
        <v>74</v>
      </c>
      <c r="B32" s="176">
        <f t="shared" ca="1" si="3"/>
        <v>683.13656200000003</v>
      </c>
      <c r="C32" s="181">
        <f t="shared" ca="1" si="4"/>
        <v>509.61987525199999</v>
      </c>
      <c r="D32" s="182">
        <f t="shared" ca="1" si="4"/>
        <v>164.15771584860005</v>
      </c>
      <c r="E32" s="182">
        <f t="shared" ca="1" si="4"/>
        <v>9.3589708994000009</v>
      </c>
      <c r="F32" s="183">
        <f t="shared" ca="1" si="4"/>
        <v>0</v>
      </c>
      <c r="G32" s="184">
        <f t="shared" ca="1" si="1"/>
        <v>683.13656200000003</v>
      </c>
      <c r="H32" s="184">
        <f t="shared" ca="1" si="2"/>
        <v>660.11486000000002</v>
      </c>
      <c r="I32" s="185">
        <f t="shared" ca="1" si="5"/>
        <v>492.44</v>
      </c>
      <c r="J32" s="182">
        <f t="shared" ca="1" si="6"/>
        <v>158.63</v>
      </c>
      <c r="K32" s="182">
        <f t="shared" ca="1" si="7"/>
        <v>9.0399999999999991</v>
      </c>
      <c r="L32" s="182">
        <f t="shared" ca="1" si="8"/>
        <v>0</v>
      </c>
      <c r="M32" s="183">
        <f t="shared" ca="1" si="9"/>
        <v>660.1099999999999</v>
      </c>
      <c r="N32" s="181">
        <f t="shared" ca="1" si="10"/>
        <v>509.61774339319203</v>
      </c>
      <c r="O32" s="182">
        <f t="shared" ca="1" si="11"/>
        <v>164.16347704179606</v>
      </c>
      <c r="P32" s="182">
        <f t="shared" ca="1" si="12"/>
        <v>9.3553415650118907</v>
      </c>
      <c r="Q32" s="182">
        <f t="shared" ca="1" si="13"/>
        <v>0</v>
      </c>
      <c r="R32" s="183">
        <f t="shared" ca="1" si="14"/>
        <v>683.13656200000003</v>
      </c>
      <c r="W32" s="46"/>
      <c r="X32" s="46">
        <v>32</v>
      </c>
    </row>
    <row r="33" spans="1:24">
      <c r="A33" s="61" t="s">
        <v>75</v>
      </c>
      <c r="B33" s="176">
        <f t="shared" ca="1" si="3"/>
        <v>683.13656200000003</v>
      </c>
      <c r="C33" s="181">
        <f t="shared" ca="1" si="4"/>
        <v>509.61987525199999</v>
      </c>
      <c r="D33" s="182">
        <f t="shared" ca="1" si="4"/>
        <v>164.15771584860005</v>
      </c>
      <c r="E33" s="182">
        <f t="shared" ca="1" si="4"/>
        <v>9.3589708994000009</v>
      </c>
      <c r="F33" s="183">
        <f t="shared" ca="1" si="4"/>
        <v>0</v>
      </c>
      <c r="G33" s="184">
        <f t="shared" ca="1" si="1"/>
        <v>683.13656200000003</v>
      </c>
      <c r="H33" s="184">
        <f t="shared" ca="1" si="2"/>
        <v>660.11486000000002</v>
      </c>
      <c r="I33" s="185">
        <f t="shared" ca="1" si="5"/>
        <v>492.44</v>
      </c>
      <c r="J33" s="182">
        <f t="shared" ca="1" si="6"/>
        <v>158.63</v>
      </c>
      <c r="K33" s="182">
        <f t="shared" ca="1" si="7"/>
        <v>9.0399999999999991</v>
      </c>
      <c r="L33" s="182">
        <f t="shared" ca="1" si="8"/>
        <v>0</v>
      </c>
      <c r="M33" s="183">
        <f t="shared" ca="1" si="9"/>
        <v>660.1099999999999</v>
      </c>
      <c r="N33" s="181">
        <f t="shared" ca="1" si="10"/>
        <v>509.61774339319203</v>
      </c>
      <c r="O33" s="182">
        <f t="shared" ca="1" si="11"/>
        <v>164.16347704179606</v>
      </c>
      <c r="P33" s="182">
        <f t="shared" ca="1" si="12"/>
        <v>9.3553415650118907</v>
      </c>
      <c r="Q33" s="182">
        <f t="shared" ca="1" si="13"/>
        <v>0</v>
      </c>
      <c r="R33" s="183">
        <f t="shared" ca="1" si="14"/>
        <v>683.13656200000003</v>
      </c>
      <c r="W33" s="46"/>
      <c r="X33" s="46">
        <v>33</v>
      </c>
    </row>
    <row r="34" spans="1:24">
      <c r="A34" s="61" t="s">
        <v>76</v>
      </c>
      <c r="B34" s="176">
        <f t="shared" ca="1" si="3"/>
        <v>683.13656200000003</v>
      </c>
      <c r="C34" s="181">
        <f t="shared" ca="1" si="4"/>
        <v>509.61987525199999</v>
      </c>
      <c r="D34" s="182">
        <f t="shared" ca="1" si="4"/>
        <v>164.15771584860005</v>
      </c>
      <c r="E34" s="182">
        <f t="shared" ca="1" si="4"/>
        <v>9.3589708994000009</v>
      </c>
      <c r="F34" s="183">
        <f t="shared" ca="1" si="4"/>
        <v>0</v>
      </c>
      <c r="G34" s="184">
        <f t="shared" ca="1" si="1"/>
        <v>683.13656200000003</v>
      </c>
      <c r="H34" s="184">
        <f t="shared" ca="1" si="2"/>
        <v>660.11486000000002</v>
      </c>
      <c r="I34" s="185">
        <f t="shared" ca="1" si="5"/>
        <v>492.44</v>
      </c>
      <c r="J34" s="182">
        <f t="shared" ca="1" si="6"/>
        <v>158.63</v>
      </c>
      <c r="K34" s="182">
        <f t="shared" ca="1" si="7"/>
        <v>9.0399999999999991</v>
      </c>
      <c r="L34" s="182">
        <f t="shared" ca="1" si="8"/>
        <v>0</v>
      </c>
      <c r="M34" s="183">
        <f t="shared" ca="1" si="9"/>
        <v>660.1099999999999</v>
      </c>
      <c r="N34" s="181">
        <f t="shared" ca="1" si="10"/>
        <v>509.61774339319203</v>
      </c>
      <c r="O34" s="182">
        <f t="shared" ca="1" si="11"/>
        <v>164.16347704179606</v>
      </c>
      <c r="P34" s="182">
        <f t="shared" ca="1" si="12"/>
        <v>9.3553415650118907</v>
      </c>
      <c r="Q34" s="182">
        <f t="shared" ca="1" si="13"/>
        <v>0</v>
      </c>
      <c r="R34" s="183">
        <f t="shared" ca="1" si="14"/>
        <v>683.13656200000003</v>
      </c>
      <c r="W34" s="46"/>
      <c r="X34" s="46">
        <v>34</v>
      </c>
    </row>
    <row r="35" spans="1:24">
      <c r="A35" s="61" t="s">
        <v>77</v>
      </c>
      <c r="B35" s="176">
        <f t="shared" ca="1" si="3"/>
        <v>683.13656200000003</v>
      </c>
      <c r="C35" s="181">
        <f t="shared" ca="1" si="4"/>
        <v>509.61987525199999</v>
      </c>
      <c r="D35" s="182">
        <f t="shared" ca="1" si="4"/>
        <v>164.15771584860005</v>
      </c>
      <c r="E35" s="182">
        <f t="shared" ca="1" si="4"/>
        <v>9.3589708994000009</v>
      </c>
      <c r="F35" s="183">
        <f t="shared" ca="1" si="4"/>
        <v>0</v>
      </c>
      <c r="G35" s="184">
        <f t="shared" ca="1" si="1"/>
        <v>678.78089999999997</v>
      </c>
      <c r="H35" s="184">
        <f t="shared" ca="1" si="2"/>
        <v>655.90598399999999</v>
      </c>
      <c r="I35" s="185">
        <f t="shared" ca="1" si="5"/>
        <v>492.45</v>
      </c>
      <c r="J35" s="182">
        <f t="shared" ca="1" si="6"/>
        <v>158.63</v>
      </c>
      <c r="K35" s="182">
        <f t="shared" ca="1" si="7"/>
        <v>4.83</v>
      </c>
      <c r="L35" s="182">
        <f t="shared" ca="1" si="8"/>
        <v>0</v>
      </c>
      <c r="M35" s="183">
        <f t="shared" ca="1" si="9"/>
        <v>655.91</v>
      </c>
      <c r="N35" s="181">
        <f t="shared" ca="1" si="10"/>
        <v>509.62121968715223</v>
      </c>
      <c r="O35" s="182">
        <f t="shared" ca="1" si="11"/>
        <v>164.16126323276058</v>
      </c>
      <c r="P35" s="182">
        <f t="shared" ca="1" si="12"/>
        <v>4.9984170800872079</v>
      </c>
      <c r="Q35" s="182">
        <f t="shared" ca="1" si="13"/>
        <v>0</v>
      </c>
      <c r="R35" s="183">
        <f t="shared" ca="1" si="14"/>
        <v>678.78089999999997</v>
      </c>
      <c r="W35" s="46"/>
      <c r="X35" s="46">
        <v>35</v>
      </c>
    </row>
    <row r="36" spans="1:24">
      <c r="A36" s="61" t="s">
        <v>78</v>
      </c>
      <c r="B36" s="176">
        <f t="shared" ca="1" si="3"/>
        <v>683.13656200000003</v>
      </c>
      <c r="C36" s="181">
        <f t="shared" ref="C36:F67" ca="1" si="15">$B36*C$1/100</f>
        <v>509.61987525199999</v>
      </c>
      <c r="D36" s="182">
        <f t="shared" ca="1" si="15"/>
        <v>164.15771584860005</v>
      </c>
      <c r="E36" s="182">
        <f t="shared" ca="1" si="15"/>
        <v>9.3589708994000009</v>
      </c>
      <c r="F36" s="183">
        <f t="shared" ca="1" si="15"/>
        <v>0</v>
      </c>
      <c r="G36" s="184">
        <f t="shared" ca="1" si="1"/>
        <v>629.1585</v>
      </c>
      <c r="H36" s="184">
        <f t="shared" ca="1" si="2"/>
        <v>607.95585900000003</v>
      </c>
      <c r="I36" s="185">
        <f t="shared" ca="1" si="5"/>
        <v>444.5</v>
      </c>
      <c r="J36" s="182">
        <f t="shared" ca="1" si="6"/>
        <v>158.63</v>
      </c>
      <c r="K36" s="182">
        <f t="shared" ca="1" si="7"/>
        <v>4.83</v>
      </c>
      <c r="L36" s="182">
        <f t="shared" ca="1" si="8"/>
        <v>0</v>
      </c>
      <c r="M36" s="183">
        <f t="shared" ca="1" si="9"/>
        <v>607.96</v>
      </c>
      <c r="N36" s="181">
        <f t="shared" ca="1" si="10"/>
        <v>459.99893619646036</v>
      </c>
      <c r="O36" s="182">
        <f t="shared" ca="1" si="11"/>
        <v>164.16115016612935</v>
      </c>
      <c r="P36" s="182">
        <f t="shared" ca="1" si="12"/>
        <v>4.9984136374103567</v>
      </c>
      <c r="Q36" s="182">
        <f t="shared" ca="1" si="13"/>
        <v>0</v>
      </c>
      <c r="R36" s="183">
        <f t="shared" ca="1" si="14"/>
        <v>629.15850000000012</v>
      </c>
      <c r="W36" s="46"/>
      <c r="X36" s="46">
        <v>36</v>
      </c>
    </row>
    <row r="37" spans="1:24">
      <c r="A37" s="61" t="s">
        <v>79</v>
      </c>
      <c r="B37" s="176">
        <f t="shared" ca="1" si="3"/>
        <v>683.13656200000003</v>
      </c>
      <c r="C37" s="181">
        <f t="shared" ca="1" si="15"/>
        <v>509.61987525199999</v>
      </c>
      <c r="D37" s="182">
        <f t="shared" ca="1" si="15"/>
        <v>164.15771584860005</v>
      </c>
      <c r="E37" s="182">
        <f t="shared" ca="1" si="15"/>
        <v>9.3589708994000009</v>
      </c>
      <c r="F37" s="183">
        <f t="shared" ca="1" si="15"/>
        <v>0</v>
      </c>
      <c r="G37" s="184">
        <f t="shared" ca="1" si="1"/>
        <v>515</v>
      </c>
      <c r="H37" s="184">
        <f t="shared" ca="1" si="2"/>
        <v>497.64449999999999</v>
      </c>
      <c r="I37" s="185">
        <f t="shared" ca="1" si="5"/>
        <v>396.18</v>
      </c>
      <c r="J37" s="182">
        <f t="shared" ca="1" si="6"/>
        <v>96.63</v>
      </c>
      <c r="K37" s="182">
        <f t="shared" ca="1" si="7"/>
        <v>4.83</v>
      </c>
      <c r="L37" s="182">
        <f t="shared" ca="1" si="8"/>
        <v>0</v>
      </c>
      <c r="M37" s="183">
        <f t="shared" ca="1" si="9"/>
        <v>497.64</v>
      </c>
      <c r="N37" s="181">
        <f t="shared" ca="1" si="10"/>
        <v>410.00060284543042</v>
      </c>
      <c r="O37" s="182">
        <f t="shared" ca="1" si="11"/>
        <v>100.00090426814565</v>
      </c>
      <c r="P37" s="182">
        <f t="shared" ca="1" si="12"/>
        <v>4.9984928864239215</v>
      </c>
      <c r="Q37" s="182">
        <f t="shared" ca="1" si="13"/>
        <v>0</v>
      </c>
      <c r="R37" s="183">
        <f t="shared" ca="1" si="14"/>
        <v>515</v>
      </c>
      <c r="W37" s="46"/>
      <c r="X37" s="46">
        <v>37</v>
      </c>
    </row>
    <row r="38" spans="1:24">
      <c r="A38" s="61" t="s">
        <v>80</v>
      </c>
      <c r="B38" s="176">
        <f t="shared" ca="1" si="3"/>
        <v>683.13656200000003</v>
      </c>
      <c r="C38" s="181">
        <f t="shared" ca="1" si="15"/>
        <v>509.61987525199999</v>
      </c>
      <c r="D38" s="182">
        <f t="shared" ca="1" si="15"/>
        <v>164.15771584860005</v>
      </c>
      <c r="E38" s="182">
        <f t="shared" ca="1" si="15"/>
        <v>9.3589708994000009</v>
      </c>
      <c r="F38" s="183">
        <f t="shared" ca="1" si="15"/>
        <v>0</v>
      </c>
      <c r="G38" s="184">
        <f t="shared" ca="1" si="1"/>
        <v>475</v>
      </c>
      <c r="H38" s="184">
        <f t="shared" ca="1" si="2"/>
        <v>458.99250000000001</v>
      </c>
      <c r="I38" s="185">
        <f t="shared" ca="1" si="5"/>
        <v>357.53</v>
      </c>
      <c r="J38" s="182">
        <f t="shared" ca="1" si="6"/>
        <v>96.63</v>
      </c>
      <c r="K38" s="182">
        <f t="shared" ca="1" si="7"/>
        <v>4.83</v>
      </c>
      <c r="L38" s="182">
        <f t="shared" ca="1" si="8"/>
        <v>0</v>
      </c>
      <c r="M38" s="183">
        <f t="shared" ca="1" si="9"/>
        <v>458.98999999999995</v>
      </c>
      <c r="N38" s="181">
        <f t="shared" ca="1" si="10"/>
        <v>370.00098041351669</v>
      </c>
      <c r="O38" s="182">
        <f t="shared" ca="1" si="11"/>
        <v>100.00054467417591</v>
      </c>
      <c r="P38" s="182">
        <f t="shared" ca="1" si="12"/>
        <v>4.9984749123074588</v>
      </c>
      <c r="Q38" s="182">
        <f t="shared" ca="1" si="13"/>
        <v>0</v>
      </c>
      <c r="R38" s="183">
        <f t="shared" ca="1" si="14"/>
        <v>475.00000000000006</v>
      </c>
      <c r="W38" s="46"/>
      <c r="X38" s="46">
        <v>38</v>
      </c>
    </row>
    <row r="39" spans="1:24">
      <c r="A39" s="61" t="s">
        <v>81</v>
      </c>
      <c r="B39" s="176">
        <f t="shared" ca="1" si="3"/>
        <v>683.13656200000003</v>
      </c>
      <c r="C39" s="181">
        <f t="shared" ca="1" si="15"/>
        <v>509.61987525199999</v>
      </c>
      <c r="D39" s="182">
        <f t="shared" ca="1" si="15"/>
        <v>164.15771584860005</v>
      </c>
      <c r="E39" s="182">
        <f t="shared" ca="1" si="15"/>
        <v>9.3589708994000009</v>
      </c>
      <c r="F39" s="183">
        <f t="shared" ca="1" si="15"/>
        <v>0</v>
      </c>
      <c r="G39" s="184">
        <f t="shared" ca="1" si="1"/>
        <v>455</v>
      </c>
      <c r="H39" s="184">
        <f t="shared" ca="1" si="2"/>
        <v>439.66649999999998</v>
      </c>
      <c r="I39" s="185">
        <f t="shared" ca="1" si="5"/>
        <v>338.21</v>
      </c>
      <c r="J39" s="182">
        <f t="shared" ca="1" si="6"/>
        <v>96.63</v>
      </c>
      <c r="K39" s="182">
        <f t="shared" ca="1" si="7"/>
        <v>4.83</v>
      </c>
      <c r="L39" s="182">
        <f t="shared" ca="1" si="8"/>
        <v>0</v>
      </c>
      <c r="M39" s="183">
        <f t="shared" ca="1" si="9"/>
        <v>439.66999999999996</v>
      </c>
      <c r="N39" s="181">
        <f t="shared" ca="1" si="10"/>
        <v>350.00238815475245</v>
      </c>
      <c r="O39" s="182">
        <f t="shared" ca="1" si="11"/>
        <v>99.99920394841584</v>
      </c>
      <c r="P39" s="182">
        <f t="shared" ca="1" si="12"/>
        <v>4.998407896831714</v>
      </c>
      <c r="Q39" s="182">
        <f t="shared" ca="1" si="13"/>
        <v>0</v>
      </c>
      <c r="R39" s="183">
        <f t="shared" ca="1" si="14"/>
        <v>455</v>
      </c>
      <c r="W39" s="46"/>
      <c r="X39" s="46">
        <v>39</v>
      </c>
    </row>
    <row r="40" spans="1:24">
      <c r="A40" s="61" t="s">
        <v>82</v>
      </c>
      <c r="B40" s="176">
        <f t="shared" ca="1" si="3"/>
        <v>683.13656200000003</v>
      </c>
      <c r="C40" s="181">
        <f t="shared" ca="1" si="15"/>
        <v>509.61987525199999</v>
      </c>
      <c r="D40" s="182">
        <f t="shared" ca="1" si="15"/>
        <v>164.15771584860005</v>
      </c>
      <c r="E40" s="182">
        <f t="shared" ca="1" si="15"/>
        <v>9.3589708994000009</v>
      </c>
      <c r="F40" s="183">
        <f t="shared" ca="1" si="15"/>
        <v>0</v>
      </c>
      <c r="G40" s="184">
        <f t="shared" ca="1" si="1"/>
        <v>482.67986500000001</v>
      </c>
      <c r="H40" s="184">
        <f t="shared" ca="1" si="2"/>
        <v>466.41355399999998</v>
      </c>
      <c r="I40" s="185">
        <f t="shared" ca="1" si="5"/>
        <v>333.59</v>
      </c>
      <c r="J40" s="182">
        <f t="shared" ca="1" si="6"/>
        <v>123.9</v>
      </c>
      <c r="K40" s="182">
        <f t="shared" ca="1" si="7"/>
        <v>8.92</v>
      </c>
      <c r="L40" s="182">
        <f t="shared" ca="1" si="8"/>
        <v>0</v>
      </c>
      <c r="M40" s="183">
        <f t="shared" ca="1" si="9"/>
        <v>466.41</v>
      </c>
      <c r="N40" s="181">
        <f t="shared" ca="1" si="10"/>
        <v>345.22668074301578</v>
      </c>
      <c r="O40" s="182">
        <f t="shared" ca="1" si="11"/>
        <v>128.22202627194957</v>
      </c>
      <c r="P40" s="182">
        <f t="shared" ca="1" si="12"/>
        <v>9.2311579850346259</v>
      </c>
      <c r="Q40" s="182">
        <f t="shared" ca="1" si="13"/>
        <v>0</v>
      </c>
      <c r="R40" s="183">
        <f t="shared" ca="1" si="14"/>
        <v>482.67986499999995</v>
      </c>
      <c r="W40" s="46"/>
      <c r="X40" s="46">
        <v>40</v>
      </c>
    </row>
    <row r="41" spans="1:24">
      <c r="A41" s="61" t="s">
        <v>83</v>
      </c>
      <c r="B41" s="176">
        <f t="shared" ca="1" si="3"/>
        <v>683.13656200000003</v>
      </c>
      <c r="C41" s="181">
        <f t="shared" ca="1" si="15"/>
        <v>509.61987525199999</v>
      </c>
      <c r="D41" s="182">
        <f t="shared" ca="1" si="15"/>
        <v>164.15771584860005</v>
      </c>
      <c r="E41" s="182">
        <f t="shared" ca="1" si="15"/>
        <v>9.3589708994000009</v>
      </c>
      <c r="F41" s="183">
        <f t="shared" ca="1" si="15"/>
        <v>0</v>
      </c>
      <c r="G41" s="184">
        <f t="shared" ca="1" si="1"/>
        <v>519.35900000000004</v>
      </c>
      <c r="H41" s="184">
        <f t="shared" ca="1" si="2"/>
        <v>501.85660200000001</v>
      </c>
      <c r="I41" s="185">
        <f t="shared" ca="1" si="5"/>
        <v>376.86</v>
      </c>
      <c r="J41" s="182">
        <f t="shared" ca="1" si="6"/>
        <v>115.96</v>
      </c>
      <c r="K41" s="182">
        <f t="shared" ca="1" si="7"/>
        <v>9.0399999999999991</v>
      </c>
      <c r="L41" s="182">
        <f t="shared" ca="1" si="8"/>
        <v>0</v>
      </c>
      <c r="M41" s="183">
        <f t="shared" ca="1" si="9"/>
        <v>501.86</v>
      </c>
      <c r="N41" s="181">
        <f t="shared" ca="1" si="10"/>
        <v>390.00046375483208</v>
      </c>
      <c r="O41" s="182">
        <f t="shared" ca="1" si="11"/>
        <v>120.00332690391744</v>
      </c>
      <c r="P41" s="182">
        <f t="shared" ca="1" si="12"/>
        <v>9.3552093412505481</v>
      </c>
      <c r="Q41" s="182">
        <f t="shared" ca="1" si="13"/>
        <v>0</v>
      </c>
      <c r="R41" s="183">
        <f t="shared" ca="1" si="14"/>
        <v>519.35900000000004</v>
      </c>
      <c r="W41" s="46"/>
      <c r="X41" s="46">
        <v>41</v>
      </c>
    </row>
    <row r="42" spans="1:24">
      <c r="A42" s="61" t="s">
        <v>84</v>
      </c>
      <c r="B42" s="176">
        <f t="shared" ca="1" si="3"/>
        <v>683.13656200000003</v>
      </c>
      <c r="C42" s="181">
        <f t="shared" ca="1" si="15"/>
        <v>509.61987525199999</v>
      </c>
      <c r="D42" s="182">
        <f t="shared" ca="1" si="15"/>
        <v>164.15771584860005</v>
      </c>
      <c r="E42" s="182">
        <f t="shared" ca="1" si="15"/>
        <v>9.3589708994000009</v>
      </c>
      <c r="F42" s="183">
        <f t="shared" ca="1" si="15"/>
        <v>0</v>
      </c>
      <c r="G42" s="184">
        <f t="shared" ca="1" si="1"/>
        <v>539.35900000000004</v>
      </c>
      <c r="H42" s="184">
        <f t="shared" ca="1" si="2"/>
        <v>521.18260199999997</v>
      </c>
      <c r="I42" s="185">
        <f t="shared" ca="1" si="5"/>
        <v>405.84</v>
      </c>
      <c r="J42" s="182">
        <f t="shared" ca="1" si="6"/>
        <v>106.29</v>
      </c>
      <c r="K42" s="182">
        <f t="shared" ca="1" si="7"/>
        <v>9.0399999999999991</v>
      </c>
      <c r="L42" s="182">
        <f t="shared" ca="1" si="8"/>
        <v>0</v>
      </c>
      <c r="M42" s="183">
        <f t="shared" ca="1" si="9"/>
        <v>521.16999999999996</v>
      </c>
      <c r="N42" s="181">
        <f t="shared" ca="1" si="10"/>
        <v>420.00394604447689</v>
      </c>
      <c r="O42" s="182">
        <f t="shared" ca="1" si="11"/>
        <v>109.99955505881</v>
      </c>
      <c r="P42" s="182">
        <f t="shared" ca="1" si="12"/>
        <v>9.3554988967131649</v>
      </c>
      <c r="Q42" s="182">
        <f t="shared" ca="1" si="13"/>
        <v>0</v>
      </c>
      <c r="R42" s="183">
        <f t="shared" ca="1" si="14"/>
        <v>539.35900000000004</v>
      </c>
      <c r="W42" s="46"/>
      <c r="X42" s="46">
        <v>42</v>
      </c>
    </row>
    <row r="43" spans="1:24">
      <c r="A43" s="61" t="s">
        <v>85</v>
      </c>
      <c r="B43" s="176">
        <f t="shared" ca="1" si="3"/>
        <v>683.13656200000003</v>
      </c>
      <c r="C43" s="181">
        <f t="shared" ca="1" si="15"/>
        <v>509.61987525199999</v>
      </c>
      <c r="D43" s="182">
        <f t="shared" ca="1" si="15"/>
        <v>164.15771584860005</v>
      </c>
      <c r="E43" s="182">
        <f t="shared" ca="1" si="15"/>
        <v>9.3589708994000009</v>
      </c>
      <c r="F43" s="183">
        <f t="shared" ca="1" si="15"/>
        <v>0</v>
      </c>
      <c r="G43" s="184">
        <f t="shared" ca="1" si="1"/>
        <v>579.35900000000004</v>
      </c>
      <c r="H43" s="184">
        <f t="shared" ca="1" si="2"/>
        <v>559.83460200000002</v>
      </c>
      <c r="I43" s="185">
        <f t="shared" ca="1" si="5"/>
        <v>425.17</v>
      </c>
      <c r="J43" s="182">
        <f t="shared" ca="1" si="6"/>
        <v>125.62</v>
      </c>
      <c r="K43" s="182">
        <f t="shared" ca="1" si="7"/>
        <v>9.0399999999999991</v>
      </c>
      <c r="L43" s="182">
        <f t="shared" ca="1" si="8"/>
        <v>0</v>
      </c>
      <c r="M43" s="183">
        <f t="shared" ca="1" si="9"/>
        <v>559.82999999999993</v>
      </c>
      <c r="N43" s="181">
        <f t="shared" ca="1" si="10"/>
        <v>440.0015469517532</v>
      </c>
      <c r="O43" s="182">
        <f t="shared" ca="1" si="11"/>
        <v>130.00210345997894</v>
      </c>
      <c r="P43" s="182">
        <f t="shared" ca="1" si="12"/>
        <v>9.3553495882678668</v>
      </c>
      <c r="Q43" s="182">
        <f t="shared" ca="1" si="13"/>
        <v>0</v>
      </c>
      <c r="R43" s="183">
        <f t="shared" ca="1" si="14"/>
        <v>579.35899999999992</v>
      </c>
      <c r="W43" s="46"/>
      <c r="X43" s="46">
        <v>43</v>
      </c>
    </row>
    <row r="44" spans="1:24">
      <c r="A44" s="61" t="s">
        <v>86</v>
      </c>
      <c r="B44" s="176">
        <f t="shared" ca="1" si="3"/>
        <v>683.13656200000003</v>
      </c>
      <c r="C44" s="181">
        <f t="shared" ca="1" si="15"/>
        <v>509.61987525199999</v>
      </c>
      <c r="D44" s="182">
        <f t="shared" ca="1" si="15"/>
        <v>164.15771584860005</v>
      </c>
      <c r="E44" s="182">
        <f t="shared" ca="1" si="15"/>
        <v>9.3589708994000009</v>
      </c>
      <c r="F44" s="183">
        <f t="shared" ca="1" si="15"/>
        <v>0</v>
      </c>
      <c r="G44" s="184">
        <f t="shared" ca="1" si="1"/>
        <v>589.35900000000004</v>
      </c>
      <c r="H44" s="184">
        <f t="shared" ca="1" si="2"/>
        <v>569.49760200000003</v>
      </c>
      <c r="I44" s="185">
        <f t="shared" ca="1" si="5"/>
        <v>415.51</v>
      </c>
      <c r="J44" s="182">
        <f t="shared" ca="1" si="6"/>
        <v>144.94999999999999</v>
      </c>
      <c r="K44" s="182">
        <f t="shared" ca="1" si="7"/>
        <v>9.0399999999999991</v>
      </c>
      <c r="L44" s="182">
        <f t="shared" ca="1" si="8"/>
        <v>0</v>
      </c>
      <c r="M44" s="183">
        <f t="shared" ca="1" si="9"/>
        <v>569.5</v>
      </c>
      <c r="N44" s="181">
        <f t="shared" ca="1" si="10"/>
        <v>429.99922403863042</v>
      </c>
      <c r="O44" s="182">
        <f t="shared" ca="1" si="11"/>
        <v>150.00454266900795</v>
      </c>
      <c r="P44" s="182">
        <f t="shared" ca="1" si="12"/>
        <v>9.3552332923617225</v>
      </c>
      <c r="Q44" s="182">
        <f t="shared" ca="1" si="13"/>
        <v>0</v>
      </c>
      <c r="R44" s="183">
        <f t="shared" ca="1" si="14"/>
        <v>589.35900000000004</v>
      </c>
      <c r="W44" s="46"/>
      <c r="X44" s="46">
        <v>44</v>
      </c>
    </row>
    <row r="45" spans="1:24">
      <c r="A45" s="61" t="s">
        <v>87</v>
      </c>
      <c r="B45" s="176">
        <f t="shared" ca="1" si="3"/>
        <v>683.13656200000003</v>
      </c>
      <c r="C45" s="181">
        <f t="shared" ca="1" si="15"/>
        <v>509.61987525199999</v>
      </c>
      <c r="D45" s="182">
        <f t="shared" ca="1" si="15"/>
        <v>164.15771584860005</v>
      </c>
      <c r="E45" s="182">
        <f t="shared" ca="1" si="15"/>
        <v>9.3589708994000009</v>
      </c>
      <c r="F45" s="183">
        <f t="shared" ca="1" si="15"/>
        <v>0</v>
      </c>
      <c r="G45" s="184">
        <f t="shared" ca="1" si="1"/>
        <v>599.35900000000004</v>
      </c>
      <c r="H45" s="184">
        <f t="shared" ca="1" si="2"/>
        <v>579.16060200000004</v>
      </c>
      <c r="I45" s="185">
        <f t="shared" ca="1" si="5"/>
        <v>425.17</v>
      </c>
      <c r="J45" s="182">
        <f t="shared" ca="1" si="6"/>
        <v>144.94</v>
      </c>
      <c r="K45" s="182">
        <f t="shared" ca="1" si="7"/>
        <v>9.0399999999999991</v>
      </c>
      <c r="L45" s="182">
        <f t="shared" ca="1" si="8"/>
        <v>0</v>
      </c>
      <c r="M45" s="183">
        <f t="shared" ca="1" si="9"/>
        <v>579.15</v>
      </c>
      <c r="N45" s="181">
        <f t="shared" ca="1" si="10"/>
        <v>440.00598468445139</v>
      </c>
      <c r="O45" s="182">
        <f t="shared" ca="1" si="11"/>
        <v>149.99757137183803</v>
      </c>
      <c r="P45" s="182">
        <f t="shared" ca="1" si="12"/>
        <v>9.3554439437106112</v>
      </c>
      <c r="Q45" s="182">
        <f t="shared" ca="1" si="13"/>
        <v>0</v>
      </c>
      <c r="R45" s="183">
        <f t="shared" ca="1" si="14"/>
        <v>599.35900000000004</v>
      </c>
      <c r="W45" s="46"/>
      <c r="X45" s="46">
        <v>45</v>
      </c>
    </row>
    <row r="46" spans="1:24">
      <c r="A46" s="61" t="s">
        <v>88</v>
      </c>
      <c r="B46" s="176">
        <f t="shared" ca="1" si="3"/>
        <v>683.13656200000003</v>
      </c>
      <c r="C46" s="181">
        <f t="shared" ca="1" si="15"/>
        <v>509.61987525199999</v>
      </c>
      <c r="D46" s="182">
        <f t="shared" ca="1" si="15"/>
        <v>164.15771584860005</v>
      </c>
      <c r="E46" s="182">
        <f t="shared" ca="1" si="15"/>
        <v>9.3589708994000009</v>
      </c>
      <c r="F46" s="183">
        <f t="shared" ca="1" si="15"/>
        <v>0</v>
      </c>
      <c r="G46" s="184">
        <f t="shared" ca="1" si="1"/>
        <v>619.35900000000004</v>
      </c>
      <c r="H46" s="184">
        <f t="shared" ca="1" si="2"/>
        <v>598.48660199999995</v>
      </c>
      <c r="I46" s="185">
        <f t="shared" ca="1" si="5"/>
        <v>444.5</v>
      </c>
      <c r="J46" s="182">
        <f t="shared" ca="1" si="6"/>
        <v>144.94999999999999</v>
      </c>
      <c r="K46" s="182">
        <f t="shared" ca="1" si="7"/>
        <v>9.0399999999999991</v>
      </c>
      <c r="L46" s="182">
        <f t="shared" ca="1" si="8"/>
        <v>0</v>
      </c>
      <c r="M46" s="183">
        <f t="shared" ca="1" si="9"/>
        <v>598.49</v>
      </c>
      <c r="N46" s="181">
        <f t="shared" ca="1" si="10"/>
        <v>459.9994578021354</v>
      </c>
      <c r="O46" s="182">
        <f t="shared" ca="1" si="11"/>
        <v>150.00432262861534</v>
      </c>
      <c r="P46" s="182">
        <f t="shared" ca="1" si="12"/>
        <v>9.355219569249277</v>
      </c>
      <c r="Q46" s="182">
        <f t="shared" ca="1" si="13"/>
        <v>0</v>
      </c>
      <c r="R46" s="183">
        <f t="shared" ca="1" si="14"/>
        <v>619.35900000000004</v>
      </c>
      <c r="W46" s="46"/>
      <c r="X46" s="46">
        <v>46</v>
      </c>
    </row>
    <row r="47" spans="1:24">
      <c r="A47" s="61" t="s">
        <v>89</v>
      </c>
      <c r="B47" s="176">
        <f t="shared" ca="1" si="3"/>
        <v>683.13656200000003</v>
      </c>
      <c r="C47" s="181">
        <f t="shared" ca="1" si="15"/>
        <v>509.61987525199999</v>
      </c>
      <c r="D47" s="182">
        <f t="shared" ca="1" si="15"/>
        <v>164.15771584860005</v>
      </c>
      <c r="E47" s="182">
        <f t="shared" ca="1" si="15"/>
        <v>9.3589708994000009</v>
      </c>
      <c r="F47" s="183">
        <f t="shared" ca="1" si="15"/>
        <v>0</v>
      </c>
      <c r="G47" s="184">
        <f t="shared" ca="1" si="1"/>
        <v>599.35900000000004</v>
      </c>
      <c r="H47" s="184">
        <f t="shared" ca="1" si="2"/>
        <v>579.16060200000004</v>
      </c>
      <c r="I47" s="185">
        <f t="shared" ca="1" si="5"/>
        <v>434.83</v>
      </c>
      <c r="J47" s="182">
        <f t="shared" ca="1" si="6"/>
        <v>135.28</v>
      </c>
      <c r="K47" s="182">
        <f t="shared" ca="1" si="7"/>
        <v>9.0399999999999991</v>
      </c>
      <c r="L47" s="182">
        <f t="shared" ca="1" si="8"/>
        <v>0</v>
      </c>
      <c r="M47" s="183">
        <f t="shared" ca="1" si="9"/>
        <v>579.15</v>
      </c>
      <c r="N47" s="181">
        <f t="shared" ca="1" si="10"/>
        <v>450.00306305792975</v>
      </c>
      <c r="O47" s="182">
        <f t="shared" ca="1" si="11"/>
        <v>140.00049299835968</v>
      </c>
      <c r="P47" s="182">
        <f t="shared" ca="1" si="12"/>
        <v>9.3554439437106112</v>
      </c>
      <c r="Q47" s="182">
        <f t="shared" ca="1" si="13"/>
        <v>0</v>
      </c>
      <c r="R47" s="183">
        <f t="shared" ca="1" si="14"/>
        <v>599.35900000000004</v>
      </c>
      <c r="W47" s="46"/>
      <c r="X47" s="46">
        <v>47</v>
      </c>
    </row>
    <row r="48" spans="1:24">
      <c r="A48" s="61" t="s">
        <v>90</v>
      </c>
      <c r="B48" s="176">
        <f t="shared" ca="1" si="3"/>
        <v>683.13656200000003</v>
      </c>
      <c r="C48" s="181">
        <f t="shared" ca="1" si="15"/>
        <v>509.61987525199999</v>
      </c>
      <c r="D48" s="182">
        <f t="shared" ca="1" si="15"/>
        <v>164.15771584860005</v>
      </c>
      <c r="E48" s="182">
        <f t="shared" ca="1" si="15"/>
        <v>9.3589708994000009</v>
      </c>
      <c r="F48" s="183">
        <f t="shared" ca="1" si="15"/>
        <v>0</v>
      </c>
      <c r="G48" s="184">
        <f t="shared" ca="1" si="1"/>
        <v>623.51750000000004</v>
      </c>
      <c r="H48" s="184">
        <f t="shared" ca="1" si="2"/>
        <v>602.50495999999998</v>
      </c>
      <c r="I48" s="185">
        <f t="shared" ca="1" si="5"/>
        <v>434.83</v>
      </c>
      <c r="J48" s="182">
        <f t="shared" ca="1" si="6"/>
        <v>158.63</v>
      </c>
      <c r="K48" s="182">
        <f t="shared" ca="1" si="7"/>
        <v>9.0399999999999991</v>
      </c>
      <c r="L48" s="182">
        <f t="shared" ca="1" si="8"/>
        <v>0</v>
      </c>
      <c r="M48" s="183">
        <f t="shared" ca="1" si="9"/>
        <v>602.5</v>
      </c>
      <c r="N48" s="181">
        <f t="shared" ca="1" si="10"/>
        <v>449.99853033195029</v>
      </c>
      <c r="O48" s="182">
        <f t="shared" ca="1" si="11"/>
        <v>164.16361995850625</v>
      </c>
      <c r="P48" s="182">
        <f t="shared" ca="1" si="12"/>
        <v>9.3553497095435674</v>
      </c>
      <c r="Q48" s="182">
        <f t="shared" ca="1" si="13"/>
        <v>0</v>
      </c>
      <c r="R48" s="183">
        <f t="shared" ca="1" si="14"/>
        <v>623.51750000000015</v>
      </c>
      <c r="W48" s="46"/>
      <c r="X48" s="46">
        <v>48</v>
      </c>
    </row>
    <row r="49" spans="1:24">
      <c r="A49" s="61" t="s">
        <v>91</v>
      </c>
      <c r="B49" s="176">
        <f t="shared" ca="1" si="3"/>
        <v>683.13656200000003</v>
      </c>
      <c r="C49" s="181">
        <f t="shared" ca="1" si="15"/>
        <v>509.61987525199999</v>
      </c>
      <c r="D49" s="182">
        <f t="shared" ca="1" si="15"/>
        <v>164.15771584860005</v>
      </c>
      <c r="E49" s="182">
        <f t="shared" ca="1" si="15"/>
        <v>9.3589708994000009</v>
      </c>
      <c r="F49" s="183">
        <f t="shared" ca="1" si="15"/>
        <v>0</v>
      </c>
      <c r="G49" s="184">
        <f t="shared" ca="1" si="1"/>
        <v>633.51750000000004</v>
      </c>
      <c r="H49" s="184">
        <f t="shared" ca="1" si="2"/>
        <v>612.16795999999999</v>
      </c>
      <c r="I49" s="185">
        <f t="shared" ca="1" si="5"/>
        <v>444.5</v>
      </c>
      <c r="J49" s="182">
        <f t="shared" ca="1" si="6"/>
        <v>158.63</v>
      </c>
      <c r="K49" s="182">
        <f t="shared" ca="1" si="7"/>
        <v>9.0399999999999991</v>
      </c>
      <c r="L49" s="182">
        <f t="shared" ca="1" si="8"/>
        <v>0</v>
      </c>
      <c r="M49" s="183">
        <f t="shared" ca="1" si="9"/>
        <v>612.16999999999996</v>
      </c>
      <c r="N49" s="181">
        <f t="shared" ca="1" si="10"/>
        <v>460.00053702402943</v>
      </c>
      <c r="O49" s="182">
        <f t="shared" ca="1" si="11"/>
        <v>164.16172145809173</v>
      </c>
      <c r="P49" s="182">
        <f t="shared" ca="1" si="12"/>
        <v>9.3552415178790209</v>
      </c>
      <c r="Q49" s="182">
        <f t="shared" ca="1" si="13"/>
        <v>0</v>
      </c>
      <c r="R49" s="183">
        <f t="shared" ca="1" si="14"/>
        <v>633.51750000000015</v>
      </c>
      <c r="W49" s="46"/>
      <c r="X49" s="46">
        <v>49</v>
      </c>
    </row>
    <row r="50" spans="1:24">
      <c r="A50" s="61" t="s">
        <v>92</v>
      </c>
      <c r="B50" s="176">
        <f t="shared" ca="1" si="3"/>
        <v>683.13656200000003</v>
      </c>
      <c r="C50" s="181">
        <f t="shared" ca="1" si="15"/>
        <v>509.61987525199999</v>
      </c>
      <c r="D50" s="182">
        <f t="shared" ca="1" si="15"/>
        <v>164.15771584860005</v>
      </c>
      <c r="E50" s="182">
        <f t="shared" ca="1" si="15"/>
        <v>9.3589708994000009</v>
      </c>
      <c r="F50" s="183">
        <f t="shared" ca="1" si="15"/>
        <v>0</v>
      </c>
      <c r="G50" s="184">
        <f t="shared" ca="1" si="1"/>
        <v>643.51750000000004</v>
      </c>
      <c r="H50" s="184">
        <f t="shared" ca="1" si="2"/>
        <v>621.83096</v>
      </c>
      <c r="I50" s="185">
        <f t="shared" ca="1" si="5"/>
        <v>454.16</v>
      </c>
      <c r="J50" s="182">
        <f t="shared" ca="1" si="6"/>
        <v>158.63</v>
      </c>
      <c r="K50" s="182">
        <f t="shared" ca="1" si="7"/>
        <v>9.0399999999999991</v>
      </c>
      <c r="L50" s="182">
        <f t="shared" ca="1" si="8"/>
        <v>0</v>
      </c>
      <c r="M50" s="183">
        <f t="shared" ca="1" si="9"/>
        <v>621.82999999999993</v>
      </c>
      <c r="N50" s="181">
        <f t="shared" ca="1" si="10"/>
        <v>469.9996909123073</v>
      </c>
      <c r="O50" s="182">
        <f t="shared" ca="1" si="11"/>
        <v>164.1625219513372</v>
      </c>
      <c r="P50" s="182">
        <f t="shared" ca="1" si="12"/>
        <v>9.3552871363555958</v>
      </c>
      <c r="Q50" s="182">
        <f t="shared" ca="1" si="13"/>
        <v>0</v>
      </c>
      <c r="R50" s="183">
        <f t="shared" ca="1" si="14"/>
        <v>643.51750000000015</v>
      </c>
      <c r="W50" s="46"/>
      <c r="X50" s="46">
        <v>50</v>
      </c>
    </row>
    <row r="51" spans="1:24">
      <c r="A51" s="61" t="s">
        <v>93</v>
      </c>
      <c r="B51" s="176">
        <f t="shared" ca="1" si="3"/>
        <v>683.13656200000003</v>
      </c>
      <c r="C51" s="181">
        <f t="shared" ca="1" si="15"/>
        <v>509.61987525199999</v>
      </c>
      <c r="D51" s="182">
        <f t="shared" ca="1" si="15"/>
        <v>164.15771584860005</v>
      </c>
      <c r="E51" s="182">
        <f t="shared" ca="1" si="15"/>
        <v>9.3589708994000009</v>
      </c>
      <c r="F51" s="183">
        <f t="shared" ca="1" si="15"/>
        <v>0</v>
      </c>
      <c r="G51" s="184">
        <f t="shared" ca="1" si="1"/>
        <v>663.51750000000004</v>
      </c>
      <c r="H51" s="184">
        <f t="shared" ca="1" si="2"/>
        <v>641.15696000000003</v>
      </c>
      <c r="I51" s="185">
        <f t="shared" ca="1" si="5"/>
        <v>473.49</v>
      </c>
      <c r="J51" s="182">
        <f t="shared" ca="1" si="6"/>
        <v>158.63</v>
      </c>
      <c r="K51" s="182">
        <f t="shared" ca="1" si="7"/>
        <v>9.0399999999999991</v>
      </c>
      <c r="L51" s="182">
        <f t="shared" ca="1" si="8"/>
        <v>0</v>
      </c>
      <c r="M51" s="183">
        <f t="shared" ca="1" si="9"/>
        <v>641.16</v>
      </c>
      <c r="N51" s="181">
        <f t="shared" ca="1" si="10"/>
        <v>490.00078151319497</v>
      </c>
      <c r="O51" s="182">
        <f t="shared" ca="1" si="11"/>
        <v>164.16149015066443</v>
      </c>
      <c r="P51" s="182">
        <f t="shared" ca="1" si="12"/>
        <v>9.3552283361407458</v>
      </c>
      <c r="Q51" s="182">
        <f t="shared" ca="1" si="13"/>
        <v>0</v>
      </c>
      <c r="R51" s="183">
        <f t="shared" ca="1" si="14"/>
        <v>663.51750000000015</v>
      </c>
      <c r="W51" s="46"/>
      <c r="X51" s="46">
        <v>51</v>
      </c>
    </row>
    <row r="52" spans="1:24">
      <c r="A52" s="61" t="s">
        <v>94</v>
      </c>
      <c r="B52" s="176">
        <f t="shared" ca="1" si="3"/>
        <v>683.13656200000003</v>
      </c>
      <c r="C52" s="181">
        <f t="shared" ca="1" si="15"/>
        <v>509.61987525199999</v>
      </c>
      <c r="D52" s="182">
        <f t="shared" ca="1" si="15"/>
        <v>164.15771584860005</v>
      </c>
      <c r="E52" s="182">
        <f t="shared" ca="1" si="15"/>
        <v>9.3589708994000009</v>
      </c>
      <c r="F52" s="183">
        <f t="shared" ca="1" si="15"/>
        <v>0</v>
      </c>
      <c r="G52" s="184">
        <f t="shared" ca="1" si="1"/>
        <v>653.51750000000004</v>
      </c>
      <c r="H52" s="184">
        <f t="shared" ca="1" si="2"/>
        <v>631.49396000000002</v>
      </c>
      <c r="I52" s="185">
        <f t="shared" ca="1" si="5"/>
        <v>463.82</v>
      </c>
      <c r="J52" s="182">
        <f t="shared" ca="1" si="6"/>
        <v>158.63</v>
      </c>
      <c r="K52" s="182">
        <f t="shared" ca="1" si="7"/>
        <v>9.0399999999999991</v>
      </c>
      <c r="L52" s="182">
        <f t="shared" ca="1" si="8"/>
        <v>0</v>
      </c>
      <c r="M52" s="183">
        <f t="shared" ca="1" si="9"/>
        <v>631.49</v>
      </c>
      <c r="N52" s="181">
        <f t="shared" ca="1" si="10"/>
        <v>479.99887068678845</v>
      </c>
      <c r="O52" s="182">
        <f t="shared" ca="1" si="11"/>
        <v>164.16329795404522</v>
      </c>
      <c r="P52" s="182">
        <f t="shared" ca="1" si="12"/>
        <v>9.3553313591664153</v>
      </c>
      <c r="Q52" s="182">
        <f t="shared" ca="1" si="13"/>
        <v>0</v>
      </c>
      <c r="R52" s="183">
        <f t="shared" ca="1" si="14"/>
        <v>653.51750000000004</v>
      </c>
      <c r="W52" s="46"/>
      <c r="X52" s="46">
        <v>52</v>
      </c>
    </row>
    <row r="53" spans="1:24">
      <c r="A53" s="61" t="s">
        <v>95</v>
      </c>
      <c r="B53" s="176">
        <f t="shared" ca="1" si="3"/>
        <v>683.13656200000003</v>
      </c>
      <c r="C53" s="181">
        <f t="shared" ca="1" si="15"/>
        <v>509.61987525199999</v>
      </c>
      <c r="D53" s="182">
        <f t="shared" ca="1" si="15"/>
        <v>164.15771584860005</v>
      </c>
      <c r="E53" s="182">
        <f t="shared" ca="1" si="15"/>
        <v>9.3589708994000009</v>
      </c>
      <c r="F53" s="183">
        <f t="shared" ca="1" si="15"/>
        <v>0</v>
      </c>
      <c r="G53" s="184">
        <f t="shared" ca="1" si="1"/>
        <v>623.51750000000004</v>
      </c>
      <c r="H53" s="184">
        <f t="shared" ca="1" si="2"/>
        <v>602.50495999999998</v>
      </c>
      <c r="I53" s="185">
        <f t="shared" ca="1" si="5"/>
        <v>434.83</v>
      </c>
      <c r="J53" s="182">
        <f t="shared" ca="1" si="6"/>
        <v>158.63</v>
      </c>
      <c r="K53" s="182">
        <f t="shared" ca="1" si="7"/>
        <v>9.0399999999999991</v>
      </c>
      <c r="L53" s="182">
        <f t="shared" ca="1" si="8"/>
        <v>0</v>
      </c>
      <c r="M53" s="183">
        <f t="shared" ca="1" si="9"/>
        <v>602.5</v>
      </c>
      <c r="N53" s="181">
        <f t="shared" ca="1" si="10"/>
        <v>449.99853033195029</v>
      </c>
      <c r="O53" s="182">
        <f t="shared" ca="1" si="11"/>
        <v>164.16361995850625</v>
      </c>
      <c r="P53" s="182">
        <f t="shared" ca="1" si="12"/>
        <v>9.3553497095435674</v>
      </c>
      <c r="Q53" s="182">
        <f t="shared" ca="1" si="13"/>
        <v>0</v>
      </c>
      <c r="R53" s="183">
        <f t="shared" ca="1" si="14"/>
        <v>623.51750000000015</v>
      </c>
      <c r="W53" s="46"/>
      <c r="X53" s="46">
        <v>53</v>
      </c>
    </row>
    <row r="54" spans="1:24">
      <c r="A54" s="61" t="s">
        <v>96</v>
      </c>
      <c r="B54" s="176">
        <f t="shared" ca="1" si="3"/>
        <v>683.13656200000003</v>
      </c>
      <c r="C54" s="181">
        <f t="shared" ca="1" si="15"/>
        <v>509.61987525199999</v>
      </c>
      <c r="D54" s="182">
        <f t="shared" ca="1" si="15"/>
        <v>164.15771584860005</v>
      </c>
      <c r="E54" s="182">
        <f t="shared" ca="1" si="15"/>
        <v>9.3589708994000009</v>
      </c>
      <c r="F54" s="183">
        <f t="shared" ca="1" si="15"/>
        <v>0</v>
      </c>
      <c r="G54" s="184">
        <f t="shared" ca="1" si="1"/>
        <v>613.51750000000004</v>
      </c>
      <c r="H54" s="184">
        <f t="shared" ca="1" si="2"/>
        <v>592.84195999999997</v>
      </c>
      <c r="I54" s="185">
        <f t="shared" ca="1" si="5"/>
        <v>425.17</v>
      </c>
      <c r="J54" s="182">
        <f t="shared" ca="1" si="6"/>
        <v>158.63</v>
      </c>
      <c r="K54" s="182">
        <f t="shared" ca="1" si="7"/>
        <v>9.0399999999999991</v>
      </c>
      <c r="L54" s="182">
        <f t="shared" ca="1" si="8"/>
        <v>0</v>
      </c>
      <c r="M54" s="183">
        <f t="shared" ca="1" si="9"/>
        <v>592.83999999999992</v>
      </c>
      <c r="N54" s="181">
        <f t="shared" ca="1" si="10"/>
        <v>439.9993851207746</v>
      </c>
      <c r="O54" s="182">
        <f t="shared" ca="1" si="11"/>
        <v>164.16281125598812</v>
      </c>
      <c r="P54" s="182">
        <f t="shared" ca="1" si="12"/>
        <v>9.3553036232372975</v>
      </c>
      <c r="Q54" s="182">
        <f t="shared" ca="1" si="13"/>
        <v>0</v>
      </c>
      <c r="R54" s="183">
        <f t="shared" ca="1" si="14"/>
        <v>613.51750000000004</v>
      </c>
      <c r="W54" s="46"/>
      <c r="X54" s="46">
        <v>54</v>
      </c>
    </row>
    <row r="55" spans="1:24">
      <c r="A55" s="61" t="s">
        <v>97</v>
      </c>
      <c r="B55" s="176">
        <f t="shared" ca="1" si="3"/>
        <v>683.13656200000003</v>
      </c>
      <c r="C55" s="181">
        <f t="shared" ca="1" si="15"/>
        <v>509.61987525199999</v>
      </c>
      <c r="D55" s="182">
        <f t="shared" ca="1" si="15"/>
        <v>164.15771584860005</v>
      </c>
      <c r="E55" s="182">
        <f t="shared" ca="1" si="15"/>
        <v>9.3589708994000009</v>
      </c>
      <c r="F55" s="183">
        <f t="shared" ca="1" si="15"/>
        <v>0</v>
      </c>
      <c r="G55" s="184">
        <f t="shared" ca="1" si="1"/>
        <v>573.51750000000004</v>
      </c>
      <c r="H55" s="184">
        <f t="shared" ca="1" si="2"/>
        <v>554.18996000000004</v>
      </c>
      <c r="I55" s="185">
        <f t="shared" ca="1" si="5"/>
        <v>386.52</v>
      </c>
      <c r="J55" s="182">
        <f t="shared" ca="1" si="6"/>
        <v>158.63</v>
      </c>
      <c r="K55" s="182">
        <f t="shared" ca="1" si="7"/>
        <v>9.0399999999999991</v>
      </c>
      <c r="L55" s="182">
        <f t="shared" ca="1" si="8"/>
        <v>0</v>
      </c>
      <c r="M55" s="183">
        <f t="shared" ca="1" si="9"/>
        <v>554.18999999999994</v>
      </c>
      <c r="N55" s="181">
        <f t="shared" ca="1" si="10"/>
        <v>399.99997130947867</v>
      </c>
      <c r="O55" s="182">
        <f t="shared" ca="1" si="11"/>
        <v>164.16225667189951</v>
      </c>
      <c r="P55" s="182">
        <f t="shared" ca="1" si="12"/>
        <v>9.3552720186217719</v>
      </c>
      <c r="Q55" s="182">
        <f t="shared" ca="1" si="13"/>
        <v>0</v>
      </c>
      <c r="R55" s="183">
        <f t="shared" ca="1" si="14"/>
        <v>573.51750000000004</v>
      </c>
      <c r="W55" s="46"/>
      <c r="X55" s="46">
        <v>55</v>
      </c>
    </row>
    <row r="56" spans="1:24">
      <c r="A56" s="61" t="s">
        <v>98</v>
      </c>
      <c r="B56" s="176">
        <f t="shared" ca="1" si="3"/>
        <v>683.13656200000003</v>
      </c>
      <c r="C56" s="181">
        <f t="shared" ca="1" si="15"/>
        <v>509.61987525199999</v>
      </c>
      <c r="D56" s="182">
        <f t="shared" ca="1" si="15"/>
        <v>164.15771584860005</v>
      </c>
      <c r="E56" s="182">
        <f t="shared" ca="1" si="15"/>
        <v>9.3589708994000009</v>
      </c>
      <c r="F56" s="183">
        <f t="shared" ca="1" si="15"/>
        <v>0</v>
      </c>
      <c r="G56" s="184">
        <f t="shared" ca="1" si="1"/>
        <v>553.51750000000004</v>
      </c>
      <c r="H56" s="184">
        <f t="shared" ca="1" si="2"/>
        <v>534.86396000000002</v>
      </c>
      <c r="I56" s="185">
        <f t="shared" ca="1" si="5"/>
        <v>367.19</v>
      </c>
      <c r="J56" s="182">
        <f t="shared" ca="1" si="6"/>
        <v>158.63</v>
      </c>
      <c r="K56" s="182">
        <f t="shared" ca="1" si="7"/>
        <v>9.0399999999999991</v>
      </c>
      <c r="L56" s="182">
        <f t="shared" ca="1" si="8"/>
        <v>0</v>
      </c>
      <c r="M56" s="183">
        <f t="shared" ca="1" si="9"/>
        <v>534.8599999999999</v>
      </c>
      <c r="N56" s="181">
        <f t="shared" ca="1" si="10"/>
        <v>379.99867409228585</v>
      </c>
      <c r="O56" s="182">
        <f t="shared" ca="1" si="11"/>
        <v>164.16348394907078</v>
      </c>
      <c r="P56" s="182">
        <f t="shared" ca="1" si="12"/>
        <v>9.3553419586433826</v>
      </c>
      <c r="Q56" s="182">
        <f t="shared" ca="1" si="13"/>
        <v>0</v>
      </c>
      <c r="R56" s="183">
        <f t="shared" ca="1" si="14"/>
        <v>553.51750000000004</v>
      </c>
      <c r="W56" s="46"/>
      <c r="X56" s="46">
        <v>56</v>
      </c>
    </row>
    <row r="57" spans="1:24">
      <c r="A57" s="61" t="s">
        <v>99</v>
      </c>
      <c r="B57" s="176">
        <f t="shared" ca="1" si="3"/>
        <v>683.13656200000003</v>
      </c>
      <c r="C57" s="181">
        <f t="shared" ca="1" si="15"/>
        <v>509.61987525199999</v>
      </c>
      <c r="D57" s="182">
        <f t="shared" ca="1" si="15"/>
        <v>164.15771584860005</v>
      </c>
      <c r="E57" s="182">
        <f t="shared" ca="1" si="15"/>
        <v>9.3589708994000009</v>
      </c>
      <c r="F57" s="183">
        <f t="shared" ca="1" si="15"/>
        <v>0</v>
      </c>
      <c r="G57" s="184">
        <f t="shared" ca="1" si="1"/>
        <v>573.51750000000004</v>
      </c>
      <c r="H57" s="184">
        <f t="shared" ca="1" si="2"/>
        <v>554.18996000000004</v>
      </c>
      <c r="I57" s="185">
        <f t="shared" ca="1" si="5"/>
        <v>386.52</v>
      </c>
      <c r="J57" s="182">
        <f t="shared" ca="1" si="6"/>
        <v>158.63</v>
      </c>
      <c r="K57" s="182">
        <f t="shared" ca="1" si="7"/>
        <v>9.0399999999999991</v>
      </c>
      <c r="L57" s="182">
        <f t="shared" ca="1" si="8"/>
        <v>0</v>
      </c>
      <c r="M57" s="183">
        <f t="shared" ca="1" si="9"/>
        <v>554.18999999999994</v>
      </c>
      <c r="N57" s="181">
        <f t="shared" ca="1" si="10"/>
        <v>399.99997130947867</v>
      </c>
      <c r="O57" s="182">
        <f t="shared" ca="1" si="11"/>
        <v>164.16225667189951</v>
      </c>
      <c r="P57" s="182">
        <f t="shared" ca="1" si="12"/>
        <v>9.3552720186217719</v>
      </c>
      <c r="Q57" s="182">
        <f t="shared" ca="1" si="13"/>
        <v>0</v>
      </c>
      <c r="R57" s="183">
        <f t="shared" ca="1" si="14"/>
        <v>573.51750000000004</v>
      </c>
      <c r="W57" s="46"/>
      <c r="X57" s="46">
        <v>57</v>
      </c>
    </row>
    <row r="58" spans="1:24">
      <c r="A58" s="61" t="s">
        <v>100</v>
      </c>
      <c r="B58" s="176">
        <f t="shared" ca="1" si="3"/>
        <v>683.13656200000003</v>
      </c>
      <c r="C58" s="181">
        <f t="shared" ca="1" si="15"/>
        <v>509.61987525199999</v>
      </c>
      <c r="D58" s="182">
        <f t="shared" ca="1" si="15"/>
        <v>164.15771584860005</v>
      </c>
      <c r="E58" s="182">
        <f t="shared" ca="1" si="15"/>
        <v>9.3589708994000009</v>
      </c>
      <c r="F58" s="183">
        <f t="shared" ca="1" si="15"/>
        <v>0</v>
      </c>
      <c r="G58" s="184">
        <f t="shared" ca="1" si="1"/>
        <v>623.07549500000005</v>
      </c>
      <c r="H58" s="184">
        <f t="shared" ca="1" si="2"/>
        <v>602.07785100000001</v>
      </c>
      <c r="I58" s="185">
        <f t="shared" ca="1" si="5"/>
        <v>434.53</v>
      </c>
      <c r="J58" s="182">
        <f t="shared" ca="1" si="6"/>
        <v>158.52000000000001</v>
      </c>
      <c r="K58" s="182">
        <f t="shared" ca="1" si="7"/>
        <v>9.0399999999999991</v>
      </c>
      <c r="L58" s="182">
        <f t="shared" ca="1" si="8"/>
        <v>0</v>
      </c>
      <c r="M58" s="183">
        <f t="shared" ca="1" si="9"/>
        <v>602.08999999999992</v>
      </c>
      <c r="N58" s="181">
        <f t="shared" ca="1" si="10"/>
        <v>449.67528914672232</v>
      </c>
      <c r="O58" s="182">
        <f t="shared" ca="1" si="11"/>
        <v>164.04512193758413</v>
      </c>
      <c r="P58" s="182">
        <f t="shared" ca="1" si="12"/>
        <v>9.3550839156936689</v>
      </c>
      <c r="Q58" s="182">
        <f t="shared" ca="1" si="13"/>
        <v>0</v>
      </c>
      <c r="R58" s="183">
        <f t="shared" ca="1" si="14"/>
        <v>623.07549500000005</v>
      </c>
      <c r="W58" s="46"/>
      <c r="X58" s="46">
        <v>58</v>
      </c>
    </row>
    <row r="59" spans="1:24">
      <c r="A59" s="61" t="s">
        <v>101</v>
      </c>
      <c r="B59" s="176">
        <f t="shared" ca="1" si="3"/>
        <v>683.13656200000003</v>
      </c>
      <c r="C59" s="181">
        <f t="shared" ca="1" si="15"/>
        <v>509.61987525199999</v>
      </c>
      <c r="D59" s="182">
        <f t="shared" ca="1" si="15"/>
        <v>164.15771584860005</v>
      </c>
      <c r="E59" s="182">
        <f t="shared" ca="1" si="15"/>
        <v>9.3589708994000009</v>
      </c>
      <c r="F59" s="183">
        <f t="shared" ca="1" si="15"/>
        <v>0</v>
      </c>
      <c r="G59" s="184">
        <f t="shared" ca="1" si="1"/>
        <v>683.13656200000003</v>
      </c>
      <c r="H59" s="184">
        <f t="shared" ca="1" si="2"/>
        <v>660.11486000000002</v>
      </c>
      <c r="I59" s="185">
        <f t="shared" ca="1" si="5"/>
        <v>492.44</v>
      </c>
      <c r="J59" s="182">
        <f t="shared" ca="1" si="6"/>
        <v>158.63</v>
      </c>
      <c r="K59" s="182">
        <f t="shared" ca="1" si="7"/>
        <v>9.0399999999999991</v>
      </c>
      <c r="L59" s="182">
        <f t="shared" ca="1" si="8"/>
        <v>0</v>
      </c>
      <c r="M59" s="183">
        <f t="shared" ca="1" si="9"/>
        <v>660.1099999999999</v>
      </c>
      <c r="N59" s="181">
        <f t="shared" ca="1" si="10"/>
        <v>509.61774339319203</v>
      </c>
      <c r="O59" s="182">
        <f t="shared" ca="1" si="11"/>
        <v>164.16347704179606</v>
      </c>
      <c r="P59" s="182">
        <f t="shared" ca="1" si="12"/>
        <v>9.3553415650118907</v>
      </c>
      <c r="Q59" s="182">
        <f t="shared" ca="1" si="13"/>
        <v>0</v>
      </c>
      <c r="R59" s="183">
        <f t="shared" ca="1" si="14"/>
        <v>683.13656200000003</v>
      </c>
      <c r="W59" s="46"/>
      <c r="X59" s="46">
        <v>59</v>
      </c>
    </row>
    <row r="60" spans="1:24">
      <c r="A60" s="61" t="s">
        <v>102</v>
      </c>
      <c r="B60" s="176">
        <f t="shared" ca="1" si="3"/>
        <v>683.13656200000003</v>
      </c>
      <c r="C60" s="181">
        <f t="shared" ca="1" si="15"/>
        <v>509.61987525199999</v>
      </c>
      <c r="D60" s="182">
        <f t="shared" ca="1" si="15"/>
        <v>164.15771584860005</v>
      </c>
      <c r="E60" s="182">
        <f t="shared" ca="1" si="15"/>
        <v>9.3589708994000009</v>
      </c>
      <c r="F60" s="183">
        <f t="shared" ca="1" si="15"/>
        <v>0</v>
      </c>
      <c r="G60" s="184">
        <f t="shared" ca="1" si="1"/>
        <v>683.13656200000003</v>
      </c>
      <c r="H60" s="184">
        <f t="shared" ca="1" si="2"/>
        <v>660.11486000000002</v>
      </c>
      <c r="I60" s="185">
        <f t="shared" ca="1" si="5"/>
        <v>492.44</v>
      </c>
      <c r="J60" s="182">
        <f t="shared" ca="1" si="6"/>
        <v>158.63</v>
      </c>
      <c r="K60" s="182">
        <f t="shared" ca="1" si="7"/>
        <v>9.0399999999999991</v>
      </c>
      <c r="L60" s="182">
        <f t="shared" ca="1" si="8"/>
        <v>0</v>
      </c>
      <c r="M60" s="183">
        <f t="shared" ca="1" si="9"/>
        <v>660.1099999999999</v>
      </c>
      <c r="N60" s="181">
        <f t="shared" ca="1" si="10"/>
        <v>509.61774339319203</v>
      </c>
      <c r="O60" s="182">
        <f t="shared" ca="1" si="11"/>
        <v>164.16347704179606</v>
      </c>
      <c r="P60" s="182">
        <f t="shared" ca="1" si="12"/>
        <v>9.3553415650118907</v>
      </c>
      <c r="Q60" s="182">
        <f t="shared" ca="1" si="13"/>
        <v>0</v>
      </c>
      <c r="R60" s="183">
        <f t="shared" ca="1" si="14"/>
        <v>683.13656200000003</v>
      </c>
      <c r="W60" s="46"/>
      <c r="X60" s="46">
        <v>60</v>
      </c>
    </row>
    <row r="61" spans="1:24">
      <c r="A61" s="61" t="s">
        <v>103</v>
      </c>
      <c r="B61" s="176">
        <f t="shared" ca="1" si="3"/>
        <v>683.13656200000003</v>
      </c>
      <c r="C61" s="181">
        <f t="shared" ca="1" si="15"/>
        <v>509.61987525199999</v>
      </c>
      <c r="D61" s="182">
        <f t="shared" ca="1" si="15"/>
        <v>164.15771584860005</v>
      </c>
      <c r="E61" s="182">
        <f t="shared" ca="1" si="15"/>
        <v>9.3589708994000009</v>
      </c>
      <c r="F61" s="183">
        <f t="shared" ca="1" si="15"/>
        <v>0</v>
      </c>
      <c r="G61" s="184">
        <f t="shared" ca="1" si="1"/>
        <v>683.13656200000003</v>
      </c>
      <c r="H61" s="184">
        <f t="shared" ca="1" si="2"/>
        <v>660.11486000000002</v>
      </c>
      <c r="I61" s="185">
        <f t="shared" ca="1" si="5"/>
        <v>492.44</v>
      </c>
      <c r="J61" s="182">
        <f t="shared" ca="1" si="6"/>
        <v>158.63</v>
      </c>
      <c r="K61" s="182">
        <f t="shared" ca="1" si="7"/>
        <v>9.0399999999999991</v>
      </c>
      <c r="L61" s="182">
        <f t="shared" ca="1" si="8"/>
        <v>0</v>
      </c>
      <c r="M61" s="183">
        <f t="shared" ca="1" si="9"/>
        <v>660.1099999999999</v>
      </c>
      <c r="N61" s="181">
        <f t="shared" ca="1" si="10"/>
        <v>509.61774339319203</v>
      </c>
      <c r="O61" s="182">
        <f t="shared" ca="1" si="11"/>
        <v>164.16347704179606</v>
      </c>
      <c r="P61" s="182">
        <f t="shared" ca="1" si="12"/>
        <v>9.3553415650118907</v>
      </c>
      <c r="Q61" s="182">
        <f t="shared" ca="1" si="13"/>
        <v>0</v>
      </c>
      <c r="R61" s="183">
        <f t="shared" ca="1" si="14"/>
        <v>683.13656200000003</v>
      </c>
      <c r="W61" s="46"/>
      <c r="X61" s="46">
        <v>61</v>
      </c>
    </row>
    <row r="62" spans="1:24">
      <c r="A62" s="61" t="s">
        <v>104</v>
      </c>
      <c r="B62" s="176">
        <f t="shared" ca="1" si="3"/>
        <v>683.13656200000003</v>
      </c>
      <c r="C62" s="181">
        <f t="shared" ca="1" si="15"/>
        <v>509.61987525199999</v>
      </c>
      <c r="D62" s="182">
        <f t="shared" ca="1" si="15"/>
        <v>164.15771584860005</v>
      </c>
      <c r="E62" s="182">
        <f t="shared" ca="1" si="15"/>
        <v>9.3589708994000009</v>
      </c>
      <c r="F62" s="183">
        <f t="shared" ca="1" si="15"/>
        <v>0</v>
      </c>
      <c r="G62" s="184">
        <f t="shared" ca="1" si="1"/>
        <v>683.13656200000003</v>
      </c>
      <c r="H62" s="184">
        <f t="shared" ca="1" si="2"/>
        <v>660.11486000000002</v>
      </c>
      <c r="I62" s="185">
        <f t="shared" ca="1" si="5"/>
        <v>492.44</v>
      </c>
      <c r="J62" s="182">
        <f t="shared" ca="1" si="6"/>
        <v>158.63</v>
      </c>
      <c r="K62" s="182">
        <f t="shared" ca="1" si="7"/>
        <v>9.0399999999999991</v>
      </c>
      <c r="L62" s="182">
        <f t="shared" ca="1" si="8"/>
        <v>0</v>
      </c>
      <c r="M62" s="183">
        <f t="shared" ca="1" si="9"/>
        <v>660.1099999999999</v>
      </c>
      <c r="N62" s="181">
        <f t="shared" ca="1" si="10"/>
        <v>509.61774339319203</v>
      </c>
      <c r="O62" s="182">
        <f t="shared" ca="1" si="11"/>
        <v>164.16347704179606</v>
      </c>
      <c r="P62" s="182">
        <f t="shared" ca="1" si="12"/>
        <v>9.3553415650118907</v>
      </c>
      <c r="Q62" s="182">
        <f t="shared" ca="1" si="13"/>
        <v>0</v>
      </c>
      <c r="R62" s="183">
        <f t="shared" ca="1" si="14"/>
        <v>683.13656200000003</v>
      </c>
      <c r="W62" s="46"/>
      <c r="X62" s="46">
        <v>62</v>
      </c>
    </row>
    <row r="63" spans="1:24">
      <c r="A63" s="61" t="s">
        <v>105</v>
      </c>
      <c r="B63" s="176">
        <f t="shared" ca="1" si="3"/>
        <v>683.13656200000003</v>
      </c>
      <c r="C63" s="181">
        <f t="shared" ca="1" si="15"/>
        <v>509.61987525199999</v>
      </c>
      <c r="D63" s="182">
        <f t="shared" ca="1" si="15"/>
        <v>164.15771584860005</v>
      </c>
      <c r="E63" s="182">
        <f t="shared" ca="1" si="15"/>
        <v>9.3589708994000009</v>
      </c>
      <c r="F63" s="183">
        <f t="shared" ca="1" si="15"/>
        <v>0</v>
      </c>
      <c r="G63" s="184">
        <f t="shared" ca="1" si="1"/>
        <v>683.13656200000003</v>
      </c>
      <c r="H63" s="184">
        <f t="shared" ca="1" si="2"/>
        <v>660.11486000000002</v>
      </c>
      <c r="I63" s="185">
        <f t="shared" ca="1" si="5"/>
        <v>492.44</v>
      </c>
      <c r="J63" s="182">
        <f t="shared" ca="1" si="6"/>
        <v>158.63</v>
      </c>
      <c r="K63" s="182">
        <f t="shared" ca="1" si="7"/>
        <v>9.0399999999999991</v>
      </c>
      <c r="L63" s="182">
        <f t="shared" ca="1" si="8"/>
        <v>0</v>
      </c>
      <c r="M63" s="183">
        <f t="shared" ca="1" si="9"/>
        <v>660.1099999999999</v>
      </c>
      <c r="N63" s="181">
        <f t="shared" ca="1" si="10"/>
        <v>509.61774339319203</v>
      </c>
      <c r="O63" s="182">
        <f t="shared" ca="1" si="11"/>
        <v>164.16347704179606</v>
      </c>
      <c r="P63" s="182">
        <f t="shared" ca="1" si="12"/>
        <v>9.3553415650118907</v>
      </c>
      <c r="Q63" s="182">
        <f t="shared" ca="1" si="13"/>
        <v>0</v>
      </c>
      <c r="R63" s="183">
        <f t="shared" ca="1" si="14"/>
        <v>683.13656200000003</v>
      </c>
      <c r="W63" s="46"/>
      <c r="X63" s="46">
        <v>63</v>
      </c>
    </row>
    <row r="64" spans="1:24">
      <c r="A64" s="61" t="s">
        <v>106</v>
      </c>
      <c r="B64" s="176">
        <f t="shared" ca="1" si="3"/>
        <v>683.13656200000003</v>
      </c>
      <c r="C64" s="181">
        <f t="shared" ca="1" si="15"/>
        <v>509.61987525199999</v>
      </c>
      <c r="D64" s="182">
        <f t="shared" ca="1" si="15"/>
        <v>164.15771584860005</v>
      </c>
      <c r="E64" s="182">
        <f t="shared" ca="1" si="15"/>
        <v>9.3589708994000009</v>
      </c>
      <c r="F64" s="183">
        <f t="shared" ca="1" si="15"/>
        <v>0</v>
      </c>
      <c r="G64" s="184">
        <f t="shared" ca="1" si="1"/>
        <v>683.13656200000003</v>
      </c>
      <c r="H64" s="184">
        <f t="shared" ca="1" si="2"/>
        <v>660.11486000000002</v>
      </c>
      <c r="I64" s="185">
        <f t="shared" ca="1" si="5"/>
        <v>492.44</v>
      </c>
      <c r="J64" s="182">
        <f t="shared" ca="1" si="6"/>
        <v>158.63</v>
      </c>
      <c r="K64" s="182">
        <f t="shared" ca="1" si="7"/>
        <v>9.0399999999999991</v>
      </c>
      <c r="L64" s="182">
        <f t="shared" ca="1" si="8"/>
        <v>0</v>
      </c>
      <c r="M64" s="183">
        <f t="shared" ca="1" si="9"/>
        <v>660.1099999999999</v>
      </c>
      <c r="N64" s="181">
        <f t="shared" ca="1" si="10"/>
        <v>509.61774339319203</v>
      </c>
      <c r="O64" s="182">
        <f t="shared" ca="1" si="11"/>
        <v>164.16347704179606</v>
      </c>
      <c r="P64" s="182">
        <f t="shared" ca="1" si="12"/>
        <v>9.3553415650118907</v>
      </c>
      <c r="Q64" s="182">
        <f t="shared" ca="1" si="13"/>
        <v>0</v>
      </c>
      <c r="R64" s="183">
        <f t="shared" ca="1" si="14"/>
        <v>683.13656200000003</v>
      </c>
      <c r="W64" s="46"/>
      <c r="X64" s="46">
        <v>64</v>
      </c>
    </row>
    <row r="65" spans="1:24">
      <c r="A65" s="61" t="s">
        <v>107</v>
      </c>
      <c r="B65" s="176">
        <f t="shared" ca="1" si="3"/>
        <v>683.13656200000003</v>
      </c>
      <c r="C65" s="181">
        <f t="shared" ca="1" si="15"/>
        <v>509.61987525199999</v>
      </c>
      <c r="D65" s="182">
        <f t="shared" ca="1" si="15"/>
        <v>164.15771584860005</v>
      </c>
      <c r="E65" s="182">
        <f t="shared" ca="1" si="15"/>
        <v>9.3589708994000009</v>
      </c>
      <c r="F65" s="183">
        <f t="shared" ca="1" si="15"/>
        <v>0</v>
      </c>
      <c r="G65" s="184">
        <f t="shared" ca="1" si="1"/>
        <v>683.13656200000003</v>
      </c>
      <c r="H65" s="184">
        <f t="shared" ca="1" si="2"/>
        <v>660.11486000000002</v>
      </c>
      <c r="I65" s="185">
        <f t="shared" ca="1" si="5"/>
        <v>492.44</v>
      </c>
      <c r="J65" s="182">
        <f t="shared" ca="1" si="6"/>
        <v>158.63</v>
      </c>
      <c r="K65" s="182">
        <f t="shared" ca="1" si="7"/>
        <v>9.0399999999999991</v>
      </c>
      <c r="L65" s="182">
        <f t="shared" ca="1" si="8"/>
        <v>0</v>
      </c>
      <c r="M65" s="183">
        <f t="shared" ca="1" si="9"/>
        <v>660.1099999999999</v>
      </c>
      <c r="N65" s="181">
        <f t="shared" ca="1" si="10"/>
        <v>509.61774339319203</v>
      </c>
      <c r="O65" s="182">
        <f t="shared" ca="1" si="11"/>
        <v>164.16347704179606</v>
      </c>
      <c r="P65" s="182">
        <f t="shared" ca="1" si="12"/>
        <v>9.3553415650118907</v>
      </c>
      <c r="Q65" s="182">
        <f t="shared" ca="1" si="13"/>
        <v>0</v>
      </c>
      <c r="R65" s="183">
        <f t="shared" ca="1" si="14"/>
        <v>683.13656200000003</v>
      </c>
      <c r="W65" s="46"/>
      <c r="X65" s="46">
        <v>65</v>
      </c>
    </row>
    <row r="66" spans="1:24">
      <c r="A66" s="61" t="s">
        <v>108</v>
      </c>
      <c r="B66" s="176">
        <f t="shared" ca="1" si="3"/>
        <v>683.13656200000003</v>
      </c>
      <c r="C66" s="181">
        <f t="shared" ca="1" si="15"/>
        <v>509.61987525199999</v>
      </c>
      <c r="D66" s="182">
        <f t="shared" ca="1" si="15"/>
        <v>164.15771584860005</v>
      </c>
      <c r="E66" s="182">
        <f t="shared" ca="1" si="15"/>
        <v>9.3589708994000009</v>
      </c>
      <c r="F66" s="183">
        <f t="shared" ca="1" si="15"/>
        <v>0</v>
      </c>
      <c r="G66" s="184">
        <f t="shared" ca="1" si="1"/>
        <v>683.13656200000003</v>
      </c>
      <c r="H66" s="184">
        <f t="shared" ca="1" si="2"/>
        <v>660.11486000000002</v>
      </c>
      <c r="I66" s="185">
        <f t="shared" ca="1" si="5"/>
        <v>492.44</v>
      </c>
      <c r="J66" s="182">
        <f t="shared" ca="1" si="6"/>
        <v>158.63</v>
      </c>
      <c r="K66" s="182">
        <f t="shared" ca="1" si="7"/>
        <v>9.0399999999999991</v>
      </c>
      <c r="L66" s="182">
        <f t="shared" ca="1" si="8"/>
        <v>0</v>
      </c>
      <c r="M66" s="183">
        <f t="shared" ca="1" si="9"/>
        <v>660.1099999999999</v>
      </c>
      <c r="N66" s="181">
        <f t="shared" ca="1" si="10"/>
        <v>509.61774339319203</v>
      </c>
      <c r="O66" s="182">
        <f t="shared" ca="1" si="11"/>
        <v>164.16347704179606</v>
      </c>
      <c r="P66" s="182">
        <f t="shared" ca="1" si="12"/>
        <v>9.3553415650118907</v>
      </c>
      <c r="Q66" s="182">
        <f t="shared" ca="1" si="13"/>
        <v>0</v>
      </c>
      <c r="R66" s="183">
        <f t="shared" ca="1" si="14"/>
        <v>683.13656200000003</v>
      </c>
      <c r="W66" s="46"/>
      <c r="X66" s="46">
        <v>66</v>
      </c>
    </row>
    <row r="67" spans="1:24">
      <c r="A67" s="61" t="s">
        <v>109</v>
      </c>
      <c r="B67" s="176">
        <f t="shared" ca="1" si="3"/>
        <v>683.13656200000003</v>
      </c>
      <c r="C67" s="181">
        <f t="shared" ca="1" si="15"/>
        <v>509.61987525199999</v>
      </c>
      <c r="D67" s="182">
        <f t="shared" ca="1" si="15"/>
        <v>164.15771584860005</v>
      </c>
      <c r="E67" s="182">
        <f t="shared" ca="1" si="15"/>
        <v>9.3589708994000009</v>
      </c>
      <c r="F67" s="183">
        <f t="shared" ca="1" si="15"/>
        <v>0</v>
      </c>
      <c r="G67" s="184">
        <f t="shared" ref="G67:G98" ca="1" si="16">INDIRECT("ISGS_exbus!" &amp; $V$3 &amp; X67)</f>
        <v>683.13656200000003</v>
      </c>
      <c r="H67" s="184">
        <f t="shared" ref="H67:H98" ca="1" si="17">INDIRECT("ISGS_Delhi_pp!" &amp; $V$3 &amp; X67)</f>
        <v>660.11486000000002</v>
      </c>
      <c r="I67" s="185">
        <f t="shared" ca="1" si="5"/>
        <v>492.44</v>
      </c>
      <c r="J67" s="182">
        <f t="shared" ca="1" si="6"/>
        <v>158.63</v>
      </c>
      <c r="K67" s="182">
        <f t="shared" ca="1" si="7"/>
        <v>9.0399999999999991</v>
      </c>
      <c r="L67" s="182">
        <f t="shared" ca="1" si="8"/>
        <v>0</v>
      </c>
      <c r="M67" s="183">
        <f t="shared" ca="1" si="9"/>
        <v>660.1099999999999</v>
      </c>
      <c r="N67" s="181">
        <f t="shared" ca="1" si="10"/>
        <v>509.61774339319203</v>
      </c>
      <c r="O67" s="182">
        <f t="shared" ca="1" si="11"/>
        <v>164.16347704179606</v>
      </c>
      <c r="P67" s="182">
        <f t="shared" ca="1" si="12"/>
        <v>9.3553415650118907</v>
      </c>
      <c r="Q67" s="182">
        <f t="shared" ca="1" si="13"/>
        <v>0</v>
      </c>
      <c r="R67" s="183">
        <f t="shared" ca="1" si="14"/>
        <v>683.13656200000003</v>
      </c>
      <c r="W67" s="46"/>
      <c r="X67" s="46">
        <v>67</v>
      </c>
    </row>
    <row r="68" spans="1:24">
      <c r="A68" s="61" t="s">
        <v>110</v>
      </c>
      <c r="B68" s="176">
        <f t="shared" ref="B68:B98" ca="1" si="18">INDIRECT("Entt_ISGS!" &amp; $V$3 &amp; X68)</f>
        <v>683.13656200000003</v>
      </c>
      <c r="C68" s="181">
        <f t="shared" ref="C68:F98" ca="1" si="19">$B68*C$1/100</f>
        <v>509.61987525199999</v>
      </c>
      <c r="D68" s="182">
        <f t="shared" ca="1" si="19"/>
        <v>164.15771584860005</v>
      </c>
      <c r="E68" s="182">
        <f t="shared" ca="1" si="19"/>
        <v>9.3589708994000009</v>
      </c>
      <c r="F68" s="183">
        <f t="shared" ca="1" si="19"/>
        <v>0</v>
      </c>
      <c r="G68" s="184">
        <f t="shared" ca="1" si="16"/>
        <v>683.13656200000003</v>
      </c>
      <c r="H68" s="184">
        <f t="shared" ca="1" si="17"/>
        <v>660.11486000000002</v>
      </c>
      <c r="I68" s="185">
        <f t="shared" ref="I68:I98" ca="1" si="20">INDIRECT("BRPL_EOD!" &amp; $V$3 &amp; X68)</f>
        <v>492.44</v>
      </c>
      <c r="J68" s="182">
        <f t="shared" ref="J68:J98" ca="1" si="21">INDIRECT("BYPL_EOD!" &amp; $V$3 &amp; X68)</f>
        <v>158.63</v>
      </c>
      <c r="K68" s="182">
        <f t="shared" ref="K68:K98" ca="1" si="22">INDIRECT("TPDDL_EOD!" &amp; $V$3 &amp; X68)</f>
        <v>9.0399999999999991</v>
      </c>
      <c r="L68" s="182">
        <f t="shared" ref="L68:L98" ca="1" si="23">INDIRECT("NDMC_EOD!" &amp; $V$3 &amp; X68)</f>
        <v>0</v>
      </c>
      <c r="M68" s="183">
        <f t="shared" ref="M68:M98" ca="1" si="24">SUM(I68:L68)</f>
        <v>660.1099999999999</v>
      </c>
      <c r="N68" s="181">
        <f t="shared" ref="N68:N98" ca="1" si="25">INDIRECT("BRPL_ISGS_exbus!" &amp; $V$3 &amp; X68)</f>
        <v>509.61774339319203</v>
      </c>
      <c r="O68" s="182">
        <f t="shared" ref="O68:O98" ca="1" si="26">INDIRECT("BYPL_ISGS_exbus!" &amp; $V$3 &amp; X68)</f>
        <v>164.16347704179606</v>
      </c>
      <c r="P68" s="182">
        <f t="shared" ref="P68:P98" ca="1" si="27">INDIRECT("TPDDL_ISGS_exbus!" &amp; $V$3 &amp; X68)</f>
        <v>9.3553415650118907</v>
      </c>
      <c r="Q68" s="182">
        <f t="shared" ref="Q68:Q98" ca="1" si="28">INDIRECT("NDMC_ISGS_exbus!" &amp; $V$3 &amp; X68)</f>
        <v>0</v>
      </c>
      <c r="R68" s="183">
        <f t="shared" ref="R68:R98" ca="1" si="29">SUM(N68:Q68)</f>
        <v>683.13656200000003</v>
      </c>
      <c r="W68" s="46"/>
      <c r="X68" s="46">
        <v>68</v>
      </c>
    </row>
    <row r="69" spans="1:24">
      <c r="A69" s="61" t="s">
        <v>111</v>
      </c>
      <c r="B69" s="176">
        <f t="shared" ca="1" si="18"/>
        <v>683.13656200000003</v>
      </c>
      <c r="C69" s="181">
        <f t="shared" ca="1" si="19"/>
        <v>509.61987525199999</v>
      </c>
      <c r="D69" s="182">
        <f t="shared" ca="1" si="19"/>
        <v>164.15771584860005</v>
      </c>
      <c r="E69" s="182">
        <f t="shared" ca="1" si="19"/>
        <v>9.3589708994000009</v>
      </c>
      <c r="F69" s="183">
        <f t="shared" ca="1" si="19"/>
        <v>0</v>
      </c>
      <c r="G69" s="184">
        <f t="shared" ca="1" si="16"/>
        <v>683.13656200000003</v>
      </c>
      <c r="H69" s="184">
        <f t="shared" ca="1" si="17"/>
        <v>660.11486000000002</v>
      </c>
      <c r="I69" s="185">
        <f t="shared" ca="1" si="20"/>
        <v>492.44</v>
      </c>
      <c r="J69" s="182">
        <f t="shared" ca="1" si="21"/>
        <v>158.63</v>
      </c>
      <c r="K69" s="182">
        <f t="shared" ca="1" si="22"/>
        <v>9.0399999999999991</v>
      </c>
      <c r="L69" s="182">
        <f t="shared" ca="1" si="23"/>
        <v>0</v>
      </c>
      <c r="M69" s="183">
        <f t="shared" ca="1" si="24"/>
        <v>660.1099999999999</v>
      </c>
      <c r="N69" s="181">
        <f t="shared" ca="1" si="25"/>
        <v>509.61774339319203</v>
      </c>
      <c r="O69" s="182">
        <f t="shared" ca="1" si="26"/>
        <v>164.16347704179606</v>
      </c>
      <c r="P69" s="182">
        <f t="shared" ca="1" si="27"/>
        <v>9.3553415650118907</v>
      </c>
      <c r="Q69" s="182">
        <f t="shared" ca="1" si="28"/>
        <v>0</v>
      </c>
      <c r="R69" s="183">
        <f t="shared" ca="1" si="29"/>
        <v>683.13656200000003</v>
      </c>
      <c r="W69" s="46"/>
      <c r="X69" s="46">
        <v>69</v>
      </c>
    </row>
    <row r="70" spans="1:24">
      <c r="A70" s="61" t="s">
        <v>112</v>
      </c>
      <c r="B70" s="176">
        <f t="shared" ca="1" si="18"/>
        <v>683.13656200000003</v>
      </c>
      <c r="C70" s="181">
        <f t="shared" ca="1" si="19"/>
        <v>509.61987525199999</v>
      </c>
      <c r="D70" s="182">
        <f t="shared" ca="1" si="19"/>
        <v>164.15771584860005</v>
      </c>
      <c r="E70" s="182">
        <f t="shared" ca="1" si="19"/>
        <v>9.3589708994000009</v>
      </c>
      <c r="F70" s="183">
        <f t="shared" ca="1" si="19"/>
        <v>0</v>
      </c>
      <c r="G70" s="184">
        <f t="shared" ca="1" si="16"/>
        <v>683.13656200000003</v>
      </c>
      <c r="H70" s="184">
        <f t="shared" ca="1" si="17"/>
        <v>660.11486000000002</v>
      </c>
      <c r="I70" s="185">
        <f t="shared" ca="1" si="20"/>
        <v>492.44</v>
      </c>
      <c r="J70" s="182">
        <f t="shared" ca="1" si="21"/>
        <v>158.63</v>
      </c>
      <c r="K70" s="182">
        <f t="shared" ca="1" si="22"/>
        <v>9.0399999999999991</v>
      </c>
      <c r="L70" s="182">
        <f t="shared" ca="1" si="23"/>
        <v>0</v>
      </c>
      <c r="M70" s="183">
        <f t="shared" ca="1" si="24"/>
        <v>660.1099999999999</v>
      </c>
      <c r="N70" s="181">
        <f t="shared" ca="1" si="25"/>
        <v>509.61774339319203</v>
      </c>
      <c r="O70" s="182">
        <f t="shared" ca="1" si="26"/>
        <v>164.16347704179606</v>
      </c>
      <c r="P70" s="182">
        <f t="shared" ca="1" si="27"/>
        <v>9.3553415650118907</v>
      </c>
      <c r="Q70" s="182">
        <f t="shared" ca="1" si="28"/>
        <v>0</v>
      </c>
      <c r="R70" s="183">
        <f t="shared" ca="1" si="29"/>
        <v>683.13656200000003</v>
      </c>
      <c r="W70" s="46"/>
      <c r="X70" s="46">
        <v>70</v>
      </c>
    </row>
    <row r="71" spans="1:24">
      <c r="A71" s="61" t="s">
        <v>113</v>
      </c>
      <c r="B71" s="176">
        <f t="shared" ca="1" si="18"/>
        <v>683.13656200000003</v>
      </c>
      <c r="C71" s="181">
        <f t="shared" ca="1" si="19"/>
        <v>509.61987525199999</v>
      </c>
      <c r="D71" s="182">
        <f t="shared" ca="1" si="19"/>
        <v>164.15771584860005</v>
      </c>
      <c r="E71" s="182">
        <f t="shared" ca="1" si="19"/>
        <v>9.3589708994000009</v>
      </c>
      <c r="F71" s="183">
        <f t="shared" ca="1" si="19"/>
        <v>0</v>
      </c>
      <c r="G71" s="184">
        <f t="shared" ca="1" si="16"/>
        <v>683.13656200000003</v>
      </c>
      <c r="H71" s="184">
        <f t="shared" ca="1" si="17"/>
        <v>660.11486000000002</v>
      </c>
      <c r="I71" s="185">
        <f t="shared" ca="1" si="20"/>
        <v>492.44</v>
      </c>
      <c r="J71" s="182">
        <f t="shared" ca="1" si="21"/>
        <v>158.63</v>
      </c>
      <c r="K71" s="182">
        <f t="shared" ca="1" si="22"/>
        <v>9.0399999999999991</v>
      </c>
      <c r="L71" s="182">
        <f t="shared" ca="1" si="23"/>
        <v>0</v>
      </c>
      <c r="M71" s="183">
        <f t="shared" ca="1" si="24"/>
        <v>660.1099999999999</v>
      </c>
      <c r="N71" s="181">
        <f t="shared" ca="1" si="25"/>
        <v>509.61774339319203</v>
      </c>
      <c r="O71" s="182">
        <f t="shared" ca="1" si="26"/>
        <v>164.16347704179606</v>
      </c>
      <c r="P71" s="182">
        <f t="shared" ca="1" si="27"/>
        <v>9.3553415650118907</v>
      </c>
      <c r="Q71" s="182">
        <f t="shared" ca="1" si="28"/>
        <v>0</v>
      </c>
      <c r="R71" s="183">
        <f t="shared" ca="1" si="29"/>
        <v>683.13656200000003</v>
      </c>
      <c r="W71" s="46"/>
      <c r="X71" s="46">
        <v>71</v>
      </c>
    </row>
    <row r="72" spans="1:24">
      <c r="A72" s="61" t="s">
        <v>114</v>
      </c>
      <c r="B72" s="176">
        <f t="shared" ca="1" si="18"/>
        <v>683.13656200000003</v>
      </c>
      <c r="C72" s="181">
        <f t="shared" ca="1" si="19"/>
        <v>509.61987525199999</v>
      </c>
      <c r="D72" s="182">
        <f t="shared" ca="1" si="19"/>
        <v>164.15771584860005</v>
      </c>
      <c r="E72" s="182">
        <f t="shared" ca="1" si="19"/>
        <v>9.3589708994000009</v>
      </c>
      <c r="F72" s="183">
        <f t="shared" ca="1" si="19"/>
        <v>0</v>
      </c>
      <c r="G72" s="184">
        <f t="shared" ca="1" si="16"/>
        <v>683.13656200000003</v>
      </c>
      <c r="H72" s="184">
        <f t="shared" ca="1" si="17"/>
        <v>660.11486000000002</v>
      </c>
      <c r="I72" s="185">
        <f t="shared" ca="1" si="20"/>
        <v>492.44</v>
      </c>
      <c r="J72" s="182">
        <f t="shared" ca="1" si="21"/>
        <v>158.63</v>
      </c>
      <c r="K72" s="182">
        <f t="shared" ca="1" si="22"/>
        <v>9.0399999999999991</v>
      </c>
      <c r="L72" s="182">
        <f t="shared" ca="1" si="23"/>
        <v>0</v>
      </c>
      <c r="M72" s="183">
        <f t="shared" ca="1" si="24"/>
        <v>660.1099999999999</v>
      </c>
      <c r="N72" s="181">
        <f t="shared" ca="1" si="25"/>
        <v>509.61774339319203</v>
      </c>
      <c r="O72" s="182">
        <f t="shared" ca="1" si="26"/>
        <v>164.16347704179606</v>
      </c>
      <c r="P72" s="182">
        <f t="shared" ca="1" si="27"/>
        <v>9.3553415650118907</v>
      </c>
      <c r="Q72" s="182">
        <f t="shared" ca="1" si="28"/>
        <v>0</v>
      </c>
      <c r="R72" s="183">
        <f t="shared" ca="1" si="29"/>
        <v>683.13656200000003</v>
      </c>
      <c r="W72" s="46"/>
      <c r="X72" s="46">
        <v>72</v>
      </c>
    </row>
    <row r="73" spans="1:24">
      <c r="A73" s="61" t="s">
        <v>115</v>
      </c>
      <c r="B73" s="176">
        <f t="shared" ca="1" si="18"/>
        <v>683.13656200000003</v>
      </c>
      <c r="C73" s="181">
        <f t="shared" ca="1" si="19"/>
        <v>509.61987525199999</v>
      </c>
      <c r="D73" s="182">
        <f t="shared" ca="1" si="19"/>
        <v>164.15771584860005</v>
      </c>
      <c r="E73" s="182">
        <f t="shared" ca="1" si="19"/>
        <v>9.3589708994000009</v>
      </c>
      <c r="F73" s="183">
        <f t="shared" ca="1" si="19"/>
        <v>0</v>
      </c>
      <c r="G73" s="184">
        <f t="shared" ca="1" si="16"/>
        <v>683.13656200000003</v>
      </c>
      <c r="H73" s="184">
        <f t="shared" ca="1" si="17"/>
        <v>660.11486000000002</v>
      </c>
      <c r="I73" s="185">
        <f t="shared" ca="1" si="20"/>
        <v>492.44</v>
      </c>
      <c r="J73" s="182">
        <f t="shared" ca="1" si="21"/>
        <v>158.63</v>
      </c>
      <c r="K73" s="182">
        <f t="shared" ca="1" si="22"/>
        <v>9.0399999999999991</v>
      </c>
      <c r="L73" s="182">
        <f t="shared" ca="1" si="23"/>
        <v>0</v>
      </c>
      <c r="M73" s="183">
        <f t="shared" ca="1" si="24"/>
        <v>660.1099999999999</v>
      </c>
      <c r="N73" s="181">
        <f t="shared" ca="1" si="25"/>
        <v>509.61774339319203</v>
      </c>
      <c r="O73" s="182">
        <f t="shared" ca="1" si="26"/>
        <v>164.16347704179606</v>
      </c>
      <c r="P73" s="182">
        <f t="shared" ca="1" si="27"/>
        <v>9.3553415650118907</v>
      </c>
      <c r="Q73" s="182">
        <f t="shared" ca="1" si="28"/>
        <v>0</v>
      </c>
      <c r="R73" s="183">
        <f t="shared" ca="1" si="29"/>
        <v>683.13656200000003</v>
      </c>
      <c r="W73" s="46"/>
      <c r="X73" s="46">
        <v>73</v>
      </c>
    </row>
    <row r="74" spans="1:24">
      <c r="A74" s="61" t="s">
        <v>116</v>
      </c>
      <c r="B74" s="176">
        <f t="shared" ca="1" si="18"/>
        <v>683.13656200000003</v>
      </c>
      <c r="C74" s="181">
        <f t="shared" ca="1" si="19"/>
        <v>509.61987525199999</v>
      </c>
      <c r="D74" s="182">
        <f t="shared" ca="1" si="19"/>
        <v>164.15771584860005</v>
      </c>
      <c r="E74" s="182">
        <f t="shared" ca="1" si="19"/>
        <v>9.3589708994000009</v>
      </c>
      <c r="F74" s="183">
        <f t="shared" ca="1" si="19"/>
        <v>0</v>
      </c>
      <c r="G74" s="184">
        <f t="shared" ca="1" si="16"/>
        <v>683.13656200000003</v>
      </c>
      <c r="H74" s="184">
        <f t="shared" ca="1" si="17"/>
        <v>660.11486000000002</v>
      </c>
      <c r="I74" s="185">
        <f t="shared" ca="1" si="20"/>
        <v>492.44</v>
      </c>
      <c r="J74" s="182">
        <f t="shared" ca="1" si="21"/>
        <v>158.63</v>
      </c>
      <c r="K74" s="182">
        <f t="shared" ca="1" si="22"/>
        <v>9.0399999999999991</v>
      </c>
      <c r="L74" s="182">
        <f t="shared" ca="1" si="23"/>
        <v>0</v>
      </c>
      <c r="M74" s="183">
        <f t="shared" ca="1" si="24"/>
        <v>660.1099999999999</v>
      </c>
      <c r="N74" s="181">
        <f t="shared" ca="1" si="25"/>
        <v>509.61774339319203</v>
      </c>
      <c r="O74" s="182">
        <f t="shared" ca="1" si="26"/>
        <v>164.16347704179606</v>
      </c>
      <c r="P74" s="182">
        <f t="shared" ca="1" si="27"/>
        <v>9.3553415650118907</v>
      </c>
      <c r="Q74" s="182">
        <f t="shared" ca="1" si="28"/>
        <v>0</v>
      </c>
      <c r="R74" s="183">
        <f t="shared" ca="1" si="29"/>
        <v>683.13656200000003</v>
      </c>
      <c r="W74" s="46"/>
      <c r="X74" s="46">
        <v>74</v>
      </c>
    </row>
    <row r="75" spans="1:24">
      <c r="A75" s="61" t="s">
        <v>117</v>
      </c>
      <c r="B75" s="176">
        <f t="shared" ca="1" si="18"/>
        <v>683.13656200000003</v>
      </c>
      <c r="C75" s="181">
        <f t="shared" ca="1" si="19"/>
        <v>509.61987525199999</v>
      </c>
      <c r="D75" s="182">
        <f t="shared" ca="1" si="19"/>
        <v>164.15771584860005</v>
      </c>
      <c r="E75" s="182">
        <f t="shared" ca="1" si="19"/>
        <v>9.3589708994000009</v>
      </c>
      <c r="F75" s="183">
        <f t="shared" ca="1" si="19"/>
        <v>0</v>
      </c>
      <c r="G75" s="184">
        <f t="shared" ca="1" si="16"/>
        <v>683.13656200000003</v>
      </c>
      <c r="H75" s="184">
        <f t="shared" ca="1" si="17"/>
        <v>660.11486000000002</v>
      </c>
      <c r="I75" s="185">
        <f t="shared" ca="1" si="20"/>
        <v>492.44</v>
      </c>
      <c r="J75" s="182">
        <f t="shared" ca="1" si="21"/>
        <v>158.63</v>
      </c>
      <c r="K75" s="182">
        <f t="shared" ca="1" si="22"/>
        <v>9.0399999999999991</v>
      </c>
      <c r="L75" s="182">
        <f t="shared" ca="1" si="23"/>
        <v>0</v>
      </c>
      <c r="M75" s="183">
        <f t="shared" ca="1" si="24"/>
        <v>660.1099999999999</v>
      </c>
      <c r="N75" s="181">
        <f t="shared" ca="1" si="25"/>
        <v>509.61774339319203</v>
      </c>
      <c r="O75" s="182">
        <f t="shared" ca="1" si="26"/>
        <v>164.16347704179606</v>
      </c>
      <c r="P75" s="182">
        <f t="shared" ca="1" si="27"/>
        <v>9.3553415650118907</v>
      </c>
      <c r="Q75" s="182">
        <f t="shared" ca="1" si="28"/>
        <v>0</v>
      </c>
      <c r="R75" s="183">
        <f t="shared" ca="1" si="29"/>
        <v>683.13656200000003</v>
      </c>
      <c r="W75" s="46"/>
      <c r="X75" s="46">
        <v>75</v>
      </c>
    </row>
    <row r="76" spans="1:24">
      <c r="A76" s="61" t="s">
        <v>118</v>
      </c>
      <c r="B76" s="176">
        <f t="shared" ca="1" si="18"/>
        <v>683.13656200000003</v>
      </c>
      <c r="C76" s="181">
        <f t="shared" ca="1" si="19"/>
        <v>509.61987525199999</v>
      </c>
      <c r="D76" s="182">
        <f t="shared" ca="1" si="19"/>
        <v>164.15771584860005</v>
      </c>
      <c r="E76" s="182">
        <f t="shared" ca="1" si="19"/>
        <v>9.3589708994000009</v>
      </c>
      <c r="F76" s="183">
        <f t="shared" ca="1" si="19"/>
        <v>0</v>
      </c>
      <c r="G76" s="184">
        <f t="shared" ca="1" si="16"/>
        <v>683.13656200000003</v>
      </c>
      <c r="H76" s="184">
        <f t="shared" ca="1" si="17"/>
        <v>660.11486000000002</v>
      </c>
      <c r="I76" s="185">
        <f t="shared" ca="1" si="20"/>
        <v>492.44</v>
      </c>
      <c r="J76" s="182">
        <f t="shared" ca="1" si="21"/>
        <v>158.63</v>
      </c>
      <c r="K76" s="182">
        <f t="shared" ca="1" si="22"/>
        <v>9.0399999999999991</v>
      </c>
      <c r="L76" s="182">
        <f t="shared" ca="1" si="23"/>
        <v>0</v>
      </c>
      <c r="M76" s="183">
        <f t="shared" ca="1" si="24"/>
        <v>660.1099999999999</v>
      </c>
      <c r="N76" s="181">
        <f t="shared" ca="1" si="25"/>
        <v>509.61774339319203</v>
      </c>
      <c r="O76" s="182">
        <f t="shared" ca="1" si="26"/>
        <v>164.16347704179606</v>
      </c>
      <c r="P76" s="182">
        <f t="shared" ca="1" si="27"/>
        <v>9.3553415650118907</v>
      </c>
      <c r="Q76" s="182">
        <f t="shared" ca="1" si="28"/>
        <v>0</v>
      </c>
      <c r="R76" s="183">
        <f t="shared" ca="1" si="29"/>
        <v>683.13656200000003</v>
      </c>
      <c r="W76" s="46"/>
      <c r="X76" s="46">
        <v>76</v>
      </c>
    </row>
    <row r="77" spans="1:24">
      <c r="A77" s="61" t="s">
        <v>119</v>
      </c>
      <c r="B77" s="176">
        <f t="shared" ca="1" si="18"/>
        <v>683.13656200000003</v>
      </c>
      <c r="C77" s="181">
        <f t="shared" ca="1" si="19"/>
        <v>509.61987525199999</v>
      </c>
      <c r="D77" s="182">
        <f t="shared" ca="1" si="19"/>
        <v>164.15771584860005</v>
      </c>
      <c r="E77" s="182">
        <f t="shared" ca="1" si="19"/>
        <v>9.3589708994000009</v>
      </c>
      <c r="F77" s="183">
        <f t="shared" ca="1" si="19"/>
        <v>0</v>
      </c>
      <c r="G77" s="184">
        <f t="shared" ca="1" si="16"/>
        <v>683.13656200000003</v>
      </c>
      <c r="H77" s="184">
        <f t="shared" ca="1" si="17"/>
        <v>660.11486000000002</v>
      </c>
      <c r="I77" s="185">
        <f t="shared" ca="1" si="20"/>
        <v>492.44</v>
      </c>
      <c r="J77" s="182">
        <f t="shared" ca="1" si="21"/>
        <v>158.63</v>
      </c>
      <c r="K77" s="182">
        <f t="shared" ca="1" si="22"/>
        <v>9.0399999999999991</v>
      </c>
      <c r="L77" s="182">
        <f t="shared" ca="1" si="23"/>
        <v>0</v>
      </c>
      <c r="M77" s="183">
        <f t="shared" ca="1" si="24"/>
        <v>660.1099999999999</v>
      </c>
      <c r="N77" s="181">
        <f t="shared" ca="1" si="25"/>
        <v>509.61774339319203</v>
      </c>
      <c r="O77" s="182">
        <f t="shared" ca="1" si="26"/>
        <v>164.16347704179606</v>
      </c>
      <c r="P77" s="182">
        <f t="shared" ca="1" si="27"/>
        <v>9.3553415650118907</v>
      </c>
      <c r="Q77" s="182">
        <f t="shared" ca="1" si="28"/>
        <v>0</v>
      </c>
      <c r="R77" s="183">
        <f t="shared" ca="1" si="29"/>
        <v>683.13656200000003</v>
      </c>
      <c r="W77" s="46"/>
      <c r="X77" s="46">
        <v>77</v>
      </c>
    </row>
    <row r="78" spans="1:24">
      <c r="A78" s="61" t="s">
        <v>120</v>
      </c>
      <c r="B78" s="176">
        <f t="shared" ca="1" si="18"/>
        <v>683.13656200000003</v>
      </c>
      <c r="C78" s="181">
        <f t="shared" ca="1" si="19"/>
        <v>509.61987525199999</v>
      </c>
      <c r="D78" s="182">
        <f t="shared" ca="1" si="19"/>
        <v>164.15771584860005</v>
      </c>
      <c r="E78" s="182">
        <f t="shared" ca="1" si="19"/>
        <v>9.3589708994000009</v>
      </c>
      <c r="F78" s="183">
        <f t="shared" ca="1" si="19"/>
        <v>0</v>
      </c>
      <c r="G78" s="184">
        <f t="shared" ca="1" si="16"/>
        <v>683.13656200000003</v>
      </c>
      <c r="H78" s="184">
        <f t="shared" ca="1" si="17"/>
        <v>660.11486000000002</v>
      </c>
      <c r="I78" s="185">
        <f t="shared" ca="1" si="20"/>
        <v>492.44</v>
      </c>
      <c r="J78" s="182">
        <f t="shared" ca="1" si="21"/>
        <v>158.63</v>
      </c>
      <c r="K78" s="182">
        <f t="shared" ca="1" si="22"/>
        <v>9.0399999999999991</v>
      </c>
      <c r="L78" s="182">
        <f t="shared" ca="1" si="23"/>
        <v>0</v>
      </c>
      <c r="M78" s="183">
        <f t="shared" ca="1" si="24"/>
        <v>660.1099999999999</v>
      </c>
      <c r="N78" s="181">
        <f t="shared" ca="1" si="25"/>
        <v>509.61774339319203</v>
      </c>
      <c r="O78" s="182">
        <f t="shared" ca="1" si="26"/>
        <v>164.16347704179606</v>
      </c>
      <c r="P78" s="182">
        <f t="shared" ca="1" si="27"/>
        <v>9.3553415650118907</v>
      </c>
      <c r="Q78" s="182">
        <f t="shared" ca="1" si="28"/>
        <v>0</v>
      </c>
      <c r="R78" s="183">
        <f t="shared" ca="1" si="29"/>
        <v>683.13656200000003</v>
      </c>
      <c r="W78" s="46"/>
      <c r="X78" s="46">
        <v>78</v>
      </c>
    </row>
    <row r="79" spans="1:24">
      <c r="A79" s="61" t="s">
        <v>121</v>
      </c>
      <c r="B79" s="176">
        <f t="shared" ca="1" si="18"/>
        <v>683.13656200000003</v>
      </c>
      <c r="C79" s="181">
        <f t="shared" ca="1" si="19"/>
        <v>509.61987525199999</v>
      </c>
      <c r="D79" s="182">
        <f t="shared" ca="1" si="19"/>
        <v>164.15771584860005</v>
      </c>
      <c r="E79" s="182">
        <f t="shared" ca="1" si="19"/>
        <v>9.3589708994000009</v>
      </c>
      <c r="F79" s="183">
        <f t="shared" ca="1" si="19"/>
        <v>0</v>
      </c>
      <c r="G79" s="184">
        <f t="shared" ca="1" si="16"/>
        <v>683.13656200000003</v>
      </c>
      <c r="H79" s="184">
        <f t="shared" ca="1" si="17"/>
        <v>660.11486000000002</v>
      </c>
      <c r="I79" s="185">
        <f t="shared" ca="1" si="20"/>
        <v>492.44</v>
      </c>
      <c r="J79" s="182">
        <f t="shared" ca="1" si="21"/>
        <v>158.63</v>
      </c>
      <c r="K79" s="182">
        <f t="shared" ca="1" si="22"/>
        <v>9.0399999999999991</v>
      </c>
      <c r="L79" s="182">
        <f t="shared" ca="1" si="23"/>
        <v>0</v>
      </c>
      <c r="M79" s="183">
        <f t="shared" ca="1" si="24"/>
        <v>660.1099999999999</v>
      </c>
      <c r="N79" s="181">
        <f t="shared" ca="1" si="25"/>
        <v>509.61774339319203</v>
      </c>
      <c r="O79" s="182">
        <f t="shared" ca="1" si="26"/>
        <v>164.16347704179606</v>
      </c>
      <c r="P79" s="182">
        <f t="shared" ca="1" si="27"/>
        <v>9.3553415650118907</v>
      </c>
      <c r="Q79" s="182">
        <f t="shared" ca="1" si="28"/>
        <v>0</v>
      </c>
      <c r="R79" s="183">
        <f t="shared" ca="1" si="29"/>
        <v>683.13656200000003</v>
      </c>
      <c r="W79" s="46"/>
      <c r="X79" s="46">
        <v>79</v>
      </c>
    </row>
    <row r="80" spans="1:24">
      <c r="A80" s="61" t="s">
        <v>122</v>
      </c>
      <c r="B80" s="176">
        <f t="shared" ca="1" si="18"/>
        <v>683.13656200000003</v>
      </c>
      <c r="C80" s="181">
        <f t="shared" ca="1" si="19"/>
        <v>509.61987525199999</v>
      </c>
      <c r="D80" s="182">
        <f t="shared" ca="1" si="19"/>
        <v>164.15771584860005</v>
      </c>
      <c r="E80" s="182">
        <f t="shared" ca="1" si="19"/>
        <v>9.3589708994000009</v>
      </c>
      <c r="F80" s="183">
        <f t="shared" ca="1" si="19"/>
        <v>0</v>
      </c>
      <c r="G80" s="184">
        <f t="shared" ca="1" si="16"/>
        <v>683.13656200000003</v>
      </c>
      <c r="H80" s="184">
        <f t="shared" ca="1" si="17"/>
        <v>660.11486000000002</v>
      </c>
      <c r="I80" s="185">
        <f t="shared" ca="1" si="20"/>
        <v>492.44</v>
      </c>
      <c r="J80" s="182">
        <f t="shared" ca="1" si="21"/>
        <v>158.63</v>
      </c>
      <c r="K80" s="182">
        <f t="shared" ca="1" si="22"/>
        <v>9.0399999999999991</v>
      </c>
      <c r="L80" s="182">
        <f t="shared" ca="1" si="23"/>
        <v>0</v>
      </c>
      <c r="M80" s="183">
        <f t="shared" ca="1" si="24"/>
        <v>660.1099999999999</v>
      </c>
      <c r="N80" s="181">
        <f t="shared" ca="1" si="25"/>
        <v>509.61774339319203</v>
      </c>
      <c r="O80" s="182">
        <f t="shared" ca="1" si="26"/>
        <v>164.16347704179606</v>
      </c>
      <c r="P80" s="182">
        <f t="shared" ca="1" si="27"/>
        <v>9.3553415650118907</v>
      </c>
      <c r="Q80" s="182">
        <f t="shared" ca="1" si="28"/>
        <v>0</v>
      </c>
      <c r="R80" s="183">
        <f t="shared" ca="1" si="29"/>
        <v>683.13656200000003</v>
      </c>
      <c r="W80" s="46"/>
      <c r="X80" s="46">
        <v>80</v>
      </c>
    </row>
    <row r="81" spans="1:24">
      <c r="A81" s="61" t="s">
        <v>123</v>
      </c>
      <c r="B81" s="176">
        <f t="shared" ca="1" si="18"/>
        <v>683.13656200000003</v>
      </c>
      <c r="C81" s="181">
        <f t="shared" ca="1" si="19"/>
        <v>509.61987525199999</v>
      </c>
      <c r="D81" s="182">
        <f t="shared" ca="1" si="19"/>
        <v>164.15771584860005</v>
      </c>
      <c r="E81" s="182">
        <f t="shared" ca="1" si="19"/>
        <v>9.3589708994000009</v>
      </c>
      <c r="F81" s="183">
        <f t="shared" ca="1" si="19"/>
        <v>0</v>
      </c>
      <c r="G81" s="184">
        <f t="shared" ca="1" si="16"/>
        <v>683.13656200000003</v>
      </c>
      <c r="H81" s="184">
        <f t="shared" ca="1" si="17"/>
        <v>660.11486000000002</v>
      </c>
      <c r="I81" s="185">
        <f t="shared" ca="1" si="20"/>
        <v>492.44</v>
      </c>
      <c r="J81" s="182">
        <f t="shared" ca="1" si="21"/>
        <v>158.63</v>
      </c>
      <c r="K81" s="182">
        <f t="shared" ca="1" si="22"/>
        <v>9.0399999999999991</v>
      </c>
      <c r="L81" s="182">
        <f t="shared" ca="1" si="23"/>
        <v>0</v>
      </c>
      <c r="M81" s="183">
        <f t="shared" ca="1" si="24"/>
        <v>660.1099999999999</v>
      </c>
      <c r="N81" s="181">
        <f t="shared" ca="1" si="25"/>
        <v>509.61774339319203</v>
      </c>
      <c r="O81" s="182">
        <f t="shared" ca="1" si="26"/>
        <v>164.16347704179606</v>
      </c>
      <c r="P81" s="182">
        <f t="shared" ca="1" si="27"/>
        <v>9.3553415650118907</v>
      </c>
      <c r="Q81" s="182">
        <f t="shared" ca="1" si="28"/>
        <v>0</v>
      </c>
      <c r="R81" s="183">
        <f t="shared" ca="1" si="29"/>
        <v>683.13656200000003</v>
      </c>
      <c r="W81" s="46"/>
      <c r="X81" s="46">
        <v>81</v>
      </c>
    </row>
    <row r="82" spans="1:24">
      <c r="A82" s="61" t="s">
        <v>124</v>
      </c>
      <c r="B82" s="176">
        <f t="shared" ca="1" si="18"/>
        <v>683.13656200000003</v>
      </c>
      <c r="C82" s="181">
        <f t="shared" ca="1" si="19"/>
        <v>509.61987525199999</v>
      </c>
      <c r="D82" s="182">
        <f t="shared" ca="1" si="19"/>
        <v>164.15771584860005</v>
      </c>
      <c r="E82" s="182">
        <f t="shared" ca="1" si="19"/>
        <v>9.3589708994000009</v>
      </c>
      <c r="F82" s="183">
        <f t="shared" ca="1" si="19"/>
        <v>0</v>
      </c>
      <c r="G82" s="184">
        <f t="shared" ca="1" si="16"/>
        <v>683.13656200000003</v>
      </c>
      <c r="H82" s="184">
        <f t="shared" ca="1" si="17"/>
        <v>660.11486000000002</v>
      </c>
      <c r="I82" s="185">
        <f t="shared" ca="1" si="20"/>
        <v>492.44</v>
      </c>
      <c r="J82" s="182">
        <f t="shared" ca="1" si="21"/>
        <v>158.63</v>
      </c>
      <c r="K82" s="182">
        <f t="shared" ca="1" si="22"/>
        <v>9.0399999999999991</v>
      </c>
      <c r="L82" s="182">
        <f t="shared" ca="1" si="23"/>
        <v>0</v>
      </c>
      <c r="M82" s="183">
        <f t="shared" ca="1" si="24"/>
        <v>660.1099999999999</v>
      </c>
      <c r="N82" s="181">
        <f t="shared" ca="1" si="25"/>
        <v>509.61774339319203</v>
      </c>
      <c r="O82" s="182">
        <f t="shared" ca="1" si="26"/>
        <v>164.16347704179606</v>
      </c>
      <c r="P82" s="182">
        <f t="shared" ca="1" si="27"/>
        <v>9.3553415650118907</v>
      </c>
      <c r="Q82" s="182">
        <f t="shared" ca="1" si="28"/>
        <v>0</v>
      </c>
      <c r="R82" s="183">
        <f t="shared" ca="1" si="29"/>
        <v>683.13656200000003</v>
      </c>
      <c r="W82" s="46"/>
      <c r="X82" s="46">
        <v>82</v>
      </c>
    </row>
    <row r="83" spans="1:24">
      <c r="A83" s="61" t="s">
        <v>125</v>
      </c>
      <c r="B83" s="176">
        <f t="shared" ca="1" si="18"/>
        <v>683.13656200000003</v>
      </c>
      <c r="C83" s="181">
        <f t="shared" ca="1" si="19"/>
        <v>509.61987525199999</v>
      </c>
      <c r="D83" s="182">
        <f t="shared" ca="1" si="19"/>
        <v>164.15771584860005</v>
      </c>
      <c r="E83" s="182">
        <f t="shared" ca="1" si="19"/>
        <v>9.3589708994000009</v>
      </c>
      <c r="F83" s="183">
        <f t="shared" ca="1" si="19"/>
        <v>0</v>
      </c>
      <c r="G83" s="184">
        <f t="shared" ca="1" si="16"/>
        <v>683.13656200000003</v>
      </c>
      <c r="H83" s="184">
        <f t="shared" ca="1" si="17"/>
        <v>660.11486000000002</v>
      </c>
      <c r="I83" s="185">
        <f t="shared" ca="1" si="20"/>
        <v>492.44</v>
      </c>
      <c r="J83" s="182">
        <f t="shared" ca="1" si="21"/>
        <v>158.63</v>
      </c>
      <c r="K83" s="182">
        <f t="shared" ca="1" si="22"/>
        <v>9.0399999999999991</v>
      </c>
      <c r="L83" s="182">
        <f t="shared" ca="1" si="23"/>
        <v>0</v>
      </c>
      <c r="M83" s="183">
        <f t="shared" ca="1" si="24"/>
        <v>660.1099999999999</v>
      </c>
      <c r="N83" s="181">
        <f t="shared" ca="1" si="25"/>
        <v>509.61774339319203</v>
      </c>
      <c r="O83" s="182">
        <f t="shared" ca="1" si="26"/>
        <v>164.16347704179606</v>
      </c>
      <c r="P83" s="182">
        <f t="shared" ca="1" si="27"/>
        <v>9.3553415650118907</v>
      </c>
      <c r="Q83" s="182">
        <f t="shared" ca="1" si="28"/>
        <v>0</v>
      </c>
      <c r="R83" s="183">
        <f t="shared" ca="1" si="29"/>
        <v>683.13656200000003</v>
      </c>
      <c r="W83" s="46"/>
      <c r="X83" s="46">
        <v>83</v>
      </c>
    </row>
    <row r="84" spans="1:24">
      <c r="A84" s="61" t="s">
        <v>126</v>
      </c>
      <c r="B84" s="176">
        <f t="shared" ca="1" si="18"/>
        <v>683.13656200000003</v>
      </c>
      <c r="C84" s="181">
        <f t="shared" ca="1" si="19"/>
        <v>509.61987525199999</v>
      </c>
      <c r="D84" s="182">
        <f t="shared" ca="1" si="19"/>
        <v>164.15771584860005</v>
      </c>
      <c r="E84" s="182">
        <f t="shared" ca="1" si="19"/>
        <v>9.3589708994000009</v>
      </c>
      <c r="F84" s="183">
        <f t="shared" ca="1" si="19"/>
        <v>0</v>
      </c>
      <c r="G84" s="184">
        <f t="shared" ca="1" si="16"/>
        <v>683.13656200000003</v>
      </c>
      <c r="H84" s="184">
        <f t="shared" ca="1" si="17"/>
        <v>660.11486000000002</v>
      </c>
      <c r="I84" s="185">
        <f t="shared" ca="1" si="20"/>
        <v>492.44</v>
      </c>
      <c r="J84" s="182">
        <f t="shared" ca="1" si="21"/>
        <v>158.63</v>
      </c>
      <c r="K84" s="182">
        <f t="shared" ca="1" si="22"/>
        <v>9.0399999999999991</v>
      </c>
      <c r="L84" s="182">
        <f t="shared" ca="1" si="23"/>
        <v>0</v>
      </c>
      <c r="M84" s="183">
        <f t="shared" ca="1" si="24"/>
        <v>660.1099999999999</v>
      </c>
      <c r="N84" s="181">
        <f t="shared" ca="1" si="25"/>
        <v>509.61774339319203</v>
      </c>
      <c r="O84" s="182">
        <f t="shared" ca="1" si="26"/>
        <v>164.16347704179606</v>
      </c>
      <c r="P84" s="182">
        <f t="shared" ca="1" si="27"/>
        <v>9.3553415650118907</v>
      </c>
      <c r="Q84" s="182">
        <f t="shared" ca="1" si="28"/>
        <v>0</v>
      </c>
      <c r="R84" s="183">
        <f t="shared" ca="1" si="29"/>
        <v>683.13656200000003</v>
      </c>
      <c r="W84" s="46"/>
      <c r="X84" s="46">
        <v>84</v>
      </c>
    </row>
    <row r="85" spans="1:24">
      <c r="A85" s="61" t="s">
        <v>127</v>
      </c>
      <c r="B85" s="176">
        <f t="shared" ca="1" si="18"/>
        <v>683.13656200000003</v>
      </c>
      <c r="C85" s="181">
        <f t="shared" ca="1" si="19"/>
        <v>509.61987525199999</v>
      </c>
      <c r="D85" s="182">
        <f t="shared" ca="1" si="19"/>
        <v>164.15771584860005</v>
      </c>
      <c r="E85" s="182">
        <f t="shared" ca="1" si="19"/>
        <v>9.3589708994000009</v>
      </c>
      <c r="F85" s="183">
        <f t="shared" ca="1" si="19"/>
        <v>0</v>
      </c>
      <c r="G85" s="184">
        <f t="shared" ca="1" si="16"/>
        <v>683.13656200000003</v>
      </c>
      <c r="H85" s="184">
        <f t="shared" ca="1" si="17"/>
        <v>660.11486000000002</v>
      </c>
      <c r="I85" s="185">
        <f t="shared" ca="1" si="20"/>
        <v>492.44</v>
      </c>
      <c r="J85" s="182">
        <f t="shared" ca="1" si="21"/>
        <v>158.63</v>
      </c>
      <c r="K85" s="182">
        <f t="shared" ca="1" si="22"/>
        <v>9.0399999999999991</v>
      </c>
      <c r="L85" s="182">
        <f t="shared" ca="1" si="23"/>
        <v>0</v>
      </c>
      <c r="M85" s="183">
        <f t="shared" ca="1" si="24"/>
        <v>660.1099999999999</v>
      </c>
      <c r="N85" s="181">
        <f t="shared" ca="1" si="25"/>
        <v>509.61774339319203</v>
      </c>
      <c r="O85" s="182">
        <f t="shared" ca="1" si="26"/>
        <v>164.16347704179606</v>
      </c>
      <c r="P85" s="182">
        <f t="shared" ca="1" si="27"/>
        <v>9.3553415650118907</v>
      </c>
      <c r="Q85" s="182">
        <f t="shared" ca="1" si="28"/>
        <v>0</v>
      </c>
      <c r="R85" s="183">
        <f t="shared" ca="1" si="29"/>
        <v>683.13656200000003</v>
      </c>
      <c r="W85" s="46"/>
      <c r="X85" s="46">
        <v>85</v>
      </c>
    </row>
    <row r="86" spans="1:24">
      <c r="A86" s="61" t="s">
        <v>128</v>
      </c>
      <c r="B86" s="176">
        <f t="shared" ca="1" si="18"/>
        <v>683.13656200000003</v>
      </c>
      <c r="C86" s="181">
        <f t="shared" ca="1" si="19"/>
        <v>509.61987525199999</v>
      </c>
      <c r="D86" s="182">
        <f t="shared" ca="1" si="19"/>
        <v>164.15771584860005</v>
      </c>
      <c r="E86" s="182">
        <f t="shared" ca="1" si="19"/>
        <v>9.3589708994000009</v>
      </c>
      <c r="F86" s="183">
        <f t="shared" ca="1" si="19"/>
        <v>0</v>
      </c>
      <c r="G86" s="184">
        <f t="shared" ca="1" si="16"/>
        <v>683.13656200000003</v>
      </c>
      <c r="H86" s="184">
        <f t="shared" ca="1" si="17"/>
        <v>660.11486000000002</v>
      </c>
      <c r="I86" s="185">
        <f t="shared" ca="1" si="20"/>
        <v>492.44</v>
      </c>
      <c r="J86" s="182">
        <f t="shared" ca="1" si="21"/>
        <v>158.63</v>
      </c>
      <c r="K86" s="182">
        <f t="shared" ca="1" si="22"/>
        <v>9.0399999999999991</v>
      </c>
      <c r="L86" s="182">
        <f t="shared" ca="1" si="23"/>
        <v>0</v>
      </c>
      <c r="M86" s="183">
        <f t="shared" ca="1" si="24"/>
        <v>660.1099999999999</v>
      </c>
      <c r="N86" s="181">
        <f t="shared" ca="1" si="25"/>
        <v>509.61774339319203</v>
      </c>
      <c r="O86" s="182">
        <f t="shared" ca="1" si="26"/>
        <v>164.16347704179606</v>
      </c>
      <c r="P86" s="182">
        <f t="shared" ca="1" si="27"/>
        <v>9.3553415650118907</v>
      </c>
      <c r="Q86" s="182">
        <f t="shared" ca="1" si="28"/>
        <v>0</v>
      </c>
      <c r="R86" s="183">
        <f t="shared" ca="1" si="29"/>
        <v>683.13656200000003</v>
      </c>
      <c r="W86" s="46"/>
      <c r="X86" s="46">
        <v>86</v>
      </c>
    </row>
    <row r="87" spans="1:24">
      <c r="A87" s="61" t="s">
        <v>129</v>
      </c>
      <c r="B87" s="176">
        <f t="shared" ca="1" si="18"/>
        <v>683.13656200000003</v>
      </c>
      <c r="C87" s="181">
        <f t="shared" ca="1" si="19"/>
        <v>509.61987525199999</v>
      </c>
      <c r="D87" s="182">
        <f t="shared" ca="1" si="19"/>
        <v>164.15771584860005</v>
      </c>
      <c r="E87" s="182">
        <f t="shared" ca="1" si="19"/>
        <v>9.3589708994000009</v>
      </c>
      <c r="F87" s="183">
        <f t="shared" ca="1" si="19"/>
        <v>0</v>
      </c>
      <c r="G87" s="184">
        <f t="shared" ca="1" si="16"/>
        <v>683.13656200000003</v>
      </c>
      <c r="H87" s="184">
        <f t="shared" ca="1" si="17"/>
        <v>660.11486000000002</v>
      </c>
      <c r="I87" s="185">
        <f t="shared" ca="1" si="20"/>
        <v>492.44</v>
      </c>
      <c r="J87" s="182">
        <f t="shared" ca="1" si="21"/>
        <v>158.63</v>
      </c>
      <c r="K87" s="182">
        <f t="shared" ca="1" si="22"/>
        <v>9.0399999999999991</v>
      </c>
      <c r="L87" s="182">
        <f t="shared" ca="1" si="23"/>
        <v>0</v>
      </c>
      <c r="M87" s="183">
        <f t="shared" ca="1" si="24"/>
        <v>660.1099999999999</v>
      </c>
      <c r="N87" s="181">
        <f t="shared" ca="1" si="25"/>
        <v>509.61774339319203</v>
      </c>
      <c r="O87" s="182">
        <f t="shared" ca="1" si="26"/>
        <v>164.16347704179606</v>
      </c>
      <c r="P87" s="182">
        <f t="shared" ca="1" si="27"/>
        <v>9.3553415650118907</v>
      </c>
      <c r="Q87" s="182">
        <f t="shared" ca="1" si="28"/>
        <v>0</v>
      </c>
      <c r="R87" s="183">
        <f t="shared" ca="1" si="29"/>
        <v>683.13656200000003</v>
      </c>
      <c r="W87" s="46"/>
      <c r="X87" s="46">
        <v>87</v>
      </c>
    </row>
    <row r="88" spans="1:24">
      <c r="A88" s="61" t="s">
        <v>130</v>
      </c>
      <c r="B88" s="176">
        <f t="shared" ca="1" si="18"/>
        <v>683.13656200000003</v>
      </c>
      <c r="C88" s="181">
        <f t="shared" ca="1" si="19"/>
        <v>509.61987525199999</v>
      </c>
      <c r="D88" s="182">
        <f t="shared" ca="1" si="19"/>
        <v>164.15771584860005</v>
      </c>
      <c r="E88" s="182">
        <f t="shared" ca="1" si="19"/>
        <v>9.3589708994000009</v>
      </c>
      <c r="F88" s="183">
        <f t="shared" ca="1" si="19"/>
        <v>0</v>
      </c>
      <c r="G88" s="184">
        <f t="shared" ca="1" si="16"/>
        <v>683.13656200000003</v>
      </c>
      <c r="H88" s="184">
        <f t="shared" ca="1" si="17"/>
        <v>660.11486000000002</v>
      </c>
      <c r="I88" s="185">
        <f t="shared" ca="1" si="20"/>
        <v>492.44</v>
      </c>
      <c r="J88" s="182">
        <f t="shared" ca="1" si="21"/>
        <v>158.63</v>
      </c>
      <c r="K88" s="182">
        <f t="shared" ca="1" si="22"/>
        <v>9.0399999999999991</v>
      </c>
      <c r="L88" s="182">
        <f t="shared" ca="1" si="23"/>
        <v>0</v>
      </c>
      <c r="M88" s="183">
        <f t="shared" ca="1" si="24"/>
        <v>660.1099999999999</v>
      </c>
      <c r="N88" s="181">
        <f t="shared" ca="1" si="25"/>
        <v>509.61774339319203</v>
      </c>
      <c r="O88" s="182">
        <f t="shared" ca="1" si="26"/>
        <v>164.16347704179606</v>
      </c>
      <c r="P88" s="182">
        <f t="shared" ca="1" si="27"/>
        <v>9.3553415650118907</v>
      </c>
      <c r="Q88" s="182">
        <f t="shared" ca="1" si="28"/>
        <v>0</v>
      </c>
      <c r="R88" s="183">
        <f t="shared" ca="1" si="29"/>
        <v>683.13656200000003</v>
      </c>
      <c r="W88" s="46"/>
      <c r="X88" s="46">
        <v>88</v>
      </c>
    </row>
    <row r="89" spans="1:24">
      <c r="A89" s="61" t="s">
        <v>131</v>
      </c>
      <c r="B89" s="176">
        <f t="shared" ca="1" si="18"/>
        <v>683.13656200000003</v>
      </c>
      <c r="C89" s="181">
        <f t="shared" ca="1" si="19"/>
        <v>509.61987525199999</v>
      </c>
      <c r="D89" s="182">
        <f t="shared" ca="1" si="19"/>
        <v>164.15771584860005</v>
      </c>
      <c r="E89" s="182">
        <f t="shared" ca="1" si="19"/>
        <v>9.3589708994000009</v>
      </c>
      <c r="F89" s="183">
        <f t="shared" ca="1" si="19"/>
        <v>0</v>
      </c>
      <c r="G89" s="184">
        <f t="shared" ca="1" si="16"/>
        <v>683.13656200000003</v>
      </c>
      <c r="H89" s="184">
        <f t="shared" ca="1" si="17"/>
        <v>660.11486000000002</v>
      </c>
      <c r="I89" s="185">
        <f t="shared" ca="1" si="20"/>
        <v>492.44</v>
      </c>
      <c r="J89" s="182">
        <f t="shared" ca="1" si="21"/>
        <v>158.63</v>
      </c>
      <c r="K89" s="182">
        <f t="shared" ca="1" si="22"/>
        <v>9.0399999999999991</v>
      </c>
      <c r="L89" s="182">
        <f t="shared" ca="1" si="23"/>
        <v>0</v>
      </c>
      <c r="M89" s="183">
        <f t="shared" ca="1" si="24"/>
        <v>660.1099999999999</v>
      </c>
      <c r="N89" s="181">
        <f t="shared" ca="1" si="25"/>
        <v>509.61774339319203</v>
      </c>
      <c r="O89" s="182">
        <f t="shared" ca="1" si="26"/>
        <v>164.16347704179606</v>
      </c>
      <c r="P89" s="182">
        <f t="shared" ca="1" si="27"/>
        <v>9.3553415650118907</v>
      </c>
      <c r="Q89" s="182">
        <f t="shared" ca="1" si="28"/>
        <v>0</v>
      </c>
      <c r="R89" s="183">
        <f t="shared" ca="1" si="29"/>
        <v>683.13656200000003</v>
      </c>
      <c r="W89" s="46"/>
      <c r="X89" s="46">
        <v>89</v>
      </c>
    </row>
    <row r="90" spans="1:24">
      <c r="A90" s="61" t="s">
        <v>132</v>
      </c>
      <c r="B90" s="176">
        <f t="shared" ca="1" si="18"/>
        <v>683.13656200000003</v>
      </c>
      <c r="C90" s="181">
        <f t="shared" ca="1" si="19"/>
        <v>509.61987525199999</v>
      </c>
      <c r="D90" s="182">
        <f t="shared" ca="1" si="19"/>
        <v>164.15771584860005</v>
      </c>
      <c r="E90" s="182">
        <f t="shared" ca="1" si="19"/>
        <v>9.3589708994000009</v>
      </c>
      <c r="F90" s="183">
        <f t="shared" ca="1" si="19"/>
        <v>0</v>
      </c>
      <c r="G90" s="184">
        <f t="shared" ca="1" si="16"/>
        <v>683.13656200000003</v>
      </c>
      <c r="H90" s="184">
        <f t="shared" ca="1" si="17"/>
        <v>660.11486000000002</v>
      </c>
      <c r="I90" s="185">
        <f t="shared" ca="1" si="20"/>
        <v>492.44</v>
      </c>
      <c r="J90" s="182">
        <f t="shared" ca="1" si="21"/>
        <v>158.63</v>
      </c>
      <c r="K90" s="182">
        <f t="shared" ca="1" si="22"/>
        <v>9.0399999999999991</v>
      </c>
      <c r="L90" s="182">
        <f t="shared" ca="1" si="23"/>
        <v>0</v>
      </c>
      <c r="M90" s="183">
        <f t="shared" ca="1" si="24"/>
        <v>660.1099999999999</v>
      </c>
      <c r="N90" s="181">
        <f t="shared" ca="1" si="25"/>
        <v>509.61774339319203</v>
      </c>
      <c r="O90" s="182">
        <f t="shared" ca="1" si="26"/>
        <v>164.16347704179606</v>
      </c>
      <c r="P90" s="182">
        <f t="shared" ca="1" si="27"/>
        <v>9.3553415650118907</v>
      </c>
      <c r="Q90" s="182">
        <f t="shared" ca="1" si="28"/>
        <v>0</v>
      </c>
      <c r="R90" s="183">
        <f t="shared" ca="1" si="29"/>
        <v>683.13656200000003</v>
      </c>
      <c r="W90" s="46"/>
      <c r="X90" s="46">
        <v>90</v>
      </c>
    </row>
    <row r="91" spans="1:24">
      <c r="A91" s="61" t="s">
        <v>133</v>
      </c>
      <c r="B91" s="176">
        <f t="shared" ca="1" si="18"/>
        <v>683.13656200000003</v>
      </c>
      <c r="C91" s="181">
        <f t="shared" ca="1" si="19"/>
        <v>509.61987525199999</v>
      </c>
      <c r="D91" s="182">
        <f t="shared" ca="1" si="19"/>
        <v>164.15771584860005</v>
      </c>
      <c r="E91" s="182">
        <f t="shared" ca="1" si="19"/>
        <v>9.3589708994000009</v>
      </c>
      <c r="F91" s="183">
        <f t="shared" ca="1" si="19"/>
        <v>0</v>
      </c>
      <c r="G91" s="184">
        <f t="shared" ca="1" si="16"/>
        <v>683.13656200000003</v>
      </c>
      <c r="H91" s="184">
        <f t="shared" ca="1" si="17"/>
        <v>660.11486000000002</v>
      </c>
      <c r="I91" s="185">
        <f t="shared" ca="1" si="20"/>
        <v>492.44</v>
      </c>
      <c r="J91" s="182">
        <f t="shared" ca="1" si="21"/>
        <v>158.63</v>
      </c>
      <c r="K91" s="182">
        <f t="shared" ca="1" si="22"/>
        <v>9.0399999999999991</v>
      </c>
      <c r="L91" s="182">
        <f t="shared" ca="1" si="23"/>
        <v>0</v>
      </c>
      <c r="M91" s="183">
        <f t="shared" ca="1" si="24"/>
        <v>660.1099999999999</v>
      </c>
      <c r="N91" s="181">
        <f t="shared" ca="1" si="25"/>
        <v>509.61774339319203</v>
      </c>
      <c r="O91" s="182">
        <f t="shared" ca="1" si="26"/>
        <v>164.16347704179606</v>
      </c>
      <c r="P91" s="182">
        <f t="shared" ca="1" si="27"/>
        <v>9.3553415650118907</v>
      </c>
      <c r="Q91" s="182">
        <f t="shared" ca="1" si="28"/>
        <v>0</v>
      </c>
      <c r="R91" s="183">
        <f t="shared" ca="1" si="29"/>
        <v>683.13656200000003</v>
      </c>
      <c r="W91" s="46"/>
      <c r="X91" s="46">
        <v>91</v>
      </c>
    </row>
    <row r="92" spans="1:24">
      <c r="A92" s="61" t="s">
        <v>134</v>
      </c>
      <c r="B92" s="176">
        <f t="shared" ca="1" si="18"/>
        <v>683.13656200000003</v>
      </c>
      <c r="C92" s="181">
        <f t="shared" ca="1" si="19"/>
        <v>509.61987525199999</v>
      </c>
      <c r="D92" s="182">
        <f t="shared" ca="1" si="19"/>
        <v>164.15771584860005</v>
      </c>
      <c r="E92" s="182">
        <f t="shared" ca="1" si="19"/>
        <v>9.3589708994000009</v>
      </c>
      <c r="F92" s="183">
        <f t="shared" ca="1" si="19"/>
        <v>0</v>
      </c>
      <c r="G92" s="184">
        <f t="shared" ca="1" si="16"/>
        <v>683.13656200000003</v>
      </c>
      <c r="H92" s="184">
        <f t="shared" ca="1" si="17"/>
        <v>660.11486000000002</v>
      </c>
      <c r="I92" s="185">
        <f t="shared" ca="1" si="20"/>
        <v>492.44</v>
      </c>
      <c r="J92" s="182">
        <f t="shared" ca="1" si="21"/>
        <v>158.63</v>
      </c>
      <c r="K92" s="182">
        <f t="shared" ca="1" si="22"/>
        <v>9.0399999999999991</v>
      </c>
      <c r="L92" s="182">
        <f t="shared" ca="1" si="23"/>
        <v>0</v>
      </c>
      <c r="M92" s="183">
        <f t="shared" ca="1" si="24"/>
        <v>660.1099999999999</v>
      </c>
      <c r="N92" s="181">
        <f t="shared" ca="1" si="25"/>
        <v>509.61774339319203</v>
      </c>
      <c r="O92" s="182">
        <f t="shared" ca="1" si="26"/>
        <v>164.16347704179606</v>
      </c>
      <c r="P92" s="182">
        <f t="shared" ca="1" si="27"/>
        <v>9.3553415650118907</v>
      </c>
      <c r="Q92" s="182">
        <f t="shared" ca="1" si="28"/>
        <v>0</v>
      </c>
      <c r="R92" s="183">
        <f t="shared" ca="1" si="29"/>
        <v>683.13656200000003</v>
      </c>
      <c r="W92" s="46"/>
      <c r="X92" s="46">
        <v>92</v>
      </c>
    </row>
    <row r="93" spans="1:24">
      <c r="A93" s="61" t="s">
        <v>135</v>
      </c>
      <c r="B93" s="176">
        <f t="shared" ca="1" si="18"/>
        <v>683.13656200000003</v>
      </c>
      <c r="C93" s="181">
        <f t="shared" ca="1" si="19"/>
        <v>509.61987525199999</v>
      </c>
      <c r="D93" s="182">
        <f t="shared" ca="1" si="19"/>
        <v>164.15771584860005</v>
      </c>
      <c r="E93" s="182">
        <f t="shared" ca="1" si="19"/>
        <v>9.3589708994000009</v>
      </c>
      <c r="F93" s="183">
        <f t="shared" ca="1" si="19"/>
        <v>0</v>
      </c>
      <c r="G93" s="184">
        <f t="shared" ca="1" si="16"/>
        <v>683.13656200000003</v>
      </c>
      <c r="H93" s="184">
        <f t="shared" ca="1" si="17"/>
        <v>660.11486000000002</v>
      </c>
      <c r="I93" s="185">
        <f t="shared" ca="1" si="20"/>
        <v>492.44</v>
      </c>
      <c r="J93" s="182">
        <f t="shared" ca="1" si="21"/>
        <v>158.63</v>
      </c>
      <c r="K93" s="182">
        <f t="shared" ca="1" si="22"/>
        <v>9.0399999999999991</v>
      </c>
      <c r="L93" s="182">
        <f t="shared" ca="1" si="23"/>
        <v>0</v>
      </c>
      <c r="M93" s="183">
        <f t="shared" ca="1" si="24"/>
        <v>660.1099999999999</v>
      </c>
      <c r="N93" s="181">
        <f t="shared" ca="1" si="25"/>
        <v>509.61774339319203</v>
      </c>
      <c r="O93" s="182">
        <f t="shared" ca="1" si="26"/>
        <v>164.16347704179606</v>
      </c>
      <c r="P93" s="182">
        <f t="shared" ca="1" si="27"/>
        <v>9.3553415650118907</v>
      </c>
      <c r="Q93" s="182">
        <f t="shared" ca="1" si="28"/>
        <v>0</v>
      </c>
      <c r="R93" s="183">
        <f t="shared" ca="1" si="29"/>
        <v>683.13656200000003</v>
      </c>
      <c r="W93" s="46"/>
      <c r="X93" s="46">
        <v>93</v>
      </c>
    </row>
    <row r="94" spans="1:24">
      <c r="A94" s="61" t="s">
        <v>136</v>
      </c>
      <c r="B94" s="176">
        <f t="shared" ca="1" si="18"/>
        <v>683.13656200000003</v>
      </c>
      <c r="C94" s="181">
        <f t="shared" ca="1" si="19"/>
        <v>509.61987525199999</v>
      </c>
      <c r="D94" s="182">
        <f t="shared" ca="1" si="19"/>
        <v>164.15771584860005</v>
      </c>
      <c r="E94" s="182">
        <f t="shared" ca="1" si="19"/>
        <v>9.3589708994000009</v>
      </c>
      <c r="F94" s="183">
        <f t="shared" ca="1" si="19"/>
        <v>0</v>
      </c>
      <c r="G94" s="184">
        <f t="shared" ca="1" si="16"/>
        <v>683.13656200000003</v>
      </c>
      <c r="H94" s="184">
        <f t="shared" ca="1" si="17"/>
        <v>660.11486000000002</v>
      </c>
      <c r="I94" s="185">
        <f t="shared" ca="1" si="20"/>
        <v>492.44</v>
      </c>
      <c r="J94" s="182">
        <f t="shared" ca="1" si="21"/>
        <v>158.63</v>
      </c>
      <c r="K94" s="182">
        <f t="shared" ca="1" si="22"/>
        <v>9.0399999999999991</v>
      </c>
      <c r="L94" s="182">
        <f t="shared" ca="1" si="23"/>
        <v>0</v>
      </c>
      <c r="M94" s="183">
        <f t="shared" ca="1" si="24"/>
        <v>660.1099999999999</v>
      </c>
      <c r="N94" s="181">
        <f t="shared" ca="1" si="25"/>
        <v>509.61774339319203</v>
      </c>
      <c r="O94" s="182">
        <f t="shared" ca="1" si="26"/>
        <v>164.16347704179606</v>
      </c>
      <c r="P94" s="182">
        <f t="shared" ca="1" si="27"/>
        <v>9.3553415650118907</v>
      </c>
      <c r="Q94" s="182">
        <f t="shared" ca="1" si="28"/>
        <v>0</v>
      </c>
      <c r="R94" s="183">
        <f t="shared" ca="1" si="29"/>
        <v>683.13656200000003</v>
      </c>
      <c r="W94" s="46"/>
      <c r="X94" s="46">
        <v>94</v>
      </c>
    </row>
    <row r="95" spans="1:24">
      <c r="A95" s="61" t="s">
        <v>137</v>
      </c>
      <c r="B95" s="176">
        <f t="shared" ca="1" si="18"/>
        <v>683.13656200000003</v>
      </c>
      <c r="C95" s="181">
        <f t="shared" ca="1" si="19"/>
        <v>509.61987525199999</v>
      </c>
      <c r="D95" s="182">
        <f t="shared" ca="1" si="19"/>
        <v>164.15771584860005</v>
      </c>
      <c r="E95" s="182">
        <f t="shared" ca="1" si="19"/>
        <v>9.3589708994000009</v>
      </c>
      <c r="F95" s="183">
        <f t="shared" ca="1" si="19"/>
        <v>0</v>
      </c>
      <c r="G95" s="184">
        <f t="shared" ca="1" si="16"/>
        <v>683.13656200000003</v>
      </c>
      <c r="H95" s="184">
        <f t="shared" ca="1" si="17"/>
        <v>660.11486000000002</v>
      </c>
      <c r="I95" s="185">
        <f t="shared" ca="1" si="20"/>
        <v>492.44</v>
      </c>
      <c r="J95" s="182">
        <f t="shared" ca="1" si="21"/>
        <v>158.63</v>
      </c>
      <c r="K95" s="182">
        <f t="shared" ca="1" si="22"/>
        <v>9.0399999999999991</v>
      </c>
      <c r="L95" s="182">
        <f t="shared" ca="1" si="23"/>
        <v>0</v>
      </c>
      <c r="M95" s="183">
        <f t="shared" ca="1" si="24"/>
        <v>660.1099999999999</v>
      </c>
      <c r="N95" s="181">
        <f t="shared" ca="1" si="25"/>
        <v>509.61774339319203</v>
      </c>
      <c r="O95" s="182">
        <f t="shared" ca="1" si="26"/>
        <v>164.16347704179606</v>
      </c>
      <c r="P95" s="182">
        <f t="shared" ca="1" si="27"/>
        <v>9.3553415650118907</v>
      </c>
      <c r="Q95" s="182">
        <f t="shared" ca="1" si="28"/>
        <v>0</v>
      </c>
      <c r="R95" s="183">
        <f t="shared" ca="1" si="29"/>
        <v>683.13656200000003</v>
      </c>
      <c r="W95" s="46"/>
      <c r="X95" s="46">
        <v>95</v>
      </c>
    </row>
    <row r="96" spans="1:24">
      <c r="A96" s="61" t="s">
        <v>138</v>
      </c>
      <c r="B96" s="176">
        <f t="shared" ca="1" si="18"/>
        <v>683.13656200000003</v>
      </c>
      <c r="C96" s="181">
        <f t="shared" ca="1" si="19"/>
        <v>509.61987525199999</v>
      </c>
      <c r="D96" s="182">
        <f t="shared" ca="1" si="19"/>
        <v>164.15771584860005</v>
      </c>
      <c r="E96" s="182">
        <f t="shared" ca="1" si="19"/>
        <v>9.3589708994000009</v>
      </c>
      <c r="F96" s="183">
        <f t="shared" ca="1" si="19"/>
        <v>0</v>
      </c>
      <c r="G96" s="184">
        <f t="shared" ca="1" si="16"/>
        <v>683.13656200000003</v>
      </c>
      <c r="H96" s="184">
        <f t="shared" ca="1" si="17"/>
        <v>660.11486000000002</v>
      </c>
      <c r="I96" s="185">
        <f t="shared" ca="1" si="20"/>
        <v>492.44</v>
      </c>
      <c r="J96" s="182">
        <f t="shared" ca="1" si="21"/>
        <v>158.63</v>
      </c>
      <c r="K96" s="182">
        <f t="shared" ca="1" si="22"/>
        <v>9.0399999999999991</v>
      </c>
      <c r="L96" s="182">
        <f t="shared" ca="1" si="23"/>
        <v>0</v>
      </c>
      <c r="M96" s="183">
        <f t="shared" ca="1" si="24"/>
        <v>660.1099999999999</v>
      </c>
      <c r="N96" s="181">
        <f t="shared" ca="1" si="25"/>
        <v>509.61774339319203</v>
      </c>
      <c r="O96" s="182">
        <f t="shared" ca="1" si="26"/>
        <v>164.16347704179606</v>
      </c>
      <c r="P96" s="182">
        <f t="shared" ca="1" si="27"/>
        <v>9.3553415650118907</v>
      </c>
      <c r="Q96" s="182">
        <f t="shared" ca="1" si="28"/>
        <v>0</v>
      </c>
      <c r="R96" s="183">
        <f t="shared" ca="1" si="29"/>
        <v>683.13656200000003</v>
      </c>
      <c r="W96" s="46"/>
      <c r="X96" s="46">
        <v>96</v>
      </c>
    </row>
    <row r="97" spans="1:24">
      <c r="A97" s="61" t="s">
        <v>139</v>
      </c>
      <c r="B97" s="176">
        <f t="shared" ca="1" si="18"/>
        <v>683.13656200000003</v>
      </c>
      <c r="C97" s="181">
        <f t="shared" ca="1" si="19"/>
        <v>509.61987525199999</v>
      </c>
      <c r="D97" s="182">
        <f t="shared" ca="1" si="19"/>
        <v>164.15771584860005</v>
      </c>
      <c r="E97" s="182">
        <f t="shared" ca="1" si="19"/>
        <v>9.3589708994000009</v>
      </c>
      <c r="F97" s="183">
        <f t="shared" ca="1" si="19"/>
        <v>0</v>
      </c>
      <c r="G97" s="184">
        <f t="shared" ca="1" si="16"/>
        <v>683.13656200000003</v>
      </c>
      <c r="H97" s="184">
        <f t="shared" ca="1" si="17"/>
        <v>660.11486000000002</v>
      </c>
      <c r="I97" s="185">
        <f t="shared" ca="1" si="20"/>
        <v>492.44</v>
      </c>
      <c r="J97" s="182">
        <f t="shared" ca="1" si="21"/>
        <v>158.63</v>
      </c>
      <c r="K97" s="182">
        <f t="shared" ca="1" si="22"/>
        <v>9.0399999999999991</v>
      </c>
      <c r="L97" s="182">
        <f t="shared" ca="1" si="23"/>
        <v>0</v>
      </c>
      <c r="M97" s="183">
        <f t="shared" ca="1" si="24"/>
        <v>660.1099999999999</v>
      </c>
      <c r="N97" s="181">
        <f t="shared" ca="1" si="25"/>
        <v>509.61774339319203</v>
      </c>
      <c r="O97" s="182">
        <f t="shared" ca="1" si="26"/>
        <v>164.16347704179606</v>
      </c>
      <c r="P97" s="182">
        <f t="shared" ca="1" si="27"/>
        <v>9.3553415650118907</v>
      </c>
      <c r="Q97" s="182">
        <f t="shared" ca="1" si="28"/>
        <v>0</v>
      </c>
      <c r="R97" s="183">
        <f t="shared" ca="1" si="29"/>
        <v>683.13656200000003</v>
      </c>
      <c r="W97" s="46"/>
      <c r="X97" s="46">
        <v>97</v>
      </c>
    </row>
    <row r="98" spans="1:24" ht="15.75" thickBot="1">
      <c r="A98" s="172" t="s">
        <v>140</v>
      </c>
      <c r="B98" s="176">
        <f t="shared" ca="1" si="18"/>
        <v>683.13656200000003</v>
      </c>
      <c r="C98" s="186">
        <f t="shared" ca="1" si="19"/>
        <v>509.61987525199999</v>
      </c>
      <c r="D98" s="187">
        <f t="shared" ca="1" si="19"/>
        <v>164.15771584860005</v>
      </c>
      <c r="E98" s="187">
        <f t="shared" ca="1" si="19"/>
        <v>9.3589708994000009</v>
      </c>
      <c r="F98" s="188">
        <f t="shared" ca="1" si="19"/>
        <v>0</v>
      </c>
      <c r="G98" s="189">
        <f t="shared" ca="1" si="16"/>
        <v>683.13656200000003</v>
      </c>
      <c r="H98" s="189">
        <f t="shared" ca="1" si="17"/>
        <v>660.11486000000002</v>
      </c>
      <c r="I98" s="190">
        <f t="shared" ca="1" si="20"/>
        <v>492.44</v>
      </c>
      <c r="J98" s="187">
        <f t="shared" ca="1" si="21"/>
        <v>158.63</v>
      </c>
      <c r="K98" s="187">
        <f t="shared" ca="1" si="22"/>
        <v>9.0399999999999991</v>
      </c>
      <c r="L98" s="187">
        <f t="shared" ca="1" si="23"/>
        <v>0</v>
      </c>
      <c r="M98" s="188">
        <f t="shared" ca="1" si="24"/>
        <v>660.1099999999999</v>
      </c>
      <c r="N98" s="186">
        <f t="shared" ca="1" si="25"/>
        <v>509.61774339319203</v>
      </c>
      <c r="O98" s="187">
        <f t="shared" ca="1" si="26"/>
        <v>164.16347704179606</v>
      </c>
      <c r="P98" s="187">
        <f t="shared" ca="1" si="27"/>
        <v>9.3553415650118907</v>
      </c>
      <c r="Q98" s="187">
        <f t="shared" ca="1" si="28"/>
        <v>0</v>
      </c>
      <c r="R98" s="188">
        <f t="shared" ca="1" si="29"/>
        <v>683.13656200000003</v>
      </c>
      <c r="W98" s="46"/>
      <c r="X98" s="46">
        <v>98</v>
      </c>
    </row>
    <row r="99" spans="1:24" ht="15.75" thickBot="1">
      <c r="A99" s="59" t="s">
        <v>141</v>
      </c>
      <c r="B99" s="59">
        <f ca="1">SUM(B3:B98)/4000</f>
        <v>16.395277487999998</v>
      </c>
      <c r="C99" s="56">
        <f t="shared" ref="C99:R99" ca="1" si="30">SUM(C3:C98)/4000</f>
        <v>12.230877006047992</v>
      </c>
      <c r="D99" s="54">
        <f t="shared" ca="1" si="30"/>
        <v>3.9397851803663966</v>
      </c>
      <c r="E99" s="54">
        <f t="shared" ca="1" si="30"/>
        <v>0.22461530158559986</v>
      </c>
      <c r="F99" s="55">
        <f t="shared" ca="1" si="30"/>
        <v>0</v>
      </c>
      <c r="G99" s="59">
        <f t="shared" ca="1" si="30"/>
        <v>15.811303806</v>
      </c>
      <c r="H99" s="59">
        <f t="shared" ca="1" si="30"/>
        <v>15.278462870500018</v>
      </c>
      <c r="I99" s="173">
        <f t="shared" ca="1" si="30"/>
        <v>11.362895000000011</v>
      </c>
      <c r="J99" s="54">
        <f t="shared" ca="1" si="30"/>
        <v>3.7038049999999925</v>
      </c>
      <c r="K99" s="54">
        <f t="shared" ca="1" si="30"/>
        <v>0.21166749999999973</v>
      </c>
      <c r="L99" s="54">
        <f t="shared" ca="1" si="30"/>
        <v>0</v>
      </c>
      <c r="M99" s="55">
        <f t="shared" ca="1" si="30"/>
        <v>15.278367500000007</v>
      </c>
      <c r="N99" s="56">
        <f t="shared" ca="1" si="30"/>
        <v>11.759253062615853</v>
      </c>
      <c r="O99" s="54">
        <f t="shared" ca="1" si="30"/>
        <v>3.8329998891447605</v>
      </c>
      <c r="P99" s="54">
        <f t="shared" ca="1" si="30"/>
        <v>0.21905085423941598</v>
      </c>
      <c r="Q99" s="54">
        <f t="shared" ca="1" si="30"/>
        <v>0</v>
      </c>
      <c r="R99" s="55">
        <f t="shared" ca="1" si="30"/>
        <v>15.811303806</v>
      </c>
      <c r="W99" s="46"/>
      <c r="X99" s="46">
        <v>99</v>
      </c>
    </row>
  </sheetData>
  <mergeCells count="3">
    <mergeCell ref="A1:A2"/>
    <mergeCell ref="I1:M1"/>
    <mergeCell ref="N1:R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45204</v>
      </c>
      <c r="B1" s="63" t="s">
        <v>196</v>
      </c>
      <c r="C1" s="202" t="s">
        <v>287</v>
      </c>
      <c r="D1" s="203"/>
      <c r="E1" s="203"/>
      <c r="F1" s="203"/>
      <c r="G1" s="203"/>
      <c r="H1" s="203"/>
      <c r="I1" s="203"/>
      <c r="J1" s="203"/>
      <c r="K1" s="204"/>
      <c r="L1" s="202" t="s">
        <v>286</v>
      </c>
      <c r="M1" s="205" t="s">
        <v>142</v>
      </c>
      <c r="O1" s="206" t="s">
        <v>288</v>
      </c>
      <c r="P1" s="206"/>
      <c r="Q1" s="206"/>
      <c r="R1" s="206"/>
      <c r="S1" s="206"/>
      <c r="U1" t="s">
        <v>292</v>
      </c>
      <c r="V1" s="207" t="s">
        <v>289</v>
      </c>
      <c r="W1" s="48" t="s">
        <v>290</v>
      </c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</row>
    <row r="2" spans="1:63">
      <c r="A2" s="8" t="s">
        <v>160</v>
      </c>
      <c r="B2" s="20"/>
      <c r="C2" s="64" t="s">
        <v>273</v>
      </c>
      <c r="D2" s="22" t="s">
        <v>146</v>
      </c>
      <c r="E2" s="64" t="s">
        <v>273</v>
      </c>
      <c r="F2" s="22" t="s">
        <v>147</v>
      </c>
      <c r="G2" s="64" t="s">
        <v>273</v>
      </c>
      <c r="H2" s="22" t="s">
        <v>148</v>
      </c>
      <c r="I2" s="64" t="s">
        <v>273</v>
      </c>
      <c r="J2" s="22" t="s">
        <v>149</v>
      </c>
      <c r="K2" s="23" t="s">
        <v>217</v>
      </c>
      <c r="L2" s="202"/>
      <c r="M2" s="205"/>
      <c r="O2" s="41" t="s">
        <v>145</v>
      </c>
      <c r="P2" s="42" t="s">
        <v>146</v>
      </c>
      <c r="Q2" s="42" t="s">
        <v>147</v>
      </c>
      <c r="R2" s="42" t="s">
        <v>148</v>
      </c>
      <c r="S2" s="42" t="s">
        <v>149</v>
      </c>
      <c r="T2">
        <v>1</v>
      </c>
      <c r="U2" s="39" t="e">
        <f>HLOOKUP($U$1,IEX!$W$2:$BH$98,T2,FALSE)</f>
        <v>#N/A</v>
      </c>
      <c r="V2" s="207"/>
      <c r="W2" s="50" t="s">
        <v>291</v>
      </c>
      <c r="X2" s="151"/>
      <c r="Y2" s="151"/>
      <c r="Z2" s="151"/>
      <c r="AA2" s="151"/>
      <c r="AB2" s="151"/>
      <c r="AC2" s="151"/>
      <c r="AD2" s="151"/>
      <c r="AE2" s="151"/>
      <c r="AF2" s="151"/>
      <c r="AG2" s="151"/>
      <c r="AH2" s="151"/>
      <c r="AI2" s="151"/>
      <c r="AJ2" s="151"/>
      <c r="AK2" s="151"/>
      <c r="AL2" s="151"/>
      <c r="AM2" s="151"/>
      <c r="AN2" s="151"/>
      <c r="AO2" s="151"/>
      <c r="AP2" s="151"/>
      <c r="AQ2" s="151"/>
      <c r="AR2" s="151"/>
      <c r="AS2" s="151"/>
      <c r="AT2" s="151"/>
      <c r="AU2" s="151"/>
      <c r="AV2" s="151"/>
      <c r="AW2" s="151"/>
      <c r="AX2" s="151"/>
      <c r="AY2" s="151"/>
      <c r="AZ2" s="151"/>
      <c r="BA2" s="151"/>
      <c r="BB2" s="151"/>
      <c r="BC2" s="151"/>
      <c r="BD2" s="151"/>
      <c r="BE2" s="151"/>
      <c r="BF2" s="151"/>
      <c r="BG2" s="151"/>
      <c r="BH2" s="151"/>
      <c r="BI2" s="151"/>
      <c r="BJ2" s="151"/>
      <c r="BK2" s="151"/>
    </row>
    <row r="3" spans="1:63">
      <c r="A3" s="8" t="s">
        <v>45</v>
      </c>
      <c r="B3" s="38"/>
      <c r="C3" s="21"/>
      <c r="D3" s="21"/>
      <c r="E3" s="21"/>
      <c r="F3" s="21"/>
      <c r="G3" s="21"/>
      <c r="H3" s="21"/>
      <c r="I3" s="21"/>
      <c r="J3" s="21"/>
      <c r="K3" s="23">
        <f>SUM(C3:J3)</f>
        <v>0</v>
      </c>
      <c r="L3" s="22">
        <f>U3+V3</f>
        <v>0</v>
      </c>
      <c r="M3" s="39">
        <f>K3+L3</f>
        <v>0</v>
      </c>
      <c r="O3" s="37">
        <f>-SUM(P3:S3,U3)</f>
        <v>0</v>
      </c>
      <c r="P3" s="37">
        <f t="shared" ref="P3:P34" si="0">SUMPRODUCT($X3:$AQ3,$X$103:$AQ$103)+D3</f>
        <v>0</v>
      </c>
      <c r="Q3" s="37">
        <f t="shared" ref="Q3:Q34" si="1">SUMPRODUCT($X3:$AQ3,$X$104:$AQ$104)+F3</f>
        <v>0</v>
      </c>
      <c r="R3" s="37">
        <f t="shared" ref="R3:R34" si="2">SUMPRODUCT($X3:$AQ3,$X$105:$AQ$105)+H3</f>
        <v>0</v>
      </c>
      <c r="S3" s="37">
        <f t="shared" ref="S3:S34" si="3">SUMPRODUCT($X3:$AQ3,$X$106:$AQ$106)+J3</f>
        <v>0</v>
      </c>
      <c r="T3">
        <v>2</v>
      </c>
      <c r="U3" s="45">
        <f>IFERROR(-HLOOKUP($U$1,IEX!$W$2:$BH$98,T3,FALSE),0)</f>
        <v>0</v>
      </c>
      <c r="V3" s="46">
        <f>SUM(X3:AQ3)</f>
        <v>0</v>
      </c>
      <c r="W3" s="52"/>
      <c r="X3" s="46"/>
      <c r="Y3" s="46"/>
      <c r="Z3" s="46"/>
      <c r="AA3" s="46"/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</row>
    <row r="4" spans="1:63">
      <c r="A4" s="8" t="s">
        <v>46</v>
      </c>
      <c r="B4" s="38"/>
      <c r="C4" s="21"/>
      <c r="D4" s="21"/>
      <c r="E4" s="21"/>
      <c r="F4" s="21"/>
      <c r="G4" s="21"/>
      <c r="H4" s="21"/>
      <c r="I4" s="21"/>
      <c r="J4" s="21"/>
      <c r="K4" s="23">
        <f t="shared" ref="K4:K67" si="4">SUM(C4:J4)</f>
        <v>0</v>
      </c>
      <c r="L4" s="22">
        <f t="shared" ref="L4:L67" si="5">U4+V4</f>
        <v>0</v>
      </c>
      <c r="M4" s="39">
        <f t="shared" ref="M4:M67" si="6">K4+L4</f>
        <v>0</v>
      </c>
      <c r="O4" s="37">
        <f t="shared" ref="O4:O67" si="7">-SUM(P4:S4,U4)</f>
        <v>0</v>
      </c>
      <c r="P4" s="37">
        <f t="shared" si="0"/>
        <v>0</v>
      </c>
      <c r="Q4" s="37">
        <f t="shared" si="1"/>
        <v>0</v>
      </c>
      <c r="R4" s="37">
        <f t="shared" si="2"/>
        <v>0</v>
      </c>
      <c r="S4" s="37">
        <f t="shared" si="3"/>
        <v>0</v>
      </c>
      <c r="T4">
        <v>3</v>
      </c>
      <c r="U4" s="45">
        <f>IFERROR(-HLOOKUP($U$1,IEX!$W$2:$BH$98,T4,FALSE),0)</f>
        <v>0</v>
      </c>
      <c r="V4" s="46">
        <f t="shared" ref="V4:V67" si="8">SUM(X4:AQ4)</f>
        <v>0</v>
      </c>
      <c r="W4" s="52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</row>
    <row r="5" spans="1:63">
      <c r="A5" s="8" t="s">
        <v>47</v>
      </c>
      <c r="B5" s="38"/>
      <c r="C5" s="21"/>
      <c r="D5" s="21"/>
      <c r="E5" s="21"/>
      <c r="F5" s="21"/>
      <c r="G5" s="21"/>
      <c r="H5" s="21"/>
      <c r="I5" s="21"/>
      <c r="J5" s="21"/>
      <c r="K5" s="23">
        <f t="shared" si="4"/>
        <v>0</v>
      </c>
      <c r="L5" s="22">
        <f t="shared" si="5"/>
        <v>0</v>
      </c>
      <c r="M5" s="39">
        <f t="shared" si="6"/>
        <v>0</v>
      </c>
      <c r="O5" s="37">
        <f t="shared" si="7"/>
        <v>0</v>
      </c>
      <c r="P5" s="37">
        <f t="shared" si="0"/>
        <v>0</v>
      </c>
      <c r="Q5" s="37">
        <f t="shared" si="1"/>
        <v>0</v>
      </c>
      <c r="R5" s="37">
        <f t="shared" si="2"/>
        <v>0</v>
      </c>
      <c r="S5" s="37">
        <f t="shared" si="3"/>
        <v>0</v>
      </c>
      <c r="T5">
        <v>4</v>
      </c>
      <c r="U5" s="45">
        <f>IFERROR(-HLOOKUP($U$1,IEX!$W$2:$BH$98,T5,FALSE),0)</f>
        <v>0</v>
      </c>
      <c r="V5" s="46">
        <f t="shared" si="8"/>
        <v>0</v>
      </c>
      <c r="W5" s="52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</row>
    <row r="6" spans="1:63">
      <c r="A6" s="8" t="s">
        <v>48</v>
      </c>
      <c r="B6" s="38"/>
      <c r="C6" s="21"/>
      <c r="D6" s="21"/>
      <c r="E6" s="21"/>
      <c r="F6" s="21"/>
      <c r="G6" s="21"/>
      <c r="H6" s="21"/>
      <c r="I6" s="21"/>
      <c r="J6" s="21"/>
      <c r="K6" s="23">
        <f t="shared" si="4"/>
        <v>0</v>
      </c>
      <c r="L6" s="22">
        <f t="shared" si="5"/>
        <v>0</v>
      </c>
      <c r="M6" s="39">
        <f t="shared" si="6"/>
        <v>0</v>
      </c>
      <c r="O6" s="37">
        <f t="shared" si="7"/>
        <v>0</v>
      </c>
      <c r="P6" s="37">
        <f t="shared" si="0"/>
        <v>0</v>
      </c>
      <c r="Q6" s="37">
        <f t="shared" si="1"/>
        <v>0</v>
      </c>
      <c r="R6" s="37">
        <f t="shared" si="2"/>
        <v>0</v>
      </c>
      <c r="S6" s="37">
        <f t="shared" si="3"/>
        <v>0</v>
      </c>
      <c r="T6">
        <v>5</v>
      </c>
      <c r="U6" s="45">
        <f>IFERROR(-HLOOKUP($U$1,IEX!$W$2:$BH$98,T6,FALSE),0)</f>
        <v>0</v>
      </c>
      <c r="V6" s="46">
        <f t="shared" si="8"/>
        <v>0</v>
      </c>
      <c r="W6" s="52"/>
      <c r="X6" s="46"/>
      <c r="Y6" s="46"/>
      <c r="Z6" s="46"/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</row>
    <row r="7" spans="1:63">
      <c r="A7" s="8" t="s">
        <v>49</v>
      </c>
      <c r="B7" s="38"/>
      <c r="C7" s="21"/>
      <c r="D7" s="21"/>
      <c r="E7" s="21"/>
      <c r="F7" s="21"/>
      <c r="G7" s="21"/>
      <c r="H7" s="21"/>
      <c r="I7" s="21"/>
      <c r="J7" s="21"/>
      <c r="K7" s="23">
        <f t="shared" si="4"/>
        <v>0</v>
      </c>
      <c r="L7" s="22">
        <f t="shared" si="5"/>
        <v>0</v>
      </c>
      <c r="M7" s="39">
        <f t="shared" si="6"/>
        <v>0</v>
      </c>
      <c r="O7" s="37">
        <f t="shared" si="7"/>
        <v>0</v>
      </c>
      <c r="P7" s="37">
        <f t="shared" si="0"/>
        <v>0</v>
      </c>
      <c r="Q7" s="37">
        <f t="shared" si="1"/>
        <v>0</v>
      </c>
      <c r="R7" s="37">
        <f t="shared" si="2"/>
        <v>0</v>
      </c>
      <c r="S7" s="37">
        <f t="shared" si="3"/>
        <v>0</v>
      </c>
      <c r="T7">
        <v>6</v>
      </c>
      <c r="U7" s="45">
        <f>IFERROR(-HLOOKUP($U$1,IEX!$W$2:$BH$98,T7,FALSE),0)</f>
        <v>0</v>
      </c>
      <c r="V7" s="46">
        <f t="shared" si="8"/>
        <v>0</v>
      </c>
      <c r="W7" s="52"/>
      <c r="X7" s="46"/>
      <c r="Y7" s="46"/>
      <c r="Z7" s="46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</row>
    <row r="8" spans="1:63">
      <c r="A8" s="8" t="s">
        <v>50</v>
      </c>
      <c r="B8" s="38"/>
      <c r="C8" s="21"/>
      <c r="D8" s="21"/>
      <c r="E8" s="21"/>
      <c r="F8" s="21"/>
      <c r="G8" s="21"/>
      <c r="H8" s="21"/>
      <c r="I8" s="21"/>
      <c r="J8" s="21"/>
      <c r="K8" s="23">
        <f t="shared" si="4"/>
        <v>0</v>
      </c>
      <c r="L8" s="22">
        <f t="shared" si="5"/>
        <v>0</v>
      </c>
      <c r="M8" s="39">
        <f t="shared" si="6"/>
        <v>0</v>
      </c>
      <c r="O8" s="37">
        <f t="shared" si="7"/>
        <v>0</v>
      </c>
      <c r="P8" s="37">
        <f t="shared" si="0"/>
        <v>0</v>
      </c>
      <c r="Q8" s="37">
        <f t="shared" si="1"/>
        <v>0</v>
      </c>
      <c r="R8" s="37">
        <f t="shared" si="2"/>
        <v>0</v>
      </c>
      <c r="S8" s="37">
        <f t="shared" si="3"/>
        <v>0</v>
      </c>
      <c r="T8">
        <v>7</v>
      </c>
      <c r="U8" s="45">
        <f>IFERROR(-HLOOKUP($U$1,IEX!$W$2:$BH$98,T8,FALSE),0)</f>
        <v>0</v>
      </c>
      <c r="V8" s="46">
        <f t="shared" si="8"/>
        <v>0</v>
      </c>
      <c r="W8" s="52"/>
      <c r="X8" s="46"/>
      <c r="Y8" s="46"/>
      <c r="Z8" s="46"/>
      <c r="AA8" s="46"/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</row>
    <row r="9" spans="1:63">
      <c r="A9" s="8" t="s">
        <v>51</v>
      </c>
      <c r="B9" s="38"/>
      <c r="C9" s="21"/>
      <c r="D9" s="21"/>
      <c r="E9" s="21"/>
      <c r="F9" s="21"/>
      <c r="G9" s="21"/>
      <c r="H9" s="21"/>
      <c r="I9" s="21"/>
      <c r="J9" s="21"/>
      <c r="K9" s="23">
        <f t="shared" si="4"/>
        <v>0</v>
      </c>
      <c r="L9" s="22">
        <f t="shared" si="5"/>
        <v>0</v>
      </c>
      <c r="M9" s="39">
        <f t="shared" si="6"/>
        <v>0</v>
      </c>
      <c r="O9" s="37">
        <f t="shared" si="7"/>
        <v>0</v>
      </c>
      <c r="P9" s="37">
        <f t="shared" si="0"/>
        <v>0</v>
      </c>
      <c r="Q9" s="37">
        <f t="shared" si="1"/>
        <v>0</v>
      </c>
      <c r="R9" s="37">
        <f t="shared" si="2"/>
        <v>0</v>
      </c>
      <c r="S9" s="37">
        <f t="shared" si="3"/>
        <v>0</v>
      </c>
      <c r="T9">
        <v>8</v>
      </c>
      <c r="U9" s="45">
        <f>IFERROR(-HLOOKUP($U$1,IEX!$W$2:$BH$98,T9,FALSE),0)</f>
        <v>0</v>
      </c>
      <c r="V9" s="46">
        <f t="shared" si="8"/>
        <v>0</v>
      </c>
      <c r="W9" s="52"/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</row>
    <row r="10" spans="1:63">
      <c r="A10" s="8" t="s">
        <v>52</v>
      </c>
      <c r="B10" s="38"/>
      <c r="C10" s="21"/>
      <c r="D10" s="21"/>
      <c r="E10" s="21"/>
      <c r="F10" s="21"/>
      <c r="G10" s="21"/>
      <c r="H10" s="21"/>
      <c r="I10" s="21"/>
      <c r="J10" s="21"/>
      <c r="K10" s="23">
        <f t="shared" si="4"/>
        <v>0</v>
      </c>
      <c r="L10" s="22">
        <f t="shared" si="5"/>
        <v>0</v>
      </c>
      <c r="M10" s="39">
        <f t="shared" si="6"/>
        <v>0</v>
      </c>
      <c r="O10" s="37">
        <f t="shared" si="7"/>
        <v>0</v>
      </c>
      <c r="P10" s="37">
        <f t="shared" si="0"/>
        <v>0</v>
      </c>
      <c r="Q10" s="37">
        <f t="shared" si="1"/>
        <v>0</v>
      </c>
      <c r="R10" s="37">
        <f t="shared" si="2"/>
        <v>0</v>
      </c>
      <c r="S10" s="37">
        <f t="shared" si="3"/>
        <v>0</v>
      </c>
      <c r="T10">
        <v>9</v>
      </c>
      <c r="U10" s="45">
        <f>IFERROR(-HLOOKUP($U$1,IEX!$W$2:$BH$98,T10,FALSE),0)</f>
        <v>0</v>
      </c>
      <c r="V10" s="46">
        <f t="shared" si="8"/>
        <v>0</v>
      </c>
      <c r="W10" s="52"/>
      <c r="X10" s="46"/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</row>
    <row r="11" spans="1:63">
      <c r="A11" s="8" t="s">
        <v>53</v>
      </c>
      <c r="B11" s="38"/>
      <c r="C11" s="21"/>
      <c r="D11" s="21"/>
      <c r="E11" s="21"/>
      <c r="F11" s="21"/>
      <c r="G11" s="21"/>
      <c r="H11" s="21"/>
      <c r="I11" s="21"/>
      <c r="J11" s="21"/>
      <c r="K11" s="23">
        <f t="shared" si="4"/>
        <v>0</v>
      </c>
      <c r="L11" s="22">
        <f t="shared" si="5"/>
        <v>0</v>
      </c>
      <c r="M11" s="39">
        <f t="shared" si="6"/>
        <v>0</v>
      </c>
      <c r="O11" s="37">
        <f t="shared" si="7"/>
        <v>0</v>
      </c>
      <c r="P11" s="37">
        <f t="shared" si="0"/>
        <v>0</v>
      </c>
      <c r="Q11" s="37">
        <f t="shared" si="1"/>
        <v>0</v>
      </c>
      <c r="R11" s="37">
        <f t="shared" si="2"/>
        <v>0</v>
      </c>
      <c r="S11" s="37">
        <f t="shared" si="3"/>
        <v>0</v>
      </c>
      <c r="T11">
        <v>10</v>
      </c>
      <c r="U11" s="45">
        <f>IFERROR(-HLOOKUP($U$1,IEX!$W$2:$BH$98,T11,FALSE),0)</f>
        <v>0</v>
      </c>
      <c r="V11" s="46">
        <f t="shared" si="8"/>
        <v>0</v>
      </c>
      <c r="W11" s="52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</row>
    <row r="12" spans="1:63">
      <c r="A12" s="8" t="s">
        <v>54</v>
      </c>
      <c r="B12" s="38"/>
      <c r="C12" s="21"/>
      <c r="D12" s="21"/>
      <c r="E12" s="21"/>
      <c r="F12" s="21"/>
      <c r="G12" s="21"/>
      <c r="H12" s="21"/>
      <c r="I12" s="21"/>
      <c r="J12" s="21"/>
      <c r="K12" s="23">
        <f t="shared" si="4"/>
        <v>0</v>
      </c>
      <c r="L12" s="22">
        <f t="shared" si="5"/>
        <v>0</v>
      </c>
      <c r="M12" s="39">
        <f t="shared" si="6"/>
        <v>0</v>
      </c>
      <c r="O12" s="37">
        <f t="shared" si="7"/>
        <v>0</v>
      </c>
      <c r="P12" s="37">
        <f t="shared" si="0"/>
        <v>0</v>
      </c>
      <c r="Q12" s="37">
        <f t="shared" si="1"/>
        <v>0</v>
      </c>
      <c r="R12" s="37">
        <f t="shared" si="2"/>
        <v>0</v>
      </c>
      <c r="S12" s="37">
        <f t="shared" si="3"/>
        <v>0</v>
      </c>
      <c r="T12">
        <v>11</v>
      </c>
      <c r="U12" s="45">
        <f>IFERROR(-HLOOKUP($U$1,IEX!$W$2:$BH$98,T12,FALSE),0)</f>
        <v>0</v>
      </c>
      <c r="V12" s="46">
        <f t="shared" si="8"/>
        <v>0</v>
      </c>
      <c r="W12" s="52"/>
      <c r="X12" s="46"/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</row>
    <row r="13" spans="1:63">
      <c r="A13" s="8" t="s">
        <v>55</v>
      </c>
      <c r="B13" s="38"/>
      <c r="C13" s="21"/>
      <c r="D13" s="21"/>
      <c r="E13" s="21"/>
      <c r="F13" s="21"/>
      <c r="G13" s="21"/>
      <c r="H13" s="21"/>
      <c r="I13" s="21"/>
      <c r="J13" s="21"/>
      <c r="K13" s="23">
        <f t="shared" si="4"/>
        <v>0</v>
      </c>
      <c r="L13" s="22">
        <f t="shared" si="5"/>
        <v>0</v>
      </c>
      <c r="M13" s="39">
        <f t="shared" si="6"/>
        <v>0</v>
      </c>
      <c r="O13" s="37">
        <f t="shared" si="7"/>
        <v>0</v>
      </c>
      <c r="P13" s="37">
        <f t="shared" si="0"/>
        <v>0</v>
      </c>
      <c r="Q13" s="37">
        <f t="shared" si="1"/>
        <v>0</v>
      </c>
      <c r="R13" s="37">
        <f t="shared" si="2"/>
        <v>0</v>
      </c>
      <c r="S13" s="37">
        <f t="shared" si="3"/>
        <v>0</v>
      </c>
      <c r="T13">
        <v>12</v>
      </c>
      <c r="U13" s="45">
        <f>IFERROR(-HLOOKUP($U$1,IEX!$W$2:$BH$98,T13,FALSE),0)</f>
        <v>0</v>
      </c>
      <c r="V13" s="46">
        <f t="shared" si="8"/>
        <v>0</v>
      </c>
      <c r="W13" s="52"/>
      <c r="X13" s="46"/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</row>
    <row r="14" spans="1:63">
      <c r="A14" s="8" t="s">
        <v>56</v>
      </c>
      <c r="B14" s="38"/>
      <c r="C14" s="21"/>
      <c r="D14" s="21"/>
      <c r="E14" s="21"/>
      <c r="F14" s="21"/>
      <c r="G14" s="21"/>
      <c r="H14" s="21"/>
      <c r="I14" s="21"/>
      <c r="J14" s="21"/>
      <c r="K14" s="23">
        <f t="shared" si="4"/>
        <v>0</v>
      </c>
      <c r="L14" s="22">
        <f t="shared" si="5"/>
        <v>0</v>
      </c>
      <c r="M14" s="39">
        <f t="shared" si="6"/>
        <v>0</v>
      </c>
      <c r="O14" s="37">
        <f t="shared" si="7"/>
        <v>0</v>
      </c>
      <c r="P14" s="37">
        <f t="shared" si="0"/>
        <v>0</v>
      </c>
      <c r="Q14" s="37">
        <f t="shared" si="1"/>
        <v>0</v>
      </c>
      <c r="R14" s="37">
        <f t="shared" si="2"/>
        <v>0</v>
      </c>
      <c r="S14" s="37">
        <f t="shared" si="3"/>
        <v>0</v>
      </c>
      <c r="T14">
        <v>13</v>
      </c>
      <c r="U14" s="45">
        <f>IFERROR(-HLOOKUP($U$1,IEX!$W$2:$BH$98,T14,FALSE),0)</f>
        <v>0</v>
      </c>
      <c r="V14" s="46">
        <f t="shared" si="8"/>
        <v>0</v>
      </c>
      <c r="W14" s="52"/>
      <c r="X14" s="46"/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</row>
    <row r="15" spans="1:63">
      <c r="A15" s="8" t="s">
        <v>57</v>
      </c>
      <c r="B15" s="38"/>
      <c r="C15" s="21"/>
      <c r="D15" s="21"/>
      <c r="E15" s="21"/>
      <c r="F15" s="21"/>
      <c r="G15" s="21"/>
      <c r="H15" s="21"/>
      <c r="I15" s="21"/>
      <c r="J15" s="21"/>
      <c r="K15" s="23">
        <f t="shared" si="4"/>
        <v>0</v>
      </c>
      <c r="L15" s="22">
        <f t="shared" si="5"/>
        <v>0</v>
      </c>
      <c r="M15" s="39">
        <f t="shared" si="6"/>
        <v>0</v>
      </c>
      <c r="O15" s="37">
        <f t="shared" si="7"/>
        <v>0</v>
      </c>
      <c r="P15" s="37">
        <f t="shared" si="0"/>
        <v>0</v>
      </c>
      <c r="Q15" s="37">
        <f t="shared" si="1"/>
        <v>0</v>
      </c>
      <c r="R15" s="37">
        <f t="shared" si="2"/>
        <v>0</v>
      </c>
      <c r="S15" s="37">
        <f t="shared" si="3"/>
        <v>0</v>
      </c>
      <c r="T15">
        <v>14</v>
      </c>
      <c r="U15" s="45">
        <f>IFERROR(-HLOOKUP($U$1,IEX!$W$2:$BH$98,T15,FALSE),0)</f>
        <v>0</v>
      </c>
      <c r="V15" s="46">
        <f t="shared" si="8"/>
        <v>0</v>
      </c>
      <c r="W15" s="52"/>
      <c r="X15" s="46"/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</row>
    <row r="16" spans="1:63">
      <c r="A16" s="8" t="s">
        <v>58</v>
      </c>
      <c r="B16" s="38"/>
      <c r="C16" s="21"/>
      <c r="D16" s="21"/>
      <c r="E16" s="21"/>
      <c r="F16" s="21"/>
      <c r="G16" s="21"/>
      <c r="H16" s="21"/>
      <c r="I16" s="21"/>
      <c r="J16" s="21"/>
      <c r="K16" s="23">
        <f t="shared" si="4"/>
        <v>0</v>
      </c>
      <c r="L16" s="22">
        <f t="shared" si="5"/>
        <v>0</v>
      </c>
      <c r="M16" s="39">
        <f t="shared" si="6"/>
        <v>0</v>
      </c>
      <c r="O16" s="37">
        <f t="shared" si="7"/>
        <v>0</v>
      </c>
      <c r="P16" s="37">
        <f t="shared" si="0"/>
        <v>0</v>
      </c>
      <c r="Q16" s="37">
        <f t="shared" si="1"/>
        <v>0</v>
      </c>
      <c r="R16" s="37">
        <f t="shared" si="2"/>
        <v>0</v>
      </c>
      <c r="S16" s="37">
        <f t="shared" si="3"/>
        <v>0</v>
      </c>
      <c r="T16">
        <v>15</v>
      </c>
      <c r="U16" s="45">
        <f>IFERROR(-HLOOKUP($U$1,IEX!$W$2:$BH$98,T16,FALSE),0)</f>
        <v>0</v>
      </c>
      <c r="V16" s="46">
        <f t="shared" si="8"/>
        <v>0</v>
      </c>
      <c r="W16" s="52"/>
      <c r="X16" s="46"/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</row>
    <row r="17" spans="1:63">
      <c r="A17" s="8" t="s">
        <v>59</v>
      </c>
      <c r="B17" s="38"/>
      <c r="C17" s="21"/>
      <c r="D17" s="21"/>
      <c r="E17" s="21"/>
      <c r="F17" s="21"/>
      <c r="G17" s="21"/>
      <c r="H17" s="21"/>
      <c r="I17" s="21"/>
      <c r="J17" s="21"/>
      <c r="K17" s="23">
        <f t="shared" si="4"/>
        <v>0</v>
      </c>
      <c r="L17" s="22">
        <f t="shared" si="5"/>
        <v>0</v>
      </c>
      <c r="M17" s="39">
        <f t="shared" si="6"/>
        <v>0</v>
      </c>
      <c r="O17" s="37">
        <f t="shared" si="7"/>
        <v>0</v>
      </c>
      <c r="P17" s="37">
        <f t="shared" si="0"/>
        <v>0</v>
      </c>
      <c r="Q17" s="37">
        <f t="shared" si="1"/>
        <v>0</v>
      </c>
      <c r="R17" s="37">
        <f t="shared" si="2"/>
        <v>0</v>
      </c>
      <c r="S17" s="37">
        <f t="shared" si="3"/>
        <v>0</v>
      </c>
      <c r="T17">
        <v>16</v>
      </c>
      <c r="U17" s="45">
        <f>IFERROR(-HLOOKUP($U$1,IEX!$W$2:$BH$98,T17,FALSE),0)</f>
        <v>0</v>
      </c>
      <c r="V17" s="46">
        <f t="shared" si="8"/>
        <v>0</v>
      </c>
      <c r="W17" s="52"/>
      <c r="X17" s="46"/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</row>
    <row r="18" spans="1:63">
      <c r="A18" s="8" t="s">
        <v>60</v>
      </c>
      <c r="B18" s="38"/>
      <c r="C18" s="21"/>
      <c r="D18" s="21"/>
      <c r="E18" s="21"/>
      <c r="F18" s="21"/>
      <c r="G18" s="21"/>
      <c r="H18" s="21"/>
      <c r="I18" s="21"/>
      <c r="J18" s="21"/>
      <c r="K18" s="23">
        <f t="shared" si="4"/>
        <v>0</v>
      </c>
      <c r="L18" s="22">
        <f t="shared" si="5"/>
        <v>0</v>
      </c>
      <c r="M18" s="39">
        <f t="shared" si="6"/>
        <v>0</v>
      </c>
      <c r="O18" s="37">
        <f t="shared" si="7"/>
        <v>0</v>
      </c>
      <c r="P18" s="37">
        <f t="shared" si="0"/>
        <v>0</v>
      </c>
      <c r="Q18" s="37">
        <f t="shared" si="1"/>
        <v>0</v>
      </c>
      <c r="R18" s="37">
        <f t="shared" si="2"/>
        <v>0</v>
      </c>
      <c r="S18" s="37">
        <f t="shared" si="3"/>
        <v>0</v>
      </c>
      <c r="T18">
        <v>17</v>
      </c>
      <c r="U18" s="45">
        <f>IFERROR(-HLOOKUP($U$1,IEX!$W$2:$BH$98,T18,FALSE),0)</f>
        <v>0</v>
      </c>
      <c r="V18" s="46">
        <f t="shared" si="8"/>
        <v>0</v>
      </c>
      <c r="W18" s="52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</row>
    <row r="19" spans="1:63">
      <c r="A19" s="8" t="s">
        <v>61</v>
      </c>
      <c r="B19" s="38"/>
      <c r="C19" s="21"/>
      <c r="D19" s="21"/>
      <c r="E19" s="21"/>
      <c r="F19" s="21"/>
      <c r="G19" s="21"/>
      <c r="H19" s="21"/>
      <c r="I19" s="21"/>
      <c r="J19" s="21"/>
      <c r="K19" s="23">
        <f t="shared" si="4"/>
        <v>0</v>
      </c>
      <c r="L19" s="22">
        <f t="shared" si="5"/>
        <v>0</v>
      </c>
      <c r="M19" s="39">
        <f t="shared" si="6"/>
        <v>0</v>
      </c>
      <c r="O19" s="37">
        <f t="shared" si="7"/>
        <v>0</v>
      </c>
      <c r="P19" s="37">
        <f t="shared" si="0"/>
        <v>0</v>
      </c>
      <c r="Q19" s="37">
        <f t="shared" si="1"/>
        <v>0</v>
      </c>
      <c r="R19" s="37">
        <f t="shared" si="2"/>
        <v>0</v>
      </c>
      <c r="S19" s="37">
        <f t="shared" si="3"/>
        <v>0</v>
      </c>
      <c r="T19">
        <v>18</v>
      </c>
      <c r="U19" s="45">
        <f>IFERROR(-HLOOKUP($U$1,IEX!$W$2:$BH$98,T19,FALSE),0)</f>
        <v>0</v>
      </c>
      <c r="V19" s="46">
        <f t="shared" si="8"/>
        <v>0</v>
      </c>
      <c r="W19" s="52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</row>
    <row r="20" spans="1:63">
      <c r="A20" s="8" t="s">
        <v>62</v>
      </c>
      <c r="B20" s="38"/>
      <c r="C20" s="21"/>
      <c r="D20" s="21"/>
      <c r="E20" s="21"/>
      <c r="F20" s="21"/>
      <c r="G20" s="21"/>
      <c r="H20" s="21"/>
      <c r="I20" s="21"/>
      <c r="J20" s="21"/>
      <c r="K20" s="23">
        <f t="shared" si="4"/>
        <v>0</v>
      </c>
      <c r="L20" s="22">
        <f t="shared" si="5"/>
        <v>0</v>
      </c>
      <c r="M20" s="39">
        <f t="shared" si="6"/>
        <v>0</v>
      </c>
      <c r="O20" s="37">
        <f t="shared" si="7"/>
        <v>0</v>
      </c>
      <c r="P20" s="37">
        <f t="shared" si="0"/>
        <v>0</v>
      </c>
      <c r="Q20" s="37">
        <f t="shared" si="1"/>
        <v>0</v>
      </c>
      <c r="R20" s="37">
        <f t="shared" si="2"/>
        <v>0</v>
      </c>
      <c r="S20" s="37">
        <f t="shared" si="3"/>
        <v>0</v>
      </c>
      <c r="T20">
        <v>19</v>
      </c>
      <c r="U20" s="45">
        <f>IFERROR(-HLOOKUP($U$1,IEX!$W$2:$BH$98,T20,FALSE),0)</f>
        <v>0</v>
      </c>
      <c r="V20" s="46">
        <f t="shared" si="8"/>
        <v>0</v>
      </c>
      <c r="W20" s="52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</row>
    <row r="21" spans="1:63">
      <c r="A21" s="8" t="s">
        <v>63</v>
      </c>
      <c r="B21" s="38"/>
      <c r="C21" s="21"/>
      <c r="D21" s="21"/>
      <c r="E21" s="21"/>
      <c r="F21" s="21"/>
      <c r="G21" s="21"/>
      <c r="H21" s="21"/>
      <c r="I21" s="21"/>
      <c r="J21" s="21"/>
      <c r="K21" s="23">
        <f t="shared" si="4"/>
        <v>0</v>
      </c>
      <c r="L21" s="22">
        <f t="shared" si="5"/>
        <v>0</v>
      </c>
      <c r="M21" s="39">
        <f t="shared" si="6"/>
        <v>0</v>
      </c>
      <c r="O21" s="37">
        <f t="shared" si="7"/>
        <v>0</v>
      </c>
      <c r="P21" s="37">
        <f t="shared" si="0"/>
        <v>0</v>
      </c>
      <c r="Q21" s="37">
        <f t="shared" si="1"/>
        <v>0</v>
      </c>
      <c r="R21" s="37">
        <f t="shared" si="2"/>
        <v>0</v>
      </c>
      <c r="S21" s="37">
        <f t="shared" si="3"/>
        <v>0</v>
      </c>
      <c r="T21">
        <v>20</v>
      </c>
      <c r="U21" s="45">
        <f>IFERROR(-HLOOKUP($U$1,IEX!$W$2:$BH$98,T21,FALSE),0)</f>
        <v>0</v>
      </c>
      <c r="V21" s="46">
        <f t="shared" si="8"/>
        <v>0</v>
      </c>
      <c r="W21" s="52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</row>
    <row r="22" spans="1:63">
      <c r="A22" s="8" t="s">
        <v>64</v>
      </c>
      <c r="B22" s="38"/>
      <c r="C22" s="21"/>
      <c r="D22" s="21"/>
      <c r="E22" s="21"/>
      <c r="F22" s="21"/>
      <c r="G22" s="21"/>
      <c r="H22" s="21"/>
      <c r="I22" s="21"/>
      <c r="J22" s="21"/>
      <c r="K22" s="23">
        <f t="shared" si="4"/>
        <v>0</v>
      </c>
      <c r="L22" s="22">
        <f t="shared" si="5"/>
        <v>0</v>
      </c>
      <c r="M22" s="39">
        <f t="shared" si="6"/>
        <v>0</v>
      </c>
      <c r="O22" s="37">
        <f t="shared" si="7"/>
        <v>0</v>
      </c>
      <c r="P22" s="37">
        <f t="shared" si="0"/>
        <v>0</v>
      </c>
      <c r="Q22" s="37">
        <f t="shared" si="1"/>
        <v>0</v>
      </c>
      <c r="R22" s="37">
        <f t="shared" si="2"/>
        <v>0</v>
      </c>
      <c r="S22" s="37">
        <f t="shared" si="3"/>
        <v>0</v>
      </c>
      <c r="T22">
        <v>21</v>
      </c>
      <c r="U22" s="45">
        <f>IFERROR(-HLOOKUP($U$1,IEX!$W$2:$BH$98,T22,FALSE),0)</f>
        <v>0</v>
      </c>
      <c r="V22" s="46">
        <f t="shared" si="8"/>
        <v>0</v>
      </c>
      <c r="W22" s="52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</row>
    <row r="23" spans="1:63">
      <c r="A23" s="8" t="s">
        <v>65</v>
      </c>
      <c r="B23" s="38"/>
      <c r="C23" s="21"/>
      <c r="D23" s="21"/>
      <c r="E23" s="21"/>
      <c r="F23" s="21"/>
      <c r="G23" s="21"/>
      <c r="H23" s="21"/>
      <c r="I23" s="21"/>
      <c r="J23" s="21"/>
      <c r="K23" s="23">
        <f t="shared" si="4"/>
        <v>0</v>
      </c>
      <c r="L23" s="22">
        <f t="shared" si="5"/>
        <v>0</v>
      </c>
      <c r="M23" s="39">
        <f t="shared" si="6"/>
        <v>0</v>
      </c>
      <c r="O23" s="37">
        <f t="shared" si="7"/>
        <v>0</v>
      </c>
      <c r="P23" s="37">
        <f t="shared" si="0"/>
        <v>0</v>
      </c>
      <c r="Q23" s="37">
        <f t="shared" si="1"/>
        <v>0</v>
      </c>
      <c r="R23" s="37">
        <f t="shared" si="2"/>
        <v>0</v>
      </c>
      <c r="S23" s="37">
        <f t="shared" si="3"/>
        <v>0</v>
      </c>
      <c r="T23">
        <v>22</v>
      </c>
      <c r="U23" s="45">
        <f>IFERROR(-HLOOKUP($U$1,IEX!$W$2:$BH$98,T23,FALSE),0)</f>
        <v>0</v>
      </c>
      <c r="V23" s="46">
        <f t="shared" si="8"/>
        <v>0</v>
      </c>
      <c r="W23" s="52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</row>
    <row r="24" spans="1:63">
      <c r="A24" s="8" t="s">
        <v>66</v>
      </c>
      <c r="B24" s="38"/>
      <c r="C24" s="21"/>
      <c r="D24" s="21"/>
      <c r="E24" s="21"/>
      <c r="F24" s="21"/>
      <c r="G24" s="21"/>
      <c r="H24" s="21"/>
      <c r="I24" s="21"/>
      <c r="J24" s="21"/>
      <c r="K24" s="23">
        <f t="shared" si="4"/>
        <v>0</v>
      </c>
      <c r="L24" s="22">
        <f t="shared" si="5"/>
        <v>0</v>
      </c>
      <c r="M24" s="39">
        <f t="shared" si="6"/>
        <v>0</v>
      </c>
      <c r="O24" s="37">
        <f t="shared" si="7"/>
        <v>0</v>
      </c>
      <c r="P24" s="37">
        <f t="shared" si="0"/>
        <v>0</v>
      </c>
      <c r="Q24" s="37">
        <f t="shared" si="1"/>
        <v>0</v>
      </c>
      <c r="R24" s="37">
        <f t="shared" si="2"/>
        <v>0</v>
      </c>
      <c r="S24" s="37">
        <f t="shared" si="3"/>
        <v>0</v>
      </c>
      <c r="T24">
        <v>23</v>
      </c>
      <c r="U24" s="45">
        <f>IFERROR(-HLOOKUP($U$1,IEX!$W$2:$BH$98,T24,FALSE),0)</f>
        <v>0</v>
      </c>
      <c r="V24" s="46">
        <f t="shared" si="8"/>
        <v>0</v>
      </c>
      <c r="W24" s="52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</row>
    <row r="25" spans="1:63">
      <c r="A25" s="8" t="s">
        <v>67</v>
      </c>
      <c r="B25" s="38"/>
      <c r="C25" s="21"/>
      <c r="D25" s="21"/>
      <c r="E25" s="21"/>
      <c r="F25" s="21"/>
      <c r="G25" s="21"/>
      <c r="H25" s="21"/>
      <c r="I25" s="21"/>
      <c r="J25" s="21"/>
      <c r="K25" s="23">
        <f t="shared" si="4"/>
        <v>0</v>
      </c>
      <c r="L25" s="22">
        <f t="shared" si="5"/>
        <v>0</v>
      </c>
      <c r="M25" s="39">
        <f t="shared" si="6"/>
        <v>0</v>
      </c>
      <c r="O25" s="37">
        <f t="shared" si="7"/>
        <v>0</v>
      </c>
      <c r="P25" s="37">
        <f t="shared" si="0"/>
        <v>0</v>
      </c>
      <c r="Q25" s="37">
        <f t="shared" si="1"/>
        <v>0</v>
      </c>
      <c r="R25" s="37">
        <f t="shared" si="2"/>
        <v>0</v>
      </c>
      <c r="S25" s="37">
        <f t="shared" si="3"/>
        <v>0</v>
      </c>
      <c r="T25">
        <v>24</v>
      </c>
      <c r="U25" s="45">
        <f>IFERROR(-HLOOKUP($U$1,IEX!$W$2:$BH$98,T25,FALSE),0)</f>
        <v>0</v>
      </c>
      <c r="V25" s="46">
        <f t="shared" si="8"/>
        <v>0</v>
      </c>
      <c r="W25" s="52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</row>
    <row r="26" spans="1:63">
      <c r="A26" s="8" t="s">
        <v>68</v>
      </c>
      <c r="B26" s="38"/>
      <c r="C26" s="21"/>
      <c r="D26" s="21"/>
      <c r="E26" s="21"/>
      <c r="F26" s="21"/>
      <c r="G26" s="21"/>
      <c r="H26" s="21"/>
      <c r="I26" s="21"/>
      <c r="J26" s="21"/>
      <c r="K26" s="23">
        <f t="shared" si="4"/>
        <v>0</v>
      </c>
      <c r="L26" s="22">
        <f t="shared" si="5"/>
        <v>0</v>
      </c>
      <c r="M26" s="39">
        <f t="shared" si="6"/>
        <v>0</v>
      </c>
      <c r="O26" s="37">
        <f t="shared" si="7"/>
        <v>0</v>
      </c>
      <c r="P26" s="37">
        <f t="shared" si="0"/>
        <v>0</v>
      </c>
      <c r="Q26" s="37">
        <f t="shared" si="1"/>
        <v>0</v>
      </c>
      <c r="R26" s="37">
        <f t="shared" si="2"/>
        <v>0</v>
      </c>
      <c r="S26" s="37">
        <f t="shared" si="3"/>
        <v>0</v>
      </c>
      <c r="T26">
        <v>25</v>
      </c>
      <c r="U26" s="45">
        <f>IFERROR(-HLOOKUP($U$1,IEX!$W$2:$BH$98,T26,FALSE),0)</f>
        <v>0</v>
      </c>
      <c r="V26" s="46">
        <f t="shared" si="8"/>
        <v>0</v>
      </c>
      <c r="W26" s="52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</row>
    <row r="27" spans="1:63">
      <c r="A27" s="8" t="s">
        <v>69</v>
      </c>
      <c r="B27" s="38"/>
      <c r="C27" s="21"/>
      <c r="D27" s="21"/>
      <c r="E27" s="21"/>
      <c r="F27" s="21"/>
      <c r="G27" s="21"/>
      <c r="H27" s="21"/>
      <c r="I27" s="21"/>
      <c r="J27" s="21"/>
      <c r="K27" s="23">
        <f t="shared" si="4"/>
        <v>0</v>
      </c>
      <c r="L27" s="22">
        <f t="shared" si="5"/>
        <v>0</v>
      </c>
      <c r="M27" s="39">
        <f t="shared" si="6"/>
        <v>0</v>
      </c>
      <c r="O27" s="37">
        <f t="shared" si="7"/>
        <v>0</v>
      </c>
      <c r="P27" s="37">
        <f t="shared" si="0"/>
        <v>0</v>
      </c>
      <c r="Q27" s="37">
        <f t="shared" si="1"/>
        <v>0</v>
      </c>
      <c r="R27" s="37">
        <f t="shared" si="2"/>
        <v>0</v>
      </c>
      <c r="S27" s="37">
        <f t="shared" si="3"/>
        <v>0</v>
      </c>
      <c r="T27">
        <v>26</v>
      </c>
      <c r="U27" s="45">
        <f>IFERROR(-HLOOKUP($U$1,IEX!$W$2:$BH$98,T27,FALSE),0)</f>
        <v>0</v>
      </c>
      <c r="V27" s="46">
        <f t="shared" si="8"/>
        <v>0</v>
      </c>
      <c r="W27" s="52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</row>
    <row r="28" spans="1:63">
      <c r="A28" s="8" t="s">
        <v>70</v>
      </c>
      <c r="B28" s="38"/>
      <c r="C28" s="21"/>
      <c r="D28" s="21"/>
      <c r="E28" s="21"/>
      <c r="F28" s="21"/>
      <c r="G28" s="21"/>
      <c r="H28" s="21"/>
      <c r="I28" s="21"/>
      <c r="J28" s="21"/>
      <c r="K28" s="23">
        <f t="shared" si="4"/>
        <v>0</v>
      </c>
      <c r="L28" s="22">
        <f t="shared" si="5"/>
        <v>0</v>
      </c>
      <c r="M28" s="39">
        <f t="shared" si="6"/>
        <v>0</v>
      </c>
      <c r="O28" s="37">
        <f t="shared" si="7"/>
        <v>0</v>
      </c>
      <c r="P28" s="37">
        <f t="shared" si="0"/>
        <v>0</v>
      </c>
      <c r="Q28" s="37">
        <f t="shared" si="1"/>
        <v>0</v>
      </c>
      <c r="R28" s="37">
        <f t="shared" si="2"/>
        <v>0</v>
      </c>
      <c r="S28" s="37">
        <f t="shared" si="3"/>
        <v>0</v>
      </c>
      <c r="T28">
        <v>27</v>
      </c>
      <c r="U28" s="45">
        <f>IFERROR(-HLOOKUP($U$1,IEX!$W$2:$BH$98,T28,FALSE),0)</f>
        <v>0</v>
      </c>
      <c r="V28" s="46">
        <f t="shared" si="8"/>
        <v>0</v>
      </c>
      <c r="W28" s="52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</row>
    <row r="29" spans="1:63">
      <c r="A29" s="8" t="s">
        <v>71</v>
      </c>
      <c r="B29" s="38"/>
      <c r="C29" s="21"/>
      <c r="D29" s="21"/>
      <c r="E29" s="21"/>
      <c r="F29" s="21"/>
      <c r="G29" s="21"/>
      <c r="H29" s="21"/>
      <c r="I29" s="21"/>
      <c r="J29" s="21"/>
      <c r="K29" s="23">
        <f t="shared" si="4"/>
        <v>0</v>
      </c>
      <c r="L29" s="22">
        <f t="shared" si="5"/>
        <v>0</v>
      </c>
      <c r="M29" s="39">
        <f t="shared" si="6"/>
        <v>0</v>
      </c>
      <c r="O29" s="37">
        <f t="shared" si="7"/>
        <v>0</v>
      </c>
      <c r="P29" s="37">
        <f t="shared" si="0"/>
        <v>0</v>
      </c>
      <c r="Q29" s="37">
        <f t="shared" si="1"/>
        <v>0</v>
      </c>
      <c r="R29" s="37">
        <f t="shared" si="2"/>
        <v>0</v>
      </c>
      <c r="S29" s="37">
        <f t="shared" si="3"/>
        <v>0</v>
      </c>
      <c r="T29">
        <v>28</v>
      </c>
      <c r="U29" s="45">
        <f>IFERROR(-HLOOKUP($U$1,IEX!$W$2:$BH$98,T29,FALSE),0)</f>
        <v>0</v>
      </c>
      <c r="V29" s="46">
        <f t="shared" si="8"/>
        <v>0</v>
      </c>
      <c r="W29" s="52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</row>
    <row r="30" spans="1:63">
      <c r="A30" s="8" t="s">
        <v>72</v>
      </c>
      <c r="B30" s="38"/>
      <c r="C30" s="21"/>
      <c r="D30" s="21"/>
      <c r="E30" s="21"/>
      <c r="F30" s="21"/>
      <c r="G30" s="21"/>
      <c r="H30" s="21"/>
      <c r="I30" s="21"/>
      <c r="J30" s="21"/>
      <c r="K30" s="23">
        <f t="shared" si="4"/>
        <v>0</v>
      </c>
      <c r="L30" s="22">
        <f t="shared" si="5"/>
        <v>0</v>
      </c>
      <c r="M30" s="39">
        <f t="shared" si="6"/>
        <v>0</v>
      </c>
      <c r="O30" s="37">
        <f t="shared" si="7"/>
        <v>0</v>
      </c>
      <c r="P30" s="37">
        <f t="shared" si="0"/>
        <v>0</v>
      </c>
      <c r="Q30" s="37">
        <f t="shared" si="1"/>
        <v>0</v>
      </c>
      <c r="R30" s="37">
        <f t="shared" si="2"/>
        <v>0</v>
      </c>
      <c r="S30" s="37">
        <f t="shared" si="3"/>
        <v>0</v>
      </c>
      <c r="T30">
        <v>29</v>
      </c>
      <c r="U30" s="45">
        <f>IFERROR(-HLOOKUP($U$1,IEX!$W$2:$BH$98,T30,FALSE),0)</f>
        <v>0</v>
      </c>
      <c r="V30" s="46">
        <f t="shared" si="8"/>
        <v>0</v>
      </c>
      <c r="W30" s="52"/>
      <c r="X30" s="46"/>
      <c r="Y30" s="46"/>
      <c r="Z30" s="46"/>
      <c r="AA30" s="46"/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</row>
    <row r="31" spans="1:63">
      <c r="A31" s="8" t="s">
        <v>73</v>
      </c>
      <c r="B31" s="38"/>
      <c r="C31" s="21"/>
      <c r="D31" s="21"/>
      <c r="E31" s="21"/>
      <c r="F31" s="21"/>
      <c r="G31" s="21"/>
      <c r="H31" s="21"/>
      <c r="I31" s="21"/>
      <c r="J31" s="21"/>
      <c r="K31" s="23">
        <f t="shared" si="4"/>
        <v>0</v>
      </c>
      <c r="L31" s="22">
        <f t="shared" si="5"/>
        <v>0</v>
      </c>
      <c r="M31" s="39">
        <f t="shared" si="6"/>
        <v>0</v>
      </c>
      <c r="O31" s="37">
        <f t="shared" si="7"/>
        <v>0</v>
      </c>
      <c r="P31" s="37">
        <f t="shared" si="0"/>
        <v>0</v>
      </c>
      <c r="Q31" s="37">
        <f t="shared" si="1"/>
        <v>0</v>
      </c>
      <c r="R31" s="37">
        <f t="shared" si="2"/>
        <v>0</v>
      </c>
      <c r="S31" s="37">
        <f t="shared" si="3"/>
        <v>0</v>
      </c>
      <c r="T31">
        <v>30</v>
      </c>
      <c r="U31" s="45">
        <f>IFERROR(-HLOOKUP($U$1,IEX!$W$2:$BH$98,T31,FALSE),0)</f>
        <v>0</v>
      </c>
      <c r="V31" s="46">
        <f t="shared" si="8"/>
        <v>0</v>
      </c>
      <c r="W31" s="52"/>
      <c r="X31" s="46"/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</row>
    <row r="32" spans="1:63">
      <c r="A32" s="8" t="s">
        <v>74</v>
      </c>
      <c r="B32" s="38"/>
      <c r="C32" s="21"/>
      <c r="D32" s="21"/>
      <c r="E32" s="21"/>
      <c r="F32" s="21"/>
      <c r="G32" s="21"/>
      <c r="H32" s="21"/>
      <c r="I32" s="21"/>
      <c r="J32" s="21"/>
      <c r="K32" s="23">
        <f t="shared" si="4"/>
        <v>0</v>
      </c>
      <c r="L32" s="22">
        <f t="shared" si="5"/>
        <v>0</v>
      </c>
      <c r="M32" s="39">
        <f t="shared" si="6"/>
        <v>0</v>
      </c>
      <c r="O32" s="37">
        <f t="shared" si="7"/>
        <v>0</v>
      </c>
      <c r="P32" s="37">
        <f t="shared" si="0"/>
        <v>0</v>
      </c>
      <c r="Q32" s="37">
        <f t="shared" si="1"/>
        <v>0</v>
      </c>
      <c r="R32" s="37">
        <f t="shared" si="2"/>
        <v>0</v>
      </c>
      <c r="S32" s="37">
        <f t="shared" si="3"/>
        <v>0</v>
      </c>
      <c r="T32">
        <v>31</v>
      </c>
      <c r="U32" s="45">
        <f>IFERROR(-HLOOKUP($U$1,IEX!$W$2:$BH$98,T32,FALSE),0)</f>
        <v>0</v>
      </c>
      <c r="V32" s="46">
        <f t="shared" si="8"/>
        <v>0</v>
      </c>
      <c r="W32" s="52"/>
      <c r="X32" s="46"/>
      <c r="Y32" s="46"/>
      <c r="Z32" s="46"/>
      <c r="AA32" s="46"/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</row>
    <row r="33" spans="1:63">
      <c r="A33" s="8" t="s">
        <v>75</v>
      </c>
      <c r="B33" s="38"/>
      <c r="C33" s="21"/>
      <c r="D33" s="21"/>
      <c r="E33" s="21"/>
      <c r="F33" s="21"/>
      <c r="G33" s="21"/>
      <c r="H33" s="21"/>
      <c r="I33" s="21"/>
      <c r="J33" s="21"/>
      <c r="K33" s="23">
        <f t="shared" si="4"/>
        <v>0</v>
      </c>
      <c r="L33" s="22">
        <f t="shared" si="5"/>
        <v>0</v>
      </c>
      <c r="M33" s="39">
        <f t="shared" si="6"/>
        <v>0</v>
      </c>
      <c r="O33" s="37">
        <f t="shared" si="7"/>
        <v>0</v>
      </c>
      <c r="P33" s="37">
        <f t="shared" si="0"/>
        <v>0</v>
      </c>
      <c r="Q33" s="37">
        <f t="shared" si="1"/>
        <v>0</v>
      </c>
      <c r="R33" s="37">
        <f t="shared" si="2"/>
        <v>0</v>
      </c>
      <c r="S33" s="37">
        <f t="shared" si="3"/>
        <v>0</v>
      </c>
      <c r="T33">
        <v>32</v>
      </c>
      <c r="U33" s="45">
        <f>IFERROR(-HLOOKUP($U$1,IEX!$W$2:$BH$98,T33,FALSE),0)</f>
        <v>0</v>
      </c>
      <c r="V33" s="46">
        <f t="shared" si="8"/>
        <v>0</v>
      </c>
      <c r="W33" s="52"/>
      <c r="X33" s="46"/>
      <c r="Y33" s="46"/>
      <c r="Z33" s="46"/>
      <c r="AA33" s="46"/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</row>
    <row r="34" spans="1:63">
      <c r="A34" s="8" t="s">
        <v>76</v>
      </c>
      <c r="B34" s="38"/>
      <c r="C34" s="21"/>
      <c r="D34" s="21"/>
      <c r="E34" s="21"/>
      <c r="F34" s="21"/>
      <c r="G34" s="21"/>
      <c r="H34" s="21"/>
      <c r="I34" s="21"/>
      <c r="J34" s="21"/>
      <c r="K34" s="23">
        <f t="shared" si="4"/>
        <v>0</v>
      </c>
      <c r="L34" s="22">
        <f t="shared" si="5"/>
        <v>0</v>
      </c>
      <c r="M34" s="39">
        <f t="shared" si="6"/>
        <v>0</v>
      </c>
      <c r="O34" s="37">
        <f t="shared" si="7"/>
        <v>0</v>
      </c>
      <c r="P34" s="37">
        <f t="shared" si="0"/>
        <v>0</v>
      </c>
      <c r="Q34" s="37">
        <f t="shared" si="1"/>
        <v>0</v>
      </c>
      <c r="R34" s="37">
        <f t="shared" si="2"/>
        <v>0</v>
      </c>
      <c r="S34" s="37">
        <f t="shared" si="3"/>
        <v>0</v>
      </c>
      <c r="T34">
        <v>33</v>
      </c>
      <c r="U34" s="45">
        <f>IFERROR(-HLOOKUP($U$1,IEX!$W$2:$BH$98,T34,FALSE),0)</f>
        <v>0</v>
      </c>
      <c r="V34" s="46">
        <f t="shared" si="8"/>
        <v>0</v>
      </c>
      <c r="W34" s="52"/>
      <c r="X34" s="46"/>
      <c r="Y34" s="46"/>
      <c r="Z34" s="46"/>
      <c r="AA34" s="46"/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</row>
    <row r="35" spans="1:63">
      <c r="A35" s="8" t="s">
        <v>77</v>
      </c>
      <c r="B35" s="38"/>
      <c r="C35" s="21"/>
      <c r="D35" s="21"/>
      <c r="E35" s="21"/>
      <c r="F35" s="21"/>
      <c r="G35" s="21"/>
      <c r="H35" s="21"/>
      <c r="I35" s="21"/>
      <c r="J35" s="21"/>
      <c r="K35" s="23">
        <f t="shared" si="4"/>
        <v>0</v>
      </c>
      <c r="L35" s="22">
        <f t="shared" si="5"/>
        <v>0</v>
      </c>
      <c r="M35" s="39">
        <f t="shared" si="6"/>
        <v>0</v>
      </c>
      <c r="O35" s="37">
        <f t="shared" si="7"/>
        <v>0</v>
      </c>
      <c r="P35" s="37">
        <f t="shared" ref="P35:P66" si="9">SUMPRODUCT($X35:$AQ35,$X$103:$AQ$103)+D35</f>
        <v>0</v>
      </c>
      <c r="Q35" s="37">
        <f t="shared" ref="Q35:Q66" si="10">SUMPRODUCT($X35:$AQ35,$X$104:$AQ$104)+F35</f>
        <v>0</v>
      </c>
      <c r="R35" s="37">
        <f t="shared" ref="R35:R66" si="11">SUMPRODUCT($X35:$AQ35,$X$105:$AQ$105)+H35</f>
        <v>0</v>
      </c>
      <c r="S35" s="37">
        <f t="shared" ref="S35:S66" si="12">SUMPRODUCT($X35:$AQ35,$X$106:$AQ$106)+J35</f>
        <v>0</v>
      </c>
      <c r="T35">
        <v>34</v>
      </c>
      <c r="U35" s="45">
        <f>IFERROR(-HLOOKUP($U$1,IEX!$W$2:$BH$98,T35,FALSE),0)</f>
        <v>0</v>
      </c>
      <c r="V35" s="46">
        <f t="shared" si="8"/>
        <v>0</v>
      </c>
      <c r="W35" s="52"/>
      <c r="X35" s="46"/>
      <c r="Y35" s="46"/>
      <c r="Z35" s="46"/>
      <c r="AA35" s="46"/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</row>
    <row r="36" spans="1:63">
      <c r="A36" s="8" t="s">
        <v>78</v>
      </c>
      <c r="B36" s="38"/>
      <c r="C36" s="21"/>
      <c r="D36" s="21"/>
      <c r="E36" s="21"/>
      <c r="F36" s="21"/>
      <c r="G36" s="21"/>
      <c r="H36" s="21"/>
      <c r="I36" s="21"/>
      <c r="J36" s="21"/>
      <c r="K36" s="23">
        <f t="shared" si="4"/>
        <v>0</v>
      </c>
      <c r="L36" s="22">
        <f t="shared" si="5"/>
        <v>0</v>
      </c>
      <c r="M36" s="39">
        <f t="shared" si="6"/>
        <v>0</v>
      </c>
      <c r="O36" s="37">
        <f t="shared" si="7"/>
        <v>0</v>
      </c>
      <c r="P36" s="37">
        <f t="shared" si="9"/>
        <v>0</v>
      </c>
      <c r="Q36" s="37">
        <f t="shared" si="10"/>
        <v>0</v>
      </c>
      <c r="R36" s="37">
        <f t="shared" si="11"/>
        <v>0</v>
      </c>
      <c r="S36" s="37">
        <f t="shared" si="12"/>
        <v>0</v>
      </c>
      <c r="T36">
        <v>35</v>
      </c>
      <c r="U36" s="45">
        <f>IFERROR(-HLOOKUP($U$1,IEX!$W$2:$BH$98,T36,FALSE),0)</f>
        <v>0</v>
      </c>
      <c r="V36" s="46">
        <f t="shared" si="8"/>
        <v>0</v>
      </c>
      <c r="W36" s="52"/>
      <c r="X36" s="46"/>
      <c r="Y36" s="46"/>
      <c r="Z36" s="46"/>
      <c r="AA36" s="46"/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</row>
    <row r="37" spans="1:63">
      <c r="A37" s="8" t="s">
        <v>79</v>
      </c>
      <c r="B37" s="38"/>
      <c r="C37" s="21"/>
      <c r="D37" s="21"/>
      <c r="E37" s="21"/>
      <c r="F37" s="21"/>
      <c r="G37" s="21"/>
      <c r="H37" s="21"/>
      <c r="I37" s="21"/>
      <c r="J37" s="21"/>
      <c r="K37" s="23">
        <f t="shared" si="4"/>
        <v>0</v>
      </c>
      <c r="L37" s="22">
        <f t="shared" si="5"/>
        <v>0</v>
      </c>
      <c r="M37" s="39">
        <f t="shared" si="6"/>
        <v>0</v>
      </c>
      <c r="O37" s="37">
        <f t="shared" si="7"/>
        <v>0</v>
      </c>
      <c r="P37" s="37">
        <f t="shared" si="9"/>
        <v>0</v>
      </c>
      <c r="Q37" s="37">
        <f t="shared" si="10"/>
        <v>0</v>
      </c>
      <c r="R37" s="37">
        <f t="shared" si="11"/>
        <v>0</v>
      </c>
      <c r="S37" s="37">
        <f t="shared" si="12"/>
        <v>0</v>
      </c>
      <c r="T37">
        <v>36</v>
      </c>
      <c r="U37" s="45">
        <f>IFERROR(-HLOOKUP($U$1,IEX!$W$2:$BH$98,T37,FALSE),0)</f>
        <v>0</v>
      </c>
      <c r="V37" s="46">
        <f t="shared" si="8"/>
        <v>0</v>
      </c>
      <c r="W37" s="52"/>
      <c r="X37" s="46"/>
      <c r="Y37" s="46"/>
      <c r="Z37" s="46"/>
      <c r="AA37" s="46"/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</row>
    <row r="38" spans="1:63">
      <c r="A38" s="8" t="s">
        <v>80</v>
      </c>
      <c r="B38" s="38"/>
      <c r="C38" s="21"/>
      <c r="D38" s="21"/>
      <c r="E38" s="21"/>
      <c r="F38" s="21"/>
      <c r="G38" s="21"/>
      <c r="H38" s="21"/>
      <c r="I38" s="21"/>
      <c r="J38" s="21"/>
      <c r="K38" s="23">
        <f t="shared" si="4"/>
        <v>0</v>
      </c>
      <c r="L38" s="22">
        <f t="shared" si="5"/>
        <v>0</v>
      </c>
      <c r="M38" s="39">
        <f t="shared" si="6"/>
        <v>0</v>
      </c>
      <c r="O38" s="37">
        <f t="shared" si="7"/>
        <v>0</v>
      </c>
      <c r="P38" s="37">
        <f t="shared" si="9"/>
        <v>0</v>
      </c>
      <c r="Q38" s="37">
        <f t="shared" si="10"/>
        <v>0</v>
      </c>
      <c r="R38" s="37">
        <f t="shared" si="11"/>
        <v>0</v>
      </c>
      <c r="S38" s="37">
        <f t="shared" si="12"/>
        <v>0</v>
      </c>
      <c r="T38">
        <v>37</v>
      </c>
      <c r="U38" s="45">
        <f>IFERROR(-HLOOKUP($U$1,IEX!$W$2:$BH$98,T38,FALSE),0)</f>
        <v>0</v>
      </c>
      <c r="V38" s="46">
        <f t="shared" si="8"/>
        <v>0</v>
      </c>
      <c r="W38" s="52"/>
      <c r="X38" s="46"/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</row>
    <row r="39" spans="1:63">
      <c r="A39" s="8" t="s">
        <v>81</v>
      </c>
      <c r="B39" s="38"/>
      <c r="C39" s="21"/>
      <c r="D39" s="21"/>
      <c r="E39" s="21"/>
      <c r="F39" s="21"/>
      <c r="G39" s="21"/>
      <c r="H39" s="21"/>
      <c r="I39" s="21"/>
      <c r="J39" s="21"/>
      <c r="K39" s="23">
        <f t="shared" si="4"/>
        <v>0</v>
      </c>
      <c r="L39" s="22">
        <f t="shared" si="5"/>
        <v>0</v>
      </c>
      <c r="M39" s="39">
        <f t="shared" si="6"/>
        <v>0</v>
      </c>
      <c r="O39" s="37">
        <f t="shared" si="7"/>
        <v>0</v>
      </c>
      <c r="P39" s="37">
        <f t="shared" si="9"/>
        <v>0</v>
      </c>
      <c r="Q39" s="37">
        <f t="shared" si="10"/>
        <v>0</v>
      </c>
      <c r="R39" s="37">
        <f t="shared" si="11"/>
        <v>0</v>
      </c>
      <c r="S39" s="37">
        <f t="shared" si="12"/>
        <v>0</v>
      </c>
      <c r="T39">
        <v>38</v>
      </c>
      <c r="U39" s="45">
        <f>IFERROR(-HLOOKUP($U$1,IEX!$W$2:$BH$98,T39,FALSE),0)</f>
        <v>0</v>
      </c>
      <c r="V39" s="46">
        <f t="shared" si="8"/>
        <v>0</v>
      </c>
      <c r="W39" s="52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</row>
    <row r="40" spans="1:63">
      <c r="A40" s="8" t="s">
        <v>82</v>
      </c>
      <c r="B40" s="38"/>
      <c r="C40" s="21"/>
      <c r="D40" s="21"/>
      <c r="E40" s="21"/>
      <c r="F40" s="21"/>
      <c r="G40" s="21"/>
      <c r="H40" s="21"/>
      <c r="I40" s="21"/>
      <c r="J40" s="21"/>
      <c r="K40" s="23">
        <f t="shared" si="4"/>
        <v>0</v>
      </c>
      <c r="L40" s="22">
        <f t="shared" si="5"/>
        <v>0</v>
      </c>
      <c r="M40" s="39">
        <f t="shared" si="6"/>
        <v>0</v>
      </c>
      <c r="O40" s="37">
        <f t="shared" si="7"/>
        <v>0</v>
      </c>
      <c r="P40" s="37">
        <f t="shared" si="9"/>
        <v>0</v>
      </c>
      <c r="Q40" s="37">
        <f t="shared" si="10"/>
        <v>0</v>
      </c>
      <c r="R40" s="37">
        <f t="shared" si="11"/>
        <v>0</v>
      </c>
      <c r="S40" s="37">
        <f t="shared" si="12"/>
        <v>0</v>
      </c>
      <c r="T40">
        <v>39</v>
      </c>
      <c r="U40" s="45">
        <f>IFERROR(-HLOOKUP($U$1,IEX!$W$2:$BH$98,T40,FALSE),0)</f>
        <v>0</v>
      </c>
      <c r="V40" s="46">
        <f t="shared" si="8"/>
        <v>0</v>
      </c>
      <c r="W40" s="52"/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</row>
    <row r="41" spans="1:63">
      <c r="A41" s="8" t="s">
        <v>83</v>
      </c>
      <c r="B41" s="38"/>
      <c r="C41" s="21"/>
      <c r="D41" s="21"/>
      <c r="E41" s="21"/>
      <c r="F41" s="21"/>
      <c r="G41" s="21"/>
      <c r="H41" s="21"/>
      <c r="I41" s="21"/>
      <c r="J41" s="21"/>
      <c r="K41" s="23">
        <f t="shared" si="4"/>
        <v>0</v>
      </c>
      <c r="L41" s="22">
        <f t="shared" si="5"/>
        <v>0</v>
      </c>
      <c r="M41" s="39">
        <f t="shared" si="6"/>
        <v>0</v>
      </c>
      <c r="O41" s="37">
        <f t="shared" si="7"/>
        <v>0</v>
      </c>
      <c r="P41" s="37">
        <f t="shared" si="9"/>
        <v>0</v>
      </c>
      <c r="Q41" s="37">
        <f t="shared" si="10"/>
        <v>0</v>
      </c>
      <c r="R41" s="37">
        <f t="shared" si="11"/>
        <v>0</v>
      </c>
      <c r="S41" s="37">
        <f t="shared" si="12"/>
        <v>0</v>
      </c>
      <c r="T41">
        <v>40</v>
      </c>
      <c r="U41" s="45">
        <f>IFERROR(-HLOOKUP($U$1,IEX!$W$2:$BH$98,T41,FALSE),0)</f>
        <v>0</v>
      </c>
      <c r="V41" s="46">
        <f t="shared" si="8"/>
        <v>0</v>
      </c>
      <c r="W41" s="52"/>
      <c r="X41" s="46"/>
      <c r="Y41" s="46"/>
      <c r="Z41" s="46"/>
      <c r="AA41" s="46"/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</row>
    <row r="42" spans="1:63">
      <c r="A42" s="8" t="s">
        <v>84</v>
      </c>
      <c r="B42" s="38"/>
      <c r="C42" s="21"/>
      <c r="D42" s="21"/>
      <c r="E42" s="21"/>
      <c r="F42" s="21"/>
      <c r="G42" s="21"/>
      <c r="H42" s="21"/>
      <c r="I42" s="21"/>
      <c r="J42" s="21"/>
      <c r="K42" s="23">
        <f t="shared" si="4"/>
        <v>0</v>
      </c>
      <c r="L42" s="22">
        <f t="shared" si="5"/>
        <v>0</v>
      </c>
      <c r="M42" s="39">
        <f t="shared" si="6"/>
        <v>0</v>
      </c>
      <c r="O42" s="37">
        <f t="shared" si="7"/>
        <v>0</v>
      </c>
      <c r="P42" s="37">
        <f t="shared" si="9"/>
        <v>0</v>
      </c>
      <c r="Q42" s="37">
        <f t="shared" si="10"/>
        <v>0</v>
      </c>
      <c r="R42" s="37">
        <f t="shared" si="11"/>
        <v>0</v>
      </c>
      <c r="S42" s="37">
        <f t="shared" si="12"/>
        <v>0</v>
      </c>
      <c r="T42">
        <v>41</v>
      </c>
      <c r="U42" s="45">
        <f>IFERROR(-HLOOKUP($U$1,IEX!$W$2:$BH$98,T42,FALSE),0)</f>
        <v>0</v>
      </c>
      <c r="V42" s="46">
        <f t="shared" si="8"/>
        <v>0</v>
      </c>
      <c r="W42" s="52"/>
      <c r="X42" s="46"/>
      <c r="Y42" s="46"/>
      <c r="Z42" s="46"/>
      <c r="AA42" s="46"/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</row>
    <row r="43" spans="1:63">
      <c r="A43" s="8" t="s">
        <v>85</v>
      </c>
      <c r="B43" s="38"/>
      <c r="C43" s="21"/>
      <c r="D43" s="21"/>
      <c r="E43" s="21"/>
      <c r="F43" s="21"/>
      <c r="G43" s="21"/>
      <c r="H43" s="21"/>
      <c r="I43" s="21"/>
      <c r="J43" s="21"/>
      <c r="K43" s="23">
        <f t="shared" si="4"/>
        <v>0</v>
      </c>
      <c r="L43" s="22">
        <f t="shared" si="5"/>
        <v>0</v>
      </c>
      <c r="M43" s="39">
        <f t="shared" si="6"/>
        <v>0</v>
      </c>
      <c r="O43" s="37">
        <f t="shared" si="7"/>
        <v>0</v>
      </c>
      <c r="P43" s="37">
        <f t="shared" si="9"/>
        <v>0</v>
      </c>
      <c r="Q43" s="37">
        <f t="shared" si="10"/>
        <v>0</v>
      </c>
      <c r="R43" s="37">
        <f t="shared" si="11"/>
        <v>0</v>
      </c>
      <c r="S43" s="37">
        <f t="shared" si="12"/>
        <v>0</v>
      </c>
      <c r="T43">
        <v>42</v>
      </c>
      <c r="U43" s="45">
        <f>IFERROR(-HLOOKUP($U$1,IEX!$W$2:$BH$98,T43,FALSE),0)</f>
        <v>0</v>
      </c>
      <c r="V43" s="46">
        <f t="shared" si="8"/>
        <v>0</v>
      </c>
      <c r="W43" s="52"/>
      <c r="X43" s="46"/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</row>
    <row r="44" spans="1:63">
      <c r="A44" s="8" t="s">
        <v>86</v>
      </c>
      <c r="B44" s="38"/>
      <c r="C44" s="21"/>
      <c r="D44" s="21"/>
      <c r="E44" s="21"/>
      <c r="F44" s="21"/>
      <c r="G44" s="21"/>
      <c r="H44" s="21"/>
      <c r="I44" s="21"/>
      <c r="J44" s="21"/>
      <c r="K44" s="23">
        <f t="shared" si="4"/>
        <v>0</v>
      </c>
      <c r="L44" s="22">
        <f t="shared" si="5"/>
        <v>0</v>
      </c>
      <c r="M44" s="39">
        <f t="shared" si="6"/>
        <v>0</v>
      </c>
      <c r="O44" s="37">
        <f t="shared" si="7"/>
        <v>0</v>
      </c>
      <c r="P44" s="37">
        <f t="shared" si="9"/>
        <v>0</v>
      </c>
      <c r="Q44" s="37">
        <f t="shared" si="10"/>
        <v>0</v>
      </c>
      <c r="R44" s="37">
        <f t="shared" si="11"/>
        <v>0</v>
      </c>
      <c r="S44" s="37">
        <f t="shared" si="12"/>
        <v>0</v>
      </c>
      <c r="T44">
        <v>43</v>
      </c>
      <c r="U44" s="45">
        <f>IFERROR(-HLOOKUP($U$1,IEX!$W$2:$BH$98,T44,FALSE),0)</f>
        <v>0</v>
      </c>
      <c r="V44" s="46">
        <f t="shared" si="8"/>
        <v>0</v>
      </c>
      <c r="W44" s="52"/>
      <c r="X44" s="46"/>
      <c r="Y44" s="46"/>
      <c r="Z44" s="46"/>
      <c r="AA44" s="46"/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</row>
    <row r="45" spans="1:63">
      <c r="A45" s="8" t="s">
        <v>87</v>
      </c>
      <c r="B45" s="38"/>
      <c r="C45" s="21"/>
      <c r="D45" s="21"/>
      <c r="E45" s="21"/>
      <c r="F45" s="21"/>
      <c r="G45" s="21"/>
      <c r="H45" s="21"/>
      <c r="I45" s="21"/>
      <c r="J45" s="21"/>
      <c r="K45" s="23">
        <f t="shared" si="4"/>
        <v>0</v>
      </c>
      <c r="L45" s="22">
        <f t="shared" si="5"/>
        <v>0</v>
      </c>
      <c r="M45" s="39">
        <f t="shared" si="6"/>
        <v>0</v>
      </c>
      <c r="O45" s="37">
        <f t="shared" si="7"/>
        <v>0</v>
      </c>
      <c r="P45" s="37">
        <f t="shared" si="9"/>
        <v>0</v>
      </c>
      <c r="Q45" s="37">
        <f t="shared" si="10"/>
        <v>0</v>
      </c>
      <c r="R45" s="37">
        <f t="shared" si="11"/>
        <v>0</v>
      </c>
      <c r="S45" s="37">
        <f t="shared" si="12"/>
        <v>0</v>
      </c>
      <c r="T45">
        <v>44</v>
      </c>
      <c r="U45" s="45">
        <f>IFERROR(-HLOOKUP($U$1,IEX!$W$2:$BH$98,T45,FALSE),0)</f>
        <v>0</v>
      </c>
      <c r="V45" s="46">
        <f t="shared" si="8"/>
        <v>0</v>
      </c>
      <c r="W45" s="52"/>
      <c r="X45" s="46"/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</row>
    <row r="46" spans="1:63">
      <c r="A46" s="8" t="s">
        <v>88</v>
      </c>
      <c r="B46" s="38"/>
      <c r="C46" s="21"/>
      <c r="D46" s="21"/>
      <c r="E46" s="21"/>
      <c r="F46" s="21"/>
      <c r="G46" s="21"/>
      <c r="H46" s="21"/>
      <c r="I46" s="21"/>
      <c r="J46" s="21"/>
      <c r="K46" s="23">
        <f t="shared" si="4"/>
        <v>0</v>
      </c>
      <c r="L46" s="22">
        <f t="shared" si="5"/>
        <v>0</v>
      </c>
      <c r="M46" s="39">
        <f t="shared" si="6"/>
        <v>0</v>
      </c>
      <c r="O46" s="37">
        <f t="shared" si="7"/>
        <v>0</v>
      </c>
      <c r="P46" s="37">
        <f t="shared" si="9"/>
        <v>0</v>
      </c>
      <c r="Q46" s="37">
        <f t="shared" si="10"/>
        <v>0</v>
      </c>
      <c r="R46" s="37">
        <f t="shared" si="11"/>
        <v>0</v>
      </c>
      <c r="S46" s="37">
        <f t="shared" si="12"/>
        <v>0</v>
      </c>
      <c r="T46">
        <v>45</v>
      </c>
      <c r="U46" s="45">
        <f>IFERROR(-HLOOKUP($U$1,IEX!$W$2:$BH$98,T46,FALSE),0)</f>
        <v>0</v>
      </c>
      <c r="V46" s="46">
        <f t="shared" si="8"/>
        <v>0</v>
      </c>
      <c r="W46" s="52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</row>
    <row r="47" spans="1:63">
      <c r="A47" s="8" t="s">
        <v>89</v>
      </c>
      <c r="B47" s="38"/>
      <c r="C47" s="21"/>
      <c r="D47" s="21"/>
      <c r="E47" s="21"/>
      <c r="F47" s="21"/>
      <c r="G47" s="21"/>
      <c r="H47" s="21"/>
      <c r="I47" s="21"/>
      <c r="J47" s="21"/>
      <c r="K47" s="23">
        <f t="shared" si="4"/>
        <v>0</v>
      </c>
      <c r="L47" s="22">
        <f t="shared" si="5"/>
        <v>0</v>
      </c>
      <c r="M47" s="39">
        <f t="shared" si="6"/>
        <v>0</v>
      </c>
      <c r="O47" s="37">
        <f t="shared" si="7"/>
        <v>0</v>
      </c>
      <c r="P47" s="37">
        <f t="shared" si="9"/>
        <v>0</v>
      </c>
      <c r="Q47" s="37">
        <f t="shared" si="10"/>
        <v>0</v>
      </c>
      <c r="R47" s="37">
        <f t="shared" si="11"/>
        <v>0</v>
      </c>
      <c r="S47" s="37">
        <f t="shared" si="12"/>
        <v>0</v>
      </c>
      <c r="T47">
        <v>46</v>
      </c>
      <c r="U47" s="45">
        <f>IFERROR(-HLOOKUP($U$1,IEX!$W$2:$BH$98,T47,FALSE),0)</f>
        <v>0</v>
      </c>
      <c r="V47" s="46">
        <f t="shared" si="8"/>
        <v>0</v>
      </c>
      <c r="W47" s="52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</row>
    <row r="48" spans="1:63">
      <c r="A48" s="8" t="s">
        <v>90</v>
      </c>
      <c r="B48" s="38"/>
      <c r="C48" s="21"/>
      <c r="D48" s="21"/>
      <c r="E48" s="21"/>
      <c r="F48" s="21"/>
      <c r="G48" s="21"/>
      <c r="H48" s="21"/>
      <c r="I48" s="21"/>
      <c r="J48" s="21"/>
      <c r="K48" s="23">
        <f t="shared" si="4"/>
        <v>0</v>
      </c>
      <c r="L48" s="22">
        <f t="shared" si="5"/>
        <v>0</v>
      </c>
      <c r="M48" s="39">
        <f t="shared" si="6"/>
        <v>0</v>
      </c>
      <c r="O48" s="37">
        <f t="shared" si="7"/>
        <v>0</v>
      </c>
      <c r="P48" s="37">
        <f t="shared" si="9"/>
        <v>0</v>
      </c>
      <c r="Q48" s="37">
        <f t="shared" si="10"/>
        <v>0</v>
      </c>
      <c r="R48" s="37">
        <f t="shared" si="11"/>
        <v>0</v>
      </c>
      <c r="S48" s="37">
        <f t="shared" si="12"/>
        <v>0</v>
      </c>
      <c r="T48">
        <v>47</v>
      </c>
      <c r="U48" s="45">
        <f>IFERROR(-HLOOKUP($U$1,IEX!$W$2:$BH$98,T48,FALSE),0)</f>
        <v>0</v>
      </c>
      <c r="V48" s="46">
        <f t="shared" si="8"/>
        <v>0</v>
      </c>
      <c r="W48" s="52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</row>
    <row r="49" spans="1:63">
      <c r="A49" s="8" t="s">
        <v>91</v>
      </c>
      <c r="B49" s="38"/>
      <c r="C49" s="21"/>
      <c r="D49" s="21"/>
      <c r="E49" s="21"/>
      <c r="F49" s="21"/>
      <c r="G49" s="21"/>
      <c r="H49" s="21"/>
      <c r="I49" s="21"/>
      <c r="J49" s="21"/>
      <c r="K49" s="23">
        <f t="shared" si="4"/>
        <v>0</v>
      </c>
      <c r="L49" s="22">
        <f t="shared" si="5"/>
        <v>0</v>
      </c>
      <c r="M49" s="39">
        <f t="shared" si="6"/>
        <v>0</v>
      </c>
      <c r="O49" s="37">
        <f t="shared" si="7"/>
        <v>0</v>
      </c>
      <c r="P49" s="37">
        <f t="shared" si="9"/>
        <v>0</v>
      </c>
      <c r="Q49" s="37">
        <f t="shared" si="10"/>
        <v>0</v>
      </c>
      <c r="R49" s="37">
        <f t="shared" si="11"/>
        <v>0</v>
      </c>
      <c r="S49" s="37">
        <f t="shared" si="12"/>
        <v>0</v>
      </c>
      <c r="T49">
        <v>48</v>
      </c>
      <c r="U49" s="45">
        <f>IFERROR(-HLOOKUP($U$1,IEX!$W$2:$BH$98,T49,FALSE),0)</f>
        <v>0</v>
      </c>
      <c r="V49" s="46">
        <f t="shared" si="8"/>
        <v>0</v>
      </c>
      <c r="W49" s="52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</row>
    <row r="50" spans="1:63">
      <c r="A50" s="8" t="s">
        <v>92</v>
      </c>
      <c r="B50" s="38"/>
      <c r="C50" s="21"/>
      <c r="D50" s="21"/>
      <c r="E50" s="21"/>
      <c r="F50" s="21"/>
      <c r="G50" s="21"/>
      <c r="H50" s="21"/>
      <c r="I50" s="21"/>
      <c r="J50" s="21"/>
      <c r="K50" s="23">
        <f t="shared" si="4"/>
        <v>0</v>
      </c>
      <c r="L50" s="22">
        <f t="shared" si="5"/>
        <v>0</v>
      </c>
      <c r="M50" s="39">
        <f t="shared" si="6"/>
        <v>0</v>
      </c>
      <c r="O50" s="37">
        <f t="shared" si="7"/>
        <v>0</v>
      </c>
      <c r="P50" s="37">
        <f t="shared" si="9"/>
        <v>0</v>
      </c>
      <c r="Q50" s="37">
        <f t="shared" si="10"/>
        <v>0</v>
      </c>
      <c r="R50" s="37">
        <f t="shared" si="11"/>
        <v>0</v>
      </c>
      <c r="S50" s="37">
        <f t="shared" si="12"/>
        <v>0</v>
      </c>
      <c r="T50">
        <v>49</v>
      </c>
      <c r="U50" s="45">
        <f>IFERROR(-HLOOKUP($U$1,IEX!$W$2:$BH$98,T50,FALSE),0)</f>
        <v>0</v>
      </c>
      <c r="V50" s="46">
        <f t="shared" si="8"/>
        <v>0</v>
      </c>
      <c r="W50" s="52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</row>
    <row r="51" spans="1:63">
      <c r="A51" s="8" t="s">
        <v>93</v>
      </c>
      <c r="B51" s="38"/>
      <c r="C51" s="21"/>
      <c r="D51" s="21"/>
      <c r="E51" s="21"/>
      <c r="F51" s="21"/>
      <c r="G51" s="21"/>
      <c r="H51" s="21"/>
      <c r="I51" s="21"/>
      <c r="J51" s="21"/>
      <c r="K51" s="23">
        <f t="shared" si="4"/>
        <v>0</v>
      </c>
      <c r="L51" s="22">
        <f t="shared" si="5"/>
        <v>0</v>
      </c>
      <c r="M51" s="39">
        <f t="shared" si="6"/>
        <v>0</v>
      </c>
      <c r="O51" s="37">
        <f t="shared" si="7"/>
        <v>0</v>
      </c>
      <c r="P51" s="37">
        <f t="shared" si="9"/>
        <v>0</v>
      </c>
      <c r="Q51" s="37">
        <f t="shared" si="10"/>
        <v>0</v>
      </c>
      <c r="R51" s="37">
        <f t="shared" si="11"/>
        <v>0</v>
      </c>
      <c r="S51" s="37">
        <f t="shared" si="12"/>
        <v>0</v>
      </c>
      <c r="T51">
        <v>50</v>
      </c>
      <c r="U51" s="45">
        <f>IFERROR(-HLOOKUP($U$1,IEX!$W$2:$BH$98,T51,FALSE),0)</f>
        <v>0</v>
      </c>
      <c r="V51" s="46">
        <f t="shared" si="8"/>
        <v>0</v>
      </c>
      <c r="W51" s="52"/>
      <c r="X51" s="46"/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</row>
    <row r="52" spans="1:63">
      <c r="A52" s="8" t="s">
        <v>94</v>
      </c>
      <c r="B52" s="38"/>
      <c r="C52" s="21"/>
      <c r="D52" s="21"/>
      <c r="E52" s="21"/>
      <c r="F52" s="21"/>
      <c r="G52" s="21"/>
      <c r="H52" s="21"/>
      <c r="I52" s="21"/>
      <c r="J52" s="21"/>
      <c r="K52" s="23">
        <f t="shared" si="4"/>
        <v>0</v>
      </c>
      <c r="L52" s="22">
        <f t="shared" si="5"/>
        <v>0</v>
      </c>
      <c r="M52" s="39">
        <f t="shared" si="6"/>
        <v>0</v>
      </c>
      <c r="O52" s="37">
        <f t="shared" si="7"/>
        <v>0</v>
      </c>
      <c r="P52" s="37">
        <f t="shared" si="9"/>
        <v>0</v>
      </c>
      <c r="Q52" s="37">
        <f t="shared" si="10"/>
        <v>0</v>
      </c>
      <c r="R52" s="37">
        <f t="shared" si="11"/>
        <v>0</v>
      </c>
      <c r="S52" s="37">
        <f t="shared" si="12"/>
        <v>0</v>
      </c>
      <c r="T52">
        <v>51</v>
      </c>
      <c r="U52" s="45">
        <f>IFERROR(-HLOOKUP($U$1,IEX!$W$2:$BH$98,T52,FALSE),0)</f>
        <v>0</v>
      </c>
      <c r="V52" s="46">
        <f t="shared" si="8"/>
        <v>0</v>
      </c>
      <c r="W52" s="52"/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</row>
    <row r="53" spans="1:63">
      <c r="A53" s="8" t="s">
        <v>95</v>
      </c>
      <c r="B53" s="38"/>
      <c r="C53" s="21"/>
      <c r="D53" s="21"/>
      <c r="E53" s="21"/>
      <c r="F53" s="21"/>
      <c r="G53" s="21"/>
      <c r="H53" s="21"/>
      <c r="I53" s="21"/>
      <c r="J53" s="21"/>
      <c r="K53" s="23">
        <f t="shared" si="4"/>
        <v>0</v>
      </c>
      <c r="L53" s="22">
        <f t="shared" si="5"/>
        <v>0</v>
      </c>
      <c r="M53" s="39">
        <f t="shared" si="6"/>
        <v>0</v>
      </c>
      <c r="O53" s="37">
        <f t="shared" si="7"/>
        <v>0</v>
      </c>
      <c r="P53" s="37">
        <f t="shared" si="9"/>
        <v>0</v>
      </c>
      <c r="Q53" s="37">
        <f t="shared" si="10"/>
        <v>0</v>
      </c>
      <c r="R53" s="37">
        <f t="shared" si="11"/>
        <v>0</v>
      </c>
      <c r="S53" s="37">
        <f t="shared" si="12"/>
        <v>0</v>
      </c>
      <c r="T53">
        <v>52</v>
      </c>
      <c r="U53" s="45">
        <f>IFERROR(-HLOOKUP($U$1,IEX!$W$2:$BH$98,T53,FALSE),0)</f>
        <v>0</v>
      </c>
      <c r="V53" s="46">
        <f t="shared" si="8"/>
        <v>0</v>
      </c>
      <c r="W53" s="52"/>
      <c r="X53" s="46"/>
      <c r="Y53" s="46"/>
      <c r="Z53" s="46"/>
      <c r="AA53" s="46"/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</row>
    <row r="54" spans="1:63">
      <c r="A54" s="8" t="s">
        <v>96</v>
      </c>
      <c r="B54" s="38"/>
      <c r="C54" s="21"/>
      <c r="D54" s="21"/>
      <c r="E54" s="21"/>
      <c r="F54" s="21"/>
      <c r="G54" s="21"/>
      <c r="H54" s="21"/>
      <c r="I54" s="21"/>
      <c r="J54" s="21"/>
      <c r="K54" s="23">
        <f t="shared" si="4"/>
        <v>0</v>
      </c>
      <c r="L54" s="22">
        <f t="shared" si="5"/>
        <v>0</v>
      </c>
      <c r="M54" s="39">
        <f t="shared" si="6"/>
        <v>0</v>
      </c>
      <c r="O54" s="37">
        <f t="shared" si="7"/>
        <v>0</v>
      </c>
      <c r="P54" s="37">
        <f t="shared" si="9"/>
        <v>0</v>
      </c>
      <c r="Q54" s="37">
        <f t="shared" si="10"/>
        <v>0</v>
      </c>
      <c r="R54" s="37">
        <f t="shared" si="11"/>
        <v>0</v>
      </c>
      <c r="S54" s="37">
        <f t="shared" si="12"/>
        <v>0</v>
      </c>
      <c r="T54">
        <v>53</v>
      </c>
      <c r="U54" s="45">
        <f>IFERROR(-HLOOKUP($U$1,IEX!$W$2:$BH$98,T54,FALSE),0)</f>
        <v>0</v>
      </c>
      <c r="V54" s="46">
        <f t="shared" si="8"/>
        <v>0</v>
      </c>
      <c r="W54" s="52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</row>
    <row r="55" spans="1:63">
      <c r="A55" s="8" t="s">
        <v>97</v>
      </c>
      <c r="B55" s="38"/>
      <c r="C55" s="21"/>
      <c r="D55" s="21"/>
      <c r="E55" s="21"/>
      <c r="F55" s="21"/>
      <c r="G55" s="21"/>
      <c r="H55" s="21"/>
      <c r="I55" s="21"/>
      <c r="J55" s="21"/>
      <c r="K55" s="23">
        <f t="shared" si="4"/>
        <v>0</v>
      </c>
      <c r="L55" s="22">
        <f t="shared" si="5"/>
        <v>0</v>
      </c>
      <c r="M55" s="39">
        <f t="shared" si="6"/>
        <v>0</v>
      </c>
      <c r="O55" s="37">
        <f t="shared" si="7"/>
        <v>0</v>
      </c>
      <c r="P55" s="37">
        <f t="shared" si="9"/>
        <v>0</v>
      </c>
      <c r="Q55" s="37">
        <f t="shared" si="10"/>
        <v>0</v>
      </c>
      <c r="R55" s="37">
        <f t="shared" si="11"/>
        <v>0</v>
      </c>
      <c r="S55" s="37">
        <f t="shared" si="12"/>
        <v>0</v>
      </c>
      <c r="T55">
        <v>54</v>
      </c>
      <c r="U55" s="45">
        <f>IFERROR(-HLOOKUP($U$1,IEX!$W$2:$BH$98,T55,FALSE),0)</f>
        <v>0</v>
      </c>
      <c r="V55" s="46">
        <f t="shared" si="8"/>
        <v>0</v>
      </c>
      <c r="W55" s="52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</row>
    <row r="56" spans="1:63">
      <c r="A56" s="8" t="s">
        <v>98</v>
      </c>
      <c r="B56" s="38"/>
      <c r="C56" s="21"/>
      <c r="D56" s="21"/>
      <c r="E56" s="21"/>
      <c r="F56" s="21"/>
      <c r="G56" s="21"/>
      <c r="H56" s="21"/>
      <c r="I56" s="21"/>
      <c r="J56" s="21"/>
      <c r="K56" s="23">
        <f t="shared" si="4"/>
        <v>0</v>
      </c>
      <c r="L56" s="22">
        <f t="shared" si="5"/>
        <v>0</v>
      </c>
      <c r="M56" s="39">
        <f t="shared" si="6"/>
        <v>0</v>
      </c>
      <c r="O56" s="37">
        <f t="shared" si="7"/>
        <v>0</v>
      </c>
      <c r="P56" s="37">
        <f t="shared" si="9"/>
        <v>0</v>
      </c>
      <c r="Q56" s="37">
        <f t="shared" si="10"/>
        <v>0</v>
      </c>
      <c r="R56" s="37">
        <f t="shared" si="11"/>
        <v>0</v>
      </c>
      <c r="S56" s="37">
        <f t="shared" si="12"/>
        <v>0</v>
      </c>
      <c r="T56">
        <v>55</v>
      </c>
      <c r="U56" s="45">
        <f>IFERROR(-HLOOKUP($U$1,IEX!$W$2:$BH$98,T56,FALSE),0)</f>
        <v>0</v>
      </c>
      <c r="V56" s="46">
        <f t="shared" si="8"/>
        <v>0</v>
      </c>
      <c r="W56" s="52"/>
      <c r="X56" s="46"/>
      <c r="Y56" s="46"/>
      <c r="Z56" s="46"/>
      <c r="AA56" s="46"/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</row>
    <row r="57" spans="1:63">
      <c r="A57" s="8" t="s">
        <v>99</v>
      </c>
      <c r="B57" s="38"/>
      <c r="C57" s="21"/>
      <c r="D57" s="21"/>
      <c r="E57" s="21"/>
      <c r="F57" s="21"/>
      <c r="G57" s="21"/>
      <c r="H57" s="21"/>
      <c r="I57" s="21"/>
      <c r="J57" s="21"/>
      <c r="K57" s="23">
        <f t="shared" si="4"/>
        <v>0</v>
      </c>
      <c r="L57" s="22">
        <f t="shared" si="5"/>
        <v>0</v>
      </c>
      <c r="M57" s="39">
        <f t="shared" si="6"/>
        <v>0</v>
      </c>
      <c r="O57" s="37">
        <f t="shared" si="7"/>
        <v>0</v>
      </c>
      <c r="P57" s="37">
        <f t="shared" si="9"/>
        <v>0</v>
      </c>
      <c r="Q57" s="37">
        <f t="shared" si="10"/>
        <v>0</v>
      </c>
      <c r="R57" s="37">
        <f t="shared" si="11"/>
        <v>0</v>
      </c>
      <c r="S57" s="37">
        <f t="shared" si="12"/>
        <v>0</v>
      </c>
      <c r="T57">
        <v>56</v>
      </c>
      <c r="U57" s="45">
        <f>IFERROR(-HLOOKUP($U$1,IEX!$W$2:$BH$98,T57,FALSE),0)</f>
        <v>0</v>
      </c>
      <c r="V57" s="46">
        <f t="shared" si="8"/>
        <v>0</v>
      </c>
      <c r="W57" s="52"/>
      <c r="X57" s="46"/>
      <c r="Y57" s="46"/>
      <c r="Z57" s="46"/>
      <c r="AA57" s="46"/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</row>
    <row r="58" spans="1:63">
      <c r="A58" s="8" t="s">
        <v>100</v>
      </c>
      <c r="B58" s="38"/>
      <c r="C58" s="21"/>
      <c r="D58" s="21"/>
      <c r="E58" s="21"/>
      <c r="F58" s="21"/>
      <c r="G58" s="21"/>
      <c r="H58" s="21"/>
      <c r="I58" s="21"/>
      <c r="J58" s="21"/>
      <c r="K58" s="23">
        <f t="shared" si="4"/>
        <v>0</v>
      </c>
      <c r="L58" s="22">
        <f t="shared" si="5"/>
        <v>0</v>
      </c>
      <c r="M58" s="39">
        <f t="shared" si="6"/>
        <v>0</v>
      </c>
      <c r="O58" s="37">
        <f t="shared" si="7"/>
        <v>0</v>
      </c>
      <c r="P58" s="37">
        <f t="shared" si="9"/>
        <v>0</v>
      </c>
      <c r="Q58" s="37">
        <f t="shared" si="10"/>
        <v>0</v>
      </c>
      <c r="R58" s="37">
        <f t="shared" si="11"/>
        <v>0</v>
      </c>
      <c r="S58" s="37">
        <f t="shared" si="12"/>
        <v>0</v>
      </c>
      <c r="T58">
        <v>57</v>
      </c>
      <c r="U58" s="45">
        <f>IFERROR(-HLOOKUP($U$1,IEX!$W$2:$BH$98,T58,FALSE),0)</f>
        <v>0</v>
      </c>
      <c r="V58" s="46">
        <f t="shared" si="8"/>
        <v>0</v>
      </c>
      <c r="W58" s="52"/>
      <c r="X58" s="46"/>
      <c r="Y58" s="46"/>
      <c r="Z58" s="46"/>
      <c r="AA58" s="46"/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</row>
    <row r="59" spans="1:63">
      <c r="A59" s="8" t="s">
        <v>101</v>
      </c>
      <c r="B59" s="38"/>
      <c r="C59" s="21"/>
      <c r="D59" s="21"/>
      <c r="E59" s="21"/>
      <c r="F59" s="21"/>
      <c r="G59" s="21"/>
      <c r="H59" s="21"/>
      <c r="I59" s="21"/>
      <c r="J59" s="21"/>
      <c r="K59" s="23">
        <f t="shared" si="4"/>
        <v>0</v>
      </c>
      <c r="L59" s="22">
        <f t="shared" si="5"/>
        <v>0</v>
      </c>
      <c r="M59" s="39">
        <f t="shared" si="6"/>
        <v>0</v>
      </c>
      <c r="O59" s="37">
        <f t="shared" si="7"/>
        <v>0</v>
      </c>
      <c r="P59" s="37">
        <f t="shared" si="9"/>
        <v>0</v>
      </c>
      <c r="Q59" s="37">
        <f t="shared" si="10"/>
        <v>0</v>
      </c>
      <c r="R59" s="37">
        <f t="shared" si="11"/>
        <v>0</v>
      </c>
      <c r="S59" s="37">
        <f t="shared" si="12"/>
        <v>0</v>
      </c>
      <c r="T59">
        <v>58</v>
      </c>
      <c r="U59" s="45">
        <f>IFERROR(-HLOOKUP($U$1,IEX!$W$2:$BH$98,T59,FALSE),0)</f>
        <v>0</v>
      </c>
      <c r="V59" s="46">
        <f t="shared" si="8"/>
        <v>0</v>
      </c>
      <c r="W59" s="52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</row>
    <row r="60" spans="1:63">
      <c r="A60" s="8" t="s">
        <v>102</v>
      </c>
      <c r="B60" s="38"/>
      <c r="C60" s="21"/>
      <c r="D60" s="21"/>
      <c r="E60" s="21"/>
      <c r="F60" s="21"/>
      <c r="G60" s="21"/>
      <c r="H60" s="21"/>
      <c r="I60" s="21"/>
      <c r="J60" s="21"/>
      <c r="K60" s="23">
        <f t="shared" si="4"/>
        <v>0</v>
      </c>
      <c r="L60" s="22">
        <f t="shared" si="5"/>
        <v>0</v>
      </c>
      <c r="M60" s="39">
        <f t="shared" si="6"/>
        <v>0</v>
      </c>
      <c r="O60" s="37">
        <f t="shared" si="7"/>
        <v>0</v>
      </c>
      <c r="P60" s="37">
        <f t="shared" si="9"/>
        <v>0</v>
      </c>
      <c r="Q60" s="37">
        <f t="shared" si="10"/>
        <v>0</v>
      </c>
      <c r="R60" s="37">
        <f t="shared" si="11"/>
        <v>0</v>
      </c>
      <c r="S60" s="37">
        <f t="shared" si="12"/>
        <v>0</v>
      </c>
      <c r="T60">
        <v>59</v>
      </c>
      <c r="U60" s="45">
        <f>IFERROR(-HLOOKUP($U$1,IEX!$W$2:$BH$98,T60,FALSE),0)</f>
        <v>0</v>
      </c>
      <c r="V60" s="46">
        <f t="shared" si="8"/>
        <v>0</v>
      </c>
      <c r="W60" s="52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</row>
    <row r="61" spans="1:63">
      <c r="A61" s="8" t="s">
        <v>103</v>
      </c>
      <c r="B61" s="38"/>
      <c r="C61" s="21"/>
      <c r="D61" s="21"/>
      <c r="E61" s="21"/>
      <c r="F61" s="21"/>
      <c r="G61" s="21"/>
      <c r="H61" s="21"/>
      <c r="I61" s="21"/>
      <c r="J61" s="21"/>
      <c r="K61" s="23">
        <f t="shared" si="4"/>
        <v>0</v>
      </c>
      <c r="L61" s="22">
        <f t="shared" si="5"/>
        <v>0</v>
      </c>
      <c r="M61" s="39">
        <f t="shared" si="6"/>
        <v>0</v>
      </c>
      <c r="O61" s="37">
        <f t="shared" si="7"/>
        <v>0</v>
      </c>
      <c r="P61" s="37">
        <f t="shared" si="9"/>
        <v>0</v>
      </c>
      <c r="Q61" s="37">
        <f t="shared" si="10"/>
        <v>0</v>
      </c>
      <c r="R61" s="37">
        <f t="shared" si="11"/>
        <v>0</v>
      </c>
      <c r="S61" s="37">
        <f t="shared" si="12"/>
        <v>0</v>
      </c>
      <c r="T61">
        <v>60</v>
      </c>
      <c r="U61" s="45">
        <f>IFERROR(-HLOOKUP($U$1,IEX!$W$2:$BH$98,T61,FALSE),0)</f>
        <v>0</v>
      </c>
      <c r="V61" s="46">
        <f t="shared" si="8"/>
        <v>0</v>
      </c>
      <c r="W61" s="52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</row>
    <row r="62" spans="1:63">
      <c r="A62" s="8" t="s">
        <v>104</v>
      </c>
      <c r="B62" s="38"/>
      <c r="C62" s="21"/>
      <c r="D62" s="21"/>
      <c r="E62" s="21"/>
      <c r="F62" s="21"/>
      <c r="G62" s="21"/>
      <c r="H62" s="21"/>
      <c r="I62" s="21"/>
      <c r="J62" s="21"/>
      <c r="K62" s="23">
        <f t="shared" si="4"/>
        <v>0</v>
      </c>
      <c r="L62" s="22">
        <f t="shared" si="5"/>
        <v>0</v>
      </c>
      <c r="M62" s="39">
        <f t="shared" si="6"/>
        <v>0</v>
      </c>
      <c r="O62" s="37">
        <f t="shared" si="7"/>
        <v>0</v>
      </c>
      <c r="P62" s="37">
        <f t="shared" si="9"/>
        <v>0</v>
      </c>
      <c r="Q62" s="37">
        <f t="shared" si="10"/>
        <v>0</v>
      </c>
      <c r="R62" s="37">
        <f t="shared" si="11"/>
        <v>0</v>
      </c>
      <c r="S62" s="37">
        <f t="shared" si="12"/>
        <v>0</v>
      </c>
      <c r="T62">
        <v>61</v>
      </c>
      <c r="U62" s="45">
        <f>IFERROR(-HLOOKUP($U$1,IEX!$W$2:$BH$98,T62,FALSE),0)</f>
        <v>0</v>
      </c>
      <c r="V62" s="46">
        <f t="shared" si="8"/>
        <v>0</v>
      </c>
      <c r="W62" s="52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</row>
    <row r="63" spans="1:63">
      <c r="A63" s="8" t="s">
        <v>105</v>
      </c>
      <c r="B63" s="38"/>
      <c r="C63" s="21"/>
      <c r="D63" s="21"/>
      <c r="E63" s="21"/>
      <c r="F63" s="21"/>
      <c r="G63" s="21"/>
      <c r="H63" s="21"/>
      <c r="I63" s="21"/>
      <c r="J63" s="21"/>
      <c r="K63" s="23">
        <f t="shared" si="4"/>
        <v>0</v>
      </c>
      <c r="L63" s="22">
        <f t="shared" si="5"/>
        <v>0</v>
      </c>
      <c r="M63" s="39">
        <f t="shared" si="6"/>
        <v>0</v>
      </c>
      <c r="O63" s="37">
        <f t="shared" si="7"/>
        <v>0</v>
      </c>
      <c r="P63" s="37">
        <f t="shared" si="9"/>
        <v>0</v>
      </c>
      <c r="Q63" s="37">
        <f t="shared" si="10"/>
        <v>0</v>
      </c>
      <c r="R63" s="37">
        <f t="shared" si="11"/>
        <v>0</v>
      </c>
      <c r="S63" s="37">
        <f t="shared" si="12"/>
        <v>0</v>
      </c>
      <c r="T63">
        <v>62</v>
      </c>
      <c r="U63" s="45">
        <f>IFERROR(-HLOOKUP($U$1,IEX!$W$2:$BH$98,T63,FALSE),0)</f>
        <v>0</v>
      </c>
      <c r="V63" s="46">
        <f t="shared" si="8"/>
        <v>0</v>
      </c>
      <c r="W63" s="52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</row>
    <row r="64" spans="1:63">
      <c r="A64" s="8" t="s">
        <v>106</v>
      </c>
      <c r="B64" s="38"/>
      <c r="C64" s="21"/>
      <c r="D64" s="21"/>
      <c r="E64" s="21"/>
      <c r="F64" s="21"/>
      <c r="G64" s="21"/>
      <c r="H64" s="21"/>
      <c r="I64" s="21"/>
      <c r="J64" s="21"/>
      <c r="K64" s="23">
        <f t="shared" si="4"/>
        <v>0</v>
      </c>
      <c r="L64" s="22">
        <f t="shared" si="5"/>
        <v>0</v>
      </c>
      <c r="M64" s="39">
        <f t="shared" si="6"/>
        <v>0</v>
      </c>
      <c r="O64" s="37">
        <f t="shared" si="7"/>
        <v>0</v>
      </c>
      <c r="P64" s="37">
        <f t="shared" si="9"/>
        <v>0</v>
      </c>
      <c r="Q64" s="37">
        <f t="shared" si="10"/>
        <v>0</v>
      </c>
      <c r="R64" s="37">
        <f t="shared" si="11"/>
        <v>0</v>
      </c>
      <c r="S64" s="37">
        <f t="shared" si="12"/>
        <v>0</v>
      </c>
      <c r="T64">
        <v>63</v>
      </c>
      <c r="U64" s="45">
        <f>IFERROR(-HLOOKUP($U$1,IEX!$W$2:$BH$98,T64,FALSE),0)</f>
        <v>0</v>
      </c>
      <c r="V64" s="46">
        <f t="shared" si="8"/>
        <v>0</v>
      </c>
      <c r="W64" s="52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</row>
    <row r="65" spans="1:63">
      <c r="A65" s="8" t="s">
        <v>107</v>
      </c>
      <c r="B65" s="38"/>
      <c r="C65" s="21"/>
      <c r="D65" s="21"/>
      <c r="E65" s="21"/>
      <c r="F65" s="21"/>
      <c r="G65" s="21"/>
      <c r="H65" s="21"/>
      <c r="I65" s="21"/>
      <c r="J65" s="21"/>
      <c r="K65" s="23">
        <f t="shared" si="4"/>
        <v>0</v>
      </c>
      <c r="L65" s="22">
        <f t="shared" si="5"/>
        <v>0</v>
      </c>
      <c r="M65" s="39">
        <f t="shared" si="6"/>
        <v>0</v>
      </c>
      <c r="O65" s="37">
        <f t="shared" si="7"/>
        <v>0</v>
      </c>
      <c r="P65" s="37">
        <f t="shared" si="9"/>
        <v>0</v>
      </c>
      <c r="Q65" s="37">
        <f t="shared" si="10"/>
        <v>0</v>
      </c>
      <c r="R65" s="37">
        <f t="shared" si="11"/>
        <v>0</v>
      </c>
      <c r="S65" s="37">
        <f t="shared" si="12"/>
        <v>0</v>
      </c>
      <c r="T65">
        <v>64</v>
      </c>
      <c r="U65" s="45">
        <f>IFERROR(-HLOOKUP($U$1,IEX!$W$2:$BH$98,T65,FALSE),0)</f>
        <v>0</v>
      </c>
      <c r="V65" s="46">
        <f t="shared" si="8"/>
        <v>0</v>
      </c>
      <c r="W65" s="52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</row>
    <row r="66" spans="1:63">
      <c r="A66" s="8" t="s">
        <v>108</v>
      </c>
      <c r="B66" s="38"/>
      <c r="C66" s="21"/>
      <c r="D66" s="21"/>
      <c r="E66" s="21"/>
      <c r="F66" s="21"/>
      <c r="G66" s="21"/>
      <c r="H66" s="21"/>
      <c r="I66" s="21"/>
      <c r="J66" s="21"/>
      <c r="K66" s="23">
        <f t="shared" si="4"/>
        <v>0</v>
      </c>
      <c r="L66" s="22">
        <f t="shared" si="5"/>
        <v>0</v>
      </c>
      <c r="M66" s="39">
        <f t="shared" si="6"/>
        <v>0</v>
      </c>
      <c r="O66" s="37">
        <f t="shared" si="7"/>
        <v>0</v>
      </c>
      <c r="P66" s="37">
        <f t="shared" si="9"/>
        <v>0</v>
      </c>
      <c r="Q66" s="37">
        <f t="shared" si="10"/>
        <v>0</v>
      </c>
      <c r="R66" s="37">
        <f t="shared" si="11"/>
        <v>0</v>
      </c>
      <c r="S66" s="37">
        <f t="shared" si="12"/>
        <v>0</v>
      </c>
      <c r="T66">
        <v>65</v>
      </c>
      <c r="U66" s="45">
        <f>IFERROR(-HLOOKUP($U$1,IEX!$W$2:$BH$98,T66,FALSE),0)</f>
        <v>0</v>
      </c>
      <c r="V66" s="46">
        <f t="shared" si="8"/>
        <v>0</v>
      </c>
      <c r="W66" s="52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</row>
    <row r="67" spans="1:63">
      <c r="A67" s="8" t="s">
        <v>109</v>
      </c>
      <c r="B67" s="38"/>
      <c r="C67" s="21"/>
      <c r="D67" s="21"/>
      <c r="E67" s="21"/>
      <c r="F67" s="21"/>
      <c r="G67" s="21"/>
      <c r="H67" s="21"/>
      <c r="I67" s="21"/>
      <c r="J67" s="21"/>
      <c r="K67" s="23">
        <f t="shared" si="4"/>
        <v>0</v>
      </c>
      <c r="L67" s="22">
        <f t="shared" si="5"/>
        <v>0</v>
      </c>
      <c r="M67" s="39">
        <f t="shared" si="6"/>
        <v>0</v>
      </c>
      <c r="O67" s="37">
        <f t="shared" si="7"/>
        <v>0</v>
      </c>
      <c r="P67" s="37">
        <f t="shared" ref="P67:P98" si="13">SUMPRODUCT($X67:$AQ67,$X$103:$AQ$103)+D67</f>
        <v>0</v>
      </c>
      <c r="Q67" s="37">
        <f t="shared" ref="Q67:Q98" si="14">SUMPRODUCT($X67:$AQ67,$X$104:$AQ$104)+F67</f>
        <v>0</v>
      </c>
      <c r="R67" s="37">
        <f t="shared" ref="R67:R98" si="15">SUMPRODUCT($X67:$AQ67,$X$105:$AQ$105)+H67</f>
        <v>0</v>
      </c>
      <c r="S67" s="37">
        <f t="shared" ref="S67:S98" si="16">SUMPRODUCT($X67:$AQ67,$X$106:$AQ$106)+J67</f>
        <v>0</v>
      </c>
      <c r="T67">
        <v>66</v>
      </c>
      <c r="U67" s="45">
        <f>IFERROR(-HLOOKUP($U$1,IEX!$W$2:$BH$98,T67,FALSE),0)</f>
        <v>0</v>
      </c>
      <c r="V67" s="46">
        <f t="shared" si="8"/>
        <v>0</v>
      </c>
      <c r="W67" s="52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</row>
    <row r="68" spans="1:63">
      <c r="A68" s="8" t="s">
        <v>110</v>
      </c>
      <c r="B68" s="38"/>
      <c r="C68" s="21"/>
      <c r="D68" s="21"/>
      <c r="E68" s="21"/>
      <c r="F68" s="21"/>
      <c r="G68" s="21"/>
      <c r="H68" s="21"/>
      <c r="I68" s="21"/>
      <c r="J68" s="21"/>
      <c r="K68" s="23">
        <f t="shared" ref="K68:K98" si="17">SUM(C68:J68)</f>
        <v>0</v>
      </c>
      <c r="L68" s="22">
        <f t="shared" ref="L68:L98" si="18">U68+V68</f>
        <v>0</v>
      </c>
      <c r="M68" s="39">
        <f t="shared" ref="M68:M98" si="19">K68+L68</f>
        <v>0</v>
      </c>
      <c r="O68" s="37">
        <f t="shared" ref="O68:O98" si="20">-SUM(P68:S68,U68)</f>
        <v>0</v>
      </c>
      <c r="P68" s="37">
        <f t="shared" si="13"/>
        <v>0</v>
      </c>
      <c r="Q68" s="37">
        <f t="shared" si="14"/>
        <v>0</v>
      </c>
      <c r="R68" s="37">
        <f t="shared" si="15"/>
        <v>0</v>
      </c>
      <c r="S68" s="37">
        <f t="shared" si="16"/>
        <v>0</v>
      </c>
      <c r="T68">
        <v>67</v>
      </c>
      <c r="U68" s="45">
        <f>IFERROR(-HLOOKUP($U$1,IEX!$W$2:$BH$98,T68,FALSE),0)</f>
        <v>0</v>
      </c>
      <c r="V68" s="46">
        <f t="shared" ref="V68:V98" si="21">SUM(X68:AQ68)</f>
        <v>0</v>
      </c>
      <c r="W68" s="52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</row>
    <row r="69" spans="1:63">
      <c r="A69" s="8" t="s">
        <v>111</v>
      </c>
      <c r="B69" s="38"/>
      <c r="C69" s="21"/>
      <c r="D69" s="21"/>
      <c r="E69" s="21"/>
      <c r="F69" s="21"/>
      <c r="G69" s="21"/>
      <c r="H69" s="21"/>
      <c r="I69" s="21"/>
      <c r="J69" s="21"/>
      <c r="K69" s="23">
        <f t="shared" si="17"/>
        <v>0</v>
      </c>
      <c r="L69" s="22">
        <f t="shared" si="18"/>
        <v>0</v>
      </c>
      <c r="M69" s="39">
        <f t="shared" si="19"/>
        <v>0</v>
      </c>
      <c r="O69" s="37">
        <f t="shared" si="20"/>
        <v>0</v>
      </c>
      <c r="P69" s="37">
        <f t="shared" si="13"/>
        <v>0</v>
      </c>
      <c r="Q69" s="37">
        <f t="shared" si="14"/>
        <v>0</v>
      </c>
      <c r="R69" s="37">
        <f t="shared" si="15"/>
        <v>0</v>
      </c>
      <c r="S69" s="37">
        <f t="shared" si="16"/>
        <v>0</v>
      </c>
      <c r="T69">
        <v>68</v>
      </c>
      <c r="U69" s="45">
        <f>IFERROR(-HLOOKUP($U$1,IEX!$W$2:$BH$98,T69,FALSE),0)</f>
        <v>0</v>
      </c>
      <c r="V69" s="46">
        <f t="shared" si="21"/>
        <v>0</v>
      </c>
      <c r="W69" s="52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</row>
    <row r="70" spans="1:63">
      <c r="A70" s="8" t="s">
        <v>112</v>
      </c>
      <c r="B70" s="38"/>
      <c r="C70" s="21"/>
      <c r="D70" s="21"/>
      <c r="E70" s="21"/>
      <c r="F70" s="21"/>
      <c r="G70" s="21"/>
      <c r="H70" s="21"/>
      <c r="I70" s="21"/>
      <c r="J70" s="21"/>
      <c r="K70" s="23">
        <f t="shared" si="17"/>
        <v>0</v>
      </c>
      <c r="L70" s="22">
        <f t="shared" si="18"/>
        <v>0</v>
      </c>
      <c r="M70" s="39">
        <f t="shared" si="19"/>
        <v>0</v>
      </c>
      <c r="O70" s="37">
        <f t="shared" si="20"/>
        <v>0</v>
      </c>
      <c r="P70" s="37">
        <f t="shared" si="13"/>
        <v>0</v>
      </c>
      <c r="Q70" s="37">
        <f t="shared" si="14"/>
        <v>0</v>
      </c>
      <c r="R70" s="37">
        <f t="shared" si="15"/>
        <v>0</v>
      </c>
      <c r="S70" s="37">
        <f t="shared" si="16"/>
        <v>0</v>
      </c>
      <c r="T70">
        <v>69</v>
      </c>
      <c r="U70" s="45">
        <f>IFERROR(-HLOOKUP($U$1,IEX!$W$2:$BH$98,T70,FALSE),0)</f>
        <v>0</v>
      </c>
      <c r="V70" s="46">
        <f t="shared" si="21"/>
        <v>0</v>
      </c>
      <c r="W70" s="52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</row>
    <row r="71" spans="1:63">
      <c r="A71" s="8" t="s">
        <v>113</v>
      </c>
      <c r="B71" s="38"/>
      <c r="C71" s="21"/>
      <c r="D71" s="21"/>
      <c r="E71" s="21"/>
      <c r="F71" s="21"/>
      <c r="G71" s="21"/>
      <c r="H71" s="21"/>
      <c r="I71" s="21"/>
      <c r="J71" s="21"/>
      <c r="K71" s="23">
        <f t="shared" si="17"/>
        <v>0</v>
      </c>
      <c r="L71" s="22">
        <f t="shared" si="18"/>
        <v>0</v>
      </c>
      <c r="M71" s="39">
        <f t="shared" si="19"/>
        <v>0</v>
      </c>
      <c r="O71" s="37">
        <f t="shared" si="20"/>
        <v>0</v>
      </c>
      <c r="P71" s="37">
        <f t="shared" si="13"/>
        <v>0</v>
      </c>
      <c r="Q71" s="37">
        <f t="shared" si="14"/>
        <v>0</v>
      </c>
      <c r="R71" s="37">
        <f t="shared" si="15"/>
        <v>0</v>
      </c>
      <c r="S71" s="37">
        <f t="shared" si="16"/>
        <v>0</v>
      </c>
      <c r="T71">
        <v>70</v>
      </c>
      <c r="U71" s="45">
        <f>IFERROR(-HLOOKUP($U$1,IEX!$W$2:$BH$98,T71,FALSE),0)</f>
        <v>0</v>
      </c>
      <c r="V71" s="46">
        <f t="shared" si="21"/>
        <v>0</v>
      </c>
      <c r="W71" s="52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</row>
    <row r="72" spans="1:63">
      <c r="A72" s="8" t="s">
        <v>114</v>
      </c>
      <c r="B72" s="38"/>
      <c r="C72" s="21"/>
      <c r="D72" s="21"/>
      <c r="E72" s="21"/>
      <c r="F72" s="21"/>
      <c r="G72" s="21"/>
      <c r="H72" s="21"/>
      <c r="I72" s="21"/>
      <c r="J72" s="21"/>
      <c r="K72" s="23">
        <f t="shared" si="17"/>
        <v>0</v>
      </c>
      <c r="L72" s="22">
        <f t="shared" si="18"/>
        <v>0</v>
      </c>
      <c r="M72" s="39">
        <f t="shared" si="19"/>
        <v>0</v>
      </c>
      <c r="O72" s="37">
        <f t="shared" si="20"/>
        <v>0</v>
      </c>
      <c r="P72" s="37">
        <f t="shared" si="13"/>
        <v>0</v>
      </c>
      <c r="Q72" s="37">
        <f t="shared" si="14"/>
        <v>0</v>
      </c>
      <c r="R72" s="37">
        <f t="shared" si="15"/>
        <v>0</v>
      </c>
      <c r="S72" s="37">
        <f t="shared" si="16"/>
        <v>0</v>
      </c>
      <c r="T72">
        <v>71</v>
      </c>
      <c r="U72" s="45">
        <f>IFERROR(-HLOOKUP($U$1,IEX!$W$2:$BH$98,T72,FALSE),0)</f>
        <v>0</v>
      </c>
      <c r="V72" s="46">
        <f t="shared" si="21"/>
        <v>0</v>
      </c>
      <c r="W72" s="52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</row>
    <row r="73" spans="1:63">
      <c r="A73" s="8" t="s">
        <v>115</v>
      </c>
      <c r="B73" s="38"/>
      <c r="C73" s="21"/>
      <c r="D73" s="21"/>
      <c r="E73" s="21"/>
      <c r="F73" s="21"/>
      <c r="G73" s="21"/>
      <c r="H73" s="21"/>
      <c r="I73" s="21"/>
      <c r="J73" s="21"/>
      <c r="K73" s="23">
        <f t="shared" si="17"/>
        <v>0</v>
      </c>
      <c r="L73" s="22">
        <f t="shared" si="18"/>
        <v>0</v>
      </c>
      <c r="M73" s="39">
        <f t="shared" si="19"/>
        <v>0</v>
      </c>
      <c r="O73" s="37">
        <f t="shared" si="20"/>
        <v>0</v>
      </c>
      <c r="P73" s="37">
        <f t="shared" si="13"/>
        <v>0</v>
      </c>
      <c r="Q73" s="37">
        <f t="shared" si="14"/>
        <v>0</v>
      </c>
      <c r="R73" s="37">
        <f t="shared" si="15"/>
        <v>0</v>
      </c>
      <c r="S73" s="37">
        <f t="shared" si="16"/>
        <v>0</v>
      </c>
      <c r="T73">
        <v>72</v>
      </c>
      <c r="U73" s="45">
        <f>IFERROR(-HLOOKUP($U$1,IEX!$W$2:$BH$98,T73,FALSE),0)</f>
        <v>0</v>
      </c>
      <c r="V73" s="46">
        <f t="shared" si="21"/>
        <v>0</v>
      </c>
      <c r="W73" s="52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</row>
    <row r="74" spans="1:63">
      <c r="A74" s="8" t="s">
        <v>116</v>
      </c>
      <c r="B74" s="38"/>
      <c r="C74" s="21"/>
      <c r="D74" s="21"/>
      <c r="E74" s="21"/>
      <c r="F74" s="21"/>
      <c r="G74" s="21"/>
      <c r="H74" s="21"/>
      <c r="I74" s="21"/>
      <c r="J74" s="21"/>
      <c r="K74" s="23">
        <f t="shared" si="17"/>
        <v>0</v>
      </c>
      <c r="L74" s="22">
        <f t="shared" si="18"/>
        <v>0</v>
      </c>
      <c r="M74" s="39">
        <f t="shared" si="19"/>
        <v>0</v>
      </c>
      <c r="O74" s="37">
        <f t="shared" si="20"/>
        <v>0</v>
      </c>
      <c r="P74" s="37">
        <f t="shared" si="13"/>
        <v>0</v>
      </c>
      <c r="Q74" s="37">
        <f t="shared" si="14"/>
        <v>0</v>
      </c>
      <c r="R74" s="37">
        <f t="shared" si="15"/>
        <v>0</v>
      </c>
      <c r="S74" s="37">
        <f t="shared" si="16"/>
        <v>0</v>
      </c>
      <c r="T74">
        <v>73</v>
      </c>
      <c r="U74" s="45">
        <f>IFERROR(-HLOOKUP($U$1,IEX!$W$2:$BH$98,T74,FALSE),0)</f>
        <v>0</v>
      </c>
      <c r="V74" s="46">
        <f t="shared" si="21"/>
        <v>0</v>
      </c>
      <c r="W74" s="52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</row>
    <row r="75" spans="1:63">
      <c r="A75" s="8" t="s">
        <v>117</v>
      </c>
      <c r="B75" s="38"/>
      <c r="C75" s="21"/>
      <c r="D75" s="21"/>
      <c r="E75" s="21"/>
      <c r="F75" s="21"/>
      <c r="G75" s="21"/>
      <c r="H75" s="21"/>
      <c r="I75" s="21"/>
      <c r="J75" s="21"/>
      <c r="K75" s="23">
        <f t="shared" si="17"/>
        <v>0</v>
      </c>
      <c r="L75" s="22">
        <f t="shared" si="18"/>
        <v>0</v>
      </c>
      <c r="M75" s="39">
        <f t="shared" si="19"/>
        <v>0</v>
      </c>
      <c r="O75" s="37">
        <f t="shared" si="20"/>
        <v>0</v>
      </c>
      <c r="P75" s="37">
        <f t="shared" si="13"/>
        <v>0</v>
      </c>
      <c r="Q75" s="37">
        <f t="shared" si="14"/>
        <v>0</v>
      </c>
      <c r="R75" s="37">
        <f t="shared" si="15"/>
        <v>0</v>
      </c>
      <c r="S75" s="37">
        <f t="shared" si="16"/>
        <v>0</v>
      </c>
      <c r="T75">
        <v>74</v>
      </c>
      <c r="U75" s="45">
        <f>IFERROR(-HLOOKUP($U$1,IEX!$W$2:$BH$98,T75,FALSE),0)</f>
        <v>0</v>
      </c>
      <c r="V75" s="46">
        <f t="shared" si="21"/>
        <v>0</v>
      </c>
      <c r="W75" s="52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</row>
    <row r="76" spans="1:63">
      <c r="A76" s="8" t="s">
        <v>118</v>
      </c>
      <c r="B76" s="38"/>
      <c r="C76" s="21"/>
      <c r="D76" s="21"/>
      <c r="E76" s="21"/>
      <c r="F76" s="21"/>
      <c r="G76" s="21"/>
      <c r="H76" s="21"/>
      <c r="I76" s="21"/>
      <c r="J76" s="21"/>
      <c r="K76" s="23">
        <f t="shared" si="17"/>
        <v>0</v>
      </c>
      <c r="L76" s="22">
        <f t="shared" si="18"/>
        <v>0</v>
      </c>
      <c r="M76" s="39">
        <f t="shared" si="19"/>
        <v>0</v>
      </c>
      <c r="O76" s="37">
        <f t="shared" si="20"/>
        <v>0</v>
      </c>
      <c r="P76" s="37">
        <f t="shared" si="13"/>
        <v>0</v>
      </c>
      <c r="Q76" s="37">
        <f t="shared" si="14"/>
        <v>0</v>
      </c>
      <c r="R76" s="37">
        <f t="shared" si="15"/>
        <v>0</v>
      </c>
      <c r="S76" s="37">
        <f t="shared" si="16"/>
        <v>0</v>
      </c>
      <c r="T76">
        <v>75</v>
      </c>
      <c r="U76" s="45">
        <f>IFERROR(-HLOOKUP($U$1,IEX!$W$2:$BH$98,T76,FALSE),0)</f>
        <v>0</v>
      </c>
      <c r="V76" s="46">
        <f t="shared" si="21"/>
        <v>0</v>
      </c>
      <c r="W76" s="52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</row>
    <row r="77" spans="1:63">
      <c r="A77" s="8" t="s">
        <v>119</v>
      </c>
      <c r="B77" s="38"/>
      <c r="C77" s="21"/>
      <c r="D77" s="21"/>
      <c r="E77" s="21"/>
      <c r="F77" s="21"/>
      <c r="G77" s="21"/>
      <c r="H77" s="21"/>
      <c r="I77" s="21"/>
      <c r="J77" s="21"/>
      <c r="K77" s="23">
        <f t="shared" si="17"/>
        <v>0</v>
      </c>
      <c r="L77" s="22">
        <f t="shared" si="18"/>
        <v>0</v>
      </c>
      <c r="M77" s="39">
        <f t="shared" si="19"/>
        <v>0</v>
      </c>
      <c r="O77" s="37">
        <f t="shared" si="20"/>
        <v>0</v>
      </c>
      <c r="P77" s="37">
        <f t="shared" si="13"/>
        <v>0</v>
      </c>
      <c r="Q77" s="37">
        <f t="shared" si="14"/>
        <v>0</v>
      </c>
      <c r="R77" s="37">
        <f t="shared" si="15"/>
        <v>0</v>
      </c>
      <c r="S77" s="37">
        <f t="shared" si="16"/>
        <v>0</v>
      </c>
      <c r="T77">
        <v>76</v>
      </c>
      <c r="U77" s="45">
        <f>IFERROR(-HLOOKUP($U$1,IEX!$W$2:$BH$98,T77,FALSE),0)</f>
        <v>0</v>
      </c>
      <c r="V77" s="46">
        <f t="shared" si="21"/>
        <v>0</v>
      </c>
      <c r="W77" s="52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</row>
    <row r="78" spans="1:63">
      <c r="A78" s="8" t="s">
        <v>120</v>
      </c>
      <c r="B78" s="38"/>
      <c r="C78" s="21"/>
      <c r="D78" s="21"/>
      <c r="E78" s="21"/>
      <c r="F78" s="21"/>
      <c r="G78" s="21"/>
      <c r="H78" s="21"/>
      <c r="I78" s="21"/>
      <c r="J78" s="21"/>
      <c r="K78" s="23">
        <f t="shared" si="17"/>
        <v>0</v>
      </c>
      <c r="L78" s="22">
        <f t="shared" si="18"/>
        <v>0</v>
      </c>
      <c r="M78" s="39">
        <f t="shared" si="19"/>
        <v>0</v>
      </c>
      <c r="O78" s="37">
        <f t="shared" si="20"/>
        <v>0</v>
      </c>
      <c r="P78" s="37">
        <f t="shared" si="13"/>
        <v>0</v>
      </c>
      <c r="Q78" s="37">
        <f t="shared" si="14"/>
        <v>0</v>
      </c>
      <c r="R78" s="37">
        <f t="shared" si="15"/>
        <v>0</v>
      </c>
      <c r="S78" s="37">
        <f t="shared" si="16"/>
        <v>0</v>
      </c>
      <c r="T78">
        <v>77</v>
      </c>
      <c r="U78" s="45">
        <f>IFERROR(-HLOOKUP($U$1,IEX!$W$2:$BH$98,T78,FALSE),0)</f>
        <v>0</v>
      </c>
      <c r="V78" s="46">
        <f t="shared" si="21"/>
        <v>0</v>
      </c>
      <c r="W78" s="52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</row>
    <row r="79" spans="1:63">
      <c r="A79" s="8" t="s">
        <v>121</v>
      </c>
      <c r="B79" s="38"/>
      <c r="C79" s="21"/>
      <c r="D79" s="21"/>
      <c r="E79" s="21"/>
      <c r="F79" s="21"/>
      <c r="G79" s="21"/>
      <c r="H79" s="21"/>
      <c r="I79" s="21"/>
      <c r="J79" s="21"/>
      <c r="K79" s="23">
        <f t="shared" si="17"/>
        <v>0</v>
      </c>
      <c r="L79" s="22">
        <f t="shared" si="18"/>
        <v>0</v>
      </c>
      <c r="M79" s="39">
        <f t="shared" si="19"/>
        <v>0</v>
      </c>
      <c r="O79" s="37">
        <f t="shared" si="20"/>
        <v>0</v>
      </c>
      <c r="P79" s="37">
        <f t="shared" si="13"/>
        <v>0</v>
      </c>
      <c r="Q79" s="37">
        <f t="shared" si="14"/>
        <v>0</v>
      </c>
      <c r="R79" s="37">
        <f t="shared" si="15"/>
        <v>0</v>
      </c>
      <c r="S79" s="37">
        <f t="shared" si="16"/>
        <v>0</v>
      </c>
      <c r="T79">
        <v>78</v>
      </c>
      <c r="U79" s="45">
        <f>IFERROR(-HLOOKUP($U$1,IEX!$W$2:$BH$98,T79,FALSE),0)</f>
        <v>0</v>
      </c>
      <c r="V79" s="46">
        <f t="shared" si="21"/>
        <v>0</v>
      </c>
      <c r="W79" s="52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</row>
    <row r="80" spans="1:63">
      <c r="A80" s="8" t="s">
        <v>122</v>
      </c>
      <c r="B80" s="38"/>
      <c r="C80" s="21"/>
      <c r="D80" s="21"/>
      <c r="E80" s="21"/>
      <c r="F80" s="21"/>
      <c r="G80" s="21"/>
      <c r="H80" s="21"/>
      <c r="I80" s="21"/>
      <c r="J80" s="21"/>
      <c r="K80" s="23">
        <f t="shared" si="17"/>
        <v>0</v>
      </c>
      <c r="L80" s="22">
        <f t="shared" si="18"/>
        <v>0</v>
      </c>
      <c r="M80" s="39">
        <f t="shared" si="19"/>
        <v>0</v>
      </c>
      <c r="O80" s="37">
        <f t="shared" si="20"/>
        <v>0</v>
      </c>
      <c r="P80" s="37">
        <f t="shared" si="13"/>
        <v>0</v>
      </c>
      <c r="Q80" s="37">
        <f t="shared" si="14"/>
        <v>0</v>
      </c>
      <c r="R80" s="37">
        <f t="shared" si="15"/>
        <v>0</v>
      </c>
      <c r="S80" s="37">
        <f t="shared" si="16"/>
        <v>0</v>
      </c>
      <c r="T80">
        <v>79</v>
      </c>
      <c r="U80" s="45">
        <f>IFERROR(-HLOOKUP($U$1,IEX!$W$2:$BH$98,T80,FALSE),0)</f>
        <v>0</v>
      </c>
      <c r="V80" s="46">
        <f t="shared" si="21"/>
        <v>0</v>
      </c>
      <c r="W80" s="52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</row>
    <row r="81" spans="1:63">
      <c r="A81" s="8" t="s">
        <v>123</v>
      </c>
      <c r="B81" s="38"/>
      <c r="C81" s="21"/>
      <c r="D81" s="21"/>
      <c r="E81" s="21"/>
      <c r="F81" s="21"/>
      <c r="G81" s="21"/>
      <c r="H81" s="21"/>
      <c r="I81" s="21"/>
      <c r="J81" s="21"/>
      <c r="K81" s="23">
        <f t="shared" si="17"/>
        <v>0</v>
      </c>
      <c r="L81" s="22">
        <f t="shared" si="18"/>
        <v>0</v>
      </c>
      <c r="M81" s="39">
        <f t="shared" si="19"/>
        <v>0</v>
      </c>
      <c r="O81" s="37">
        <f t="shared" si="20"/>
        <v>0</v>
      </c>
      <c r="P81" s="37">
        <f t="shared" si="13"/>
        <v>0</v>
      </c>
      <c r="Q81" s="37">
        <f t="shared" si="14"/>
        <v>0</v>
      </c>
      <c r="R81" s="37">
        <f t="shared" si="15"/>
        <v>0</v>
      </c>
      <c r="S81" s="37">
        <f t="shared" si="16"/>
        <v>0</v>
      </c>
      <c r="T81">
        <v>80</v>
      </c>
      <c r="U81" s="45">
        <f>IFERROR(-HLOOKUP($U$1,IEX!$W$2:$BH$98,T81,FALSE),0)</f>
        <v>0</v>
      </c>
      <c r="V81" s="46">
        <f t="shared" si="21"/>
        <v>0</v>
      </c>
      <c r="W81" s="52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</row>
    <row r="82" spans="1:63">
      <c r="A82" s="8" t="s">
        <v>124</v>
      </c>
      <c r="B82" s="38"/>
      <c r="C82" s="21"/>
      <c r="D82" s="21"/>
      <c r="E82" s="21"/>
      <c r="F82" s="21"/>
      <c r="G82" s="21"/>
      <c r="H82" s="21"/>
      <c r="I82" s="21"/>
      <c r="J82" s="21"/>
      <c r="K82" s="23">
        <f t="shared" si="17"/>
        <v>0</v>
      </c>
      <c r="L82" s="22">
        <f t="shared" si="18"/>
        <v>0</v>
      </c>
      <c r="M82" s="39">
        <f t="shared" si="19"/>
        <v>0</v>
      </c>
      <c r="O82" s="37">
        <f t="shared" si="20"/>
        <v>0</v>
      </c>
      <c r="P82" s="37">
        <f t="shared" si="13"/>
        <v>0</v>
      </c>
      <c r="Q82" s="37">
        <f t="shared" si="14"/>
        <v>0</v>
      </c>
      <c r="R82" s="37">
        <f t="shared" si="15"/>
        <v>0</v>
      </c>
      <c r="S82" s="37">
        <f t="shared" si="16"/>
        <v>0</v>
      </c>
      <c r="T82">
        <v>81</v>
      </c>
      <c r="U82" s="45">
        <f>IFERROR(-HLOOKUP($U$1,IEX!$W$2:$BH$98,T82,FALSE),0)</f>
        <v>0</v>
      </c>
      <c r="V82" s="46">
        <f t="shared" si="21"/>
        <v>0</v>
      </c>
      <c r="W82" s="52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</row>
    <row r="83" spans="1:63">
      <c r="A83" s="8" t="s">
        <v>125</v>
      </c>
      <c r="B83" s="38"/>
      <c r="C83" s="21"/>
      <c r="D83" s="21"/>
      <c r="E83" s="21"/>
      <c r="F83" s="21"/>
      <c r="G83" s="21"/>
      <c r="H83" s="21"/>
      <c r="I83" s="21"/>
      <c r="J83" s="21"/>
      <c r="K83" s="23">
        <f t="shared" si="17"/>
        <v>0</v>
      </c>
      <c r="L83" s="22">
        <f t="shared" si="18"/>
        <v>0</v>
      </c>
      <c r="M83" s="39">
        <f t="shared" si="19"/>
        <v>0</v>
      </c>
      <c r="O83" s="37">
        <f t="shared" si="20"/>
        <v>0</v>
      </c>
      <c r="P83" s="37">
        <f t="shared" si="13"/>
        <v>0</v>
      </c>
      <c r="Q83" s="37">
        <f t="shared" si="14"/>
        <v>0</v>
      </c>
      <c r="R83" s="37">
        <f t="shared" si="15"/>
        <v>0</v>
      </c>
      <c r="S83" s="37">
        <f t="shared" si="16"/>
        <v>0</v>
      </c>
      <c r="T83">
        <v>82</v>
      </c>
      <c r="U83" s="45">
        <f>IFERROR(-HLOOKUP($U$1,IEX!$W$2:$BH$98,T83,FALSE),0)</f>
        <v>0</v>
      </c>
      <c r="V83" s="46">
        <f t="shared" si="21"/>
        <v>0</v>
      </c>
      <c r="W83" s="52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</row>
    <row r="84" spans="1:63">
      <c r="A84" s="8" t="s">
        <v>126</v>
      </c>
      <c r="B84" s="38"/>
      <c r="C84" s="21"/>
      <c r="D84" s="21"/>
      <c r="E84" s="21"/>
      <c r="F84" s="21"/>
      <c r="G84" s="21"/>
      <c r="H84" s="21"/>
      <c r="I84" s="21"/>
      <c r="J84" s="21"/>
      <c r="K84" s="23">
        <f t="shared" si="17"/>
        <v>0</v>
      </c>
      <c r="L84" s="22">
        <f t="shared" si="18"/>
        <v>0</v>
      </c>
      <c r="M84" s="39">
        <f t="shared" si="19"/>
        <v>0</v>
      </c>
      <c r="O84" s="37">
        <f t="shared" si="20"/>
        <v>0</v>
      </c>
      <c r="P84" s="37">
        <f t="shared" si="13"/>
        <v>0</v>
      </c>
      <c r="Q84" s="37">
        <f t="shared" si="14"/>
        <v>0</v>
      </c>
      <c r="R84" s="37">
        <f t="shared" si="15"/>
        <v>0</v>
      </c>
      <c r="S84" s="37">
        <f t="shared" si="16"/>
        <v>0</v>
      </c>
      <c r="T84">
        <v>83</v>
      </c>
      <c r="U84" s="45">
        <f>IFERROR(-HLOOKUP($U$1,IEX!$W$2:$BH$98,T84,FALSE),0)</f>
        <v>0</v>
      </c>
      <c r="V84" s="46">
        <f t="shared" si="21"/>
        <v>0</v>
      </c>
      <c r="W84" s="52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</row>
    <row r="85" spans="1:63">
      <c r="A85" s="8" t="s">
        <v>127</v>
      </c>
      <c r="B85" s="38"/>
      <c r="C85" s="21"/>
      <c r="D85" s="21"/>
      <c r="E85" s="21"/>
      <c r="F85" s="21"/>
      <c r="G85" s="21"/>
      <c r="H85" s="21"/>
      <c r="I85" s="21"/>
      <c r="J85" s="21"/>
      <c r="K85" s="23">
        <f t="shared" si="17"/>
        <v>0</v>
      </c>
      <c r="L85" s="22">
        <f t="shared" si="18"/>
        <v>0</v>
      </c>
      <c r="M85" s="39">
        <f t="shared" si="19"/>
        <v>0</v>
      </c>
      <c r="O85" s="37">
        <f t="shared" si="20"/>
        <v>0</v>
      </c>
      <c r="P85" s="37">
        <f t="shared" si="13"/>
        <v>0</v>
      </c>
      <c r="Q85" s="37">
        <f t="shared" si="14"/>
        <v>0</v>
      </c>
      <c r="R85" s="37">
        <f t="shared" si="15"/>
        <v>0</v>
      </c>
      <c r="S85" s="37">
        <f t="shared" si="16"/>
        <v>0</v>
      </c>
      <c r="T85">
        <v>84</v>
      </c>
      <c r="U85" s="45">
        <f>IFERROR(-HLOOKUP($U$1,IEX!$W$2:$BH$98,T85,FALSE),0)</f>
        <v>0</v>
      </c>
      <c r="V85" s="46">
        <f t="shared" si="21"/>
        <v>0</v>
      </c>
      <c r="W85" s="52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</row>
    <row r="86" spans="1:63">
      <c r="A86" s="8" t="s">
        <v>128</v>
      </c>
      <c r="B86" s="38"/>
      <c r="C86" s="21"/>
      <c r="D86" s="21"/>
      <c r="E86" s="21"/>
      <c r="F86" s="21"/>
      <c r="G86" s="21"/>
      <c r="H86" s="21"/>
      <c r="I86" s="21"/>
      <c r="J86" s="21"/>
      <c r="K86" s="23">
        <f t="shared" si="17"/>
        <v>0</v>
      </c>
      <c r="L86" s="22">
        <f t="shared" si="18"/>
        <v>0</v>
      </c>
      <c r="M86" s="39">
        <f t="shared" si="19"/>
        <v>0</v>
      </c>
      <c r="O86" s="37">
        <f t="shared" si="20"/>
        <v>0</v>
      </c>
      <c r="P86" s="37">
        <f t="shared" si="13"/>
        <v>0</v>
      </c>
      <c r="Q86" s="37">
        <f t="shared" si="14"/>
        <v>0</v>
      </c>
      <c r="R86" s="37">
        <f t="shared" si="15"/>
        <v>0</v>
      </c>
      <c r="S86" s="37">
        <f t="shared" si="16"/>
        <v>0</v>
      </c>
      <c r="T86">
        <v>85</v>
      </c>
      <c r="U86" s="45">
        <f>IFERROR(-HLOOKUP($U$1,IEX!$W$2:$BH$98,T86,FALSE),0)</f>
        <v>0</v>
      </c>
      <c r="V86" s="46">
        <f t="shared" si="21"/>
        <v>0</v>
      </c>
      <c r="W86" s="52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</row>
    <row r="87" spans="1:63">
      <c r="A87" s="8" t="s">
        <v>129</v>
      </c>
      <c r="B87" s="38"/>
      <c r="C87" s="21"/>
      <c r="D87" s="21"/>
      <c r="E87" s="21"/>
      <c r="F87" s="21"/>
      <c r="G87" s="21"/>
      <c r="H87" s="21"/>
      <c r="I87" s="21"/>
      <c r="J87" s="21"/>
      <c r="K87" s="23">
        <f t="shared" si="17"/>
        <v>0</v>
      </c>
      <c r="L87" s="22">
        <f t="shared" si="18"/>
        <v>0</v>
      </c>
      <c r="M87" s="39">
        <f t="shared" si="19"/>
        <v>0</v>
      </c>
      <c r="O87" s="37">
        <f t="shared" si="20"/>
        <v>0</v>
      </c>
      <c r="P87" s="37">
        <f t="shared" si="13"/>
        <v>0</v>
      </c>
      <c r="Q87" s="37">
        <f t="shared" si="14"/>
        <v>0</v>
      </c>
      <c r="R87" s="37">
        <f t="shared" si="15"/>
        <v>0</v>
      </c>
      <c r="S87" s="37">
        <f t="shared" si="16"/>
        <v>0</v>
      </c>
      <c r="T87">
        <v>86</v>
      </c>
      <c r="U87" s="45">
        <f>IFERROR(-HLOOKUP($U$1,IEX!$W$2:$BH$98,T87,FALSE),0)</f>
        <v>0</v>
      </c>
      <c r="V87" s="46">
        <f t="shared" si="21"/>
        <v>0</v>
      </c>
      <c r="W87" s="52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</row>
    <row r="88" spans="1:63">
      <c r="A88" s="8" t="s">
        <v>130</v>
      </c>
      <c r="B88" s="38"/>
      <c r="C88" s="21"/>
      <c r="D88" s="21"/>
      <c r="E88" s="21"/>
      <c r="F88" s="21"/>
      <c r="G88" s="21"/>
      <c r="H88" s="21"/>
      <c r="I88" s="21"/>
      <c r="J88" s="21"/>
      <c r="K88" s="23">
        <f t="shared" si="17"/>
        <v>0</v>
      </c>
      <c r="L88" s="22">
        <f t="shared" si="18"/>
        <v>0</v>
      </c>
      <c r="M88" s="39">
        <f t="shared" si="19"/>
        <v>0</v>
      </c>
      <c r="O88" s="37">
        <f t="shared" si="20"/>
        <v>0</v>
      </c>
      <c r="P88" s="37">
        <f t="shared" si="13"/>
        <v>0</v>
      </c>
      <c r="Q88" s="37">
        <f t="shared" si="14"/>
        <v>0</v>
      </c>
      <c r="R88" s="37">
        <f t="shared" si="15"/>
        <v>0</v>
      </c>
      <c r="S88" s="37">
        <f t="shared" si="16"/>
        <v>0</v>
      </c>
      <c r="T88">
        <v>87</v>
      </c>
      <c r="U88" s="45">
        <f>IFERROR(-HLOOKUP($U$1,IEX!$W$2:$BH$98,T88,FALSE),0)</f>
        <v>0</v>
      </c>
      <c r="V88" s="46">
        <f t="shared" si="21"/>
        <v>0</v>
      </c>
      <c r="W88" s="52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</row>
    <row r="89" spans="1:63">
      <c r="A89" s="8" t="s">
        <v>131</v>
      </c>
      <c r="B89" s="38"/>
      <c r="C89" s="21"/>
      <c r="D89" s="21"/>
      <c r="E89" s="21"/>
      <c r="F89" s="21"/>
      <c r="G89" s="21"/>
      <c r="H89" s="21"/>
      <c r="I89" s="21"/>
      <c r="J89" s="21"/>
      <c r="K89" s="23">
        <f t="shared" si="17"/>
        <v>0</v>
      </c>
      <c r="L89" s="22">
        <f t="shared" si="18"/>
        <v>0</v>
      </c>
      <c r="M89" s="39">
        <f t="shared" si="19"/>
        <v>0</v>
      </c>
      <c r="O89" s="37">
        <f t="shared" si="20"/>
        <v>0</v>
      </c>
      <c r="P89" s="37">
        <f t="shared" si="13"/>
        <v>0</v>
      </c>
      <c r="Q89" s="37">
        <f t="shared" si="14"/>
        <v>0</v>
      </c>
      <c r="R89" s="37">
        <f t="shared" si="15"/>
        <v>0</v>
      </c>
      <c r="S89" s="37">
        <f t="shared" si="16"/>
        <v>0</v>
      </c>
      <c r="T89">
        <v>88</v>
      </c>
      <c r="U89" s="45">
        <f>IFERROR(-HLOOKUP($U$1,IEX!$W$2:$BH$98,T89,FALSE),0)</f>
        <v>0</v>
      </c>
      <c r="V89" s="46">
        <f t="shared" si="21"/>
        <v>0</v>
      </c>
      <c r="W89" s="52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</row>
    <row r="90" spans="1:63">
      <c r="A90" s="8" t="s">
        <v>132</v>
      </c>
      <c r="B90" s="38"/>
      <c r="C90" s="21"/>
      <c r="D90" s="21"/>
      <c r="E90" s="21"/>
      <c r="F90" s="21"/>
      <c r="G90" s="21"/>
      <c r="H90" s="21"/>
      <c r="I90" s="21"/>
      <c r="J90" s="21"/>
      <c r="K90" s="23">
        <f t="shared" si="17"/>
        <v>0</v>
      </c>
      <c r="L90" s="22">
        <f t="shared" si="18"/>
        <v>0</v>
      </c>
      <c r="M90" s="39">
        <f t="shared" si="19"/>
        <v>0</v>
      </c>
      <c r="O90" s="37">
        <f t="shared" si="20"/>
        <v>0</v>
      </c>
      <c r="P90" s="37">
        <f t="shared" si="13"/>
        <v>0</v>
      </c>
      <c r="Q90" s="37">
        <f t="shared" si="14"/>
        <v>0</v>
      </c>
      <c r="R90" s="37">
        <f t="shared" si="15"/>
        <v>0</v>
      </c>
      <c r="S90" s="37">
        <f t="shared" si="16"/>
        <v>0</v>
      </c>
      <c r="T90">
        <v>89</v>
      </c>
      <c r="U90" s="45">
        <f>IFERROR(-HLOOKUP($U$1,IEX!$W$2:$BH$98,T90,FALSE),0)</f>
        <v>0</v>
      </c>
      <c r="V90" s="46">
        <f t="shared" si="21"/>
        <v>0</v>
      </c>
      <c r="W90" s="52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</row>
    <row r="91" spans="1:63">
      <c r="A91" s="8" t="s">
        <v>133</v>
      </c>
      <c r="B91" s="38"/>
      <c r="C91" s="21"/>
      <c r="D91" s="21"/>
      <c r="E91" s="21"/>
      <c r="F91" s="21"/>
      <c r="G91" s="21"/>
      <c r="H91" s="21"/>
      <c r="I91" s="21"/>
      <c r="J91" s="21"/>
      <c r="K91" s="23">
        <f t="shared" si="17"/>
        <v>0</v>
      </c>
      <c r="L91" s="22">
        <f t="shared" si="18"/>
        <v>0</v>
      </c>
      <c r="M91" s="39">
        <f t="shared" si="19"/>
        <v>0</v>
      </c>
      <c r="O91" s="37">
        <f t="shared" si="20"/>
        <v>0</v>
      </c>
      <c r="P91" s="37">
        <f t="shared" si="13"/>
        <v>0</v>
      </c>
      <c r="Q91" s="37">
        <f t="shared" si="14"/>
        <v>0</v>
      </c>
      <c r="R91" s="37">
        <f t="shared" si="15"/>
        <v>0</v>
      </c>
      <c r="S91" s="37">
        <f t="shared" si="16"/>
        <v>0</v>
      </c>
      <c r="T91">
        <v>90</v>
      </c>
      <c r="U91" s="45">
        <f>IFERROR(-HLOOKUP($U$1,IEX!$W$2:$BH$98,T91,FALSE),0)</f>
        <v>0</v>
      </c>
      <c r="V91" s="46">
        <f t="shared" si="21"/>
        <v>0</v>
      </c>
      <c r="W91" s="52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</row>
    <row r="92" spans="1:63">
      <c r="A92" s="8" t="s">
        <v>134</v>
      </c>
      <c r="B92" s="38"/>
      <c r="C92" s="21"/>
      <c r="D92" s="21"/>
      <c r="E92" s="21"/>
      <c r="F92" s="21"/>
      <c r="G92" s="21"/>
      <c r="H92" s="21"/>
      <c r="I92" s="21"/>
      <c r="J92" s="21"/>
      <c r="K92" s="23">
        <f t="shared" si="17"/>
        <v>0</v>
      </c>
      <c r="L92" s="22">
        <f t="shared" si="18"/>
        <v>0</v>
      </c>
      <c r="M92" s="39">
        <f t="shared" si="19"/>
        <v>0</v>
      </c>
      <c r="O92" s="37">
        <f t="shared" si="20"/>
        <v>0</v>
      </c>
      <c r="P92" s="37">
        <f t="shared" si="13"/>
        <v>0</v>
      </c>
      <c r="Q92" s="37">
        <f t="shared" si="14"/>
        <v>0</v>
      </c>
      <c r="R92" s="37">
        <f t="shared" si="15"/>
        <v>0</v>
      </c>
      <c r="S92" s="37">
        <f t="shared" si="16"/>
        <v>0</v>
      </c>
      <c r="T92">
        <v>91</v>
      </c>
      <c r="U92" s="45">
        <f>IFERROR(-HLOOKUP($U$1,IEX!$W$2:$BH$98,T92,FALSE),0)</f>
        <v>0</v>
      </c>
      <c r="V92" s="46">
        <f t="shared" si="21"/>
        <v>0</v>
      </c>
      <c r="W92" s="52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</row>
    <row r="93" spans="1:63">
      <c r="A93" s="8" t="s">
        <v>135</v>
      </c>
      <c r="B93" s="38"/>
      <c r="C93" s="21"/>
      <c r="D93" s="21"/>
      <c r="E93" s="21"/>
      <c r="F93" s="21"/>
      <c r="G93" s="21"/>
      <c r="H93" s="21"/>
      <c r="I93" s="21"/>
      <c r="J93" s="21"/>
      <c r="K93" s="23">
        <f t="shared" si="17"/>
        <v>0</v>
      </c>
      <c r="L93" s="22">
        <f t="shared" si="18"/>
        <v>0</v>
      </c>
      <c r="M93" s="39">
        <f t="shared" si="19"/>
        <v>0</v>
      </c>
      <c r="O93" s="37">
        <f t="shared" si="20"/>
        <v>0</v>
      </c>
      <c r="P93" s="37">
        <f t="shared" si="13"/>
        <v>0</v>
      </c>
      <c r="Q93" s="37">
        <f t="shared" si="14"/>
        <v>0</v>
      </c>
      <c r="R93" s="37">
        <f t="shared" si="15"/>
        <v>0</v>
      </c>
      <c r="S93" s="37">
        <f t="shared" si="16"/>
        <v>0</v>
      </c>
      <c r="T93">
        <v>92</v>
      </c>
      <c r="U93" s="45">
        <f>IFERROR(-HLOOKUP($U$1,IEX!$W$2:$BH$98,T93,FALSE),0)</f>
        <v>0</v>
      </c>
      <c r="V93" s="46">
        <f t="shared" si="21"/>
        <v>0</v>
      </c>
      <c r="W93" s="52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</row>
    <row r="94" spans="1:63">
      <c r="A94" s="8" t="s">
        <v>136</v>
      </c>
      <c r="B94" s="38"/>
      <c r="C94" s="21"/>
      <c r="D94" s="21"/>
      <c r="E94" s="21"/>
      <c r="F94" s="21"/>
      <c r="G94" s="21"/>
      <c r="H94" s="21"/>
      <c r="I94" s="21"/>
      <c r="J94" s="21"/>
      <c r="K94" s="23">
        <f t="shared" si="17"/>
        <v>0</v>
      </c>
      <c r="L94" s="22">
        <f t="shared" si="18"/>
        <v>0</v>
      </c>
      <c r="M94" s="39">
        <f t="shared" si="19"/>
        <v>0</v>
      </c>
      <c r="O94" s="37">
        <f t="shared" si="20"/>
        <v>0</v>
      </c>
      <c r="P94" s="37">
        <f t="shared" si="13"/>
        <v>0</v>
      </c>
      <c r="Q94" s="37">
        <f t="shared" si="14"/>
        <v>0</v>
      </c>
      <c r="R94" s="37">
        <f t="shared" si="15"/>
        <v>0</v>
      </c>
      <c r="S94" s="37">
        <f t="shared" si="16"/>
        <v>0</v>
      </c>
      <c r="T94">
        <v>93</v>
      </c>
      <c r="U94" s="45">
        <f>IFERROR(-HLOOKUP($U$1,IEX!$W$2:$BH$98,T94,FALSE),0)</f>
        <v>0</v>
      </c>
      <c r="V94" s="46">
        <f t="shared" si="21"/>
        <v>0</v>
      </c>
      <c r="W94" s="52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</row>
    <row r="95" spans="1:63">
      <c r="A95" s="8" t="s">
        <v>137</v>
      </c>
      <c r="B95" s="38"/>
      <c r="C95" s="21"/>
      <c r="D95" s="21"/>
      <c r="E95" s="21"/>
      <c r="F95" s="21"/>
      <c r="G95" s="21"/>
      <c r="H95" s="21"/>
      <c r="I95" s="21"/>
      <c r="J95" s="21"/>
      <c r="K95" s="23">
        <f t="shared" si="17"/>
        <v>0</v>
      </c>
      <c r="L95" s="22">
        <f t="shared" si="18"/>
        <v>0</v>
      </c>
      <c r="M95" s="39">
        <f t="shared" si="19"/>
        <v>0</v>
      </c>
      <c r="O95" s="37">
        <f t="shared" si="20"/>
        <v>0</v>
      </c>
      <c r="P95" s="37">
        <f t="shared" si="13"/>
        <v>0</v>
      </c>
      <c r="Q95" s="37">
        <f t="shared" si="14"/>
        <v>0</v>
      </c>
      <c r="R95" s="37">
        <f t="shared" si="15"/>
        <v>0</v>
      </c>
      <c r="S95" s="37">
        <f t="shared" si="16"/>
        <v>0</v>
      </c>
      <c r="T95">
        <v>94</v>
      </c>
      <c r="U95" s="45">
        <f>IFERROR(-HLOOKUP($U$1,IEX!$W$2:$BH$98,T95,FALSE),0)</f>
        <v>0</v>
      </c>
      <c r="V95" s="46">
        <f t="shared" si="21"/>
        <v>0</v>
      </c>
      <c r="W95" s="52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</row>
    <row r="96" spans="1:63">
      <c r="A96" s="8" t="s">
        <v>138</v>
      </c>
      <c r="B96" s="38"/>
      <c r="C96" s="21"/>
      <c r="D96" s="21"/>
      <c r="E96" s="21"/>
      <c r="F96" s="21"/>
      <c r="G96" s="21"/>
      <c r="H96" s="21"/>
      <c r="I96" s="21"/>
      <c r="J96" s="21"/>
      <c r="K96" s="23">
        <f t="shared" si="17"/>
        <v>0</v>
      </c>
      <c r="L96" s="22">
        <f t="shared" si="18"/>
        <v>0</v>
      </c>
      <c r="M96" s="39">
        <f t="shared" si="19"/>
        <v>0</v>
      </c>
      <c r="O96" s="37">
        <f t="shared" si="20"/>
        <v>0</v>
      </c>
      <c r="P96" s="37">
        <f t="shared" si="13"/>
        <v>0</v>
      </c>
      <c r="Q96" s="37">
        <f t="shared" si="14"/>
        <v>0</v>
      </c>
      <c r="R96" s="37">
        <f t="shared" si="15"/>
        <v>0</v>
      </c>
      <c r="S96" s="37">
        <f t="shared" si="16"/>
        <v>0</v>
      </c>
      <c r="T96">
        <v>95</v>
      </c>
      <c r="U96" s="45">
        <f>IFERROR(-HLOOKUP($U$1,IEX!$W$2:$BH$98,T96,FALSE),0)</f>
        <v>0</v>
      </c>
      <c r="V96" s="46">
        <f t="shared" si="21"/>
        <v>0</v>
      </c>
      <c r="W96" s="52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</row>
    <row r="97" spans="1:63">
      <c r="A97" s="8" t="s">
        <v>139</v>
      </c>
      <c r="B97" s="38"/>
      <c r="C97" s="21"/>
      <c r="D97" s="21"/>
      <c r="E97" s="21"/>
      <c r="F97" s="21"/>
      <c r="G97" s="21"/>
      <c r="H97" s="21"/>
      <c r="I97" s="21"/>
      <c r="J97" s="21"/>
      <c r="K97" s="23">
        <f t="shared" si="17"/>
        <v>0</v>
      </c>
      <c r="L97" s="22">
        <f t="shared" si="18"/>
        <v>0</v>
      </c>
      <c r="M97" s="39">
        <f t="shared" si="19"/>
        <v>0</v>
      </c>
      <c r="O97" s="37">
        <f t="shared" si="20"/>
        <v>0</v>
      </c>
      <c r="P97" s="37">
        <f t="shared" si="13"/>
        <v>0</v>
      </c>
      <c r="Q97" s="37">
        <f t="shared" si="14"/>
        <v>0</v>
      </c>
      <c r="R97" s="37">
        <f t="shared" si="15"/>
        <v>0</v>
      </c>
      <c r="S97" s="37">
        <f t="shared" si="16"/>
        <v>0</v>
      </c>
      <c r="T97">
        <v>96</v>
      </c>
      <c r="U97" s="45">
        <f>IFERROR(-HLOOKUP($U$1,IEX!$W$2:$BH$98,T97,FALSE),0)</f>
        <v>0</v>
      </c>
      <c r="V97" s="46">
        <f t="shared" si="21"/>
        <v>0</v>
      </c>
      <c r="W97" s="52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</row>
    <row r="98" spans="1:63">
      <c r="A98" s="8" t="s">
        <v>140</v>
      </c>
      <c r="B98" s="38"/>
      <c r="C98" s="21"/>
      <c r="D98" s="21"/>
      <c r="E98" s="21"/>
      <c r="F98" s="21"/>
      <c r="G98" s="21"/>
      <c r="H98" s="21"/>
      <c r="I98" s="21"/>
      <c r="J98" s="21"/>
      <c r="K98" s="23">
        <f t="shared" si="17"/>
        <v>0</v>
      </c>
      <c r="L98" s="22">
        <f t="shared" si="18"/>
        <v>0</v>
      </c>
      <c r="M98" s="39">
        <f t="shared" si="19"/>
        <v>0</v>
      </c>
      <c r="O98" s="37">
        <f t="shared" si="20"/>
        <v>0</v>
      </c>
      <c r="P98" s="37">
        <f t="shared" si="13"/>
        <v>0</v>
      </c>
      <c r="Q98" s="37">
        <f t="shared" si="14"/>
        <v>0</v>
      </c>
      <c r="R98" s="37">
        <f t="shared" si="15"/>
        <v>0</v>
      </c>
      <c r="S98" s="37">
        <f t="shared" si="16"/>
        <v>0</v>
      </c>
      <c r="T98">
        <v>97</v>
      </c>
      <c r="U98" s="45">
        <f>IFERROR(-HLOOKUP($U$1,IEX!$W$2:$BH$98,T98,FALSE),0)</f>
        <v>0</v>
      </c>
      <c r="V98" s="46">
        <f t="shared" si="21"/>
        <v>0</v>
      </c>
      <c r="W98" s="52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</row>
    <row r="99" spans="1:63">
      <c r="A99" s="8" t="s">
        <v>171</v>
      </c>
      <c r="B99" s="38">
        <f t="shared" ref="B99:M99" si="22">SUM(B3:B98)/4000</f>
        <v>0</v>
      </c>
      <c r="C99" s="21">
        <f t="shared" si="22"/>
        <v>0</v>
      </c>
      <c r="D99" s="22">
        <f t="shared" si="22"/>
        <v>0</v>
      </c>
      <c r="E99" s="22"/>
      <c r="F99" s="22">
        <f t="shared" si="22"/>
        <v>0</v>
      </c>
      <c r="G99" s="22"/>
      <c r="H99" s="22">
        <f t="shared" si="22"/>
        <v>0</v>
      </c>
      <c r="I99" s="22"/>
      <c r="J99" s="22">
        <f t="shared" si="22"/>
        <v>0</v>
      </c>
      <c r="K99" s="23">
        <f t="shared" si="22"/>
        <v>0</v>
      </c>
      <c r="L99" s="23">
        <f t="shared" si="22"/>
        <v>0</v>
      </c>
      <c r="M99" s="43">
        <f t="shared" si="22"/>
        <v>0</v>
      </c>
      <c r="O99" s="37">
        <f>SUM(O3:O98)/4000</f>
        <v>0</v>
      </c>
      <c r="P99" s="37">
        <f t="shared" ref="P99:S99" si="23">SUM(P3:P98)/4000</f>
        <v>0</v>
      </c>
      <c r="Q99" s="37">
        <f t="shared" si="23"/>
        <v>0</v>
      </c>
      <c r="R99" s="37">
        <f t="shared" si="23"/>
        <v>0</v>
      </c>
      <c r="S99" s="37">
        <f t="shared" si="23"/>
        <v>0</v>
      </c>
      <c r="U99" s="47">
        <f t="shared" ref="U99:AK99" si="24">SUM(U3:U98)/4000</f>
        <v>0</v>
      </c>
      <c r="V99" s="47">
        <f t="shared" si="24"/>
        <v>0</v>
      </c>
      <c r="W99" s="52"/>
      <c r="X99" s="47">
        <f t="shared" si="24"/>
        <v>0</v>
      </c>
      <c r="Y99" s="47">
        <f t="shared" si="24"/>
        <v>0</v>
      </c>
      <c r="Z99" s="47">
        <f t="shared" si="24"/>
        <v>0</v>
      </c>
      <c r="AA99" s="47">
        <f t="shared" si="24"/>
        <v>0</v>
      </c>
      <c r="AB99" s="47">
        <f t="shared" si="24"/>
        <v>0</v>
      </c>
      <c r="AC99" s="47">
        <f t="shared" si="24"/>
        <v>0</v>
      </c>
      <c r="AD99" s="47">
        <f t="shared" si="24"/>
        <v>0</v>
      </c>
      <c r="AE99" s="47">
        <f t="shared" si="24"/>
        <v>0</v>
      </c>
      <c r="AF99" s="47">
        <f t="shared" si="24"/>
        <v>0</v>
      </c>
      <c r="AG99" s="47">
        <f t="shared" si="24"/>
        <v>0</v>
      </c>
      <c r="AH99" s="47">
        <f t="shared" si="24"/>
        <v>0</v>
      </c>
      <c r="AI99" s="47">
        <f t="shared" si="24"/>
        <v>0</v>
      </c>
      <c r="AJ99" s="47">
        <f t="shared" si="24"/>
        <v>0</v>
      </c>
      <c r="AK99" s="47">
        <f t="shared" si="24"/>
        <v>0</v>
      </c>
      <c r="AL99" s="47">
        <f t="shared" ref="AL99:AQ99" si="25">SUM(AL3:AL98)/4000</f>
        <v>0</v>
      </c>
      <c r="AM99" s="47">
        <f t="shared" si="25"/>
        <v>0</v>
      </c>
      <c r="AN99" s="47">
        <f t="shared" si="25"/>
        <v>0</v>
      </c>
      <c r="AO99" s="47">
        <f t="shared" si="25"/>
        <v>0</v>
      </c>
      <c r="AP99" s="47">
        <f t="shared" si="25"/>
        <v>0</v>
      </c>
      <c r="AQ99" s="47">
        <f t="shared" si="25"/>
        <v>0</v>
      </c>
      <c r="AR99" s="47">
        <f t="shared" ref="AR99:BK99" si="26">SUM(AR3:AR98)/4000</f>
        <v>0</v>
      </c>
      <c r="AS99" s="47">
        <f t="shared" si="26"/>
        <v>0</v>
      </c>
      <c r="AT99" s="47">
        <f t="shared" si="26"/>
        <v>0</v>
      </c>
      <c r="AU99" s="47">
        <f t="shared" si="26"/>
        <v>0</v>
      </c>
      <c r="AV99" s="47">
        <f t="shared" si="26"/>
        <v>0</v>
      </c>
      <c r="AW99" s="47">
        <f t="shared" si="26"/>
        <v>0</v>
      </c>
      <c r="AX99" s="47">
        <f t="shared" si="26"/>
        <v>0</v>
      </c>
      <c r="AY99" s="47">
        <f t="shared" si="26"/>
        <v>0</v>
      </c>
      <c r="AZ99" s="47">
        <f t="shared" si="26"/>
        <v>0</v>
      </c>
      <c r="BA99" s="47">
        <f t="shared" si="26"/>
        <v>0</v>
      </c>
      <c r="BB99" s="47">
        <f t="shared" si="26"/>
        <v>0</v>
      </c>
      <c r="BC99" s="47">
        <f t="shared" si="26"/>
        <v>0</v>
      </c>
      <c r="BD99" s="47">
        <f t="shared" si="26"/>
        <v>0</v>
      </c>
      <c r="BE99" s="47">
        <f t="shared" si="26"/>
        <v>0</v>
      </c>
      <c r="BF99" s="47">
        <f t="shared" si="26"/>
        <v>0</v>
      </c>
      <c r="BG99" s="47">
        <f t="shared" si="26"/>
        <v>0</v>
      </c>
      <c r="BH99" s="47">
        <f t="shared" si="26"/>
        <v>0</v>
      </c>
      <c r="BI99" s="47">
        <f t="shared" si="26"/>
        <v>0</v>
      </c>
      <c r="BJ99" s="47">
        <f t="shared" si="26"/>
        <v>0</v>
      </c>
      <c r="BK99" s="47">
        <f t="shared" si="26"/>
        <v>0</v>
      </c>
    </row>
    <row r="100" spans="1:63" ht="15.75" thickBot="1"/>
    <row r="101" spans="1:63" ht="15.75" thickBot="1">
      <c r="W101" s="59" t="s">
        <v>142</v>
      </c>
      <c r="X101" s="56">
        <f>SUM(X102:X106)</f>
        <v>0</v>
      </c>
      <c r="Y101" s="54">
        <f t="shared" ref="Y101:AK101" si="27">SUM(Y102:Y106)</f>
        <v>0</v>
      </c>
      <c r="Z101" s="54">
        <f t="shared" si="27"/>
        <v>0</v>
      </c>
      <c r="AA101" s="54">
        <f t="shared" si="27"/>
        <v>0</v>
      </c>
      <c r="AB101" s="54">
        <f t="shared" si="27"/>
        <v>0</v>
      </c>
      <c r="AC101" s="54">
        <f t="shared" si="27"/>
        <v>0</v>
      </c>
      <c r="AD101" s="54">
        <f t="shared" si="27"/>
        <v>0</v>
      </c>
      <c r="AE101" s="54">
        <f t="shared" si="27"/>
        <v>0</v>
      </c>
      <c r="AF101" s="54">
        <f t="shared" ref="AF101" si="28">SUM(AF102:AF106)</f>
        <v>0</v>
      </c>
      <c r="AG101" s="54">
        <f t="shared" ref="AG101" si="29">SUM(AG102:AG106)</f>
        <v>0</v>
      </c>
      <c r="AH101" s="54">
        <f t="shared" ref="AH101" si="30">SUM(AH102:AH106)</f>
        <v>0</v>
      </c>
      <c r="AI101" s="54">
        <f t="shared" ref="AI101" si="31">SUM(AI102:AI106)</f>
        <v>0</v>
      </c>
      <c r="AJ101" s="54">
        <f t="shared" si="27"/>
        <v>0</v>
      </c>
      <c r="AK101" s="55">
        <f t="shared" si="27"/>
        <v>0</v>
      </c>
      <c r="AL101" s="55">
        <f t="shared" ref="AL101:AQ101" si="32">SUM(AL102:AL106)</f>
        <v>0</v>
      </c>
      <c r="AM101" s="55">
        <f t="shared" si="32"/>
        <v>0</v>
      </c>
      <c r="AN101" s="55">
        <f t="shared" si="32"/>
        <v>0</v>
      </c>
      <c r="AO101" s="55">
        <f t="shared" si="32"/>
        <v>0</v>
      </c>
      <c r="AP101" s="55">
        <f t="shared" si="32"/>
        <v>0</v>
      </c>
      <c r="AQ101" s="55">
        <f t="shared" si="32"/>
        <v>0</v>
      </c>
      <c r="AR101" s="55">
        <f t="shared" ref="AR101:BK101" si="33">SUM(AR102:AR106)</f>
        <v>0</v>
      </c>
      <c r="AS101" s="55">
        <f t="shared" si="33"/>
        <v>0</v>
      </c>
      <c r="AT101" s="55">
        <f t="shared" si="33"/>
        <v>0</v>
      </c>
      <c r="AU101" s="55">
        <f t="shared" si="33"/>
        <v>0</v>
      </c>
      <c r="AV101" s="55">
        <f t="shared" si="33"/>
        <v>0</v>
      </c>
      <c r="AW101" s="55">
        <f t="shared" si="33"/>
        <v>0</v>
      </c>
      <c r="AX101" s="55">
        <f t="shared" si="33"/>
        <v>0</v>
      </c>
      <c r="AY101" s="55">
        <f t="shared" si="33"/>
        <v>0</v>
      </c>
      <c r="AZ101" s="55">
        <f t="shared" si="33"/>
        <v>0</v>
      </c>
      <c r="BA101" s="55">
        <f t="shared" si="33"/>
        <v>0</v>
      </c>
      <c r="BB101" s="55">
        <f t="shared" si="33"/>
        <v>0</v>
      </c>
      <c r="BC101" s="55">
        <f t="shared" si="33"/>
        <v>0</v>
      </c>
      <c r="BD101" s="55">
        <f t="shared" si="33"/>
        <v>0</v>
      </c>
      <c r="BE101" s="55">
        <f t="shared" si="33"/>
        <v>0</v>
      </c>
      <c r="BF101" s="55">
        <f t="shared" si="33"/>
        <v>0</v>
      </c>
      <c r="BG101" s="55">
        <f t="shared" si="33"/>
        <v>0</v>
      </c>
      <c r="BH101" s="55">
        <f t="shared" si="33"/>
        <v>0</v>
      </c>
      <c r="BI101" s="55">
        <f t="shared" si="33"/>
        <v>0</v>
      </c>
      <c r="BJ101" s="55">
        <f t="shared" si="33"/>
        <v>0</v>
      </c>
      <c r="BK101" s="55">
        <f t="shared" si="33"/>
        <v>0</v>
      </c>
    </row>
    <row r="102" spans="1:63">
      <c r="W102" s="60" t="s">
        <v>145</v>
      </c>
      <c r="X102" s="57">
        <f>IF(X$2=$W$102,1,0)</f>
        <v>0</v>
      </c>
      <c r="Y102" s="53">
        <f t="shared" ref="Y102:BK102" si="34">IF(Y$2=$W$102,1,0)</f>
        <v>0</v>
      </c>
      <c r="Z102" s="53">
        <f t="shared" si="34"/>
        <v>0</v>
      </c>
      <c r="AA102" s="53">
        <f t="shared" si="34"/>
        <v>0</v>
      </c>
      <c r="AB102" s="53">
        <f t="shared" si="34"/>
        <v>0</v>
      </c>
      <c r="AC102" s="53">
        <f t="shared" si="34"/>
        <v>0</v>
      </c>
      <c r="AD102" s="53">
        <f t="shared" si="34"/>
        <v>0</v>
      </c>
      <c r="AE102" s="53">
        <f t="shared" si="34"/>
        <v>0</v>
      </c>
      <c r="AF102" s="53">
        <f t="shared" si="34"/>
        <v>0</v>
      </c>
      <c r="AG102" s="53">
        <f t="shared" si="34"/>
        <v>0</v>
      </c>
      <c r="AH102" s="53">
        <f t="shared" si="34"/>
        <v>0</v>
      </c>
      <c r="AI102" s="53">
        <f t="shared" si="34"/>
        <v>0</v>
      </c>
      <c r="AJ102" s="53">
        <f t="shared" si="34"/>
        <v>0</v>
      </c>
      <c r="AK102" s="53">
        <f t="shared" si="34"/>
        <v>0</v>
      </c>
      <c r="AL102" s="53">
        <f t="shared" si="34"/>
        <v>0</v>
      </c>
      <c r="AM102" s="53">
        <f t="shared" si="34"/>
        <v>0</v>
      </c>
      <c r="AN102" s="53">
        <f t="shared" si="34"/>
        <v>0</v>
      </c>
      <c r="AO102" s="53">
        <f t="shared" si="34"/>
        <v>0</v>
      </c>
      <c r="AP102" s="53">
        <f t="shared" si="34"/>
        <v>0</v>
      </c>
      <c r="AQ102" s="53">
        <f t="shared" si="34"/>
        <v>0</v>
      </c>
      <c r="AR102" s="53">
        <f t="shared" si="34"/>
        <v>0</v>
      </c>
      <c r="AS102" s="53">
        <f t="shared" si="34"/>
        <v>0</v>
      </c>
      <c r="AT102" s="53">
        <f t="shared" si="34"/>
        <v>0</v>
      </c>
      <c r="AU102" s="53">
        <f t="shared" si="34"/>
        <v>0</v>
      </c>
      <c r="AV102" s="53">
        <f t="shared" si="34"/>
        <v>0</v>
      </c>
      <c r="AW102" s="53">
        <f t="shared" si="34"/>
        <v>0</v>
      </c>
      <c r="AX102" s="53">
        <f t="shared" si="34"/>
        <v>0</v>
      </c>
      <c r="AY102" s="53">
        <f t="shared" si="34"/>
        <v>0</v>
      </c>
      <c r="AZ102" s="53">
        <f t="shared" si="34"/>
        <v>0</v>
      </c>
      <c r="BA102" s="53">
        <f t="shared" si="34"/>
        <v>0</v>
      </c>
      <c r="BB102" s="53">
        <f t="shared" si="34"/>
        <v>0</v>
      </c>
      <c r="BC102" s="53">
        <f t="shared" si="34"/>
        <v>0</v>
      </c>
      <c r="BD102" s="53">
        <f t="shared" si="34"/>
        <v>0</v>
      </c>
      <c r="BE102" s="53">
        <f t="shared" si="34"/>
        <v>0</v>
      </c>
      <c r="BF102" s="53">
        <f t="shared" si="34"/>
        <v>0</v>
      </c>
      <c r="BG102" s="53">
        <f t="shared" si="34"/>
        <v>0</v>
      </c>
      <c r="BH102" s="53">
        <f t="shared" si="34"/>
        <v>0</v>
      </c>
      <c r="BI102" s="53">
        <f t="shared" si="34"/>
        <v>0</v>
      </c>
      <c r="BJ102" s="53">
        <f t="shared" si="34"/>
        <v>0</v>
      </c>
      <c r="BK102" s="53">
        <f t="shared" si="34"/>
        <v>0</v>
      </c>
    </row>
    <row r="103" spans="1:63">
      <c r="W103" s="61" t="s">
        <v>146</v>
      </c>
      <c r="X103" s="58">
        <f>IF(X$2=$W$103,1,0)</f>
        <v>0</v>
      </c>
      <c r="Y103" s="46">
        <f t="shared" ref="Y103:BK103" si="35">IF(Y$2=$W$103,1,0)</f>
        <v>0</v>
      </c>
      <c r="Z103" s="46">
        <f t="shared" si="35"/>
        <v>0</v>
      </c>
      <c r="AA103" s="46">
        <f t="shared" si="35"/>
        <v>0</v>
      </c>
      <c r="AB103" s="46">
        <f t="shared" si="35"/>
        <v>0</v>
      </c>
      <c r="AC103" s="46">
        <f t="shared" si="35"/>
        <v>0</v>
      </c>
      <c r="AD103" s="46">
        <f t="shared" si="35"/>
        <v>0</v>
      </c>
      <c r="AE103" s="46">
        <f t="shared" si="35"/>
        <v>0</v>
      </c>
      <c r="AF103" s="46">
        <f t="shared" si="35"/>
        <v>0</v>
      </c>
      <c r="AG103" s="46">
        <f t="shared" si="35"/>
        <v>0</v>
      </c>
      <c r="AH103" s="46">
        <f t="shared" si="35"/>
        <v>0</v>
      </c>
      <c r="AI103" s="46">
        <f t="shared" si="35"/>
        <v>0</v>
      </c>
      <c r="AJ103" s="46">
        <f t="shared" si="35"/>
        <v>0</v>
      </c>
      <c r="AK103" s="46">
        <f t="shared" si="35"/>
        <v>0</v>
      </c>
      <c r="AL103" s="46">
        <f t="shared" si="35"/>
        <v>0</v>
      </c>
      <c r="AM103" s="46">
        <f t="shared" si="35"/>
        <v>0</v>
      </c>
      <c r="AN103" s="46">
        <f t="shared" si="35"/>
        <v>0</v>
      </c>
      <c r="AO103" s="46">
        <f t="shared" si="35"/>
        <v>0</v>
      </c>
      <c r="AP103" s="46">
        <f t="shared" si="35"/>
        <v>0</v>
      </c>
      <c r="AQ103" s="46">
        <f t="shared" si="35"/>
        <v>0</v>
      </c>
      <c r="AR103" s="46">
        <f t="shared" si="35"/>
        <v>0</v>
      </c>
      <c r="AS103" s="46">
        <f t="shared" si="35"/>
        <v>0</v>
      </c>
      <c r="AT103" s="46">
        <f t="shared" si="35"/>
        <v>0</v>
      </c>
      <c r="AU103" s="46">
        <f t="shared" si="35"/>
        <v>0</v>
      </c>
      <c r="AV103" s="46">
        <f t="shared" si="35"/>
        <v>0</v>
      </c>
      <c r="AW103" s="46">
        <f t="shared" si="35"/>
        <v>0</v>
      </c>
      <c r="AX103" s="46">
        <f t="shared" si="35"/>
        <v>0</v>
      </c>
      <c r="AY103" s="46">
        <f t="shared" si="35"/>
        <v>0</v>
      </c>
      <c r="AZ103" s="46">
        <f t="shared" si="35"/>
        <v>0</v>
      </c>
      <c r="BA103" s="46">
        <f t="shared" si="35"/>
        <v>0</v>
      </c>
      <c r="BB103" s="46">
        <f t="shared" si="35"/>
        <v>0</v>
      </c>
      <c r="BC103" s="46">
        <f t="shared" si="35"/>
        <v>0</v>
      </c>
      <c r="BD103" s="46">
        <f t="shared" si="35"/>
        <v>0</v>
      </c>
      <c r="BE103" s="46">
        <f t="shared" si="35"/>
        <v>0</v>
      </c>
      <c r="BF103" s="46">
        <f t="shared" si="35"/>
        <v>0</v>
      </c>
      <c r="BG103" s="46">
        <f t="shared" si="35"/>
        <v>0</v>
      </c>
      <c r="BH103" s="46">
        <f t="shared" si="35"/>
        <v>0</v>
      </c>
      <c r="BI103" s="46">
        <f t="shared" si="35"/>
        <v>0</v>
      </c>
      <c r="BJ103" s="46">
        <f t="shared" si="35"/>
        <v>0</v>
      </c>
      <c r="BK103" s="46">
        <f t="shared" si="35"/>
        <v>0</v>
      </c>
    </row>
    <row r="104" spans="1:63">
      <c r="W104" s="61" t="s">
        <v>147</v>
      </c>
      <c r="X104" s="58">
        <f>IF(X$2=$W$104,1,0)</f>
        <v>0</v>
      </c>
      <c r="Y104" s="46">
        <f t="shared" ref="Y104:BK104" si="36">IF(Y$2=$W$104,1,0)</f>
        <v>0</v>
      </c>
      <c r="Z104" s="46">
        <f t="shared" si="36"/>
        <v>0</v>
      </c>
      <c r="AA104" s="46">
        <f t="shared" si="36"/>
        <v>0</v>
      </c>
      <c r="AB104" s="46">
        <f t="shared" si="36"/>
        <v>0</v>
      </c>
      <c r="AC104" s="46">
        <f t="shared" si="36"/>
        <v>0</v>
      </c>
      <c r="AD104" s="46">
        <f t="shared" si="36"/>
        <v>0</v>
      </c>
      <c r="AE104" s="46">
        <f t="shared" si="36"/>
        <v>0</v>
      </c>
      <c r="AF104" s="46">
        <f t="shared" si="36"/>
        <v>0</v>
      </c>
      <c r="AG104" s="46">
        <f t="shared" si="36"/>
        <v>0</v>
      </c>
      <c r="AH104" s="46">
        <f t="shared" si="36"/>
        <v>0</v>
      </c>
      <c r="AI104" s="46">
        <f t="shared" si="36"/>
        <v>0</v>
      </c>
      <c r="AJ104" s="46">
        <f t="shared" si="36"/>
        <v>0</v>
      </c>
      <c r="AK104" s="46">
        <f t="shared" si="36"/>
        <v>0</v>
      </c>
      <c r="AL104" s="46">
        <f t="shared" si="36"/>
        <v>0</v>
      </c>
      <c r="AM104" s="46">
        <f t="shared" si="36"/>
        <v>0</v>
      </c>
      <c r="AN104" s="46">
        <f t="shared" si="36"/>
        <v>0</v>
      </c>
      <c r="AO104" s="46">
        <f t="shared" si="36"/>
        <v>0</v>
      </c>
      <c r="AP104" s="46">
        <f t="shared" si="36"/>
        <v>0</v>
      </c>
      <c r="AQ104" s="46">
        <f t="shared" si="36"/>
        <v>0</v>
      </c>
      <c r="AR104" s="46">
        <f t="shared" si="36"/>
        <v>0</v>
      </c>
      <c r="AS104" s="46">
        <f t="shared" si="36"/>
        <v>0</v>
      </c>
      <c r="AT104" s="46">
        <f t="shared" si="36"/>
        <v>0</v>
      </c>
      <c r="AU104" s="46">
        <f t="shared" si="36"/>
        <v>0</v>
      </c>
      <c r="AV104" s="46">
        <f t="shared" si="36"/>
        <v>0</v>
      </c>
      <c r="AW104" s="46">
        <f t="shared" si="36"/>
        <v>0</v>
      </c>
      <c r="AX104" s="46">
        <f t="shared" si="36"/>
        <v>0</v>
      </c>
      <c r="AY104" s="46">
        <f t="shared" si="36"/>
        <v>0</v>
      </c>
      <c r="AZ104" s="46">
        <f t="shared" si="36"/>
        <v>0</v>
      </c>
      <c r="BA104" s="46">
        <f t="shared" si="36"/>
        <v>0</v>
      </c>
      <c r="BB104" s="46">
        <f t="shared" si="36"/>
        <v>0</v>
      </c>
      <c r="BC104" s="46">
        <f t="shared" si="36"/>
        <v>0</v>
      </c>
      <c r="BD104" s="46">
        <f t="shared" si="36"/>
        <v>0</v>
      </c>
      <c r="BE104" s="46">
        <f t="shared" si="36"/>
        <v>0</v>
      </c>
      <c r="BF104" s="46">
        <f t="shared" si="36"/>
        <v>0</v>
      </c>
      <c r="BG104" s="46">
        <f t="shared" si="36"/>
        <v>0</v>
      </c>
      <c r="BH104" s="46">
        <f t="shared" si="36"/>
        <v>0</v>
      </c>
      <c r="BI104" s="46">
        <f t="shared" si="36"/>
        <v>0</v>
      </c>
      <c r="BJ104" s="46">
        <f t="shared" si="36"/>
        <v>0</v>
      </c>
      <c r="BK104" s="46">
        <f t="shared" si="36"/>
        <v>0</v>
      </c>
    </row>
    <row r="105" spans="1:63">
      <c r="W105" s="61" t="s">
        <v>148</v>
      </c>
      <c r="X105" s="58">
        <f>IF(X$2=$W$105,1,0)</f>
        <v>0</v>
      </c>
      <c r="Y105" s="46">
        <f t="shared" ref="Y105:BK105" si="37">IF(Y$2=$W$105,1,0)</f>
        <v>0</v>
      </c>
      <c r="Z105" s="46">
        <f t="shared" si="37"/>
        <v>0</v>
      </c>
      <c r="AA105" s="46">
        <f t="shared" si="37"/>
        <v>0</v>
      </c>
      <c r="AB105" s="46">
        <f t="shared" si="37"/>
        <v>0</v>
      </c>
      <c r="AC105" s="46">
        <f t="shared" si="37"/>
        <v>0</v>
      </c>
      <c r="AD105" s="46">
        <f t="shared" si="37"/>
        <v>0</v>
      </c>
      <c r="AE105" s="46">
        <f t="shared" si="37"/>
        <v>0</v>
      </c>
      <c r="AF105" s="46">
        <f t="shared" si="37"/>
        <v>0</v>
      </c>
      <c r="AG105" s="46">
        <f t="shared" si="37"/>
        <v>0</v>
      </c>
      <c r="AH105" s="46">
        <f t="shared" si="37"/>
        <v>0</v>
      </c>
      <c r="AI105" s="46">
        <f t="shared" si="37"/>
        <v>0</v>
      </c>
      <c r="AJ105" s="46">
        <f t="shared" si="37"/>
        <v>0</v>
      </c>
      <c r="AK105" s="46">
        <f t="shared" si="37"/>
        <v>0</v>
      </c>
      <c r="AL105" s="46">
        <f t="shared" si="37"/>
        <v>0</v>
      </c>
      <c r="AM105" s="46">
        <f t="shared" si="37"/>
        <v>0</v>
      </c>
      <c r="AN105" s="46">
        <f t="shared" si="37"/>
        <v>0</v>
      </c>
      <c r="AO105" s="46">
        <f t="shared" si="37"/>
        <v>0</v>
      </c>
      <c r="AP105" s="46">
        <f t="shared" si="37"/>
        <v>0</v>
      </c>
      <c r="AQ105" s="46">
        <f t="shared" si="37"/>
        <v>0</v>
      </c>
      <c r="AR105" s="46">
        <f t="shared" si="37"/>
        <v>0</v>
      </c>
      <c r="AS105" s="46">
        <f t="shared" si="37"/>
        <v>0</v>
      </c>
      <c r="AT105" s="46">
        <f t="shared" si="37"/>
        <v>0</v>
      </c>
      <c r="AU105" s="46">
        <f t="shared" si="37"/>
        <v>0</v>
      </c>
      <c r="AV105" s="46">
        <f t="shared" si="37"/>
        <v>0</v>
      </c>
      <c r="AW105" s="46">
        <f t="shared" si="37"/>
        <v>0</v>
      </c>
      <c r="AX105" s="46">
        <f t="shared" si="37"/>
        <v>0</v>
      </c>
      <c r="AY105" s="46">
        <f t="shared" si="37"/>
        <v>0</v>
      </c>
      <c r="AZ105" s="46">
        <f t="shared" si="37"/>
        <v>0</v>
      </c>
      <c r="BA105" s="46">
        <f t="shared" si="37"/>
        <v>0</v>
      </c>
      <c r="BB105" s="46">
        <f t="shared" si="37"/>
        <v>0</v>
      </c>
      <c r="BC105" s="46">
        <f t="shared" si="37"/>
        <v>0</v>
      </c>
      <c r="BD105" s="46">
        <f t="shared" si="37"/>
        <v>0</v>
      </c>
      <c r="BE105" s="46">
        <f t="shared" si="37"/>
        <v>0</v>
      </c>
      <c r="BF105" s="46">
        <f t="shared" si="37"/>
        <v>0</v>
      </c>
      <c r="BG105" s="46">
        <f t="shared" si="37"/>
        <v>0</v>
      </c>
      <c r="BH105" s="46">
        <f t="shared" si="37"/>
        <v>0</v>
      </c>
      <c r="BI105" s="46">
        <f t="shared" si="37"/>
        <v>0</v>
      </c>
      <c r="BJ105" s="46">
        <f t="shared" si="37"/>
        <v>0</v>
      </c>
      <c r="BK105" s="46">
        <f t="shared" si="37"/>
        <v>0</v>
      </c>
    </row>
    <row r="106" spans="1:63" ht="15.75" thickBot="1">
      <c r="V106" t="s">
        <v>216</v>
      </c>
      <c r="W106" s="62" t="s">
        <v>149</v>
      </c>
      <c r="X106" s="58">
        <f>IF(OR(X$2=$W$106,X$2=$V$106),1,0)</f>
        <v>0</v>
      </c>
      <c r="Y106" s="46">
        <f t="shared" ref="Y106:BK106" si="38">IF(OR(Y$2=$W$106,Y$2=$V$106),1,0)</f>
        <v>0</v>
      </c>
      <c r="Z106" s="46">
        <f t="shared" si="38"/>
        <v>0</v>
      </c>
      <c r="AA106" s="46">
        <f t="shared" si="38"/>
        <v>0</v>
      </c>
      <c r="AB106" s="46">
        <f t="shared" si="38"/>
        <v>0</v>
      </c>
      <c r="AC106" s="46">
        <f t="shared" si="38"/>
        <v>0</v>
      </c>
      <c r="AD106" s="46">
        <f t="shared" si="38"/>
        <v>0</v>
      </c>
      <c r="AE106" s="46">
        <f t="shared" si="38"/>
        <v>0</v>
      </c>
      <c r="AF106" s="46">
        <f t="shared" si="38"/>
        <v>0</v>
      </c>
      <c r="AG106" s="46">
        <f t="shared" si="38"/>
        <v>0</v>
      </c>
      <c r="AH106" s="46">
        <f t="shared" si="38"/>
        <v>0</v>
      </c>
      <c r="AI106" s="46">
        <f t="shared" si="38"/>
        <v>0</v>
      </c>
      <c r="AJ106" s="46">
        <f t="shared" si="38"/>
        <v>0</v>
      </c>
      <c r="AK106" s="46">
        <f t="shared" si="38"/>
        <v>0</v>
      </c>
      <c r="AL106" s="46">
        <f t="shared" si="38"/>
        <v>0</v>
      </c>
      <c r="AM106" s="46">
        <f t="shared" si="38"/>
        <v>0</v>
      </c>
      <c r="AN106" s="46">
        <f t="shared" si="38"/>
        <v>0</v>
      </c>
      <c r="AO106" s="46">
        <f t="shared" si="38"/>
        <v>0</v>
      </c>
      <c r="AP106" s="46">
        <f t="shared" si="38"/>
        <v>0</v>
      </c>
      <c r="AQ106" s="46">
        <f t="shared" si="38"/>
        <v>0</v>
      </c>
      <c r="AR106" s="46">
        <f t="shared" si="38"/>
        <v>0</v>
      </c>
      <c r="AS106" s="46">
        <f t="shared" si="38"/>
        <v>0</v>
      </c>
      <c r="AT106" s="46">
        <f t="shared" si="38"/>
        <v>0</v>
      </c>
      <c r="AU106" s="46">
        <f t="shared" si="38"/>
        <v>0</v>
      </c>
      <c r="AV106" s="46">
        <f t="shared" si="38"/>
        <v>0</v>
      </c>
      <c r="AW106" s="46">
        <f t="shared" si="38"/>
        <v>0</v>
      </c>
      <c r="AX106" s="46">
        <f t="shared" si="38"/>
        <v>0</v>
      </c>
      <c r="AY106" s="46">
        <f t="shared" si="38"/>
        <v>0</v>
      </c>
      <c r="AZ106" s="46">
        <f t="shared" si="38"/>
        <v>0</v>
      </c>
      <c r="BA106" s="46">
        <f t="shared" si="38"/>
        <v>0</v>
      </c>
      <c r="BB106" s="46">
        <f t="shared" si="38"/>
        <v>0</v>
      </c>
      <c r="BC106" s="46">
        <f t="shared" si="38"/>
        <v>0</v>
      </c>
      <c r="BD106" s="46">
        <f t="shared" si="38"/>
        <v>0</v>
      </c>
      <c r="BE106" s="46">
        <f t="shared" si="38"/>
        <v>0</v>
      </c>
      <c r="BF106" s="46">
        <f t="shared" si="38"/>
        <v>0</v>
      </c>
      <c r="BG106" s="46">
        <f t="shared" si="38"/>
        <v>0</v>
      </c>
      <c r="BH106" s="46">
        <f t="shared" si="38"/>
        <v>0</v>
      </c>
      <c r="BI106" s="46">
        <f t="shared" si="38"/>
        <v>0</v>
      </c>
      <c r="BJ106" s="46">
        <f t="shared" si="38"/>
        <v>0</v>
      </c>
      <c r="BK106" s="46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45204</v>
      </c>
      <c r="B1" s="208" t="s">
        <v>215</v>
      </c>
      <c r="C1" s="208"/>
      <c r="D1" s="19"/>
      <c r="E1" s="19"/>
      <c r="F1" s="19"/>
      <c r="G1" s="19"/>
      <c r="H1" s="19"/>
      <c r="I1" s="19"/>
      <c r="J1" s="202" t="s">
        <v>287</v>
      </c>
      <c r="K1" s="203"/>
      <c r="L1" s="203"/>
      <c r="M1" s="203"/>
      <c r="N1" s="203"/>
      <c r="O1" s="204"/>
      <c r="P1" s="202" t="s">
        <v>286</v>
      </c>
      <c r="Q1" s="205" t="s">
        <v>142</v>
      </c>
      <c r="S1" s="206" t="s">
        <v>288</v>
      </c>
      <c r="T1" s="206"/>
      <c r="U1" s="206"/>
      <c r="V1" s="206"/>
      <c r="W1" s="206"/>
      <c r="Y1" s="209" t="s">
        <v>361</v>
      </c>
      <c r="Z1" s="209"/>
      <c r="AA1" s="207" t="s">
        <v>289</v>
      </c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</row>
    <row r="2" spans="1:55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2"/>
      <c r="Q2" s="205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  <c r="Y2" s="142" t="s">
        <v>362</v>
      </c>
      <c r="Z2" s="142" t="s">
        <v>363</v>
      </c>
      <c r="AA2" s="207"/>
      <c r="AB2" s="64" t="s">
        <v>273</v>
      </c>
      <c r="AC2" s="51"/>
      <c r="AD2" s="64" t="s">
        <v>273</v>
      </c>
      <c r="AE2" s="51"/>
      <c r="AF2" s="64" t="s">
        <v>273</v>
      </c>
      <c r="AG2" s="51"/>
      <c r="AH2" s="64" t="s">
        <v>273</v>
      </c>
      <c r="AI2" s="51"/>
      <c r="AJ2" s="64" t="s">
        <v>273</v>
      </c>
      <c r="AK2" s="51"/>
      <c r="AL2" s="64" t="s">
        <v>273</v>
      </c>
      <c r="AM2" s="51"/>
      <c r="AN2" s="64" t="s">
        <v>273</v>
      </c>
      <c r="AO2" s="51"/>
      <c r="AP2" s="64" t="s">
        <v>273</v>
      </c>
      <c r="AQ2" s="51"/>
      <c r="AR2" s="64" t="s">
        <v>273</v>
      </c>
      <c r="AS2" s="51"/>
      <c r="AT2" s="64" t="s">
        <v>273</v>
      </c>
      <c r="AU2" s="51"/>
      <c r="AV2" s="64" t="s">
        <v>273</v>
      </c>
      <c r="AW2" s="51"/>
      <c r="AX2" s="64" t="s">
        <v>273</v>
      </c>
      <c r="AY2" s="51"/>
      <c r="AZ2" s="64" t="s">
        <v>273</v>
      </c>
      <c r="BA2" s="51"/>
      <c r="BB2" s="64" t="s">
        <v>273</v>
      </c>
      <c r="BC2" s="51"/>
    </row>
    <row r="3" spans="1:55">
      <c r="A3" s="8" t="s">
        <v>45</v>
      </c>
      <c r="B3" s="20">
        <v>0</v>
      </c>
      <c r="C3" s="20">
        <f>B3</f>
        <v>0</v>
      </c>
      <c r="D3" s="19">
        <v>0</v>
      </c>
      <c r="E3" s="19">
        <v>0</v>
      </c>
      <c r="F3" s="19">
        <v>0</v>
      </c>
      <c r="G3" s="19">
        <v>0</v>
      </c>
      <c r="H3" s="19">
        <v>0</v>
      </c>
      <c r="I3" s="19">
        <f>SUM(D3:H3)</f>
        <v>0</v>
      </c>
      <c r="J3" s="21">
        <v>0</v>
      </c>
      <c r="K3" s="21">
        <v>0</v>
      </c>
      <c r="L3" s="21">
        <v>0</v>
      </c>
      <c r="M3" s="21">
        <v>0</v>
      </c>
      <c r="N3" s="21">
        <v>0</v>
      </c>
      <c r="O3" s="23">
        <f>SUM(J3:N3)</f>
        <v>0</v>
      </c>
      <c r="P3" s="22">
        <f>Y3+AA3</f>
        <v>0</v>
      </c>
      <c r="Q3" s="39">
        <f>O3+P3</f>
        <v>0</v>
      </c>
      <c r="S3" s="37">
        <f t="shared" ref="S3:S34" si="0">SUMPRODUCT($AB3:$BC3,$AB$102:$BC$102)+J3</f>
        <v>0</v>
      </c>
      <c r="T3" s="37">
        <f t="shared" ref="T3:T34" si="1">SUMPRODUCT($AB3:$BC3,$AB$103:$BC$103)+K3</f>
        <v>0</v>
      </c>
      <c r="U3" s="37">
        <f t="shared" ref="U3:U34" si="2">SUMPRODUCT($AB3:$BC3,$AB$104:$BC$104)+L3</f>
        <v>0</v>
      </c>
      <c r="V3" s="37">
        <f t="shared" ref="V3:V34" si="3">SUMPRODUCT($AB3:$BC3,$AB$105:$BC$105)+M3</f>
        <v>0</v>
      </c>
      <c r="W3" s="37">
        <f t="shared" ref="W3:W34" si="4">SUMPRODUCT($AB3:$BC3,$AB$106:$BC$106)+N3</f>
        <v>0</v>
      </c>
      <c r="Y3" s="143"/>
      <c r="Z3" s="144"/>
      <c r="AA3" s="52">
        <f>SUM(AB3:BC3)</f>
        <v>0</v>
      </c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</row>
    <row r="4" spans="1:55">
      <c r="A4" s="8" t="s">
        <v>46</v>
      </c>
      <c r="B4" s="20">
        <f>B3</f>
        <v>0</v>
      </c>
      <c r="C4" s="20">
        <f t="shared" ref="C4:C67" si="5">B4</f>
        <v>0</v>
      </c>
      <c r="D4" s="19">
        <v>0</v>
      </c>
      <c r="E4" s="19">
        <v>0</v>
      </c>
      <c r="F4" s="19">
        <v>0</v>
      </c>
      <c r="G4" s="19">
        <v>0</v>
      </c>
      <c r="H4" s="19">
        <v>0</v>
      </c>
      <c r="I4" s="19">
        <f t="shared" ref="I4:I67" si="6">SUM(D4:H4)</f>
        <v>0</v>
      </c>
      <c r="J4" s="21">
        <v>0</v>
      </c>
      <c r="K4" s="21">
        <v>0</v>
      </c>
      <c r="L4" s="21">
        <v>0</v>
      </c>
      <c r="M4" s="21">
        <v>0</v>
      </c>
      <c r="N4" s="21">
        <v>0</v>
      </c>
      <c r="O4" s="23">
        <f t="shared" ref="O4:O67" si="7">SUM(J4:N4)</f>
        <v>0</v>
      </c>
      <c r="P4" s="22">
        <f t="shared" ref="P4:P67" si="8">Y4+AA4</f>
        <v>0</v>
      </c>
      <c r="Q4" s="39">
        <f t="shared" ref="Q4:Q67" si="9">O4+P4</f>
        <v>0</v>
      </c>
      <c r="S4" s="37">
        <f t="shared" si="0"/>
        <v>0</v>
      </c>
      <c r="T4" s="37">
        <f t="shared" si="1"/>
        <v>0</v>
      </c>
      <c r="U4" s="37">
        <f t="shared" si="2"/>
        <v>0</v>
      </c>
      <c r="V4" s="37">
        <f t="shared" si="3"/>
        <v>0</v>
      </c>
      <c r="W4" s="37">
        <f t="shared" si="4"/>
        <v>0</v>
      </c>
      <c r="Y4" s="143"/>
      <c r="Z4" s="144"/>
      <c r="AA4" s="52">
        <f t="shared" ref="AA4:AA67" si="10">SUM(AB4:BC4)</f>
        <v>0</v>
      </c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</row>
    <row r="5" spans="1:55">
      <c r="A5" s="8" t="s">
        <v>47</v>
      </c>
      <c r="B5" s="20">
        <f t="shared" ref="B5:B68" si="11">B4</f>
        <v>0</v>
      </c>
      <c r="C5" s="20">
        <f t="shared" si="5"/>
        <v>0</v>
      </c>
      <c r="D5" s="19">
        <v>0</v>
      </c>
      <c r="E5" s="19">
        <v>0</v>
      </c>
      <c r="F5" s="19">
        <v>0</v>
      </c>
      <c r="G5" s="19">
        <v>0</v>
      </c>
      <c r="H5" s="19">
        <v>0</v>
      </c>
      <c r="I5" s="19">
        <f t="shared" si="6"/>
        <v>0</v>
      </c>
      <c r="J5" s="21">
        <v>0</v>
      </c>
      <c r="K5" s="21">
        <v>0</v>
      </c>
      <c r="L5" s="21">
        <v>0</v>
      </c>
      <c r="M5" s="21">
        <v>0</v>
      </c>
      <c r="N5" s="21">
        <v>0</v>
      </c>
      <c r="O5" s="23">
        <f t="shared" si="7"/>
        <v>0</v>
      </c>
      <c r="P5" s="22">
        <f t="shared" si="8"/>
        <v>0</v>
      </c>
      <c r="Q5" s="39">
        <f t="shared" si="9"/>
        <v>0</v>
      </c>
      <c r="S5" s="37">
        <f t="shared" si="0"/>
        <v>0</v>
      </c>
      <c r="T5" s="37">
        <f t="shared" si="1"/>
        <v>0</v>
      </c>
      <c r="U5" s="37">
        <f t="shared" si="2"/>
        <v>0</v>
      </c>
      <c r="V5" s="37">
        <f t="shared" si="3"/>
        <v>0</v>
      </c>
      <c r="W5" s="37">
        <f t="shared" si="4"/>
        <v>0</v>
      </c>
      <c r="Y5" s="143"/>
      <c r="Z5" s="144"/>
      <c r="AA5" s="52">
        <f t="shared" si="10"/>
        <v>0</v>
      </c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</row>
    <row r="6" spans="1:55">
      <c r="A6" s="8" t="s">
        <v>48</v>
      </c>
      <c r="B6" s="20">
        <f t="shared" si="11"/>
        <v>0</v>
      </c>
      <c r="C6" s="20">
        <f t="shared" si="5"/>
        <v>0</v>
      </c>
      <c r="D6" s="19">
        <v>0</v>
      </c>
      <c r="E6" s="19">
        <v>0</v>
      </c>
      <c r="F6" s="19">
        <v>0</v>
      </c>
      <c r="G6" s="19">
        <v>0</v>
      </c>
      <c r="H6" s="19">
        <v>0</v>
      </c>
      <c r="I6" s="19">
        <f t="shared" si="6"/>
        <v>0</v>
      </c>
      <c r="J6" s="21">
        <v>0</v>
      </c>
      <c r="K6" s="21">
        <v>0</v>
      </c>
      <c r="L6" s="21">
        <v>0</v>
      </c>
      <c r="M6" s="21">
        <v>0</v>
      </c>
      <c r="N6" s="21">
        <v>0</v>
      </c>
      <c r="O6" s="23">
        <f t="shared" si="7"/>
        <v>0</v>
      </c>
      <c r="P6" s="22">
        <f t="shared" si="8"/>
        <v>0</v>
      </c>
      <c r="Q6" s="39">
        <f t="shared" si="9"/>
        <v>0</v>
      </c>
      <c r="S6" s="37">
        <f t="shared" si="0"/>
        <v>0</v>
      </c>
      <c r="T6" s="37">
        <f t="shared" si="1"/>
        <v>0</v>
      </c>
      <c r="U6" s="37">
        <f t="shared" si="2"/>
        <v>0</v>
      </c>
      <c r="V6" s="37">
        <f t="shared" si="3"/>
        <v>0</v>
      </c>
      <c r="W6" s="37">
        <f t="shared" si="4"/>
        <v>0</v>
      </c>
      <c r="Y6" s="143"/>
      <c r="Z6" s="144"/>
      <c r="AA6" s="52">
        <f t="shared" si="10"/>
        <v>0</v>
      </c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</row>
    <row r="7" spans="1:55">
      <c r="A7" s="8" t="s">
        <v>49</v>
      </c>
      <c r="B7" s="20">
        <f t="shared" si="11"/>
        <v>0</v>
      </c>
      <c r="C7" s="20">
        <f t="shared" si="5"/>
        <v>0</v>
      </c>
      <c r="D7" s="19">
        <v>0</v>
      </c>
      <c r="E7" s="19">
        <v>0</v>
      </c>
      <c r="F7" s="19">
        <v>0</v>
      </c>
      <c r="G7" s="19">
        <v>0</v>
      </c>
      <c r="H7" s="19">
        <v>0</v>
      </c>
      <c r="I7" s="19">
        <f t="shared" si="6"/>
        <v>0</v>
      </c>
      <c r="J7" s="21">
        <v>0</v>
      </c>
      <c r="K7" s="21">
        <v>0</v>
      </c>
      <c r="L7" s="21">
        <v>0</v>
      </c>
      <c r="M7" s="21">
        <v>0</v>
      </c>
      <c r="N7" s="21">
        <v>0</v>
      </c>
      <c r="O7" s="23">
        <f t="shared" si="7"/>
        <v>0</v>
      </c>
      <c r="P7" s="22">
        <f t="shared" si="8"/>
        <v>0</v>
      </c>
      <c r="Q7" s="39">
        <f t="shared" si="9"/>
        <v>0</v>
      </c>
      <c r="S7" s="37">
        <f t="shared" si="0"/>
        <v>0</v>
      </c>
      <c r="T7" s="37">
        <f t="shared" si="1"/>
        <v>0</v>
      </c>
      <c r="U7" s="37">
        <f t="shared" si="2"/>
        <v>0</v>
      </c>
      <c r="V7" s="37">
        <f t="shared" si="3"/>
        <v>0</v>
      </c>
      <c r="W7" s="37">
        <f t="shared" si="4"/>
        <v>0</v>
      </c>
      <c r="Y7" s="143"/>
      <c r="Z7" s="144"/>
      <c r="AA7" s="52">
        <f t="shared" si="10"/>
        <v>0</v>
      </c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</row>
    <row r="8" spans="1:55">
      <c r="A8" s="8" t="s">
        <v>50</v>
      </c>
      <c r="B8" s="20">
        <f t="shared" si="11"/>
        <v>0</v>
      </c>
      <c r="C8" s="20">
        <f t="shared" si="5"/>
        <v>0</v>
      </c>
      <c r="D8" s="19">
        <v>0</v>
      </c>
      <c r="E8" s="19">
        <v>0</v>
      </c>
      <c r="F8" s="19">
        <v>0</v>
      </c>
      <c r="G8" s="19">
        <v>0</v>
      </c>
      <c r="H8" s="19">
        <v>0</v>
      </c>
      <c r="I8" s="19">
        <f t="shared" si="6"/>
        <v>0</v>
      </c>
      <c r="J8" s="21">
        <v>0</v>
      </c>
      <c r="K8" s="21">
        <v>0</v>
      </c>
      <c r="L8" s="21">
        <v>0</v>
      </c>
      <c r="M8" s="21">
        <v>0</v>
      </c>
      <c r="N8" s="21">
        <v>0</v>
      </c>
      <c r="O8" s="23">
        <f t="shared" si="7"/>
        <v>0</v>
      </c>
      <c r="P8" s="22">
        <f t="shared" si="8"/>
        <v>0</v>
      </c>
      <c r="Q8" s="39">
        <f t="shared" si="9"/>
        <v>0</v>
      </c>
      <c r="S8" s="37">
        <f t="shared" si="0"/>
        <v>0</v>
      </c>
      <c r="T8" s="37">
        <f t="shared" si="1"/>
        <v>0</v>
      </c>
      <c r="U8" s="37">
        <f t="shared" si="2"/>
        <v>0</v>
      </c>
      <c r="V8" s="37">
        <f t="shared" si="3"/>
        <v>0</v>
      </c>
      <c r="W8" s="37">
        <f t="shared" si="4"/>
        <v>0</v>
      </c>
      <c r="Y8" s="143"/>
      <c r="Z8" s="144"/>
      <c r="AA8" s="52">
        <f t="shared" si="10"/>
        <v>0</v>
      </c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</row>
    <row r="9" spans="1:55">
      <c r="A9" s="8" t="s">
        <v>51</v>
      </c>
      <c r="B9" s="20">
        <f t="shared" si="11"/>
        <v>0</v>
      </c>
      <c r="C9" s="20">
        <f t="shared" si="5"/>
        <v>0</v>
      </c>
      <c r="D9" s="19">
        <v>0</v>
      </c>
      <c r="E9" s="19">
        <v>0</v>
      </c>
      <c r="F9" s="19">
        <v>0</v>
      </c>
      <c r="G9" s="19">
        <v>0</v>
      </c>
      <c r="H9" s="19">
        <v>0</v>
      </c>
      <c r="I9" s="19">
        <f t="shared" si="6"/>
        <v>0</v>
      </c>
      <c r="J9" s="21">
        <v>0</v>
      </c>
      <c r="K9" s="21">
        <v>0</v>
      </c>
      <c r="L9" s="21">
        <v>0</v>
      </c>
      <c r="M9" s="21">
        <v>0</v>
      </c>
      <c r="N9" s="21">
        <v>0</v>
      </c>
      <c r="O9" s="23">
        <f t="shared" si="7"/>
        <v>0</v>
      </c>
      <c r="P9" s="22">
        <f t="shared" si="8"/>
        <v>0</v>
      </c>
      <c r="Q9" s="39">
        <f t="shared" si="9"/>
        <v>0</v>
      </c>
      <c r="S9" s="37">
        <f t="shared" si="0"/>
        <v>0</v>
      </c>
      <c r="T9" s="37">
        <f t="shared" si="1"/>
        <v>0</v>
      </c>
      <c r="U9" s="37">
        <f t="shared" si="2"/>
        <v>0</v>
      </c>
      <c r="V9" s="37">
        <f t="shared" si="3"/>
        <v>0</v>
      </c>
      <c r="W9" s="37">
        <f t="shared" si="4"/>
        <v>0</v>
      </c>
      <c r="Y9" s="143"/>
      <c r="Z9" s="144"/>
      <c r="AA9" s="52">
        <f t="shared" si="10"/>
        <v>0</v>
      </c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</row>
    <row r="10" spans="1:55">
      <c r="A10" s="8" t="s">
        <v>52</v>
      </c>
      <c r="B10" s="20">
        <f t="shared" si="11"/>
        <v>0</v>
      </c>
      <c r="C10" s="20">
        <f t="shared" si="5"/>
        <v>0</v>
      </c>
      <c r="D10" s="19">
        <v>0</v>
      </c>
      <c r="E10" s="19">
        <v>0</v>
      </c>
      <c r="F10" s="19">
        <v>0</v>
      </c>
      <c r="G10" s="19">
        <v>0</v>
      </c>
      <c r="H10" s="19">
        <v>0</v>
      </c>
      <c r="I10" s="19">
        <f t="shared" si="6"/>
        <v>0</v>
      </c>
      <c r="J10" s="21">
        <v>0</v>
      </c>
      <c r="K10" s="21">
        <v>0</v>
      </c>
      <c r="L10" s="21">
        <v>0</v>
      </c>
      <c r="M10" s="21">
        <v>0</v>
      </c>
      <c r="N10" s="21">
        <v>0</v>
      </c>
      <c r="O10" s="23">
        <f t="shared" si="7"/>
        <v>0</v>
      </c>
      <c r="P10" s="22">
        <f t="shared" si="8"/>
        <v>0</v>
      </c>
      <c r="Q10" s="39">
        <f t="shared" si="9"/>
        <v>0</v>
      </c>
      <c r="S10" s="37">
        <f t="shared" si="0"/>
        <v>0</v>
      </c>
      <c r="T10" s="37">
        <f t="shared" si="1"/>
        <v>0</v>
      </c>
      <c r="U10" s="37">
        <f t="shared" si="2"/>
        <v>0</v>
      </c>
      <c r="V10" s="37">
        <f t="shared" si="3"/>
        <v>0</v>
      </c>
      <c r="W10" s="37">
        <f t="shared" si="4"/>
        <v>0</v>
      </c>
      <c r="Y10" s="143"/>
      <c r="Z10" s="144"/>
      <c r="AA10" s="52">
        <f t="shared" si="10"/>
        <v>0</v>
      </c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</row>
    <row r="11" spans="1:55">
      <c r="A11" s="8" t="s">
        <v>53</v>
      </c>
      <c r="B11" s="20">
        <f t="shared" si="11"/>
        <v>0</v>
      </c>
      <c r="C11" s="20">
        <f t="shared" si="5"/>
        <v>0</v>
      </c>
      <c r="D11" s="19">
        <v>0</v>
      </c>
      <c r="E11" s="19">
        <v>0</v>
      </c>
      <c r="F11" s="19">
        <v>0</v>
      </c>
      <c r="G11" s="19">
        <v>0</v>
      </c>
      <c r="H11" s="19">
        <v>0</v>
      </c>
      <c r="I11" s="19">
        <f t="shared" si="6"/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3">
        <f t="shared" si="7"/>
        <v>0</v>
      </c>
      <c r="P11" s="22">
        <f t="shared" si="8"/>
        <v>0</v>
      </c>
      <c r="Q11" s="39">
        <f t="shared" si="9"/>
        <v>0</v>
      </c>
      <c r="S11" s="37">
        <f t="shared" si="0"/>
        <v>0</v>
      </c>
      <c r="T11" s="37">
        <f t="shared" si="1"/>
        <v>0</v>
      </c>
      <c r="U11" s="37">
        <f t="shared" si="2"/>
        <v>0</v>
      </c>
      <c r="V11" s="37">
        <f t="shared" si="3"/>
        <v>0</v>
      </c>
      <c r="W11" s="37">
        <f t="shared" si="4"/>
        <v>0</v>
      </c>
      <c r="Y11" s="143"/>
      <c r="Z11" s="144"/>
      <c r="AA11" s="52">
        <f t="shared" si="10"/>
        <v>0</v>
      </c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</row>
    <row r="12" spans="1:55">
      <c r="A12" s="8" t="s">
        <v>54</v>
      </c>
      <c r="B12" s="20">
        <f t="shared" si="11"/>
        <v>0</v>
      </c>
      <c r="C12" s="20">
        <f t="shared" si="5"/>
        <v>0</v>
      </c>
      <c r="D12" s="19">
        <v>0</v>
      </c>
      <c r="E12" s="19">
        <v>0</v>
      </c>
      <c r="F12" s="19">
        <v>0</v>
      </c>
      <c r="G12" s="19">
        <v>0</v>
      </c>
      <c r="H12" s="19">
        <v>0</v>
      </c>
      <c r="I12" s="19">
        <f t="shared" si="6"/>
        <v>0</v>
      </c>
      <c r="J12" s="21">
        <v>0</v>
      </c>
      <c r="K12" s="21">
        <v>0</v>
      </c>
      <c r="L12" s="21">
        <v>0</v>
      </c>
      <c r="M12" s="21">
        <v>0</v>
      </c>
      <c r="N12" s="21">
        <v>0</v>
      </c>
      <c r="O12" s="23">
        <f t="shared" si="7"/>
        <v>0</v>
      </c>
      <c r="P12" s="22">
        <f t="shared" si="8"/>
        <v>0</v>
      </c>
      <c r="Q12" s="39">
        <f t="shared" si="9"/>
        <v>0</v>
      </c>
      <c r="S12" s="37">
        <f t="shared" si="0"/>
        <v>0</v>
      </c>
      <c r="T12" s="37">
        <f t="shared" si="1"/>
        <v>0</v>
      </c>
      <c r="U12" s="37">
        <f t="shared" si="2"/>
        <v>0</v>
      </c>
      <c r="V12" s="37">
        <f t="shared" si="3"/>
        <v>0</v>
      </c>
      <c r="W12" s="37">
        <f t="shared" si="4"/>
        <v>0</v>
      </c>
      <c r="Y12" s="143"/>
      <c r="Z12" s="144"/>
      <c r="AA12" s="52">
        <f t="shared" si="10"/>
        <v>0</v>
      </c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</row>
    <row r="13" spans="1:55">
      <c r="A13" s="8" t="s">
        <v>55</v>
      </c>
      <c r="B13" s="20">
        <f t="shared" si="11"/>
        <v>0</v>
      </c>
      <c r="C13" s="20">
        <f t="shared" si="5"/>
        <v>0</v>
      </c>
      <c r="D13" s="19">
        <v>0</v>
      </c>
      <c r="E13" s="19">
        <v>0</v>
      </c>
      <c r="F13" s="19">
        <v>0</v>
      </c>
      <c r="G13" s="19">
        <v>0</v>
      </c>
      <c r="H13" s="19">
        <v>0</v>
      </c>
      <c r="I13" s="19">
        <f t="shared" si="6"/>
        <v>0</v>
      </c>
      <c r="J13" s="21">
        <v>0</v>
      </c>
      <c r="K13" s="21">
        <v>0</v>
      </c>
      <c r="L13" s="21">
        <v>0</v>
      </c>
      <c r="M13" s="21">
        <v>0</v>
      </c>
      <c r="N13" s="21">
        <v>0</v>
      </c>
      <c r="O13" s="23">
        <f t="shared" si="7"/>
        <v>0</v>
      </c>
      <c r="P13" s="22">
        <f t="shared" si="8"/>
        <v>0</v>
      </c>
      <c r="Q13" s="39">
        <f t="shared" si="9"/>
        <v>0</v>
      </c>
      <c r="S13" s="37">
        <f t="shared" si="0"/>
        <v>0</v>
      </c>
      <c r="T13" s="37">
        <f t="shared" si="1"/>
        <v>0</v>
      </c>
      <c r="U13" s="37">
        <f t="shared" si="2"/>
        <v>0</v>
      </c>
      <c r="V13" s="37">
        <f t="shared" si="3"/>
        <v>0</v>
      </c>
      <c r="W13" s="37">
        <f t="shared" si="4"/>
        <v>0</v>
      </c>
      <c r="Y13" s="143"/>
      <c r="Z13" s="144"/>
      <c r="AA13" s="52">
        <f t="shared" si="10"/>
        <v>0</v>
      </c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</row>
    <row r="14" spans="1:55">
      <c r="A14" s="8" t="s">
        <v>56</v>
      </c>
      <c r="B14" s="20">
        <f t="shared" si="11"/>
        <v>0</v>
      </c>
      <c r="C14" s="20">
        <f t="shared" si="5"/>
        <v>0</v>
      </c>
      <c r="D14" s="19">
        <v>0</v>
      </c>
      <c r="E14" s="19">
        <v>0</v>
      </c>
      <c r="F14" s="19">
        <v>0</v>
      </c>
      <c r="G14" s="19">
        <v>0</v>
      </c>
      <c r="H14" s="19">
        <v>0</v>
      </c>
      <c r="I14" s="19">
        <f t="shared" si="6"/>
        <v>0</v>
      </c>
      <c r="J14" s="21">
        <v>0</v>
      </c>
      <c r="K14" s="21">
        <v>0</v>
      </c>
      <c r="L14" s="21">
        <v>0</v>
      </c>
      <c r="M14" s="21">
        <v>0</v>
      </c>
      <c r="N14" s="21">
        <v>0</v>
      </c>
      <c r="O14" s="23">
        <f t="shared" si="7"/>
        <v>0</v>
      </c>
      <c r="P14" s="22">
        <f t="shared" si="8"/>
        <v>0</v>
      </c>
      <c r="Q14" s="39">
        <f t="shared" si="9"/>
        <v>0</v>
      </c>
      <c r="S14" s="37">
        <f t="shared" si="0"/>
        <v>0</v>
      </c>
      <c r="T14" s="37">
        <f t="shared" si="1"/>
        <v>0</v>
      </c>
      <c r="U14" s="37">
        <f t="shared" si="2"/>
        <v>0</v>
      </c>
      <c r="V14" s="37">
        <f t="shared" si="3"/>
        <v>0</v>
      </c>
      <c r="W14" s="37">
        <f t="shared" si="4"/>
        <v>0</v>
      </c>
      <c r="Y14" s="143"/>
      <c r="Z14" s="144"/>
      <c r="AA14" s="52">
        <f t="shared" si="10"/>
        <v>0</v>
      </c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</row>
    <row r="15" spans="1:55">
      <c r="A15" s="8" t="s">
        <v>57</v>
      </c>
      <c r="B15" s="20">
        <f t="shared" si="11"/>
        <v>0</v>
      </c>
      <c r="C15" s="20">
        <f t="shared" si="5"/>
        <v>0</v>
      </c>
      <c r="D15" s="19">
        <v>0</v>
      </c>
      <c r="E15" s="19">
        <v>0</v>
      </c>
      <c r="F15" s="19">
        <v>0</v>
      </c>
      <c r="G15" s="19">
        <v>0</v>
      </c>
      <c r="H15" s="19">
        <v>0</v>
      </c>
      <c r="I15" s="19">
        <f t="shared" si="6"/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3">
        <f t="shared" si="7"/>
        <v>0</v>
      </c>
      <c r="P15" s="22">
        <f t="shared" si="8"/>
        <v>0</v>
      </c>
      <c r="Q15" s="39">
        <f t="shared" si="9"/>
        <v>0</v>
      </c>
      <c r="S15" s="37">
        <f t="shared" si="0"/>
        <v>0</v>
      </c>
      <c r="T15" s="37">
        <f t="shared" si="1"/>
        <v>0</v>
      </c>
      <c r="U15" s="37">
        <f t="shared" si="2"/>
        <v>0</v>
      </c>
      <c r="V15" s="37">
        <f t="shared" si="3"/>
        <v>0</v>
      </c>
      <c r="W15" s="37">
        <f t="shared" si="4"/>
        <v>0</v>
      </c>
      <c r="Y15" s="143"/>
      <c r="Z15" s="144"/>
      <c r="AA15" s="52">
        <f t="shared" si="10"/>
        <v>0</v>
      </c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</row>
    <row r="16" spans="1:55">
      <c r="A16" s="8" t="s">
        <v>58</v>
      </c>
      <c r="B16" s="20">
        <f t="shared" si="11"/>
        <v>0</v>
      </c>
      <c r="C16" s="20">
        <f t="shared" si="5"/>
        <v>0</v>
      </c>
      <c r="D16" s="19">
        <v>0</v>
      </c>
      <c r="E16" s="19">
        <v>0</v>
      </c>
      <c r="F16" s="19">
        <v>0</v>
      </c>
      <c r="G16" s="19">
        <v>0</v>
      </c>
      <c r="H16" s="19">
        <v>0</v>
      </c>
      <c r="I16" s="19">
        <f t="shared" si="6"/>
        <v>0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3">
        <f t="shared" si="7"/>
        <v>0</v>
      </c>
      <c r="P16" s="22">
        <f t="shared" si="8"/>
        <v>0</v>
      </c>
      <c r="Q16" s="39">
        <f t="shared" si="9"/>
        <v>0</v>
      </c>
      <c r="S16" s="37">
        <f t="shared" si="0"/>
        <v>0</v>
      </c>
      <c r="T16" s="37">
        <f t="shared" si="1"/>
        <v>0</v>
      </c>
      <c r="U16" s="37">
        <f t="shared" si="2"/>
        <v>0</v>
      </c>
      <c r="V16" s="37">
        <f t="shared" si="3"/>
        <v>0</v>
      </c>
      <c r="W16" s="37">
        <f t="shared" si="4"/>
        <v>0</v>
      </c>
      <c r="Y16" s="143"/>
      <c r="Z16" s="144"/>
      <c r="AA16" s="52">
        <f t="shared" si="10"/>
        <v>0</v>
      </c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</row>
    <row r="17" spans="1:55">
      <c r="A17" s="8" t="s">
        <v>59</v>
      </c>
      <c r="B17" s="20">
        <f t="shared" si="11"/>
        <v>0</v>
      </c>
      <c r="C17" s="20">
        <f t="shared" si="5"/>
        <v>0</v>
      </c>
      <c r="D17" s="19">
        <v>0</v>
      </c>
      <c r="E17" s="19">
        <v>0</v>
      </c>
      <c r="F17" s="19">
        <v>0</v>
      </c>
      <c r="G17" s="19">
        <v>0</v>
      </c>
      <c r="H17" s="19">
        <v>0</v>
      </c>
      <c r="I17" s="19">
        <f t="shared" si="6"/>
        <v>0</v>
      </c>
      <c r="J17" s="21">
        <v>0</v>
      </c>
      <c r="K17" s="21">
        <v>0</v>
      </c>
      <c r="L17" s="21">
        <v>0</v>
      </c>
      <c r="M17" s="21">
        <v>0</v>
      </c>
      <c r="N17" s="21">
        <v>0</v>
      </c>
      <c r="O17" s="23">
        <f t="shared" si="7"/>
        <v>0</v>
      </c>
      <c r="P17" s="22">
        <f t="shared" si="8"/>
        <v>0</v>
      </c>
      <c r="Q17" s="39">
        <f t="shared" si="9"/>
        <v>0</v>
      </c>
      <c r="S17" s="37">
        <f t="shared" si="0"/>
        <v>0</v>
      </c>
      <c r="T17" s="37">
        <f t="shared" si="1"/>
        <v>0</v>
      </c>
      <c r="U17" s="37">
        <f t="shared" si="2"/>
        <v>0</v>
      </c>
      <c r="V17" s="37">
        <f t="shared" si="3"/>
        <v>0</v>
      </c>
      <c r="W17" s="37">
        <f t="shared" si="4"/>
        <v>0</v>
      </c>
      <c r="Y17" s="143"/>
      <c r="Z17" s="144"/>
      <c r="AA17" s="52">
        <f t="shared" si="10"/>
        <v>0</v>
      </c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</row>
    <row r="18" spans="1:55">
      <c r="A18" s="8" t="s">
        <v>60</v>
      </c>
      <c r="B18" s="20">
        <f t="shared" si="11"/>
        <v>0</v>
      </c>
      <c r="C18" s="20">
        <f t="shared" si="5"/>
        <v>0</v>
      </c>
      <c r="D18" s="19">
        <v>0</v>
      </c>
      <c r="E18" s="19">
        <v>0</v>
      </c>
      <c r="F18" s="19">
        <v>0</v>
      </c>
      <c r="G18" s="19">
        <v>0</v>
      </c>
      <c r="H18" s="19">
        <v>0</v>
      </c>
      <c r="I18" s="19">
        <f t="shared" si="6"/>
        <v>0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3">
        <f t="shared" si="7"/>
        <v>0</v>
      </c>
      <c r="P18" s="22">
        <f t="shared" si="8"/>
        <v>0</v>
      </c>
      <c r="Q18" s="39">
        <f t="shared" si="9"/>
        <v>0</v>
      </c>
      <c r="S18" s="37">
        <f t="shared" si="0"/>
        <v>0</v>
      </c>
      <c r="T18" s="37">
        <f t="shared" si="1"/>
        <v>0</v>
      </c>
      <c r="U18" s="37">
        <f t="shared" si="2"/>
        <v>0</v>
      </c>
      <c r="V18" s="37">
        <f t="shared" si="3"/>
        <v>0</v>
      </c>
      <c r="W18" s="37">
        <f t="shared" si="4"/>
        <v>0</v>
      </c>
      <c r="Y18" s="143"/>
      <c r="Z18" s="144"/>
      <c r="AA18" s="52">
        <f t="shared" si="10"/>
        <v>0</v>
      </c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</row>
    <row r="19" spans="1:55">
      <c r="A19" s="8" t="s">
        <v>61</v>
      </c>
      <c r="B19" s="20">
        <f t="shared" si="11"/>
        <v>0</v>
      </c>
      <c r="C19" s="20">
        <f t="shared" si="5"/>
        <v>0</v>
      </c>
      <c r="D19" s="19">
        <v>0</v>
      </c>
      <c r="E19" s="19">
        <v>0</v>
      </c>
      <c r="F19" s="19">
        <v>0</v>
      </c>
      <c r="G19" s="19">
        <v>0</v>
      </c>
      <c r="H19" s="19">
        <v>0</v>
      </c>
      <c r="I19" s="19">
        <f t="shared" si="6"/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3">
        <f t="shared" si="7"/>
        <v>0</v>
      </c>
      <c r="P19" s="22">
        <f t="shared" si="8"/>
        <v>0</v>
      </c>
      <c r="Q19" s="39">
        <f t="shared" si="9"/>
        <v>0</v>
      </c>
      <c r="S19" s="37">
        <f t="shared" si="0"/>
        <v>0</v>
      </c>
      <c r="T19" s="37">
        <f t="shared" si="1"/>
        <v>0</v>
      </c>
      <c r="U19" s="37">
        <f t="shared" si="2"/>
        <v>0</v>
      </c>
      <c r="V19" s="37">
        <f t="shared" si="3"/>
        <v>0</v>
      </c>
      <c r="W19" s="37">
        <f t="shared" si="4"/>
        <v>0</v>
      </c>
      <c r="Y19" s="143"/>
      <c r="Z19" s="144"/>
      <c r="AA19" s="52">
        <f t="shared" si="10"/>
        <v>0</v>
      </c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</row>
    <row r="20" spans="1:55">
      <c r="A20" s="8" t="s">
        <v>62</v>
      </c>
      <c r="B20" s="20">
        <f t="shared" si="11"/>
        <v>0</v>
      </c>
      <c r="C20" s="20">
        <f t="shared" si="5"/>
        <v>0</v>
      </c>
      <c r="D20" s="19">
        <v>0</v>
      </c>
      <c r="E20" s="19">
        <v>0</v>
      </c>
      <c r="F20" s="19">
        <v>0</v>
      </c>
      <c r="G20" s="19">
        <v>0</v>
      </c>
      <c r="H20" s="19">
        <v>0</v>
      </c>
      <c r="I20" s="19">
        <f t="shared" si="6"/>
        <v>0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23">
        <f t="shared" si="7"/>
        <v>0</v>
      </c>
      <c r="P20" s="22">
        <f t="shared" si="8"/>
        <v>0</v>
      </c>
      <c r="Q20" s="39">
        <f t="shared" si="9"/>
        <v>0</v>
      </c>
      <c r="S20" s="37">
        <f t="shared" si="0"/>
        <v>0</v>
      </c>
      <c r="T20" s="37">
        <f t="shared" si="1"/>
        <v>0</v>
      </c>
      <c r="U20" s="37">
        <f t="shared" si="2"/>
        <v>0</v>
      </c>
      <c r="V20" s="37">
        <f t="shared" si="3"/>
        <v>0</v>
      </c>
      <c r="W20" s="37">
        <f t="shared" si="4"/>
        <v>0</v>
      </c>
      <c r="Y20" s="143"/>
      <c r="Z20" s="144"/>
      <c r="AA20" s="52">
        <f t="shared" si="10"/>
        <v>0</v>
      </c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</row>
    <row r="21" spans="1:55">
      <c r="A21" s="8" t="s">
        <v>63</v>
      </c>
      <c r="B21" s="20">
        <f t="shared" si="11"/>
        <v>0</v>
      </c>
      <c r="C21" s="20">
        <f t="shared" si="5"/>
        <v>0</v>
      </c>
      <c r="D21" s="19">
        <v>0</v>
      </c>
      <c r="E21" s="19">
        <v>0</v>
      </c>
      <c r="F21" s="19">
        <v>0</v>
      </c>
      <c r="G21" s="19">
        <v>0</v>
      </c>
      <c r="H21" s="19">
        <v>0</v>
      </c>
      <c r="I21" s="19">
        <f t="shared" si="6"/>
        <v>0</v>
      </c>
      <c r="J21" s="21">
        <v>0</v>
      </c>
      <c r="K21" s="21">
        <v>0</v>
      </c>
      <c r="L21" s="21">
        <v>0</v>
      </c>
      <c r="M21" s="21">
        <v>0</v>
      </c>
      <c r="N21" s="21">
        <v>0</v>
      </c>
      <c r="O21" s="23">
        <f t="shared" si="7"/>
        <v>0</v>
      </c>
      <c r="P21" s="22">
        <f t="shared" si="8"/>
        <v>0</v>
      </c>
      <c r="Q21" s="39">
        <f t="shared" si="9"/>
        <v>0</v>
      </c>
      <c r="S21" s="37">
        <f t="shared" si="0"/>
        <v>0</v>
      </c>
      <c r="T21" s="37">
        <f t="shared" si="1"/>
        <v>0</v>
      </c>
      <c r="U21" s="37">
        <f t="shared" si="2"/>
        <v>0</v>
      </c>
      <c r="V21" s="37">
        <f t="shared" si="3"/>
        <v>0</v>
      </c>
      <c r="W21" s="37">
        <f t="shared" si="4"/>
        <v>0</v>
      </c>
      <c r="Y21" s="143"/>
      <c r="Z21" s="144"/>
      <c r="AA21" s="52">
        <f t="shared" si="10"/>
        <v>0</v>
      </c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</row>
    <row r="22" spans="1:55">
      <c r="A22" s="8" t="s">
        <v>64</v>
      </c>
      <c r="B22" s="20">
        <f t="shared" si="11"/>
        <v>0</v>
      </c>
      <c r="C22" s="20">
        <f t="shared" si="5"/>
        <v>0</v>
      </c>
      <c r="D22" s="19">
        <v>0</v>
      </c>
      <c r="E22" s="19">
        <v>0</v>
      </c>
      <c r="F22" s="19">
        <v>0</v>
      </c>
      <c r="G22" s="19">
        <v>0</v>
      </c>
      <c r="H22" s="19">
        <v>0</v>
      </c>
      <c r="I22" s="19">
        <f t="shared" si="6"/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3">
        <f t="shared" si="7"/>
        <v>0</v>
      </c>
      <c r="P22" s="22">
        <f t="shared" si="8"/>
        <v>0</v>
      </c>
      <c r="Q22" s="39">
        <f t="shared" si="9"/>
        <v>0</v>
      </c>
      <c r="S22" s="37">
        <f t="shared" si="0"/>
        <v>0</v>
      </c>
      <c r="T22" s="37">
        <f t="shared" si="1"/>
        <v>0</v>
      </c>
      <c r="U22" s="37">
        <f t="shared" si="2"/>
        <v>0</v>
      </c>
      <c r="V22" s="37">
        <f t="shared" si="3"/>
        <v>0</v>
      </c>
      <c r="W22" s="37">
        <f t="shared" si="4"/>
        <v>0</v>
      </c>
      <c r="Y22" s="143"/>
      <c r="Z22" s="144"/>
      <c r="AA22" s="52">
        <f t="shared" si="10"/>
        <v>0</v>
      </c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</row>
    <row r="23" spans="1:55">
      <c r="A23" s="8" t="s">
        <v>65</v>
      </c>
      <c r="B23" s="20">
        <f t="shared" si="11"/>
        <v>0</v>
      </c>
      <c r="C23" s="20">
        <f t="shared" si="5"/>
        <v>0</v>
      </c>
      <c r="D23" s="19">
        <v>0</v>
      </c>
      <c r="E23" s="19">
        <v>0</v>
      </c>
      <c r="F23" s="19">
        <v>0</v>
      </c>
      <c r="G23" s="19">
        <v>0</v>
      </c>
      <c r="H23" s="19">
        <v>0</v>
      </c>
      <c r="I23" s="19">
        <f t="shared" si="6"/>
        <v>0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3">
        <f t="shared" si="7"/>
        <v>0</v>
      </c>
      <c r="P23" s="22">
        <f t="shared" si="8"/>
        <v>0</v>
      </c>
      <c r="Q23" s="39">
        <f t="shared" si="9"/>
        <v>0</v>
      </c>
      <c r="S23" s="37">
        <f t="shared" si="0"/>
        <v>0</v>
      </c>
      <c r="T23" s="37">
        <f t="shared" si="1"/>
        <v>0</v>
      </c>
      <c r="U23" s="37">
        <f t="shared" si="2"/>
        <v>0</v>
      </c>
      <c r="V23" s="37">
        <f t="shared" si="3"/>
        <v>0</v>
      </c>
      <c r="W23" s="37">
        <f t="shared" si="4"/>
        <v>0</v>
      </c>
      <c r="Y23" s="143"/>
      <c r="Z23" s="144"/>
      <c r="AA23" s="52">
        <f t="shared" si="10"/>
        <v>0</v>
      </c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</row>
    <row r="24" spans="1:55">
      <c r="A24" s="8" t="s">
        <v>66</v>
      </c>
      <c r="B24" s="20">
        <f t="shared" si="11"/>
        <v>0</v>
      </c>
      <c r="C24" s="20">
        <f t="shared" si="5"/>
        <v>0</v>
      </c>
      <c r="D24" s="19">
        <v>0</v>
      </c>
      <c r="E24" s="19">
        <v>0</v>
      </c>
      <c r="F24" s="19">
        <v>0</v>
      </c>
      <c r="G24" s="19">
        <v>0</v>
      </c>
      <c r="H24" s="19">
        <v>0</v>
      </c>
      <c r="I24" s="19">
        <f t="shared" si="6"/>
        <v>0</v>
      </c>
      <c r="J24" s="21">
        <v>0</v>
      </c>
      <c r="K24" s="21">
        <v>0</v>
      </c>
      <c r="L24" s="21">
        <v>0</v>
      </c>
      <c r="M24" s="21">
        <v>0</v>
      </c>
      <c r="N24" s="21">
        <v>0</v>
      </c>
      <c r="O24" s="23">
        <f t="shared" si="7"/>
        <v>0</v>
      </c>
      <c r="P24" s="22">
        <f t="shared" si="8"/>
        <v>0</v>
      </c>
      <c r="Q24" s="39">
        <f t="shared" si="9"/>
        <v>0</v>
      </c>
      <c r="S24" s="37">
        <f t="shared" si="0"/>
        <v>0</v>
      </c>
      <c r="T24" s="37">
        <f t="shared" si="1"/>
        <v>0</v>
      </c>
      <c r="U24" s="37">
        <f t="shared" si="2"/>
        <v>0</v>
      </c>
      <c r="V24" s="37">
        <f t="shared" si="3"/>
        <v>0</v>
      </c>
      <c r="W24" s="37">
        <f t="shared" si="4"/>
        <v>0</v>
      </c>
      <c r="Y24" s="143"/>
      <c r="Z24" s="144"/>
      <c r="AA24" s="52">
        <f t="shared" si="10"/>
        <v>0</v>
      </c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</row>
    <row r="25" spans="1:55">
      <c r="A25" s="8" t="s">
        <v>67</v>
      </c>
      <c r="B25" s="20">
        <f t="shared" si="11"/>
        <v>0</v>
      </c>
      <c r="C25" s="20">
        <f t="shared" si="5"/>
        <v>0</v>
      </c>
      <c r="D25" s="19">
        <v>0</v>
      </c>
      <c r="E25" s="19">
        <v>0</v>
      </c>
      <c r="F25" s="19">
        <v>0</v>
      </c>
      <c r="G25" s="19">
        <v>0</v>
      </c>
      <c r="H25" s="19">
        <v>0</v>
      </c>
      <c r="I25" s="19">
        <f t="shared" si="6"/>
        <v>0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23">
        <f t="shared" si="7"/>
        <v>0</v>
      </c>
      <c r="P25" s="22">
        <f t="shared" si="8"/>
        <v>0</v>
      </c>
      <c r="Q25" s="39">
        <f t="shared" si="9"/>
        <v>0</v>
      </c>
      <c r="S25" s="37">
        <f t="shared" si="0"/>
        <v>0</v>
      </c>
      <c r="T25" s="37">
        <f t="shared" si="1"/>
        <v>0</v>
      </c>
      <c r="U25" s="37">
        <f t="shared" si="2"/>
        <v>0</v>
      </c>
      <c r="V25" s="37">
        <f t="shared" si="3"/>
        <v>0</v>
      </c>
      <c r="W25" s="37">
        <f t="shared" si="4"/>
        <v>0</v>
      </c>
      <c r="Y25" s="143"/>
      <c r="Z25" s="144"/>
      <c r="AA25" s="52">
        <f t="shared" si="10"/>
        <v>0</v>
      </c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</row>
    <row r="26" spans="1:55">
      <c r="A26" s="8" t="s">
        <v>68</v>
      </c>
      <c r="B26" s="20">
        <f t="shared" si="11"/>
        <v>0</v>
      </c>
      <c r="C26" s="20">
        <f t="shared" si="5"/>
        <v>0</v>
      </c>
      <c r="D26" s="19">
        <v>0</v>
      </c>
      <c r="E26" s="19">
        <v>0</v>
      </c>
      <c r="F26" s="19">
        <v>0</v>
      </c>
      <c r="G26" s="19">
        <v>0</v>
      </c>
      <c r="H26" s="19">
        <v>0</v>
      </c>
      <c r="I26" s="19">
        <f t="shared" si="6"/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3">
        <f t="shared" si="7"/>
        <v>0</v>
      </c>
      <c r="P26" s="22">
        <f t="shared" si="8"/>
        <v>0</v>
      </c>
      <c r="Q26" s="39">
        <f t="shared" si="9"/>
        <v>0</v>
      </c>
      <c r="S26" s="37">
        <f t="shared" si="0"/>
        <v>0</v>
      </c>
      <c r="T26" s="37">
        <f t="shared" si="1"/>
        <v>0</v>
      </c>
      <c r="U26" s="37">
        <f t="shared" si="2"/>
        <v>0</v>
      </c>
      <c r="V26" s="37">
        <f t="shared" si="3"/>
        <v>0</v>
      </c>
      <c r="W26" s="37">
        <f t="shared" si="4"/>
        <v>0</v>
      </c>
      <c r="Y26" s="143"/>
      <c r="Z26" s="144"/>
      <c r="AA26" s="52">
        <f t="shared" si="10"/>
        <v>0</v>
      </c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</row>
    <row r="27" spans="1:55">
      <c r="A27" s="8" t="s">
        <v>69</v>
      </c>
      <c r="B27" s="20">
        <f t="shared" si="11"/>
        <v>0</v>
      </c>
      <c r="C27" s="20">
        <f t="shared" si="5"/>
        <v>0</v>
      </c>
      <c r="D27" s="19">
        <v>0</v>
      </c>
      <c r="E27" s="19">
        <v>0</v>
      </c>
      <c r="F27" s="19">
        <v>0</v>
      </c>
      <c r="G27" s="19">
        <v>0</v>
      </c>
      <c r="H27" s="19">
        <v>0</v>
      </c>
      <c r="I27" s="19">
        <f t="shared" si="6"/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3">
        <f t="shared" si="7"/>
        <v>0</v>
      </c>
      <c r="P27" s="22">
        <f t="shared" si="8"/>
        <v>0</v>
      </c>
      <c r="Q27" s="39">
        <f t="shared" si="9"/>
        <v>0</v>
      </c>
      <c r="S27" s="37">
        <f t="shared" si="0"/>
        <v>0</v>
      </c>
      <c r="T27" s="37">
        <f t="shared" si="1"/>
        <v>0</v>
      </c>
      <c r="U27" s="37">
        <f t="shared" si="2"/>
        <v>0</v>
      </c>
      <c r="V27" s="37">
        <f t="shared" si="3"/>
        <v>0</v>
      </c>
      <c r="W27" s="37">
        <f t="shared" si="4"/>
        <v>0</v>
      </c>
      <c r="Y27" s="143"/>
      <c r="Z27" s="144"/>
      <c r="AA27" s="52">
        <f t="shared" si="10"/>
        <v>0</v>
      </c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</row>
    <row r="28" spans="1:55">
      <c r="A28" s="8" t="s">
        <v>70</v>
      </c>
      <c r="B28" s="20">
        <f t="shared" si="11"/>
        <v>0</v>
      </c>
      <c r="C28" s="20">
        <f t="shared" si="5"/>
        <v>0</v>
      </c>
      <c r="D28" s="19">
        <v>0</v>
      </c>
      <c r="E28" s="19">
        <v>0</v>
      </c>
      <c r="F28" s="19">
        <v>0</v>
      </c>
      <c r="G28" s="19">
        <v>0</v>
      </c>
      <c r="H28" s="19">
        <v>0</v>
      </c>
      <c r="I28" s="19">
        <f t="shared" si="6"/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3">
        <f t="shared" si="7"/>
        <v>0</v>
      </c>
      <c r="P28" s="22">
        <f t="shared" si="8"/>
        <v>0</v>
      </c>
      <c r="Q28" s="39">
        <f t="shared" si="9"/>
        <v>0</v>
      </c>
      <c r="S28" s="37">
        <f t="shared" si="0"/>
        <v>0</v>
      </c>
      <c r="T28" s="37">
        <f t="shared" si="1"/>
        <v>0</v>
      </c>
      <c r="U28" s="37">
        <f t="shared" si="2"/>
        <v>0</v>
      </c>
      <c r="V28" s="37">
        <f t="shared" si="3"/>
        <v>0</v>
      </c>
      <c r="W28" s="37">
        <f t="shared" si="4"/>
        <v>0</v>
      </c>
      <c r="Y28" s="143"/>
      <c r="Z28" s="144"/>
      <c r="AA28" s="52">
        <f t="shared" si="10"/>
        <v>0</v>
      </c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</row>
    <row r="29" spans="1:55">
      <c r="A29" s="8" t="s">
        <v>71</v>
      </c>
      <c r="B29" s="20">
        <f t="shared" si="11"/>
        <v>0</v>
      </c>
      <c r="C29" s="20">
        <f t="shared" si="5"/>
        <v>0</v>
      </c>
      <c r="D29" s="19">
        <v>0</v>
      </c>
      <c r="E29" s="19">
        <v>0</v>
      </c>
      <c r="F29" s="19">
        <v>0</v>
      </c>
      <c r="G29" s="19">
        <v>0</v>
      </c>
      <c r="H29" s="19">
        <v>0</v>
      </c>
      <c r="I29" s="19">
        <f t="shared" si="6"/>
        <v>0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3">
        <f t="shared" si="7"/>
        <v>0</v>
      </c>
      <c r="P29" s="22">
        <f t="shared" si="8"/>
        <v>0</v>
      </c>
      <c r="Q29" s="39">
        <f t="shared" si="9"/>
        <v>0</v>
      </c>
      <c r="S29" s="37">
        <f t="shared" si="0"/>
        <v>0</v>
      </c>
      <c r="T29" s="37">
        <f t="shared" si="1"/>
        <v>0</v>
      </c>
      <c r="U29" s="37">
        <f t="shared" si="2"/>
        <v>0</v>
      </c>
      <c r="V29" s="37">
        <f t="shared" si="3"/>
        <v>0</v>
      </c>
      <c r="W29" s="37">
        <f t="shared" si="4"/>
        <v>0</v>
      </c>
      <c r="Y29" s="143"/>
      <c r="Z29" s="144"/>
      <c r="AA29" s="52">
        <f t="shared" si="10"/>
        <v>0</v>
      </c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</row>
    <row r="30" spans="1:55">
      <c r="A30" s="8" t="s">
        <v>72</v>
      </c>
      <c r="B30" s="20">
        <f t="shared" si="11"/>
        <v>0</v>
      </c>
      <c r="C30" s="20">
        <f t="shared" si="5"/>
        <v>0</v>
      </c>
      <c r="D30" s="19">
        <v>0</v>
      </c>
      <c r="E30" s="19">
        <v>0</v>
      </c>
      <c r="F30" s="19">
        <v>0</v>
      </c>
      <c r="G30" s="19">
        <v>0</v>
      </c>
      <c r="H30" s="19">
        <v>0</v>
      </c>
      <c r="I30" s="19">
        <f t="shared" si="6"/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3">
        <f t="shared" si="7"/>
        <v>0</v>
      </c>
      <c r="P30" s="22">
        <f t="shared" si="8"/>
        <v>0</v>
      </c>
      <c r="Q30" s="39">
        <f t="shared" si="9"/>
        <v>0</v>
      </c>
      <c r="S30" s="37">
        <f t="shared" si="0"/>
        <v>0</v>
      </c>
      <c r="T30" s="37">
        <f t="shared" si="1"/>
        <v>0</v>
      </c>
      <c r="U30" s="37">
        <f t="shared" si="2"/>
        <v>0</v>
      </c>
      <c r="V30" s="37">
        <f t="shared" si="3"/>
        <v>0</v>
      </c>
      <c r="W30" s="37">
        <f t="shared" si="4"/>
        <v>0</v>
      </c>
      <c r="Y30" s="143"/>
      <c r="Z30" s="144"/>
      <c r="AA30" s="52">
        <f t="shared" si="10"/>
        <v>0</v>
      </c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</row>
    <row r="31" spans="1:55">
      <c r="A31" s="8" t="s">
        <v>73</v>
      </c>
      <c r="B31" s="20">
        <f t="shared" si="11"/>
        <v>0</v>
      </c>
      <c r="C31" s="20">
        <f t="shared" si="5"/>
        <v>0</v>
      </c>
      <c r="D31" s="19">
        <v>0</v>
      </c>
      <c r="E31" s="19">
        <v>0</v>
      </c>
      <c r="F31" s="19">
        <v>0</v>
      </c>
      <c r="G31" s="19">
        <v>0</v>
      </c>
      <c r="H31" s="19">
        <v>0</v>
      </c>
      <c r="I31" s="19">
        <f t="shared" si="6"/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3">
        <f t="shared" si="7"/>
        <v>0</v>
      </c>
      <c r="P31" s="22">
        <f t="shared" si="8"/>
        <v>0</v>
      </c>
      <c r="Q31" s="39">
        <f t="shared" si="9"/>
        <v>0</v>
      </c>
      <c r="S31" s="37">
        <f t="shared" si="0"/>
        <v>0</v>
      </c>
      <c r="T31" s="37">
        <f t="shared" si="1"/>
        <v>0</v>
      </c>
      <c r="U31" s="37">
        <f t="shared" si="2"/>
        <v>0</v>
      </c>
      <c r="V31" s="37">
        <f t="shared" si="3"/>
        <v>0</v>
      </c>
      <c r="W31" s="37">
        <f t="shared" si="4"/>
        <v>0</v>
      </c>
      <c r="Y31" s="143"/>
      <c r="Z31" s="144"/>
      <c r="AA31" s="52">
        <f t="shared" si="10"/>
        <v>0</v>
      </c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</row>
    <row r="32" spans="1:55">
      <c r="A32" s="8" t="s">
        <v>74</v>
      </c>
      <c r="B32" s="20">
        <f t="shared" si="11"/>
        <v>0</v>
      </c>
      <c r="C32" s="20">
        <f t="shared" si="5"/>
        <v>0</v>
      </c>
      <c r="D32" s="19">
        <v>0</v>
      </c>
      <c r="E32" s="19">
        <v>0</v>
      </c>
      <c r="F32" s="19">
        <v>0</v>
      </c>
      <c r="G32" s="19">
        <v>0</v>
      </c>
      <c r="H32" s="19">
        <v>0</v>
      </c>
      <c r="I32" s="19">
        <f t="shared" si="6"/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3">
        <f t="shared" si="7"/>
        <v>0</v>
      </c>
      <c r="P32" s="22">
        <f t="shared" si="8"/>
        <v>0</v>
      </c>
      <c r="Q32" s="39">
        <f t="shared" si="9"/>
        <v>0</v>
      </c>
      <c r="S32" s="37">
        <f t="shared" si="0"/>
        <v>0</v>
      </c>
      <c r="T32" s="37">
        <f t="shared" si="1"/>
        <v>0</v>
      </c>
      <c r="U32" s="37">
        <f t="shared" si="2"/>
        <v>0</v>
      </c>
      <c r="V32" s="37">
        <f t="shared" si="3"/>
        <v>0</v>
      </c>
      <c r="W32" s="37">
        <f t="shared" si="4"/>
        <v>0</v>
      </c>
      <c r="Y32" s="143"/>
      <c r="Z32" s="144"/>
      <c r="AA32" s="52">
        <f t="shared" si="10"/>
        <v>0</v>
      </c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</row>
    <row r="33" spans="1:55">
      <c r="A33" s="8" t="s">
        <v>75</v>
      </c>
      <c r="B33" s="20">
        <f t="shared" si="11"/>
        <v>0</v>
      </c>
      <c r="C33" s="20">
        <f t="shared" si="5"/>
        <v>0</v>
      </c>
      <c r="D33" s="19">
        <v>0</v>
      </c>
      <c r="E33" s="19">
        <v>0</v>
      </c>
      <c r="F33" s="19">
        <v>0</v>
      </c>
      <c r="G33" s="19">
        <v>0</v>
      </c>
      <c r="H33" s="19">
        <v>0</v>
      </c>
      <c r="I33" s="19">
        <f t="shared" si="6"/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3">
        <f t="shared" si="7"/>
        <v>0</v>
      </c>
      <c r="P33" s="22">
        <f t="shared" si="8"/>
        <v>0</v>
      </c>
      <c r="Q33" s="39">
        <f t="shared" si="9"/>
        <v>0</v>
      </c>
      <c r="S33" s="37">
        <f t="shared" si="0"/>
        <v>0</v>
      </c>
      <c r="T33" s="37">
        <f t="shared" si="1"/>
        <v>0</v>
      </c>
      <c r="U33" s="37">
        <f t="shared" si="2"/>
        <v>0</v>
      </c>
      <c r="V33" s="37">
        <f t="shared" si="3"/>
        <v>0</v>
      </c>
      <c r="W33" s="37">
        <f t="shared" si="4"/>
        <v>0</v>
      </c>
      <c r="Y33" s="143"/>
      <c r="Z33" s="144"/>
      <c r="AA33" s="52">
        <f t="shared" si="10"/>
        <v>0</v>
      </c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</row>
    <row r="34" spans="1:55">
      <c r="A34" s="8" t="s">
        <v>76</v>
      </c>
      <c r="B34" s="20">
        <f t="shared" si="11"/>
        <v>0</v>
      </c>
      <c r="C34" s="20">
        <f t="shared" si="5"/>
        <v>0</v>
      </c>
      <c r="D34" s="19">
        <v>0</v>
      </c>
      <c r="E34" s="19">
        <v>0</v>
      </c>
      <c r="F34" s="19">
        <v>0</v>
      </c>
      <c r="G34" s="19">
        <v>0</v>
      </c>
      <c r="H34" s="19">
        <v>0</v>
      </c>
      <c r="I34" s="19">
        <f t="shared" si="6"/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3">
        <f t="shared" si="7"/>
        <v>0</v>
      </c>
      <c r="P34" s="22">
        <f t="shared" si="8"/>
        <v>0</v>
      </c>
      <c r="Q34" s="39">
        <f t="shared" si="9"/>
        <v>0</v>
      </c>
      <c r="S34" s="37">
        <f t="shared" si="0"/>
        <v>0</v>
      </c>
      <c r="T34" s="37">
        <f t="shared" si="1"/>
        <v>0</v>
      </c>
      <c r="U34" s="37">
        <f t="shared" si="2"/>
        <v>0</v>
      </c>
      <c r="V34" s="37">
        <f t="shared" si="3"/>
        <v>0</v>
      </c>
      <c r="W34" s="37">
        <f t="shared" si="4"/>
        <v>0</v>
      </c>
      <c r="Y34" s="143"/>
      <c r="Z34" s="144"/>
      <c r="AA34" s="52">
        <f t="shared" si="10"/>
        <v>0</v>
      </c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</row>
    <row r="35" spans="1:55">
      <c r="A35" s="8" t="s">
        <v>77</v>
      </c>
      <c r="B35" s="20">
        <f t="shared" si="11"/>
        <v>0</v>
      </c>
      <c r="C35" s="20">
        <f t="shared" si="5"/>
        <v>0</v>
      </c>
      <c r="D35" s="19">
        <v>0</v>
      </c>
      <c r="E35" s="19">
        <v>0</v>
      </c>
      <c r="F35" s="19">
        <v>0</v>
      </c>
      <c r="G35" s="19">
        <v>0</v>
      </c>
      <c r="H35" s="19">
        <v>0</v>
      </c>
      <c r="I35" s="19">
        <f t="shared" si="6"/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3">
        <f t="shared" si="7"/>
        <v>0</v>
      </c>
      <c r="P35" s="22">
        <f t="shared" si="8"/>
        <v>0</v>
      </c>
      <c r="Q35" s="39">
        <f t="shared" si="9"/>
        <v>0</v>
      </c>
      <c r="S35" s="37">
        <f t="shared" ref="S35:S66" si="12">SUMPRODUCT($AB35:$BC35,$AB$102:$BC$102)+J35</f>
        <v>0</v>
      </c>
      <c r="T35" s="37">
        <f t="shared" ref="T35:T66" si="13">SUMPRODUCT($AB35:$BC35,$AB$103:$BC$103)+K35</f>
        <v>0</v>
      </c>
      <c r="U35" s="37">
        <f t="shared" ref="U35:U66" si="14">SUMPRODUCT($AB35:$BC35,$AB$104:$BC$104)+L35</f>
        <v>0</v>
      </c>
      <c r="V35" s="37">
        <f t="shared" ref="V35:V66" si="15">SUMPRODUCT($AB35:$BC35,$AB$105:$BC$105)+M35</f>
        <v>0</v>
      </c>
      <c r="W35" s="37">
        <f t="shared" ref="W35:W66" si="16">SUMPRODUCT($AB35:$BC35,$AB$106:$BC$106)+N35</f>
        <v>0</v>
      </c>
      <c r="Y35" s="143"/>
      <c r="Z35" s="144"/>
      <c r="AA35" s="52">
        <f t="shared" si="10"/>
        <v>0</v>
      </c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</row>
    <row r="36" spans="1:55">
      <c r="A36" s="8" t="s">
        <v>78</v>
      </c>
      <c r="B36" s="20">
        <f t="shared" si="11"/>
        <v>0</v>
      </c>
      <c r="C36" s="20">
        <f t="shared" si="5"/>
        <v>0</v>
      </c>
      <c r="D36" s="19">
        <v>0</v>
      </c>
      <c r="E36" s="19">
        <v>0</v>
      </c>
      <c r="F36" s="19">
        <v>0</v>
      </c>
      <c r="G36" s="19">
        <v>0</v>
      </c>
      <c r="H36" s="19">
        <v>0</v>
      </c>
      <c r="I36" s="19">
        <f t="shared" si="6"/>
        <v>0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3">
        <f t="shared" si="7"/>
        <v>0</v>
      </c>
      <c r="P36" s="22">
        <f t="shared" si="8"/>
        <v>0</v>
      </c>
      <c r="Q36" s="39">
        <f t="shared" si="9"/>
        <v>0</v>
      </c>
      <c r="S36" s="37">
        <f t="shared" si="12"/>
        <v>0</v>
      </c>
      <c r="T36" s="37">
        <f t="shared" si="13"/>
        <v>0</v>
      </c>
      <c r="U36" s="37">
        <f t="shared" si="14"/>
        <v>0</v>
      </c>
      <c r="V36" s="37">
        <f t="shared" si="15"/>
        <v>0</v>
      </c>
      <c r="W36" s="37">
        <f t="shared" si="16"/>
        <v>0</v>
      </c>
      <c r="Y36" s="143"/>
      <c r="Z36" s="144"/>
      <c r="AA36" s="52">
        <f t="shared" si="10"/>
        <v>0</v>
      </c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</row>
    <row r="37" spans="1:55">
      <c r="A37" s="8" t="s">
        <v>79</v>
      </c>
      <c r="B37" s="20">
        <f t="shared" si="11"/>
        <v>0</v>
      </c>
      <c r="C37" s="20">
        <f t="shared" si="5"/>
        <v>0</v>
      </c>
      <c r="D37" s="19">
        <v>0</v>
      </c>
      <c r="E37" s="19">
        <v>0</v>
      </c>
      <c r="F37" s="19">
        <v>0</v>
      </c>
      <c r="G37" s="19">
        <v>0</v>
      </c>
      <c r="H37" s="19">
        <v>0</v>
      </c>
      <c r="I37" s="19">
        <f t="shared" si="6"/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3">
        <f t="shared" si="7"/>
        <v>0</v>
      </c>
      <c r="P37" s="22">
        <f t="shared" si="8"/>
        <v>0</v>
      </c>
      <c r="Q37" s="39">
        <f t="shared" si="9"/>
        <v>0</v>
      </c>
      <c r="S37" s="37">
        <f t="shared" si="12"/>
        <v>0</v>
      </c>
      <c r="T37" s="37">
        <f t="shared" si="13"/>
        <v>0</v>
      </c>
      <c r="U37" s="37">
        <f t="shared" si="14"/>
        <v>0</v>
      </c>
      <c r="V37" s="37">
        <f t="shared" si="15"/>
        <v>0</v>
      </c>
      <c r="W37" s="37">
        <f t="shared" si="16"/>
        <v>0</v>
      </c>
      <c r="Y37" s="143"/>
      <c r="Z37" s="144"/>
      <c r="AA37" s="52">
        <f t="shared" si="10"/>
        <v>0</v>
      </c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</row>
    <row r="38" spans="1:55">
      <c r="A38" s="8" t="s">
        <v>80</v>
      </c>
      <c r="B38" s="20">
        <f t="shared" si="11"/>
        <v>0</v>
      </c>
      <c r="C38" s="20">
        <f t="shared" si="5"/>
        <v>0</v>
      </c>
      <c r="D38" s="19">
        <v>0</v>
      </c>
      <c r="E38" s="19">
        <v>0</v>
      </c>
      <c r="F38" s="19">
        <v>0</v>
      </c>
      <c r="G38" s="19">
        <v>0</v>
      </c>
      <c r="H38" s="19">
        <v>0</v>
      </c>
      <c r="I38" s="19">
        <f t="shared" si="6"/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3">
        <f t="shared" si="7"/>
        <v>0</v>
      </c>
      <c r="P38" s="22">
        <f t="shared" si="8"/>
        <v>0</v>
      </c>
      <c r="Q38" s="39">
        <f t="shared" si="9"/>
        <v>0</v>
      </c>
      <c r="S38" s="37">
        <f t="shared" si="12"/>
        <v>0</v>
      </c>
      <c r="T38" s="37">
        <f t="shared" si="13"/>
        <v>0</v>
      </c>
      <c r="U38" s="37">
        <f t="shared" si="14"/>
        <v>0</v>
      </c>
      <c r="V38" s="37">
        <f t="shared" si="15"/>
        <v>0</v>
      </c>
      <c r="W38" s="37">
        <f t="shared" si="16"/>
        <v>0</v>
      </c>
      <c r="Y38" s="143"/>
      <c r="Z38" s="144"/>
      <c r="AA38" s="52">
        <f t="shared" si="10"/>
        <v>0</v>
      </c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</row>
    <row r="39" spans="1:55">
      <c r="A39" s="8" t="s">
        <v>81</v>
      </c>
      <c r="B39" s="20">
        <f t="shared" si="11"/>
        <v>0</v>
      </c>
      <c r="C39" s="20">
        <f t="shared" si="5"/>
        <v>0</v>
      </c>
      <c r="D39" s="19">
        <v>0</v>
      </c>
      <c r="E39" s="19">
        <v>0</v>
      </c>
      <c r="F39" s="19">
        <v>0</v>
      </c>
      <c r="G39" s="19">
        <v>0</v>
      </c>
      <c r="H39" s="19">
        <v>0</v>
      </c>
      <c r="I39" s="19">
        <f t="shared" si="6"/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3">
        <f t="shared" si="7"/>
        <v>0</v>
      </c>
      <c r="P39" s="22">
        <f t="shared" si="8"/>
        <v>0</v>
      </c>
      <c r="Q39" s="39">
        <f t="shared" si="9"/>
        <v>0</v>
      </c>
      <c r="S39" s="37">
        <f t="shared" si="12"/>
        <v>0</v>
      </c>
      <c r="T39" s="37">
        <f t="shared" si="13"/>
        <v>0</v>
      </c>
      <c r="U39" s="37">
        <f t="shared" si="14"/>
        <v>0</v>
      </c>
      <c r="V39" s="37">
        <f t="shared" si="15"/>
        <v>0</v>
      </c>
      <c r="W39" s="37">
        <f t="shared" si="16"/>
        <v>0</v>
      </c>
      <c r="Y39" s="143"/>
      <c r="Z39" s="144"/>
      <c r="AA39" s="52">
        <f t="shared" si="10"/>
        <v>0</v>
      </c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</row>
    <row r="40" spans="1:55">
      <c r="A40" s="8" t="s">
        <v>82</v>
      </c>
      <c r="B40" s="20">
        <f t="shared" si="11"/>
        <v>0</v>
      </c>
      <c r="C40" s="20">
        <f t="shared" si="5"/>
        <v>0</v>
      </c>
      <c r="D40" s="19">
        <v>0</v>
      </c>
      <c r="E40" s="19">
        <v>0</v>
      </c>
      <c r="F40" s="19">
        <v>0</v>
      </c>
      <c r="G40" s="19">
        <v>0</v>
      </c>
      <c r="H40" s="19">
        <v>0</v>
      </c>
      <c r="I40" s="19">
        <f t="shared" si="6"/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3">
        <f t="shared" si="7"/>
        <v>0</v>
      </c>
      <c r="P40" s="22">
        <f t="shared" si="8"/>
        <v>0</v>
      </c>
      <c r="Q40" s="39">
        <f t="shared" si="9"/>
        <v>0</v>
      </c>
      <c r="S40" s="37">
        <f t="shared" si="12"/>
        <v>0</v>
      </c>
      <c r="T40" s="37">
        <f t="shared" si="13"/>
        <v>0</v>
      </c>
      <c r="U40" s="37">
        <f t="shared" si="14"/>
        <v>0</v>
      </c>
      <c r="V40" s="37">
        <f t="shared" si="15"/>
        <v>0</v>
      </c>
      <c r="W40" s="37">
        <f t="shared" si="16"/>
        <v>0</v>
      </c>
      <c r="Y40" s="143"/>
      <c r="Z40" s="144"/>
      <c r="AA40" s="52">
        <f t="shared" si="10"/>
        <v>0</v>
      </c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</row>
    <row r="41" spans="1:55">
      <c r="A41" s="8" t="s">
        <v>83</v>
      </c>
      <c r="B41" s="20">
        <f t="shared" si="11"/>
        <v>0</v>
      </c>
      <c r="C41" s="20">
        <f t="shared" si="5"/>
        <v>0</v>
      </c>
      <c r="D41" s="19">
        <v>0</v>
      </c>
      <c r="E41" s="19">
        <v>0</v>
      </c>
      <c r="F41" s="19">
        <v>0</v>
      </c>
      <c r="G41" s="19">
        <v>0</v>
      </c>
      <c r="H41" s="19">
        <v>0</v>
      </c>
      <c r="I41" s="19">
        <f t="shared" si="6"/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3">
        <f t="shared" si="7"/>
        <v>0</v>
      </c>
      <c r="P41" s="22">
        <f t="shared" si="8"/>
        <v>0</v>
      </c>
      <c r="Q41" s="39">
        <f t="shared" si="9"/>
        <v>0</v>
      </c>
      <c r="S41" s="37">
        <f t="shared" si="12"/>
        <v>0</v>
      </c>
      <c r="T41" s="37">
        <f t="shared" si="13"/>
        <v>0</v>
      </c>
      <c r="U41" s="37">
        <f t="shared" si="14"/>
        <v>0</v>
      </c>
      <c r="V41" s="37">
        <f t="shared" si="15"/>
        <v>0</v>
      </c>
      <c r="W41" s="37">
        <f t="shared" si="16"/>
        <v>0</v>
      </c>
      <c r="Y41" s="143"/>
      <c r="Z41" s="144"/>
      <c r="AA41" s="52">
        <f t="shared" si="10"/>
        <v>0</v>
      </c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</row>
    <row r="42" spans="1:55">
      <c r="A42" s="8" t="s">
        <v>84</v>
      </c>
      <c r="B42" s="20">
        <f t="shared" si="11"/>
        <v>0</v>
      </c>
      <c r="C42" s="20">
        <f t="shared" si="5"/>
        <v>0</v>
      </c>
      <c r="D42" s="19">
        <v>0</v>
      </c>
      <c r="E42" s="19">
        <v>0</v>
      </c>
      <c r="F42" s="19">
        <v>0</v>
      </c>
      <c r="G42" s="19">
        <v>0</v>
      </c>
      <c r="H42" s="19">
        <v>0</v>
      </c>
      <c r="I42" s="19">
        <f t="shared" si="6"/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3">
        <f t="shared" si="7"/>
        <v>0</v>
      </c>
      <c r="P42" s="22">
        <f t="shared" si="8"/>
        <v>0</v>
      </c>
      <c r="Q42" s="39">
        <f t="shared" si="9"/>
        <v>0</v>
      </c>
      <c r="S42" s="37">
        <f t="shared" si="12"/>
        <v>0</v>
      </c>
      <c r="T42" s="37">
        <f t="shared" si="13"/>
        <v>0</v>
      </c>
      <c r="U42" s="37">
        <f t="shared" si="14"/>
        <v>0</v>
      </c>
      <c r="V42" s="37">
        <f t="shared" si="15"/>
        <v>0</v>
      </c>
      <c r="W42" s="37">
        <f t="shared" si="16"/>
        <v>0</v>
      </c>
      <c r="Y42" s="143"/>
      <c r="Z42" s="144"/>
      <c r="AA42" s="52">
        <f t="shared" si="10"/>
        <v>0</v>
      </c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</row>
    <row r="43" spans="1:55">
      <c r="A43" s="8" t="s">
        <v>85</v>
      </c>
      <c r="B43" s="20">
        <f t="shared" si="11"/>
        <v>0</v>
      </c>
      <c r="C43" s="20">
        <f t="shared" si="5"/>
        <v>0</v>
      </c>
      <c r="D43" s="19">
        <v>0</v>
      </c>
      <c r="E43" s="19">
        <v>0</v>
      </c>
      <c r="F43" s="19">
        <v>0</v>
      </c>
      <c r="G43" s="19">
        <v>0</v>
      </c>
      <c r="H43" s="19">
        <v>0</v>
      </c>
      <c r="I43" s="19">
        <f t="shared" si="6"/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3">
        <f t="shared" si="7"/>
        <v>0</v>
      </c>
      <c r="P43" s="22">
        <f t="shared" si="8"/>
        <v>0</v>
      </c>
      <c r="Q43" s="39">
        <f t="shared" si="9"/>
        <v>0</v>
      </c>
      <c r="S43" s="37">
        <f t="shared" si="12"/>
        <v>0</v>
      </c>
      <c r="T43" s="37">
        <f t="shared" si="13"/>
        <v>0</v>
      </c>
      <c r="U43" s="37">
        <f t="shared" si="14"/>
        <v>0</v>
      </c>
      <c r="V43" s="37">
        <f t="shared" si="15"/>
        <v>0</v>
      </c>
      <c r="W43" s="37">
        <f t="shared" si="16"/>
        <v>0</v>
      </c>
      <c r="Y43" s="143"/>
      <c r="Z43" s="144"/>
      <c r="AA43" s="52">
        <f t="shared" si="10"/>
        <v>0</v>
      </c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</row>
    <row r="44" spans="1:55">
      <c r="A44" s="8" t="s">
        <v>86</v>
      </c>
      <c r="B44" s="20">
        <f t="shared" si="11"/>
        <v>0</v>
      </c>
      <c r="C44" s="20">
        <f t="shared" si="5"/>
        <v>0</v>
      </c>
      <c r="D44" s="19">
        <v>0</v>
      </c>
      <c r="E44" s="19">
        <v>0</v>
      </c>
      <c r="F44" s="19">
        <v>0</v>
      </c>
      <c r="G44" s="19">
        <v>0</v>
      </c>
      <c r="H44" s="19">
        <v>0</v>
      </c>
      <c r="I44" s="19">
        <f t="shared" si="6"/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3">
        <f t="shared" si="7"/>
        <v>0</v>
      </c>
      <c r="P44" s="22">
        <f t="shared" si="8"/>
        <v>0</v>
      </c>
      <c r="Q44" s="39">
        <f t="shared" si="9"/>
        <v>0</v>
      </c>
      <c r="S44" s="37">
        <f t="shared" si="12"/>
        <v>0</v>
      </c>
      <c r="T44" s="37">
        <f t="shared" si="13"/>
        <v>0</v>
      </c>
      <c r="U44" s="37">
        <f t="shared" si="14"/>
        <v>0</v>
      </c>
      <c r="V44" s="37">
        <f t="shared" si="15"/>
        <v>0</v>
      </c>
      <c r="W44" s="37">
        <f t="shared" si="16"/>
        <v>0</v>
      </c>
      <c r="Y44" s="143"/>
      <c r="Z44" s="144"/>
      <c r="AA44" s="52">
        <f t="shared" si="10"/>
        <v>0</v>
      </c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</row>
    <row r="45" spans="1:55">
      <c r="A45" s="8" t="s">
        <v>87</v>
      </c>
      <c r="B45" s="20">
        <f t="shared" si="11"/>
        <v>0</v>
      </c>
      <c r="C45" s="20">
        <f t="shared" si="5"/>
        <v>0</v>
      </c>
      <c r="D45" s="19">
        <v>0</v>
      </c>
      <c r="E45" s="19">
        <v>0</v>
      </c>
      <c r="F45" s="19">
        <v>0</v>
      </c>
      <c r="G45" s="19">
        <v>0</v>
      </c>
      <c r="H45" s="19">
        <v>0</v>
      </c>
      <c r="I45" s="19">
        <f t="shared" si="6"/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3">
        <f t="shared" si="7"/>
        <v>0</v>
      </c>
      <c r="P45" s="22">
        <f t="shared" si="8"/>
        <v>0</v>
      </c>
      <c r="Q45" s="39">
        <f t="shared" si="9"/>
        <v>0</v>
      </c>
      <c r="S45" s="37">
        <f t="shared" si="12"/>
        <v>0</v>
      </c>
      <c r="T45" s="37">
        <f t="shared" si="13"/>
        <v>0</v>
      </c>
      <c r="U45" s="37">
        <f t="shared" si="14"/>
        <v>0</v>
      </c>
      <c r="V45" s="37">
        <f t="shared" si="15"/>
        <v>0</v>
      </c>
      <c r="W45" s="37">
        <f t="shared" si="16"/>
        <v>0</v>
      </c>
      <c r="Y45" s="143"/>
      <c r="Z45" s="144"/>
      <c r="AA45" s="52">
        <f t="shared" si="10"/>
        <v>0</v>
      </c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</row>
    <row r="46" spans="1:55">
      <c r="A46" s="8" t="s">
        <v>88</v>
      </c>
      <c r="B46" s="20">
        <f t="shared" si="11"/>
        <v>0</v>
      </c>
      <c r="C46" s="20">
        <f t="shared" si="5"/>
        <v>0</v>
      </c>
      <c r="D46" s="19">
        <v>0</v>
      </c>
      <c r="E46" s="19">
        <v>0</v>
      </c>
      <c r="F46" s="19">
        <v>0</v>
      </c>
      <c r="G46" s="19">
        <v>0</v>
      </c>
      <c r="H46" s="19">
        <v>0</v>
      </c>
      <c r="I46" s="19">
        <f t="shared" si="6"/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3">
        <f t="shared" si="7"/>
        <v>0</v>
      </c>
      <c r="P46" s="22">
        <f t="shared" si="8"/>
        <v>0</v>
      </c>
      <c r="Q46" s="39">
        <f t="shared" si="9"/>
        <v>0</v>
      </c>
      <c r="S46" s="37">
        <f t="shared" si="12"/>
        <v>0</v>
      </c>
      <c r="T46" s="37">
        <f t="shared" si="13"/>
        <v>0</v>
      </c>
      <c r="U46" s="37">
        <f t="shared" si="14"/>
        <v>0</v>
      </c>
      <c r="V46" s="37">
        <f t="shared" si="15"/>
        <v>0</v>
      </c>
      <c r="W46" s="37">
        <f t="shared" si="16"/>
        <v>0</v>
      </c>
      <c r="Y46" s="143"/>
      <c r="Z46" s="144"/>
      <c r="AA46" s="52">
        <f t="shared" si="10"/>
        <v>0</v>
      </c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</row>
    <row r="47" spans="1:55">
      <c r="A47" s="8" t="s">
        <v>89</v>
      </c>
      <c r="B47" s="20">
        <f t="shared" si="11"/>
        <v>0</v>
      </c>
      <c r="C47" s="20">
        <f t="shared" si="5"/>
        <v>0</v>
      </c>
      <c r="D47" s="19">
        <v>0</v>
      </c>
      <c r="E47" s="19">
        <v>0</v>
      </c>
      <c r="F47" s="19">
        <v>0</v>
      </c>
      <c r="G47" s="19">
        <v>0</v>
      </c>
      <c r="H47" s="19">
        <v>0</v>
      </c>
      <c r="I47" s="19">
        <f t="shared" si="6"/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3">
        <f t="shared" si="7"/>
        <v>0</v>
      </c>
      <c r="P47" s="22">
        <f t="shared" si="8"/>
        <v>0</v>
      </c>
      <c r="Q47" s="39">
        <f t="shared" si="9"/>
        <v>0</v>
      </c>
      <c r="S47" s="37">
        <f t="shared" si="12"/>
        <v>0</v>
      </c>
      <c r="T47" s="37">
        <f t="shared" si="13"/>
        <v>0</v>
      </c>
      <c r="U47" s="37">
        <f t="shared" si="14"/>
        <v>0</v>
      </c>
      <c r="V47" s="37">
        <f t="shared" si="15"/>
        <v>0</v>
      </c>
      <c r="W47" s="37">
        <f t="shared" si="16"/>
        <v>0</v>
      </c>
      <c r="Y47" s="143"/>
      <c r="Z47" s="144"/>
      <c r="AA47" s="52">
        <f t="shared" si="10"/>
        <v>0</v>
      </c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</row>
    <row r="48" spans="1:55">
      <c r="A48" s="8" t="s">
        <v>90</v>
      </c>
      <c r="B48" s="20">
        <f t="shared" si="11"/>
        <v>0</v>
      </c>
      <c r="C48" s="20">
        <f t="shared" si="5"/>
        <v>0</v>
      </c>
      <c r="D48" s="19">
        <v>0</v>
      </c>
      <c r="E48" s="19">
        <v>0</v>
      </c>
      <c r="F48" s="19">
        <v>0</v>
      </c>
      <c r="G48" s="19">
        <v>0</v>
      </c>
      <c r="H48" s="19">
        <v>0</v>
      </c>
      <c r="I48" s="19">
        <f t="shared" si="6"/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3">
        <f t="shared" si="7"/>
        <v>0</v>
      </c>
      <c r="P48" s="22">
        <f t="shared" si="8"/>
        <v>0</v>
      </c>
      <c r="Q48" s="39">
        <f t="shared" si="9"/>
        <v>0</v>
      </c>
      <c r="S48" s="37">
        <f t="shared" si="12"/>
        <v>0</v>
      </c>
      <c r="T48" s="37">
        <f t="shared" si="13"/>
        <v>0</v>
      </c>
      <c r="U48" s="37">
        <f t="shared" si="14"/>
        <v>0</v>
      </c>
      <c r="V48" s="37">
        <f t="shared" si="15"/>
        <v>0</v>
      </c>
      <c r="W48" s="37">
        <f t="shared" si="16"/>
        <v>0</v>
      </c>
      <c r="Y48" s="143"/>
      <c r="Z48" s="144"/>
      <c r="AA48" s="52">
        <f t="shared" si="10"/>
        <v>0</v>
      </c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</row>
    <row r="49" spans="1:55">
      <c r="A49" s="8" t="s">
        <v>91</v>
      </c>
      <c r="B49" s="20">
        <f t="shared" si="11"/>
        <v>0</v>
      </c>
      <c r="C49" s="20">
        <f t="shared" si="5"/>
        <v>0</v>
      </c>
      <c r="D49" s="19">
        <v>0</v>
      </c>
      <c r="E49" s="19">
        <v>0</v>
      </c>
      <c r="F49" s="19">
        <v>0</v>
      </c>
      <c r="G49" s="19">
        <v>0</v>
      </c>
      <c r="H49" s="19">
        <v>0</v>
      </c>
      <c r="I49" s="19">
        <f t="shared" si="6"/>
        <v>0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3">
        <f t="shared" si="7"/>
        <v>0</v>
      </c>
      <c r="P49" s="22">
        <f t="shared" si="8"/>
        <v>0</v>
      </c>
      <c r="Q49" s="39">
        <f t="shared" si="9"/>
        <v>0</v>
      </c>
      <c r="S49" s="37">
        <f t="shared" si="12"/>
        <v>0</v>
      </c>
      <c r="T49" s="37">
        <f t="shared" si="13"/>
        <v>0</v>
      </c>
      <c r="U49" s="37">
        <f t="shared" si="14"/>
        <v>0</v>
      </c>
      <c r="V49" s="37">
        <f t="shared" si="15"/>
        <v>0</v>
      </c>
      <c r="W49" s="37">
        <f t="shared" si="16"/>
        <v>0</v>
      </c>
      <c r="Y49" s="143"/>
      <c r="Z49" s="144"/>
      <c r="AA49" s="52">
        <f t="shared" si="10"/>
        <v>0</v>
      </c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</row>
    <row r="50" spans="1:55">
      <c r="A50" s="8" t="s">
        <v>92</v>
      </c>
      <c r="B50" s="20">
        <f t="shared" si="11"/>
        <v>0</v>
      </c>
      <c r="C50" s="20">
        <f t="shared" si="5"/>
        <v>0</v>
      </c>
      <c r="D50" s="19">
        <v>0</v>
      </c>
      <c r="E50" s="19">
        <v>0</v>
      </c>
      <c r="F50" s="19">
        <v>0</v>
      </c>
      <c r="G50" s="19">
        <v>0</v>
      </c>
      <c r="H50" s="19">
        <v>0</v>
      </c>
      <c r="I50" s="19">
        <f t="shared" si="6"/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3">
        <f t="shared" si="7"/>
        <v>0</v>
      </c>
      <c r="P50" s="22">
        <f t="shared" si="8"/>
        <v>0</v>
      </c>
      <c r="Q50" s="39">
        <f t="shared" si="9"/>
        <v>0</v>
      </c>
      <c r="S50" s="37">
        <f t="shared" si="12"/>
        <v>0</v>
      </c>
      <c r="T50" s="37">
        <f t="shared" si="13"/>
        <v>0</v>
      </c>
      <c r="U50" s="37">
        <f t="shared" si="14"/>
        <v>0</v>
      </c>
      <c r="V50" s="37">
        <f t="shared" si="15"/>
        <v>0</v>
      </c>
      <c r="W50" s="37">
        <f t="shared" si="16"/>
        <v>0</v>
      </c>
      <c r="Y50" s="143"/>
      <c r="Z50" s="144"/>
      <c r="AA50" s="52">
        <f t="shared" si="10"/>
        <v>0</v>
      </c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</row>
    <row r="51" spans="1:55">
      <c r="A51" s="8" t="s">
        <v>93</v>
      </c>
      <c r="B51" s="20">
        <f t="shared" si="11"/>
        <v>0</v>
      </c>
      <c r="C51" s="20">
        <f t="shared" si="5"/>
        <v>0</v>
      </c>
      <c r="D51" s="19">
        <v>0</v>
      </c>
      <c r="E51" s="19">
        <v>0</v>
      </c>
      <c r="F51" s="19">
        <v>0</v>
      </c>
      <c r="G51" s="19">
        <v>0</v>
      </c>
      <c r="H51" s="19">
        <v>0</v>
      </c>
      <c r="I51" s="19">
        <f t="shared" si="6"/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3">
        <f t="shared" si="7"/>
        <v>0</v>
      </c>
      <c r="P51" s="22">
        <f t="shared" si="8"/>
        <v>0</v>
      </c>
      <c r="Q51" s="39">
        <f t="shared" si="9"/>
        <v>0</v>
      </c>
      <c r="S51" s="37">
        <f t="shared" si="12"/>
        <v>0</v>
      </c>
      <c r="T51" s="37">
        <f t="shared" si="13"/>
        <v>0</v>
      </c>
      <c r="U51" s="37">
        <f t="shared" si="14"/>
        <v>0</v>
      </c>
      <c r="V51" s="37">
        <f t="shared" si="15"/>
        <v>0</v>
      </c>
      <c r="W51" s="37">
        <f t="shared" si="16"/>
        <v>0</v>
      </c>
      <c r="Y51" s="143"/>
      <c r="Z51" s="144"/>
      <c r="AA51" s="52">
        <f t="shared" si="10"/>
        <v>0</v>
      </c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</row>
    <row r="52" spans="1:55">
      <c r="A52" s="8" t="s">
        <v>94</v>
      </c>
      <c r="B52" s="20">
        <f t="shared" si="11"/>
        <v>0</v>
      </c>
      <c r="C52" s="20">
        <f t="shared" si="5"/>
        <v>0</v>
      </c>
      <c r="D52" s="19">
        <v>0</v>
      </c>
      <c r="E52" s="19">
        <v>0</v>
      </c>
      <c r="F52" s="19">
        <v>0</v>
      </c>
      <c r="G52" s="19">
        <v>0</v>
      </c>
      <c r="H52" s="19">
        <v>0</v>
      </c>
      <c r="I52" s="19">
        <f t="shared" si="6"/>
        <v>0</v>
      </c>
      <c r="J52" s="21">
        <v>0</v>
      </c>
      <c r="K52" s="21">
        <v>0</v>
      </c>
      <c r="L52" s="21">
        <v>0</v>
      </c>
      <c r="M52" s="21">
        <v>0</v>
      </c>
      <c r="N52" s="21">
        <v>0</v>
      </c>
      <c r="O52" s="23">
        <f t="shared" si="7"/>
        <v>0</v>
      </c>
      <c r="P52" s="22">
        <f t="shared" si="8"/>
        <v>0</v>
      </c>
      <c r="Q52" s="39">
        <f t="shared" si="9"/>
        <v>0</v>
      </c>
      <c r="S52" s="37">
        <f t="shared" si="12"/>
        <v>0</v>
      </c>
      <c r="T52" s="37">
        <f t="shared" si="13"/>
        <v>0</v>
      </c>
      <c r="U52" s="37">
        <f t="shared" si="14"/>
        <v>0</v>
      </c>
      <c r="V52" s="37">
        <f t="shared" si="15"/>
        <v>0</v>
      </c>
      <c r="W52" s="37">
        <f t="shared" si="16"/>
        <v>0</v>
      </c>
      <c r="Y52" s="143"/>
      <c r="Z52" s="144"/>
      <c r="AA52" s="52">
        <f t="shared" si="10"/>
        <v>0</v>
      </c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</row>
    <row r="53" spans="1:55">
      <c r="A53" s="8" t="s">
        <v>95</v>
      </c>
      <c r="B53" s="20">
        <f t="shared" si="11"/>
        <v>0</v>
      </c>
      <c r="C53" s="20">
        <f t="shared" si="5"/>
        <v>0</v>
      </c>
      <c r="D53" s="19">
        <v>0</v>
      </c>
      <c r="E53" s="19">
        <v>0</v>
      </c>
      <c r="F53" s="19">
        <v>0</v>
      </c>
      <c r="G53" s="19">
        <v>0</v>
      </c>
      <c r="H53" s="19">
        <v>0</v>
      </c>
      <c r="I53" s="19">
        <f t="shared" si="6"/>
        <v>0</v>
      </c>
      <c r="J53" s="21">
        <v>0</v>
      </c>
      <c r="K53" s="21">
        <v>0</v>
      </c>
      <c r="L53" s="21">
        <v>0</v>
      </c>
      <c r="M53" s="21">
        <v>0</v>
      </c>
      <c r="N53" s="21">
        <v>0</v>
      </c>
      <c r="O53" s="23">
        <f t="shared" si="7"/>
        <v>0</v>
      </c>
      <c r="P53" s="22">
        <f t="shared" si="8"/>
        <v>0</v>
      </c>
      <c r="Q53" s="39">
        <f t="shared" si="9"/>
        <v>0</v>
      </c>
      <c r="S53" s="37">
        <f t="shared" si="12"/>
        <v>0</v>
      </c>
      <c r="T53" s="37">
        <f t="shared" si="13"/>
        <v>0</v>
      </c>
      <c r="U53" s="37">
        <f t="shared" si="14"/>
        <v>0</v>
      </c>
      <c r="V53" s="37">
        <f t="shared" si="15"/>
        <v>0</v>
      </c>
      <c r="W53" s="37">
        <f t="shared" si="16"/>
        <v>0</v>
      </c>
      <c r="Y53" s="143"/>
      <c r="Z53" s="144"/>
      <c r="AA53" s="52">
        <f t="shared" si="10"/>
        <v>0</v>
      </c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</row>
    <row r="54" spans="1:55">
      <c r="A54" s="8" t="s">
        <v>96</v>
      </c>
      <c r="B54" s="20">
        <f t="shared" si="11"/>
        <v>0</v>
      </c>
      <c r="C54" s="20">
        <f t="shared" si="5"/>
        <v>0</v>
      </c>
      <c r="D54" s="19">
        <v>0</v>
      </c>
      <c r="E54" s="19">
        <v>0</v>
      </c>
      <c r="F54" s="19">
        <v>0</v>
      </c>
      <c r="G54" s="19">
        <v>0</v>
      </c>
      <c r="H54" s="19">
        <v>0</v>
      </c>
      <c r="I54" s="19">
        <f t="shared" si="6"/>
        <v>0</v>
      </c>
      <c r="J54" s="21">
        <v>0</v>
      </c>
      <c r="K54" s="21">
        <v>0</v>
      </c>
      <c r="L54" s="21">
        <v>0</v>
      </c>
      <c r="M54" s="21">
        <v>0</v>
      </c>
      <c r="N54" s="21">
        <v>0</v>
      </c>
      <c r="O54" s="23">
        <f t="shared" si="7"/>
        <v>0</v>
      </c>
      <c r="P54" s="22">
        <f t="shared" si="8"/>
        <v>0</v>
      </c>
      <c r="Q54" s="39">
        <f t="shared" si="9"/>
        <v>0</v>
      </c>
      <c r="S54" s="37">
        <f t="shared" si="12"/>
        <v>0</v>
      </c>
      <c r="T54" s="37">
        <f t="shared" si="13"/>
        <v>0</v>
      </c>
      <c r="U54" s="37">
        <f t="shared" si="14"/>
        <v>0</v>
      </c>
      <c r="V54" s="37">
        <f t="shared" si="15"/>
        <v>0</v>
      </c>
      <c r="W54" s="37">
        <f t="shared" si="16"/>
        <v>0</v>
      </c>
      <c r="Y54" s="143"/>
      <c r="Z54" s="144"/>
      <c r="AA54" s="52">
        <f t="shared" si="10"/>
        <v>0</v>
      </c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</row>
    <row r="55" spans="1:55">
      <c r="A55" s="8" t="s">
        <v>97</v>
      </c>
      <c r="B55" s="20">
        <f t="shared" si="11"/>
        <v>0</v>
      </c>
      <c r="C55" s="20">
        <f t="shared" si="5"/>
        <v>0</v>
      </c>
      <c r="D55" s="19">
        <v>0</v>
      </c>
      <c r="E55" s="19">
        <v>0</v>
      </c>
      <c r="F55" s="19">
        <v>0</v>
      </c>
      <c r="G55" s="19">
        <v>0</v>
      </c>
      <c r="H55" s="19">
        <v>0</v>
      </c>
      <c r="I55" s="19">
        <f t="shared" si="6"/>
        <v>0</v>
      </c>
      <c r="J55" s="21">
        <v>0</v>
      </c>
      <c r="K55" s="21">
        <v>0</v>
      </c>
      <c r="L55" s="21">
        <v>0</v>
      </c>
      <c r="M55" s="21">
        <v>0</v>
      </c>
      <c r="N55" s="21">
        <v>0</v>
      </c>
      <c r="O55" s="23">
        <f t="shared" si="7"/>
        <v>0</v>
      </c>
      <c r="P55" s="22">
        <f t="shared" si="8"/>
        <v>0</v>
      </c>
      <c r="Q55" s="39">
        <f t="shared" si="9"/>
        <v>0</v>
      </c>
      <c r="S55" s="37">
        <f t="shared" si="12"/>
        <v>0</v>
      </c>
      <c r="T55" s="37">
        <f t="shared" si="13"/>
        <v>0</v>
      </c>
      <c r="U55" s="37">
        <f t="shared" si="14"/>
        <v>0</v>
      </c>
      <c r="V55" s="37">
        <f t="shared" si="15"/>
        <v>0</v>
      </c>
      <c r="W55" s="37">
        <f t="shared" si="16"/>
        <v>0</v>
      </c>
      <c r="Y55" s="143"/>
      <c r="Z55" s="144"/>
      <c r="AA55" s="52">
        <f t="shared" si="10"/>
        <v>0</v>
      </c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</row>
    <row r="56" spans="1:55">
      <c r="A56" s="8" t="s">
        <v>98</v>
      </c>
      <c r="B56" s="20">
        <f t="shared" si="11"/>
        <v>0</v>
      </c>
      <c r="C56" s="20">
        <f t="shared" si="5"/>
        <v>0</v>
      </c>
      <c r="D56" s="19">
        <v>0</v>
      </c>
      <c r="E56" s="19">
        <v>0</v>
      </c>
      <c r="F56" s="19">
        <v>0</v>
      </c>
      <c r="G56" s="19">
        <v>0</v>
      </c>
      <c r="H56" s="19">
        <v>0</v>
      </c>
      <c r="I56" s="19">
        <f t="shared" si="6"/>
        <v>0</v>
      </c>
      <c r="J56" s="21">
        <v>0</v>
      </c>
      <c r="K56" s="21">
        <v>0</v>
      </c>
      <c r="L56" s="21">
        <v>0</v>
      </c>
      <c r="M56" s="21">
        <v>0</v>
      </c>
      <c r="N56" s="21">
        <v>0</v>
      </c>
      <c r="O56" s="23">
        <f t="shared" si="7"/>
        <v>0</v>
      </c>
      <c r="P56" s="22">
        <f t="shared" si="8"/>
        <v>0</v>
      </c>
      <c r="Q56" s="39">
        <f t="shared" si="9"/>
        <v>0</v>
      </c>
      <c r="S56" s="37">
        <f t="shared" si="12"/>
        <v>0</v>
      </c>
      <c r="T56" s="37">
        <f t="shared" si="13"/>
        <v>0</v>
      </c>
      <c r="U56" s="37">
        <f t="shared" si="14"/>
        <v>0</v>
      </c>
      <c r="V56" s="37">
        <f t="shared" si="15"/>
        <v>0</v>
      </c>
      <c r="W56" s="37">
        <f t="shared" si="16"/>
        <v>0</v>
      </c>
      <c r="Y56" s="143"/>
      <c r="Z56" s="144"/>
      <c r="AA56" s="52">
        <f t="shared" si="10"/>
        <v>0</v>
      </c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</row>
    <row r="57" spans="1:55">
      <c r="A57" s="8" t="s">
        <v>99</v>
      </c>
      <c r="B57" s="20">
        <f t="shared" si="11"/>
        <v>0</v>
      </c>
      <c r="C57" s="20">
        <f t="shared" si="5"/>
        <v>0</v>
      </c>
      <c r="D57" s="19">
        <v>0</v>
      </c>
      <c r="E57" s="19">
        <v>0</v>
      </c>
      <c r="F57" s="19">
        <v>0</v>
      </c>
      <c r="G57" s="19">
        <v>0</v>
      </c>
      <c r="H57" s="19">
        <v>0</v>
      </c>
      <c r="I57" s="19">
        <f t="shared" si="6"/>
        <v>0</v>
      </c>
      <c r="J57" s="21">
        <v>0</v>
      </c>
      <c r="K57" s="21">
        <v>0</v>
      </c>
      <c r="L57" s="21">
        <v>0</v>
      </c>
      <c r="M57" s="21">
        <v>0</v>
      </c>
      <c r="N57" s="21">
        <v>0</v>
      </c>
      <c r="O57" s="23">
        <f t="shared" si="7"/>
        <v>0</v>
      </c>
      <c r="P57" s="22">
        <f t="shared" si="8"/>
        <v>0</v>
      </c>
      <c r="Q57" s="39">
        <f t="shared" si="9"/>
        <v>0</v>
      </c>
      <c r="S57" s="37">
        <f t="shared" si="12"/>
        <v>0</v>
      </c>
      <c r="T57" s="37">
        <f t="shared" si="13"/>
        <v>0</v>
      </c>
      <c r="U57" s="37">
        <f t="shared" si="14"/>
        <v>0</v>
      </c>
      <c r="V57" s="37">
        <f t="shared" si="15"/>
        <v>0</v>
      </c>
      <c r="W57" s="37">
        <f t="shared" si="16"/>
        <v>0</v>
      </c>
      <c r="Y57" s="143"/>
      <c r="Z57" s="144"/>
      <c r="AA57" s="52">
        <f t="shared" si="10"/>
        <v>0</v>
      </c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</row>
    <row r="58" spans="1:55">
      <c r="A58" s="8" t="s">
        <v>100</v>
      </c>
      <c r="B58" s="20">
        <f t="shared" si="11"/>
        <v>0</v>
      </c>
      <c r="C58" s="20">
        <f t="shared" si="5"/>
        <v>0</v>
      </c>
      <c r="D58" s="19">
        <v>0</v>
      </c>
      <c r="E58" s="19">
        <v>0</v>
      </c>
      <c r="F58" s="19">
        <v>0</v>
      </c>
      <c r="G58" s="19">
        <v>0</v>
      </c>
      <c r="H58" s="19">
        <v>0</v>
      </c>
      <c r="I58" s="19">
        <f t="shared" si="6"/>
        <v>0</v>
      </c>
      <c r="J58" s="21">
        <v>0</v>
      </c>
      <c r="K58" s="21">
        <v>0</v>
      </c>
      <c r="L58" s="21">
        <v>0</v>
      </c>
      <c r="M58" s="21">
        <v>0</v>
      </c>
      <c r="N58" s="21">
        <v>0</v>
      </c>
      <c r="O58" s="23">
        <f t="shared" si="7"/>
        <v>0</v>
      </c>
      <c r="P58" s="22">
        <f t="shared" si="8"/>
        <v>0</v>
      </c>
      <c r="Q58" s="39">
        <f t="shared" si="9"/>
        <v>0</v>
      </c>
      <c r="S58" s="37">
        <f t="shared" si="12"/>
        <v>0</v>
      </c>
      <c r="T58" s="37">
        <f t="shared" si="13"/>
        <v>0</v>
      </c>
      <c r="U58" s="37">
        <f t="shared" si="14"/>
        <v>0</v>
      </c>
      <c r="V58" s="37">
        <f t="shared" si="15"/>
        <v>0</v>
      </c>
      <c r="W58" s="37">
        <f t="shared" si="16"/>
        <v>0</v>
      </c>
      <c r="Y58" s="143"/>
      <c r="Z58" s="144"/>
      <c r="AA58" s="52">
        <f t="shared" si="10"/>
        <v>0</v>
      </c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</row>
    <row r="59" spans="1:55">
      <c r="A59" s="8" t="s">
        <v>101</v>
      </c>
      <c r="B59" s="20">
        <f t="shared" si="11"/>
        <v>0</v>
      </c>
      <c r="C59" s="20">
        <f t="shared" si="5"/>
        <v>0</v>
      </c>
      <c r="D59" s="19">
        <v>0</v>
      </c>
      <c r="E59" s="19">
        <v>0</v>
      </c>
      <c r="F59" s="19">
        <v>0</v>
      </c>
      <c r="G59" s="19">
        <v>0</v>
      </c>
      <c r="H59" s="19">
        <v>0</v>
      </c>
      <c r="I59" s="19">
        <f t="shared" si="6"/>
        <v>0</v>
      </c>
      <c r="J59" s="21">
        <v>0</v>
      </c>
      <c r="K59" s="21">
        <v>0</v>
      </c>
      <c r="L59" s="21">
        <v>0</v>
      </c>
      <c r="M59" s="21">
        <v>0</v>
      </c>
      <c r="N59" s="21">
        <v>0</v>
      </c>
      <c r="O59" s="23">
        <f t="shared" si="7"/>
        <v>0</v>
      </c>
      <c r="P59" s="22">
        <f t="shared" si="8"/>
        <v>0</v>
      </c>
      <c r="Q59" s="39">
        <f t="shared" si="9"/>
        <v>0</v>
      </c>
      <c r="S59" s="37">
        <f t="shared" si="12"/>
        <v>0</v>
      </c>
      <c r="T59" s="37">
        <f t="shared" si="13"/>
        <v>0</v>
      </c>
      <c r="U59" s="37">
        <f t="shared" si="14"/>
        <v>0</v>
      </c>
      <c r="V59" s="37">
        <f t="shared" si="15"/>
        <v>0</v>
      </c>
      <c r="W59" s="37">
        <f t="shared" si="16"/>
        <v>0</v>
      </c>
      <c r="Y59" s="143"/>
      <c r="Z59" s="144"/>
      <c r="AA59" s="52">
        <f t="shared" si="10"/>
        <v>0</v>
      </c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</row>
    <row r="60" spans="1:55">
      <c r="A60" s="8" t="s">
        <v>102</v>
      </c>
      <c r="B60" s="20">
        <f t="shared" si="11"/>
        <v>0</v>
      </c>
      <c r="C60" s="20">
        <f t="shared" si="5"/>
        <v>0</v>
      </c>
      <c r="D60" s="19">
        <v>0</v>
      </c>
      <c r="E60" s="19">
        <v>0</v>
      </c>
      <c r="F60" s="19">
        <v>0</v>
      </c>
      <c r="G60" s="19">
        <v>0</v>
      </c>
      <c r="H60" s="19">
        <v>0</v>
      </c>
      <c r="I60" s="19">
        <f t="shared" si="6"/>
        <v>0</v>
      </c>
      <c r="J60" s="21">
        <v>0</v>
      </c>
      <c r="K60" s="21">
        <v>0</v>
      </c>
      <c r="L60" s="21">
        <v>0</v>
      </c>
      <c r="M60" s="21">
        <v>0</v>
      </c>
      <c r="N60" s="21">
        <v>0</v>
      </c>
      <c r="O60" s="23">
        <f t="shared" si="7"/>
        <v>0</v>
      </c>
      <c r="P60" s="22">
        <f t="shared" si="8"/>
        <v>0</v>
      </c>
      <c r="Q60" s="39">
        <f t="shared" si="9"/>
        <v>0</v>
      </c>
      <c r="S60" s="37">
        <f t="shared" si="12"/>
        <v>0</v>
      </c>
      <c r="T60" s="37">
        <f t="shared" si="13"/>
        <v>0</v>
      </c>
      <c r="U60" s="37">
        <f t="shared" si="14"/>
        <v>0</v>
      </c>
      <c r="V60" s="37">
        <f t="shared" si="15"/>
        <v>0</v>
      </c>
      <c r="W60" s="37">
        <f t="shared" si="16"/>
        <v>0</v>
      </c>
      <c r="Y60" s="143"/>
      <c r="Z60" s="144"/>
      <c r="AA60" s="52">
        <f t="shared" si="10"/>
        <v>0</v>
      </c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</row>
    <row r="61" spans="1:55">
      <c r="A61" s="8" t="s">
        <v>103</v>
      </c>
      <c r="B61" s="20">
        <f t="shared" si="11"/>
        <v>0</v>
      </c>
      <c r="C61" s="20">
        <f t="shared" si="5"/>
        <v>0</v>
      </c>
      <c r="D61" s="19">
        <v>0</v>
      </c>
      <c r="E61" s="19">
        <v>0</v>
      </c>
      <c r="F61" s="19">
        <v>0</v>
      </c>
      <c r="G61" s="19">
        <v>0</v>
      </c>
      <c r="H61" s="19">
        <v>0</v>
      </c>
      <c r="I61" s="19">
        <f t="shared" si="6"/>
        <v>0</v>
      </c>
      <c r="J61" s="21">
        <v>0</v>
      </c>
      <c r="K61" s="21">
        <v>0</v>
      </c>
      <c r="L61" s="21">
        <v>0</v>
      </c>
      <c r="M61" s="21">
        <v>0</v>
      </c>
      <c r="N61" s="21">
        <v>0</v>
      </c>
      <c r="O61" s="23">
        <f t="shared" si="7"/>
        <v>0</v>
      </c>
      <c r="P61" s="22">
        <f t="shared" si="8"/>
        <v>0</v>
      </c>
      <c r="Q61" s="39">
        <f t="shared" si="9"/>
        <v>0</v>
      </c>
      <c r="S61" s="37">
        <f t="shared" si="12"/>
        <v>0</v>
      </c>
      <c r="T61" s="37">
        <f t="shared" si="13"/>
        <v>0</v>
      </c>
      <c r="U61" s="37">
        <f t="shared" si="14"/>
        <v>0</v>
      </c>
      <c r="V61" s="37">
        <f t="shared" si="15"/>
        <v>0</v>
      </c>
      <c r="W61" s="37">
        <f t="shared" si="16"/>
        <v>0</v>
      </c>
      <c r="Y61" s="143"/>
      <c r="Z61" s="144"/>
      <c r="AA61" s="52">
        <f t="shared" si="10"/>
        <v>0</v>
      </c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</row>
    <row r="62" spans="1:55">
      <c r="A62" s="8" t="s">
        <v>104</v>
      </c>
      <c r="B62" s="20">
        <f t="shared" si="11"/>
        <v>0</v>
      </c>
      <c r="C62" s="20">
        <f t="shared" si="5"/>
        <v>0</v>
      </c>
      <c r="D62" s="19">
        <v>0</v>
      </c>
      <c r="E62" s="19">
        <v>0</v>
      </c>
      <c r="F62" s="19">
        <v>0</v>
      </c>
      <c r="G62" s="19">
        <v>0</v>
      </c>
      <c r="H62" s="19">
        <v>0</v>
      </c>
      <c r="I62" s="19">
        <f t="shared" si="6"/>
        <v>0</v>
      </c>
      <c r="J62" s="21">
        <v>0</v>
      </c>
      <c r="K62" s="21">
        <v>0</v>
      </c>
      <c r="L62" s="21">
        <v>0</v>
      </c>
      <c r="M62" s="21">
        <v>0</v>
      </c>
      <c r="N62" s="21">
        <v>0</v>
      </c>
      <c r="O62" s="23">
        <f t="shared" si="7"/>
        <v>0</v>
      </c>
      <c r="P62" s="22">
        <f t="shared" si="8"/>
        <v>0</v>
      </c>
      <c r="Q62" s="39">
        <f t="shared" si="9"/>
        <v>0</v>
      </c>
      <c r="S62" s="37">
        <f t="shared" si="12"/>
        <v>0</v>
      </c>
      <c r="T62" s="37">
        <f t="shared" si="13"/>
        <v>0</v>
      </c>
      <c r="U62" s="37">
        <f t="shared" si="14"/>
        <v>0</v>
      </c>
      <c r="V62" s="37">
        <f t="shared" si="15"/>
        <v>0</v>
      </c>
      <c r="W62" s="37">
        <f t="shared" si="16"/>
        <v>0</v>
      </c>
      <c r="Y62" s="143"/>
      <c r="Z62" s="144"/>
      <c r="AA62" s="52">
        <f t="shared" si="10"/>
        <v>0</v>
      </c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</row>
    <row r="63" spans="1:55">
      <c r="A63" s="8" t="s">
        <v>105</v>
      </c>
      <c r="B63" s="20">
        <f t="shared" si="11"/>
        <v>0</v>
      </c>
      <c r="C63" s="20">
        <f t="shared" si="5"/>
        <v>0</v>
      </c>
      <c r="D63" s="19">
        <v>0</v>
      </c>
      <c r="E63" s="19">
        <v>0</v>
      </c>
      <c r="F63" s="19">
        <v>0</v>
      </c>
      <c r="G63" s="19">
        <v>0</v>
      </c>
      <c r="H63" s="19">
        <v>0</v>
      </c>
      <c r="I63" s="19">
        <f t="shared" si="6"/>
        <v>0</v>
      </c>
      <c r="J63" s="21">
        <v>0</v>
      </c>
      <c r="K63" s="21">
        <v>0</v>
      </c>
      <c r="L63" s="21">
        <v>0</v>
      </c>
      <c r="M63" s="21">
        <v>0</v>
      </c>
      <c r="N63" s="21">
        <v>0</v>
      </c>
      <c r="O63" s="23">
        <f t="shared" si="7"/>
        <v>0</v>
      </c>
      <c r="P63" s="22">
        <f t="shared" si="8"/>
        <v>0</v>
      </c>
      <c r="Q63" s="39">
        <f t="shared" si="9"/>
        <v>0</v>
      </c>
      <c r="S63" s="37">
        <f t="shared" si="12"/>
        <v>0</v>
      </c>
      <c r="T63" s="37">
        <f t="shared" si="13"/>
        <v>0</v>
      </c>
      <c r="U63" s="37">
        <f t="shared" si="14"/>
        <v>0</v>
      </c>
      <c r="V63" s="37">
        <f t="shared" si="15"/>
        <v>0</v>
      </c>
      <c r="W63" s="37">
        <f t="shared" si="16"/>
        <v>0</v>
      </c>
      <c r="Y63" s="143"/>
      <c r="Z63" s="144"/>
      <c r="AA63" s="52">
        <f t="shared" si="10"/>
        <v>0</v>
      </c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</row>
    <row r="64" spans="1:55">
      <c r="A64" s="8" t="s">
        <v>106</v>
      </c>
      <c r="B64" s="20">
        <f t="shared" si="11"/>
        <v>0</v>
      </c>
      <c r="C64" s="20">
        <f t="shared" si="5"/>
        <v>0</v>
      </c>
      <c r="D64" s="19">
        <v>0</v>
      </c>
      <c r="E64" s="19">
        <v>0</v>
      </c>
      <c r="F64" s="19">
        <v>0</v>
      </c>
      <c r="G64" s="19">
        <v>0</v>
      </c>
      <c r="H64" s="19">
        <v>0</v>
      </c>
      <c r="I64" s="19">
        <f t="shared" si="6"/>
        <v>0</v>
      </c>
      <c r="J64" s="21">
        <v>0</v>
      </c>
      <c r="K64" s="21">
        <v>0</v>
      </c>
      <c r="L64" s="21">
        <v>0</v>
      </c>
      <c r="M64" s="21">
        <v>0</v>
      </c>
      <c r="N64" s="21">
        <v>0</v>
      </c>
      <c r="O64" s="23">
        <f t="shared" si="7"/>
        <v>0</v>
      </c>
      <c r="P64" s="22">
        <f t="shared" si="8"/>
        <v>0</v>
      </c>
      <c r="Q64" s="39">
        <f t="shared" si="9"/>
        <v>0</v>
      </c>
      <c r="S64" s="37">
        <f t="shared" si="12"/>
        <v>0</v>
      </c>
      <c r="T64" s="37">
        <f t="shared" si="13"/>
        <v>0</v>
      </c>
      <c r="U64" s="37">
        <f t="shared" si="14"/>
        <v>0</v>
      </c>
      <c r="V64" s="37">
        <f t="shared" si="15"/>
        <v>0</v>
      </c>
      <c r="W64" s="37">
        <f t="shared" si="16"/>
        <v>0</v>
      </c>
      <c r="Y64" s="143"/>
      <c r="Z64" s="144"/>
      <c r="AA64" s="52">
        <f t="shared" si="10"/>
        <v>0</v>
      </c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</row>
    <row r="65" spans="1:55">
      <c r="A65" s="8" t="s">
        <v>107</v>
      </c>
      <c r="B65" s="20">
        <f t="shared" si="11"/>
        <v>0</v>
      </c>
      <c r="C65" s="20">
        <f t="shared" si="5"/>
        <v>0</v>
      </c>
      <c r="D65" s="19">
        <v>0</v>
      </c>
      <c r="E65" s="19">
        <v>0</v>
      </c>
      <c r="F65" s="19">
        <v>0</v>
      </c>
      <c r="G65" s="19">
        <v>0</v>
      </c>
      <c r="H65" s="19">
        <v>0</v>
      </c>
      <c r="I65" s="19">
        <f t="shared" si="6"/>
        <v>0</v>
      </c>
      <c r="J65" s="21">
        <v>0</v>
      </c>
      <c r="K65" s="21">
        <v>0</v>
      </c>
      <c r="L65" s="21">
        <v>0</v>
      </c>
      <c r="M65" s="21">
        <v>0</v>
      </c>
      <c r="N65" s="21">
        <v>0</v>
      </c>
      <c r="O65" s="23">
        <f t="shared" si="7"/>
        <v>0</v>
      </c>
      <c r="P65" s="22">
        <f t="shared" si="8"/>
        <v>0</v>
      </c>
      <c r="Q65" s="39">
        <f t="shared" si="9"/>
        <v>0</v>
      </c>
      <c r="S65" s="37">
        <f t="shared" si="12"/>
        <v>0</v>
      </c>
      <c r="T65" s="37">
        <f t="shared" si="13"/>
        <v>0</v>
      </c>
      <c r="U65" s="37">
        <f t="shared" si="14"/>
        <v>0</v>
      </c>
      <c r="V65" s="37">
        <f t="shared" si="15"/>
        <v>0</v>
      </c>
      <c r="W65" s="37">
        <f t="shared" si="16"/>
        <v>0</v>
      </c>
      <c r="Y65" s="143"/>
      <c r="Z65" s="144"/>
      <c r="AA65" s="52">
        <f t="shared" si="10"/>
        <v>0</v>
      </c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</row>
    <row r="66" spans="1:55">
      <c r="A66" s="8" t="s">
        <v>108</v>
      </c>
      <c r="B66" s="20">
        <f t="shared" si="11"/>
        <v>0</v>
      </c>
      <c r="C66" s="20">
        <f t="shared" si="5"/>
        <v>0</v>
      </c>
      <c r="D66" s="19">
        <v>0</v>
      </c>
      <c r="E66" s="19">
        <v>0</v>
      </c>
      <c r="F66" s="19">
        <v>0</v>
      </c>
      <c r="G66" s="19">
        <v>0</v>
      </c>
      <c r="H66" s="19">
        <v>0</v>
      </c>
      <c r="I66" s="19">
        <f t="shared" si="6"/>
        <v>0</v>
      </c>
      <c r="J66" s="21">
        <v>0</v>
      </c>
      <c r="K66" s="21">
        <v>0</v>
      </c>
      <c r="L66" s="21">
        <v>0</v>
      </c>
      <c r="M66" s="21">
        <v>0</v>
      </c>
      <c r="N66" s="21">
        <v>0</v>
      </c>
      <c r="O66" s="23">
        <f t="shared" si="7"/>
        <v>0</v>
      </c>
      <c r="P66" s="22">
        <f t="shared" si="8"/>
        <v>0</v>
      </c>
      <c r="Q66" s="39">
        <f t="shared" si="9"/>
        <v>0</v>
      </c>
      <c r="S66" s="37">
        <f t="shared" si="12"/>
        <v>0</v>
      </c>
      <c r="T66" s="37">
        <f t="shared" si="13"/>
        <v>0</v>
      </c>
      <c r="U66" s="37">
        <f t="shared" si="14"/>
        <v>0</v>
      </c>
      <c r="V66" s="37">
        <f t="shared" si="15"/>
        <v>0</v>
      </c>
      <c r="W66" s="37">
        <f t="shared" si="16"/>
        <v>0</v>
      </c>
      <c r="Y66" s="143"/>
      <c r="Z66" s="144"/>
      <c r="AA66" s="52">
        <f t="shared" si="10"/>
        <v>0</v>
      </c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</row>
    <row r="67" spans="1:55">
      <c r="A67" s="8" t="s">
        <v>109</v>
      </c>
      <c r="B67" s="20">
        <f t="shared" si="11"/>
        <v>0</v>
      </c>
      <c r="C67" s="20">
        <f t="shared" si="5"/>
        <v>0</v>
      </c>
      <c r="D67" s="19">
        <v>0</v>
      </c>
      <c r="E67" s="19">
        <v>0</v>
      </c>
      <c r="F67" s="19">
        <v>0</v>
      </c>
      <c r="G67" s="19">
        <v>0</v>
      </c>
      <c r="H67" s="19">
        <v>0</v>
      </c>
      <c r="I67" s="19">
        <f t="shared" si="6"/>
        <v>0</v>
      </c>
      <c r="J67" s="21">
        <v>0</v>
      </c>
      <c r="K67" s="21">
        <v>0</v>
      </c>
      <c r="L67" s="21">
        <v>0</v>
      </c>
      <c r="M67" s="21">
        <v>0</v>
      </c>
      <c r="N67" s="21">
        <v>0</v>
      </c>
      <c r="O67" s="23">
        <f t="shared" si="7"/>
        <v>0</v>
      </c>
      <c r="P67" s="22">
        <f t="shared" si="8"/>
        <v>0</v>
      </c>
      <c r="Q67" s="39">
        <f t="shared" si="9"/>
        <v>0</v>
      </c>
      <c r="S67" s="37">
        <f t="shared" ref="S67:S98" si="17">SUMPRODUCT($AB67:$BC67,$AB$102:$BC$102)+J67</f>
        <v>0</v>
      </c>
      <c r="T67" s="37">
        <f t="shared" ref="T67:T98" si="18">SUMPRODUCT($AB67:$BC67,$AB$103:$BC$103)+K67</f>
        <v>0</v>
      </c>
      <c r="U67" s="37">
        <f t="shared" ref="U67:U98" si="19">SUMPRODUCT($AB67:$BC67,$AB$104:$BC$104)+L67</f>
        <v>0</v>
      </c>
      <c r="V67" s="37">
        <f t="shared" ref="V67:V98" si="20">SUMPRODUCT($AB67:$BC67,$AB$105:$BC$105)+M67</f>
        <v>0</v>
      </c>
      <c r="W67" s="37">
        <f t="shared" ref="W67:W98" si="21">SUMPRODUCT($AB67:$BC67,$AB$106:$BC$106)+N67</f>
        <v>0</v>
      </c>
      <c r="Y67" s="143"/>
      <c r="Z67" s="144"/>
      <c r="AA67" s="52">
        <f t="shared" si="10"/>
        <v>0</v>
      </c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</row>
    <row r="68" spans="1:55">
      <c r="A68" s="8" t="s">
        <v>110</v>
      </c>
      <c r="B68" s="20">
        <f t="shared" si="11"/>
        <v>0</v>
      </c>
      <c r="C68" s="20">
        <f t="shared" ref="C68:C98" si="22">B68</f>
        <v>0</v>
      </c>
      <c r="D68" s="19">
        <v>0</v>
      </c>
      <c r="E68" s="19">
        <v>0</v>
      </c>
      <c r="F68" s="19">
        <v>0</v>
      </c>
      <c r="G68" s="19">
        <v>0</v>
      </c>
      <c r="H68" s="19">
        <v>0</v>
      </c>
      <c r="I68" s="19">
        <f t="shared" ref="I68:I98" si="23">SUM(D68:H68)</f>
        <v>0</v>
      </c>
      <c r="J68" s="21">
        <v>0</v>
      </c>
      <c r="K68" s="21">
        <v>0</v>
      </c>
      <c r="L68" s="21">
        <v>0</v>
      </c>
      <c r="M68" s="21">
        <v>0</v>
      </c>
      <c r="N68" s="21">
        <v>0</v>
      </c>
      <c r="O68" s="23">
        <f t="shared" ref="O68:O98" si="24">SUM(J68:N68)</f>
        <v>0</v>
      </c>
      <c r="P68" s="22">
        <f t="shared" ref="P68:P98" si="25">Y68+AA68</f>
        <v>0</v>
      </c>
      <c r="Q68" s="39">
        <f t="shared" ref="Q68:Q98" si="26">O68+P68</f>
        <v>0</v>
      </c>
      <c r="S68" s="37">
        <f t="shared" si="17"/>
        <v>0</v>
      </c>
      <c r="T68" s="37">
        <f t="shared" si="18"/>
        <v>0</v>
      </c>
      <c r="U68" s="37">
        <f t="shared" si="19"/>
        <v>0</v>
      </c>
      <c r="V68" s="37">
        <f t="shared" si="20"/>
        <v>0</v>
      </c>
      <c r="W68" s="37">
        <f t="shared" si="21"/>
        <v>0</v>
      </c>
      <c r="Y68" s="143"/>
      <c r="Z68" s="144"/>
      <c r="AA68" s="52">
        <f t="shared" ref="AA68:AA98" si="27">SUM(AB68:BC68)</f>
        <v>0</v>
      </c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</row>
    <row r="69" spans="1:55">
      <c r="A69" s="8" t="s">
        <v>111</v>
      </c>
      <c r="B69" s="20">
        <f t="shared" ref="B69:B98" si="28">B68</f>
        <v>0</v>
      </c>
      <c r="C69" s="20">
        <f t="shared" si="22"/>
        <v>0</v>
      </c>
      <c r="D69" s="19">
        <v>0</v>
      </c>
      <c r="E69" s="19">
        <v>0</v>
      </c>
      <c r="F69" s="19">
        <v>0</v>
      </c>
      <c r="G69" s="19">
        <v>0</v>
      </c>
      <c r="H69" s="19">
        <v>0</v>
      </c>
      <c r="I69" s="19">
        <f t="shared" si="23"/>
        <v>0</v>
      </c>
      <c r="J69" s="21">
        <v>0</v>
      </c>
      <c r="K69" s="21">
        <v>0</v>
      </c>
      <c r="L69" s="21">
        <v>0</v>
      </c>
      <c r="M69" s="21">
        <v>0</v>
      </c>
      <c r="N69" s="21">
        <v>0</v>
      </c>
      <c r="O69" s="23">
        <f t="shared" si="24"/>
        <v>0</v>
      </c>
      <c r="P69" s="22">
        <f t="shared" si="25"/>
        <v>0</v>
      </c>
      <c r="Q69" s="39">
        <f t="shared" si="26"/>
        <v>0</v>
      </c>
      <c r="S69" s="37">
        <f t="shared" si="17"/>
        <v>0</v>
      </c>
      <c r="T69" s="37">
        <f t="shared" si="18"/>
        <v>0</v>
      </c>
      <c r="U69" s="37">
        <f t="shared" si="19"/>
        <v>0</v>
      </c>
      <c r="V69" s="37">
        <f t="shared" si="20"/>
        <v>0</v>
      </c>
      <c r="W69" s="37">
        <f t="shared" si="21"/>
        <v>0</v>
      </c>
      <c r="Y69" s="143"/>
      <c r="Z69" s="144"/>
      <c r="AA69" s="52">
        <f t="shared" si="27"/>
        <v>0</v>
      </c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</row>
    <row r="70" spans="1:55">
      <c r="A70" s="8" t="s">
        <v>112</v>
      </c>
      <c r="B70" s="20">
        <f t="shared" si="28"/>
        <v>0</v>
      </c>
      <c r="C70" s="20">
        <f t="shared" si="22"/>
        <v>0</v>
      </c>
      <c r="D70" s="19">
        <v>0</v>
      </c>
      <c r="E70" s="19">
        <v>0</v>
      </c>
      <c r="F70" s="19">
        <v>0</v>
      </c>
      <c r="G70" s="19">
        <v>0</v>
      </c>
      <c r="H70" s="19">
        <v>0</v>
      </c>
      <c r="I70" s="19">
        <f t="shared" si="23"/>
        <v>0</v>
      </c>
      <c r="J70" s="21">
        <v>0</v>
      </c>
      <c r="K70" s="21">
        <v>0</v>
      </c>
      <c r="L70" s="21">
        <v>0</v>
      </c>
      <c r="M70" s="21">
        <v>0</v>
      </c>
      <c r="N70" s="21">
        <v>0</v>
      </c>
      <c r="O70" s="23">
        <f t="shared" si="24"/>
        <v>0</v>
      </c>
      <c r="P70" s="22">
        <f t="shared" si="25"/>
        <v>0</v>
      </c>
      <c r="Q70" s="39">
        <f t="shared" si="26"/>
        <v>0</v>
      </c>
      <c r="S70" s="37">
        <f t="shared" si="17"/>
        <v>0</v>
      </c>
      <c r="T70" s="37">
        <f t="shared" si="18"/>
        <v>0</v>
      </c>
      <c r="U70" s="37">
        <f t="shared" si="19"/>
        <v>0</v>
      </c>
      <c r="V70" s="37">
        <f t="shared" si="20"/>
        <v>0</v>
      </c>
      <c r="W70" s="37">
        <f t="shared" si="21"/>
        <v>0</v>
      </c>
      <c r="Y70" s="143"/>
      <c r="Z70" s="144"/>
      <c r="AA70" s="52">
        <f t="shared" si="27"/>
        <v>0</v>
      </c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</row>
    <row r="71" spans="1:55">
      <c r="A71" s="8" t="s">
        <v>113</v>
      </c>
      <c r="B71" s="20">
        <f t="shared" si="28"/>
        <v>0</v>
      </c>
      <c r="C71" s="20">
        <f t="shared" si="22"/>
        <v>0</v>
      </c>
      <c r="D71" s="19">
        <v>0</v>
      </c>
      <c r="E71" s="19">
        <v>0</v>
      </c>
      <c r="F71" s="19">
        <v>0</v>
      </c>
      <c r="G71" s="19">
        <v>0</v>
      </c>
      <c r="H71" s="19">
        <v>0</v>
      </c>
      <c r="I71" s="19">
        <f t="shared" si="23"/>
        <v>0</v>
      </c>
      <c r="J71" s="21">
        <v>0</v>
      </c>
      <c r="K71" s="21">
        <v>0</v>
      </c>
      <c r="L71" s="21">
        <v>0</v>
      </c>
      <c r="M71" s="21">
        <v>0</v>
      </c>
      <c r="N71" s="21">
        <v>0</v>
      </c>
      <c r="O71" s="23">
        <f t="shared" si="24"/>
        <v>0</v>
      </c>
      <c r="P71" s="22">
        <f t="shared" si="25"/>
        <v>0</v>
      </c>
      <c r="Q71" s="39">
        <f t="shared" si="26"/>
        <v>0</v>
      </c>
      <c r="S71" s="37">
        <f t="shared" si="17"/>
        <v>0</v>
      </c>
      <c r="T71" s="37">
        <f t="shared" si="18"/>
        <v>0</v>
      </c>
      <c r="U71" s="37">
        <f t="shared" si="19"/>
        <v>0</v>
      </c>
      <c r="V71" s="37">
        <f t="shared" si="20"/>
        <v>0</v>
      </c>
      <c r="W71" s="37">
        <f t="shared" si="21"/>
        <v>0</v>
      </c>
      <c r="Y71" s="143"/>
      <c r="Z71" s="144"/>
      <c r="AA71" s="52">
        <f t="shared" si="27"/>
        <v>0</v>
      </c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</row>
    <row r="72" spans="1:55">
      <c r="A72" s="8" t="s">
        <v>114</v>
      </c>
      <c r="B72" s="20">
        <f t="shared" si="28"/>
        <v>0</v>
      </c>
      <c r="C72" s="20">
        <f t="shared" si="22"/>
        <v>0</v>
      </c>
      <c r="D72" s="19">
        <v>0</v>
      </c>
      <c r="E72" s="19">
        <v>0</v>
      </c>
      <c r="F72" s="19">
        <v>0</v>
      </c>
      <c r="G72" s="19">
        <v>0</v>
      </c>
      <c r="H72" s="19">
        <v>0</v>
      </c>
      <c r="I72" s="19">
        <f t="shared" si="23"/>
        <v>0</v>
      </c>
      <c r="J72" s="21">
        <v>0</v>
      </c>
      <c r="K72" s="21">
        <v>0</v>
      </c>
      <c r="L72" s="21">
        <v>0</v>
      </c>
      <c r="M72" s="21">
        <v>0</v>
      </c>
      <c r="N72" s="21">
        <v>0</v>
      </c>
      <c r="O72" s="23">
        <f t="shared" si="24"/>
        <v>0</v>
      </c>
      <c r="P72" s="22">
        <f t="shared" si="25"/>
        <v>0</v>
      </c>
      <c r="Q72" s="39">
        <f t="shared" si="26"/>
        <v>0</v>
      </c>
      <c r="S72" s="37">
        <f t="shared" si="17"/>
        <v>0</v>
      </c>
      <c r="T72" s="37">
        <f t="shared" si="18"/>
        <v>0</v>
      </c>
      <c r="U72" s="37">
        <f t="shared" si="19"/>
        <v>0</v>
      </c>
      <c r="V72" s="37">
        <f t="shared" si="20"/>
        <v>0</v>
      </c>
      <c r="W72" s="37">
        <f t="shared" si="21"/>
        <v>0</v>
      </c>
      <c r="Y72" s="143"/>
      <c r="Z72" s="144"/>
      <c r="AA72" s="52">
        <f t="shared" si="27"/>
        <v>0</v>
      </c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</row>
    <row r="73" spans="1:55">
      <c r="A73" s="8" t="s">
        <v>115</v>
      </c>
      <c r="B73" s="20">
        <f t="shared" si="28"/>
        <v>0</v>
      </c>
      <c r="C73" s="20">
        <f t="shared" si="22"/>
        <v>0</v>
      </c>
      <c r="D73" s="19">
        <v>0</v>
      </c>
      <c r="E73" s="19">
        <v>0</v>
      </c>
      <c r="F73" s="19">
        <v>0</v>
      </c>
      <c r="G73" s="19">
        <v>0</v>
      </c>
      <c r="H73" s="19">
        <v>0</v>
      </c>
      <c r="I73" s="19">
        <f t="shared" si="23"/>
        <v>0</v>
      </c>
      <c r="J73" s="21">
        <v>0</v>
      </c>
      <c r="K73" s="21">
        <v>0</v>
      </c>
      <c r="L73" s="21">
        <v>0</v>
      </c>
      <c r="M73" s="21">
        <v>0</v>
      </c>
      <c r="N73" s="21">
        <v>0</v>
      </c>
      <c r="O73" s="23">
        <f t="shared" si="24"/>
        <v>0</v>
      </c>
      <c r="P73" s="22">
        <f t="shared" si="25"/>
        <v>0</v>
      </c>
      <c r="Q73" s="39">
        <f t="shared" si="26"/>
        <v>0</v>
      </c>
      <c r="S73" s="37">
        <f t="shared" si="17"/>
        <v>0</v>
      </c>
      <c r="T73" s="37">
        <f t="shared" si="18"/>
        <v>0</v>
      </c>
      <c r="U73" s="37">
        <f t="shared" si="19"/>
        <v>0</v>
      </c>
      <c r="V73" s="37">
        <f t="shared" si="20"/>
        <v>0</v>
      </c>
      <c r="W73" s="37">
        <f t="shared" si="21"/>
        <v>0</v>
      </c>
      <c r="Y73" s="143"/>
      <c r="Z73" s="144"/>
      <c r="AA73" s="52">
        <f t="shared" si="27"/>
        <v>0</v>
      </c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</row>
    <row r="74" spans="1:55">
      <c r="A74" s="8" t="s">
        <v>116</v>
      </c>
      <c r="B74" s="20">
        <f t="shared" si="28"/>
        <v>0</v>
      </c>
      <c r="C74" s="20">
        <f t="shared" si="22"/>
        <v>0</v>
      </c>
      <c r="D74" s="19">
        <v>0</v>
      </c>
      <c r="E74" s="19">
        <v>0</v>
      </c>
      <c r="F74" s="19">
        <v>0</v>
      </c>
      <c r="G74" s="19">
        <v>0</v>
      </c>
      <c r="H74" s="19">
        <v>0</v>
      </c>
      <c r="I74" s="19">
        <f t="shared" si="23"/>
        <v>0</v>
      </c>
      <c r="J74" s="21">
        <v>0</v>
      </c>
      <c r="K74" s="21">
        <v>0</v>
      </c>
      <c r="L74" s="21">
        <v>0</v>
      </c>
      <c r="M74" s="21">
        <v>0</v>
      </c>
      <c r="N74" s="21">
        <v>0</v>
      </c>
      <c r="O74" s="23">
        <f t="shared" si="24"/>
        <v>0</v>
      </c>
      <c r="P74" s="22">
        <f t="shared" si="25"/>
        <v>0</v>
      </c>
      <c r="Q74" s="39">
        <f t="shared" si="26"/>
        <v>0</v>
      </c>
      <c r="S74" s="37">
        <f t="shared" si="17"/>
        <v>0</v>
      </c>
      <c r="T74" s="37">
        <f t="shared" si="18"/>
        <v>0</v>
      </c>
      <c r="U74" s="37">
        <f t="shared" si="19"/>
        <v>0</v>
      </c>
      <c r="V74" s="37">
        <f t="shared" si="20"/>
        <v>0</v>
      </c>
      <c r="W74" s="37">
        <f t="shared" si="21"/>
        <v>0</v>
      </c>
      <c r="Y74" s="143"/>
      <c r="Z74" s="144"/>
      <c r="AA74" s="52">
        <f t="shared" si="27"/>
        <v>0</v>
      </c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</row>
    <row r="75" spans="1:55">
      <c r="A75" s="8" t="s">
        <v>117</v>
      </c>
      <c r="B75" s="20">
        <f t="shared" si="28"/>
        <v>0</v>
      </c>
      <c r="C75" s="20">
        <f t="shared" si="22"/>
        <v>0</v>
      </c>
      <c r="D75" s="19">
        <v>0</v>
      </c>
      <c r="E75" s="19">
        <v>0</v>
      </c>
      <c r="F75" s="19">
        <v>0</v>
      </c>
      <c r="G75" s="19">
        <v>0</v>
      </c>
      <c r="H75" s="19">
        <v>0</v>
      </c>
      <c r="I75" s="19">
        <f t="shared" si="23"/>
        <v>0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3">
        <f t="shared" si="24"/>
        <v>0</v>
      </c>
      <c r="P75" s="22">
        <f t="shared" si="25"/>
        <v>0</v>
      </c>
      <c r="Q75" s="39">
        <f t="shared" si="26"/>
        <v>0</v>
      </c>
      <c r="S75" s="37">
        <f t="shared" si="17"/>
        <v>0</v>
      </c>
      <c r="T75" s="37">
        <f t="shared" si="18"/>
        <v>0</v>
      </c>
      <c r="U75" s="37">
        <f t="shared" si="19"/>
        <v>0</v>
      </c>
      <c r="V75" s="37">
        <f t="shared" si="20"/>
        <v>0</v>
      </c>
      <c r="W75" s="37">
        <f t="shared" si="21"/>
        <v>0</v>
      </c>
      <c r="Y75" s="143"/>
      <c r="Z75" s="144"/>
      <c r="AA75" s="52">
        <f t="shared" si="27"/>
        <v>0</v>
      </c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</row>
    <row r="76" spans="1:55">
      <c r="A76" s="8" t="s">
        <v>118</v>
      </c>
      <c r="B76" s="20">
        <f t="shared" si="28"/>
        <v>0</v>
      </c>
      <c r="C76" s="20">
        <f t="shared" si="22"/>
        <v>0</v>
      </c>
      <c r="D76" s="19">
        <v>0</v>
      </c>
      <c r="E76" s="19">
        <v>0</v>
      </c>
      <c r="F76" s="19">
        <v>0</v>
      </c>
      <c r="G76" s="19">
        <v>0</v>
      </c>
      <c r="H76" s="19">
        <v>0</v>
      </c>
      <c r="I76" s="19">
        <f t="shared" si="23"/>
        <v>0</v>
      </c>
      <c r="J76" s="21">
        <v>0</v>
      </c>
      <c r="K76" s="21">
        <v>0</v>
      </c>
      <c r="L76" s="21">
        <v>0</v>
      </c>
      <c r="M76" s="21">
        <v>0</v>
      </c>
      <c r="N76" s="21">
        <v>0</v>
      </c>
      <c r="O76" s="23">
        <f t="shared" si="24"/>
        <v>0</v>
      </c>
      <c r="P76" s="22">
        <f t="shared" si="25"/>
        <v>0</v>
      </c>
      <c r="Q76" s="39">
        <f t="shared" si="26"/>
        <v>0</v>
      </c>
      <c r="S76" s="37">
        <f t="shared" si="17"/>
        <v>0</v>
      </c>
      <c r="T76" s="37">
        <f t="shared" si="18"/>
        <v>0</v>
      </c>
      <c r="U76" s="37">
        <f t="shared" si="19"/>
        <v>0</v>
      </c>
      <c r="V76" s="37">
        <f t="shared" si="20"/>
        <v>0</v>
      </c>
      <c r="W76" s="37">
        <f t="shared" si="21"/>
        <v>0</v>
      </c>
      <c r="Y76" s="143"/>
      <c r="Z76" s="144"/>
      <c r="AA76" s="52">
        <f t="shared" si="27"/>
        <v>0</v>
      </c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</row>
    <row r="77" spans="1:55">
      <c r="A77" s="8" t="s">
        <v>119</v>
      </c>
      <c r="B77" s="20">
        <f t="shared" si="28"/>
        <v>0</v>
      </c>
      <c r="C77" s="20">
        <f t="shared" si="22"/>
        <v>0</v>
      </c>
      <c r="D77" s="19">
        <v>0</v>
      </c>
      <c r="E77" s="19">
        <v>0</v>
      </c>
      <c r="F77" s="19">
        <v>0</v>
      </c>
      <c r="G77" s="19">
        <v>0</v>
      </c>
      <c r="H77" s="19">
        <v>0</v>
      </c>
      <c r="I77" s="19">
        <f t="shared" si="23"/>
        <v>0</v>
      </c>
      <c r="J77" s="21">
        <v>0</v>
      </c>
      <c r="K77" s="21">
        <v>0</v>
      </c>
      <c r="L77" s="21">
        <v>0</v>
      </c>
      <c r="M77" s="21">
        <v>0</v>
      </c>
      <c r="N77" s="21">
        <v>0</v>
      </c>
      <c r="O77" s="23">
        <f t="shared" si="24"/>
        <v>0</v>
      </c>
      <c r="P77" s="22">
        <f t="shared" si="25"/>
        <v>0</v>
      </c>
      <c r="Q77" s="39">
        <f t="shared" si="26"/>
        <v>0</v>
      </c>
      <c r="S77" s="37">
        <f t="shared" si="17"/>
        <v>0</v>
      </c>
      <c r="T77" s="37">
        <f t="shared" si="18"/>
        <v>0</v>
      </c>
      <c r="U77" s="37">
        <f t="shared" si="19"/>
        <v>0</v>
      </c>
      <c r="V77" s="37">
        <f t="shared" si="20"/>
        <v>0</v>
      </c>
      <c r="W77" s="37">
        <f t="shared" si="21"/>
        <v>0</v>
      </c>
      <c r="Y77" s="143"/>
      <c r="Z77" s="144"/>
      <c r="AA77" s="52">
        <f t="shared" si="27"/>
        <v>0</v>
      </c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</row>
    <row r="78" spans="1:55">
      <c r="A78" s="8" t="s">
        <v>120</v>
      </c>
      <c r="B78" s="20">
        <f t="shared" si="28"/>
        <v>0</v>
      </c>
      <c r="C78" s="20">
        <f t="shared" si="22"/>
        <v>0</v>
      </c>
      <c r="D78" s="19">
        <v>0</v>
      </c>
      <c r="E78" s="19">
        <v>0</v>
      </c>
      <c r="F78" s="19">
        <v>0</v>
      </c>
      <c r="G78" s="19">
        <v>0</v>
      </c>
      <c r="H78" s="19">
        <v>0</v>
      </c>
      <c r="I78" s="19">
        <f t="shared" si="23"/>
        <v>0</v>
      </c>
      <c r="J78" s="21">
        <v>0</v>
      </c>
      <c r="K78" s="21">
        <v>0</v>
      </c>
      <c r="L78" s="21">
        <v>0</v>
      </c>
      <c r="M78" s="21">
        <v>0</v>
      </c>
      <c r="N78" s="21">
        <v>0</v>
      </c>
      <c r="O78" s="23">
        <f t="shared" si="24"/>
        <v>0</v>
      </c>
      <c r="P78" s="22">
        <f t="shared" si="25"/>
        <v>0</v>
      </c>
      <c r="Q78" s="39">
        <f t="shared" si="26"/>
        <v>0</v>
      </c>
      <c r="S78" s="37">
        <f t="shared" si="17"/>
        <v>0</v>
      </c>
      <c r="T78" s="37">
        <f t="shared" si="18"/>
        <v>0</v>
      </c>
      <c r="U78" s="37">
        <f t="shared" si="19"/>
        <v>0</v>
      </c>
      <c r="V78" s="37">
        <f t="shared" si="20"/>
        <v>0</v>
      </c>
      <c r="W78" s="37">
        <f t="shared" si="21"/>
        <v>0</v>
      </c>
      <c r="Y78" s="143"/>
      <c r="Z78" s="144"/>
      <c r="AA78" s="52">
        <f t="shared" si="27"/>
        <v>0</v>
      </c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</row>
    <row r="79" spans="1:55">
      <c r="A79" s="8" t="s">
        <v>121</v>
      </c>
      <c r="B79" s="20">
        <f t="shared" si="28"/>
        <v>0</v>
      </c>
      <c r="C79" s="20">
        <f t="shared" si="22"/>
        <v>0</v>
      </c>
      <c r="D79" s="19">
        <v>0</v>
      </c>
      <c r="E79" s="19">
        <v>0</v>
      </c>
      <c r="F79" s="19">
        <v>0</v>
      </c>
      <c r="G79" s="19">
        <v>0</v>
      </c>
      <c r="H79" s="19">
        <v>0</v>
      </c>
      <c r="I79" s="19">
        <f t="shared" si="23"/>
        <v>0</v>
      </c>
      <c r="J79" s="21">
        <v>0</v>
      </c>
      <c r="K79" s="21">
        <v>0</v>
      </c>
      <c r="L79" s="21">
        <v>0</v>
      </c>
      <c r="M79" s="21">
        <v>0</v>
      </c>
      <c r="N79" s="21">
        <v>0</v>
      </c>
      <c r="O79" s="23">
        <f t="shared" si="24"/>
        <v>0</v>
      </c>
      <c r="P79" s="22">
        <f t="shared" si="25"/>
        <v>0</v>
      </c>
      <c r="Q79" s="39">
        <f t="shared" si="26"/>
        <v>0</v>
      </c>
      <c r="S79" s="37">
        <f t="shared" si="17"/>
        <v>0</v>
      </c>
      <c r="T79" s="37">
        <f t="shared" si="18"/>
        <v>0</v>
      </c>
      <c r="U79" s="37">
        <f t="shared" si="19"/>
        <v>0</v>
      </c>
      <c r="V79" s="37">
        <f t="shared" si="20"/>
        <v>0</v>
      </c>
      <c r="W79" s="37">
        <f t="shared" si="21"/>
        <v>0</v>
      </c>
      <c r="Y79" s="143"/>
      <c r="Z79" s="144"/>
      <c r="AA79" s="52">
        <f t="shared" si="27"/>
        <v>0</v>
      </c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</row>
    <row r="80" spans="1:55">
      <c r="A80" s="8" t="s">
        <v>122</v>
      </c>
      <c r="B80" s="20">
        <f t="shared" si="28"/>
        <v>0</v>
      </c>
      <c r="C80" s="20">
        <f t="shared" si="22"/>
        <v>0</v>
      </c>
      <c r="D80" s="19">
        <v>0</v>
      </c>
      <c r="E80" s="19">
        <v>0</v>
      </c>
      <c r="F80" s="19">
        <v>0</v>
      </c>
      <c r="G80" s="19">
        <v>0</v>
      </c>
      <c r="H80" s="19">
        <v>0</v>
      </c>
      <c r="I80" s="19">
        <f t="shared" si="23"/>
        <v>0</v>
      </c>
      <c r="J80" s="21">
        <v>0</v>
      </c>
      <c r="K80" s="21">
        <v>0</v>
      </c>
      <c r="L80" s="21">
        <v>0</v>
      </c>
      <c r="M80" s="21">
        <v>0</v>
      </c>
      <c r="N80" s="21">
        <v>0</v>
      </c>
      <c r="O80" s="23">
        <f t="shared" si="24"/>
        <v>0</v>
      </c>
      <c r="P80" s="22">
        <f t="shared" si="25"/>
        <v>0</v>
      </c>
      <c r="Q80" s="39">
        <f t="shared" si="26"/>
        <v>0</v>
      </c>
      <c r="S80" s="37">
        <f t="shared" si="17"/>
        <v>0</v>
      </c>
      <c r="T80" s="37">
        <f t="shared" si="18"/>
        <v>0</v>
      </c>
      <c r="U80" s="37">
        <f t="shared" si="19"/>
        <v>0</v>
      </c>
      <c r="V80" s="37">
        <f t="shared" si="20"/>
        <v>0</v>
      </c>
      <c r="W80" s="37">
        <f t="shared" si="21"/>
        <v>0</v>
      </c>
      <c r="Y80" s="143"/>
      <c r="Z80" s="144"/>
      <c r="AA80" s="52">
        <f t="shared" si="27"/>
        <v>0</v>
      </c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</row>
    <row r="81" spans="1:55">
      <c r="A81" s="8" t="s">
        <v>123</v>
      </c>
      <c r="B81" s="20">
        <f t="shared" si="28"/>
        <v>0</v>
      </c>
      <c r="C81" s="20">
        <f t="shared" si="22"/>
        <v>0</v>
      </c>
      <c r="D81" s="19">
        <v>0</v>
      </c>
      <c r="E81" s="19">
        <v>0</v>
      </c>
      <c r="F81" s="19">
        <v>0</v>
      </c>
      <c r="G81" s="19">
        <v>0</v>
      </c>
      <c r="H81" s="19">
        <v>0</v>
      </c>
      <c r="I81" s="19">
        <f t="shared" si="23"/>
        <v>0</v>
      </c>
      <c r="J81" s="21">
        <v>0</v>
      </c>
      <c r="K81" s="21">
        <v>0</v>
      </c>
      <c r="L81" s="21">
        <v>0</v>
      </c>
      <c r="M81" s="21">
        <v>0</v>
      </c>
      <c r="N81" s="21">
        <v>0</v>
      </c>
      <c r="O81" s="23">
        <f t="shared" si="24"/>
        <v>0</v>
      </c>
      <c r="P81" s="22">
        <f t="shared" si="25"/>
        <v>0</v>
      </c>
      <c r="Q81" s="39">
        <f t="shared" si="26"/>
        <v>0</v>
      </c>
      <c r="S81" s="37">
        <f t="shared" si="17"/>
        <v>0</v>
      </c>
      <c r="T81" s="37">
        <f t="shared" si="18"/>
        <v>0</v>
      </c>
      <c r="U81" s="37">
        <f t="shared" si="19"/>
        <v>0</v>
      </c>
      <c r="V81" s="37">
        <f t="shared" si="20"/>
        <v>0</v>
      </c>
      <c r="W81" s="37">
        <f t="shared" si="21"/>
        <v>0</v>
      </c>
      <c r="Y81" s="143"/>
      <c r="Z81" s="144"/>
      <c r="AA81" s="52">
        <f t="shared" si="27"/>
        <v>0</v>
      </c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</row>
    <row r="82" spans="1:55">
      <c r="A82" s="8" t="s">
        <v>124</v>
      </c>
      <c r="B82" s="20">
        <f t="shared" si="28"/>
        <v>0</v>
      </c>
      <c r="C82" s="20">
        <f t="shared" si="22"/>
        <v>0</v>
      </c>
      <c r="D82" s="19">
        <v>0</v>
      </c>
      <c r="E82" s="19">
        <v>0</v>
      </c>
      <c r="F82" s="19">
        <v>0</v>
      </c>
      <c r="G82" s="19">
        <v>0</v>
      </c>
      <c r="H82" s="19">
        <v>0</v>
      </c>
      <c r="I82" s="19">
        <f t="shared" si="23"/>
        <v>0</v>
      </c>
      <c r="J82" s="21">
        <v>0</v>
      </c>
      <c r="K82" s="21">
        <v>0</v>
      </c>
      <c r="L82" s="21">
        <v>0</v>
      </c>
      <c r="M82" s="21">
        <v>0</v>
      </c>
      <c r="N82" s="21">
        <v>0</v>
      </c>
      <c r="O82" s="23">
        <f t="shared" si="24"/>
        <v>0</v>
      </c>
      <c r="P82" s="22">
        <f t="shared" si="25"/>
        <v>0</v>
      </c>
      <c r="Q82" s="39">
        <f t="shared" si="26"/>
        <v>0</v>
      </c>
      <c r="S82" s="37">
        <f t="shared" si="17"/>
        <v>0</v>
      </c>
      <c r="T82" s="37">
        <f t="shared" si="18"/>
        <v>0</v>
      </c>
      <c r="U82" s="37">
        <f t="shared" si="19"/>
        <v>0</v>
      </c>
      <c r="V82" s="37">
        <f t="shared" si="20"/>
        <v>0</v>
      </c>
      <c r="W82" s="37">
        <f t="shared" si="21"/>
        <v>0</v>
      </c>
      <c r="Y82" s="143"/>
      <c r="Z82" s="144"/>
      <c r="AA82" s="52">
        <f t="shared" si="27"/>
        <v>0</v>
      </c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</row>
    <row r="83" spans="1:55">
      <c r="A83" s="8" t="s">
        <v>125</v>
      </c>
      <c r="B83" s="20">
        <f t="shared" si="28"/>
        <v>0</v>
      </c>
      <c r="C83" s="20">
        <f t="shared" si="22"/>
        <v>0</v>
      </c>
      <c r="D83" s="19">
        <v>0</v>
      </c>
      <c r="E83" s="19">
        <v>0</v>
      </c>
      <c r="F83" s="19">
        <v>0</v>
      </c>
      <c r="G83" s="19">
        <v>0</v>
      </c>
      <c r="H83" s="19">
        <v>0</v>
      </c>
      <c r="I83" s="19">
        <f t="shared" si="23"/>
        <v>0</v>
      </c>
      <c r="J83" s="21">
        <v>0</v>
      </c>
      <c r="K83" s="21">
        <v>0</v>
      </c>
      <c r="L83" s="21">
        <v>0</v>
      </c>
      <c r="M83" s="21">
        <v>0</v>
      </c>
      <c r="N83" s="21">
        <v>0</v>
      </c>
      <c r="O83" s="23">
        <f t="shared" si="24"/>
        <v>0</v>
      </c>
      <c r="P83" s="22">
        <f t="shared" si="25"/>
        <v>0</v>
      </c>
      <c r="Q83" s="39">
        <f t="shared" si="26"/>
        <v>0</v>
      </c>
      <c r="S83" s="37">
        <f t="shared" si="17"/>
        <v>0</v>
      </c>
      <c r="T83" s="37">
        <f t="shared" si="18"/>
        <v>0</v>
      </c>
      <c r="U83" s="37">
        <f t="shared" si="19"/>
        <v>0</v>
      </c>
      <c r="V83" s="37">
        <f t="shared" si="20"/>
        <v>0</v>
      </c>
      <c r="W83" s="37">
        <f t="shared" si="21"/>
        <v>0</v>
      </c>
      <c r="Y83" s="143"/>
      <c r="Z83" s="144"/>
      <c r="AA83" s="52">
        <f t="shared" si="27"/>
        <v>0</v>
      </c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</row>
    <row r="84" spans="1:55">
      <c r="A84" s="8" t="s">
        <v>126</v>
      </c>
      <c r="B84" s="20">
        <f t="shared" si="28"/>
        <v>0</v>
      </c>
      <c r="C84" s="20">
        <f t="shared" si="22"/>
        <v>0</v>
      </c>
      <c r="D84" s="19">
        <v>0</v>
      </c>
      <c r="E84" s="19">
        <v>0</v>
      </c>
      <c r="F84" s="19">
        <v>0</v>
      </c>
      <c r="G84" s="19">
        <v>0</v>
      </c>
      <c r="H84" s="19">
        <v>0</v>
      </c>
      <c r="I84" s="19">
        <f t="shared" si="23"/>
        <v>0</v>
      </c>
      <c r="J84" s="21">
        <v>0</v>
      </c>
      <c r="K84" s="21">
        <v>0</v>
      </c>
      <c r="L84" s="21">
        <v>0</v>
      </c>
      <c r="M84" s="21">
        <v>0</v>
      </c>
      <c r="N84" s="21">
        <v>0</v>
      </c>
      <c r="O84" s="23">
        <f t="shared" si="24"/>
        <v>0</v>
      </c>
      <c r="P84" s="22">
        <f t="shared" si="25"/>
        <v>0</v>
      </c>
      <c r="Q84" s="39">
        <f t="shared" si="26"/>
        <v>0</v>
      </c>
      <c r="S84" s="37">
        <f t="shared" si="17"/>
        <v>0</v>
      </c>
      <c r="T84" s="37">
        <f t="shared" si="18"/>
        <v>0</v>
      </c>
      <c r="U84" s="37">
        <f t="shared" si="19"/>
        <v>0</v>
      </c>
      <c r="V84" s="37">
        <f t="shared" si="20"/>
        <v>0</v>
      </c>
      <c r="W84" s="37">
        <f t="shared" si="21"/>
        <v>0</v>
      </c>
      <c r="Y84" s="143"/>
      <c r="Z84" s="144"/>
      <c r="AA84" s="52">
        <f t="shared" si="27"/>
        <v>0</v>
      </c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</row>
    <row r="85" spans="1:55">
      <c r="A85" s="8" t="s">
        <v>127</v>
      </c>
      <c r="B85" s="20">
        <f t="shared" si="28"/>
        <v>0</v>
      </c>
      <c r="C85" s="20">
        <f t="shared" si="22"/>
        <v>0</v>
      </c>
      <c r="D85" s="19">
        <v>0</v>
      </c>
      <c r="E85" s="19">
        <v>0</v>
      </c>
      <c r="F85" s="19">
        <v>0</v>
      </c>
      <c r="G85" s="19">
        <v>0</v>
      </c>
      <c r="H85" s="19">
        <v>0</v>
      </c>
      <c r="I85" s="19">
        <f t="shared" si="23"/>
        <v>0</v>
      </c>
      <c r="J85" s="21">
        <v>0</v>
      </c>
      <c r="K85" s="21">
        <v>0</v>
      </c>
      <c r="L85" s="21">
        <v>0</v>
      </c>
      <c r="M85" s="21">
        <v>0</v>
      </c>
      <c r="N85" s="21">
        <v>0</v>
      </c>
      <c r="O85" s="23">
        <f t="shared" si="24"/>
        <v>0</v>
      </c>
      <c r="P85" s="22">
        <f t="shared" si="25"/>
        <v>0</v>
      </c>
      <c r="Q85" s="39">
        <f t="shared" si="26"/>
        <v>0</v>
      </c>
      <c r="S85" s="37">
        <f t="shared" si="17"/>
        <v>0</v>
      </c>
      <c r="T85" s="37">
        <f t="shared" si="18"/>
        <v>0</v>
      </c>
      <c r="U85" s="37">
        <f t="shared" si="19"/>
        <v>0</v>
      </c>
      <c r="V85" s="37">
        <f t="shared" si="20"/>
        <v>0</v>
      </c>
      <c r="W85" s="37">
        <f t="shared" si="21"/>
        <v>0</v>
      </c>
      <c r="Y85" s="143"/>
      <c r="Z85" s="144"/>
      <c r="AA85" s="52">
        <f t="shared" si="27"/>
        <v>0</v>
      </c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</row>
    <row r="86" spans="1:55">
      <c r="A86" s="8" t="s">
        <v>128</v>
      </c>
      <c r="B86" s="20">
        <f t="shared" si="28"/>
        <v>0</v>
      </c>
      <c r="C86" s="20">
        <f t="shared" si="22"/>
        <v>0</v>
      </c>
      <c r="D86" s="19">
        <v>0</v>
      </c>
      <c r="E86" s="19">
        <v>0</v>
      </c>
      <c r="F86" s="19">
        <v>0</v>
      </c>
      <c r="G86" s="19">
        <v>0</v>
      </c>
      <c r="H86" s="19">
        <v>0</v>
      </c>
      <c r="I86" s="19">
        <f t="shared" si="23"/>
        <v>0</v>
      </c>
      <c r="J86" s="21">
        <v>0</v>
      </c>
      <c r="K86" s="21">
        <v>0</v>
      </c>
      <c r="L86" s="21">
        <v>0</v>
      </c>
      <c r="M86" s="21">
        <v>0</v>
      </c>
      <c r="N86" s="21">
        <v>0</v>
      </c>
      <c r="O86" s="23">
        <f t="shared" si="24"/>
        <v>0</v>
      </c>
      <c r="P86" s="22">
        <f t="shared" si="25"/>
        <v>0</v>
      </c>
      <c r="Q86" s="39">
        <f t="shared" si="26"/>
        <v>0</v>
      </c>
      <c r="S86" s="37">
        <f t="shared" si="17"/>
        <v>0</v>
      </c>
      <c r="T86" s="37">
        <f t="shared" si="18"/>
        <v>0</v>
      </c>
      <c r="U86" s="37">
        <f t="shared" si="19"/>
        <v>0</v>
      </c>
      <c r="V86" s="37">
        <f t="shared" si="20"/>
        <v>0</v>
      </c>
      <c r="W86" s="37">
        <f t="shared" si="21"/>
        <v>0</v>
      </c>
      <c r="Y86" s="143"/>
      <c r="Z86" s="144"/>
      <c r="AA86" s="52">
        <f t="shared" si="27"/>
        <v>0</v>
      </c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</row>
    <row r="87" spans="1:55">
      <c r="A87" s="8" t="s">
        <v>129</v>
      </c>
      <c r="B87" s="20">
        <f t="shared" si="28"/>
        <v>0</v>
      </c>
      <c r="C87" s="20">
        <f t="shared" si="22"/>
        <v>0</v>
      </c>
      <c r="D87" s="19">
        <v>0</v>
      </c>
      <c r="E87" s="19">
        <v>0</v>
      </c>
      <c r="F87" s="19">
        <v>0</v>
      </c>
      <c r="G87" s="19">
        <v>0</v>
      </c>
      <c r="H87" s="19">
        <v>0</v>
      </c>
      <c r="I87" s="19">
        <f t="shared" si="23"/>
        <v>0</v>
      </c>
      <c r="J87" s="21">
        <v>0</v>
      </c>
      <c r="K87" s="21">
        <v>0</v>
      </c>
      <c r="L87" s="21">
        <v>0</v>
      </c>
      <c r="M87" s="21">
        <v>0</v>
      </c>
      <c r="N87" s="21">
        <v>0</v>
      </c>
      <c r="O87" s="23">
        <f t="shared" si="24"/>
        <v>0</v>
      </c>
      <c r="P87" s="22">
        <f t="shared" si="25"/>
        <v>0</v>
      </c>
      <c r="Q87" s="39">
        <f t="shared" si="26"/>
        <v>0</v>
      </c>
      <c r="S87" s="37">
        <f t="shared" si="17"/>
        <v>0</v>
      </c>
      <c r="T87" s="37">
        <f t="shared" si="18"/>
        <v>0</v>
      </c>
      <c r="U87" s="37">
        <f t="shared" si="19"/>
        <v>0</v>
      </c>
      <c r="V87" s="37">
        <f t="shared" si="20"/>
        <v>0</v>
      </c>
      <c r="W87" s="37">
        <f t="shared" si="21"/>
        <v>0</v>
      </c>
      <c r="Y87" s="143"/>
      <c r="Z87" s="144"/>
      <c r="AA87" s="52">
        <f t="shared" si="27"/>
        <v>0</v>
      </c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</row>
    <row r="88" spans="1:55">
      <c r="A88" s="8" t="s">
        <v>130</v>
      </c>
      <c r="B88" s="20">
        <f t="shared" si="28"/>
        <v>0</v>
      </c>
      <c r="C88" s="20">
        <f t="shared" si="22"/>
        <v>0</v>
      </c>
      <c r="D88" s="19">
        <v>0</v>
      </c>
      <c r="E88" s="19">
        <v>0</v>
      </c>
      <c r="F88" s="19">
        <v>0</v>
      </c>
      <c r="G88" s="19">
        <v>0</v>
      </c>
      <c r="H88" s="19">
        <v>0</v>
      </c>
      <c r="I88" s="19">
        <f t="shared" si="23"/>
        <v>0</v>
      </c>
      <c r="J88" s="21">
        <v>0</v>
      </c>
      <c r="K88" s="21">
        <v>0</v>
      </c>
      <c r="L88" s="21">
        <v>0</v>
      </c>
      <c r="M88" s="21">
        <v>0</v>
      </c>
      <c r="N88" s="21">
        <v>0</v>
      </c>
      <c r="O88" s="23">
        <f t="shared" si="24"/>
        <v>0</v>
      </c>
      <c r="P88" s="22">
        <f t="shared" si="25"/>
        <v>0</v>
      </c>
      <c r="Q88" s="39">
        <f t="shared" si="26"/>
        <v>0</v>
      </c>
      <c r="S88" s="37">
        <f t="shared" si="17"/>
        <v>0</v>
      </c>
      <c r="T88" s="37">
        <f t="shared" si="18"/>
        <v>0</v>
      </c>
      <c r="U88" s="37">
        <f t="shared" si="19"/>
        <v>0</v>
      </c>
      <c r="V88" s="37">
        <f t="shared" si="20"/>
        <v>0</v>
      </c>
      <c r="W88" s="37">
        <f t="shared" si="21"/>
        <v>0</v>
      </c>
      <c r="Y88" s="143"/>
      <c r="Z88" s="144"/>
      <c r="AA88" s="52">
        <f t="shared" si="27"/>
        <v>0</v>
      </c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</row>
    <row r="89" spans="1:55">
      <c r="A89" s="8" t="s">
        <v>131</v>
      </c>
      <c r="B89" s="20">
        <f t="shared" si="28"/>
        <v>0</v>
      </c>
      <c r="C89" s="20">
        <f t="shared" si="22"/>
        <v>0</v>
      </c>
      <c r="D89" s="19">
        <v>0</v>
      </c>
      <c r="E89" s="19">
        <v>0</v>
      </c>
      <c r="F89" s="19">
        <v>0</v>
      </c>
      <c r="G89" s="19">
        <v>0</v>
      </c>
      <c r="H89" s="19">
        <v>0</v>
      </c>
      <c r="I89" s="19">
        <f t="shared" si="23"/>
        <v>0</v>
      </c>
      <c r="J89" s="21">
        <v>0</v>
      </c>
      <c r="K89" s="21">
        <v>0</v>
      </c>
      <c r="L89" s="21">
        <v>0</v>
      </c>
      <c r="M89" s="21">
        <v>0</v>
      </c>
      <c r="N89" s="21">
        <v>0</v>
      </c>
      <c r="O89" s="23">
        <f t="shared" si="24"/>
        <v>0</v>
      </c>
      <c r="P89" s="22">
        <f t="shared" si="25"/>
        <v>0</v>
      </c>
      <c r="Q89" s="39">
        <f t="shared" si="26"/>
        <v>0</v>
      </c>
      <c r="S89" s="37">
        <f t="shared" si="17"/>
        <v>0</v>
      </c>
      <c r="T89" s="37">
        <f t="shared" si="18"/>
        <v>0</v>
      </c>
      <c r="U89" s="37">
        <f t="shared" si="19"/>
        <v>0</v>
      </c>
      <c r="V89" s="37">
        <f t="shared" si="20"/>
        <v>0</v>
      </c>
      <c r="W89" s="37">
        <f t="shared" si="21"/>
        <v>0</v>
      </c>
      <c r="Y89" s="143"/>
      <c r="Z89" s="144"/>
      <c r="AA89" s="52">
        <f t="shared" si="27"/>
        <v>0</v>
      </c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</row>
    <row r="90" spans="1:55">
      <c r="A90" s="8" t="s">
        <v>132</v>
      </c>
      <c r="B90" s="20">
        <f t="shared" si="28"/>
        <v>0</v>
      </c>
      <c r="C90" s="20">
        <f t="shared" si="22"/>
        <v>0</v>
      </c>
      <c r="D90" s="19">
        <v>0</v>
      </c>
      <c r="E90" s="19">
        <v>0</v>
      </c>
      <c r="F90" s="19">
        <v>0</v>
      </c>
      <c r="G90" s="19">
        <v>0</v>
      </c>
      <c r="H90" s="19">
        <v>0</v>
      </c>
      <c r="I90" s="19">
        <f t="shared" si="23"/>
        <v>0</v>
      </c>
      <c r="J90" s="21">
        <v>0</v>
      </c>
      <c r="K90" s="21">
        <v>0</v>
      </c>
      <c r="L90" s="21">
        <v>0</v>
      </c>
      <c r="M90" s="21">
        <v>0</v>
      </c>
      <c r="N90" s="21">
        <v>0</v>
      </c>
      <c r="O90" s="23">
        <f t="shared" si="24"/>
        <v>0</v>
      </c>
      <c r="P90" s="22">
        <f t="shared" si="25"/>
        <v>0</v>
      </c>
      <c r="Q90" s="39">
        <f t="shared" si="26"/>
        <v>0</v>
      </c>
      <c r="S90" s="37">
        <f t="shared" si="17"/>
        <v>0</v>
      </c>
      <c r="T90" s="37">
        <f t="shared" si="18"/>
        <v>0</v>
      </c>
      <c r="U90" s="37">
        <f t="shared" si="19"/>
        <v>0</v>
      </c>
      <c r="V90" s="37">
        <f t="shared" si="20"/>
        <v>0</v>
      </c>
      <c r="W90" s="37">
        <f t="shared" si="21"/>
        <v>0</v>
      </c>
      <c r="Y90" s="143"/>
      <c r="Z90" s="144"/>
      <c r="AA90" s="52">
        <f t="shared" si="27"/>
        <v>0</v>
      </c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</row>
    <row r="91" spans="1:55">
      <c r="A91" s="8" t="s">
        <v>133</v>
      </c>
      <c r="B91" s="20">
        <f t="shared" si="28"/>
        <v>0</v>
      </c>
      <c r="C91" s="20">
        <f t="shared" si="22"/>
        <v>0</v>
      </c>
      <c r="D91" s="19">
        <v>0</v>
      </c>
      <c r="E91" s="19">
        <v>0</v>
      </c>
      <c r="F91" s="19">
        <v>0</v>
      </c>
      <c r="G91" s="19">
        <v>0</v>
      </c>
      <c r="H91" s="19">
        <v>0</v>
      </c>
      <c r="I91" s="19">
        <f t="shared" si="23"/>
        <v>0</v>
      </c>
      <c r="J91" s="21">
        <v>0</v>
      </c>
      <c r="K91" s="21">
        <v>0</v>
      </c>
      <c r="L91" s="21">
        <v>0</v>
      </c>
      <c r="M91" s="21">
        <v>0</v>
      </c>
      <c r="N91" s="21">
        <v>0</v>
      </c>
      <c r="O91" s="23">
        <f t="shared" si="24"/>
        <v>0</v>
      </c>
      <c r="P91" s="22">
        <f t="shared" si="25"/>
        <v>0</v>
      </c>
      <c r="Q91" s="39">
        <f t="shared" si="26"/>
        <v>0</v>
      </c>
      <c r="S91" s="37">
        <f t="shared" si="17"/>
        <v>0</v>
      </c>
      <c r="T91" s="37">
        <f t="shared" si="18"/>
        <v>0</v>
      </c>
      <c r="U91" s="37">
        <f t="shared" si="19"/>
        <v>0</v>
      </c>
      <c r="V91" s="37">
        <f t="shared" si="20"/>
        <v>0</v>
      </c>
      <c r="W91" s="37">
        <f t="shared" si="21"/>
        <v>0</v>
      </c>
      <c r="Y91" s="143"/>
      <c r="Z91" s="144"/>
      <c r="AA91" s="52">
        <f t="shared" si="27"/>
        <v>0</v>
      </c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</row>
    <row r="92" spans="1:55">
      <c r="A92" s="8" t="s">
        <v>134</v>
      </c>
      <c r="B92" s="20">
        <f t="shared" si="28"/>
        <v>0</v>
      </c>
      <c r="C92" s="20">
        <f t="shared" si="22"/>
        <v>0</v>
      </c>
      <c r="D92" s="19">
        <v>0</v>
      </c>
      <c r="E92" s="19">
        <v>0</v>
      </c>
      <c r="F92" s="19">
        <v>0</v>
      </c>
      <c r="G92" s="19">
        <v>0</v>
      </c>
      <c r="H92" s="19">
        <v>0</v>
      </c>
      <c r="I92" s="19">
        <f t="shared" si="23"/>
        <v>0</v>
      </c>
      <c r="J92" s="21">
        <v>0</v>
      </c>
      <c r="K92" s="21">
        <v>0</v>
      </c>
      <c r="L92" s="21">
        <v>0</v>
      </c>
      <c r="M92" s="21">
        <v>0</v>
      </c>
      <c r="N92" s="21">
        <v>0</v>
      </c>
      <c r="O92" s="23">
        <f t="shared" si="24"/>
        <v>0</v>
      </c>
      <c r="P92" s="22">
        <f t="shared" si="25"/>
        <v>0</v>
      </c>
      <c r="Q92" s="39">
        <f t="shared" si="26"/>
        <v>0</v>
      </c>
      <c r="S92" s="37">
        <f t="shared" si="17"/>
        <v>0</v>
      </c>
      <c r="T92" s="37">
        <f t="shared" si="18"/>
        <v>0</v>
      </c>
      <c r="U92" s="37">
        <f t="shared" si="19"/>
        <v>0</v>
      </c>
      <c r="V92" s="37">
        <f t="shared" si="20"/>
        <v>0</v>
      </c>
      <c r="W92" s="37">
        <f t="shared" si="21"/>
        <v>0</v>
      </c>
      <c r="Y92" s="143"/>
      <c r="Z92" s="144"/>
      <c r="AA92" s="52">
        <f t="shared" si="27"/>
        <v>0</v>
      </c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</row>
    <row r="93" spans="1:55">
      <c r="A93" s="8" t="s">
        <v>135</v>
      </c>
      <c r="B93" s="20">
        <f t="shared" si="28"/>
        <v>0</v>
      </c>
      <c r="C93" s="20">
        <f t="shared" si="22"/>
        <v>0</v>
      </c>
      <c r="D93" s="19">
        <v>0</v>
      </c>
      <c r="E93" s="19">
        <v>0</v>
      </c>
      <c r="F93" s="19">
        <v>0</v>
      </c>
      <c r="G93" s="19">
        <v>0</v>
      </c>
      <c r="H93" s="19">
        <v>0</v>
      </c>
      <c r="I93" s="19">
        <f t="shared" si="23"/>
        <v>0</v>
      </c>
      <c r="J93" s="21">
        <v>0</v>
      </c>
      <c r="K93" s="21">
        <v>0</v>
      </c>
      <c r="L93" s="21">
        <v>0</v>
      </c>
      <c r="M93" s="21">
        <v>0</v>
      </c>
      <c r="N93" s="21">
        <v>0</v>
      </c>
      <c r="O93" s="23">
        <f t="shared" si="24"/>
        <v>0</v>
      </c>
      <c r="P93" s="22">
        <f t="shared" si="25"/>
        <v>0</v>
      </c>
      <c r="Q93" s="39">
        <f t="shared" si="26"/>
        <v>0</v>
      </c>
      <c r="S93" s="37">
        <f t="shared" si="17"/>
        <v>0</v>
      </c>
      <c r="T93" s="37">
        <f t="shared" si="18"/>
        <v>0</v>
      </c>
      <c r="U93" s="37">
        <f t="shared" si="19"/>
        <v>0</v>
      </c>
      <c r="V93" s="37">
        <f t="shared" si="20"/>
        <v>0</v>
      </c>
      <c r="W93" s="37">
        <f t="shared" si="21"/>
        <v>0</v>
      </c>
      <c r="Y93" s="143"/>
      <c r="Z93" s="144"/>
      <c r="AA93" s="52">
        <f t="shared" si="27"/>
        <v>0</v>
      </c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</row>
    <row r="94" spans="1:55">
      <c r="A94" s="8" t="s">
        <v>136</v>
      </c>
      <c r="B94" s="20">
        <f t="shared" si="28"/>
        <v>0</v>
      </c>
      <c r="C94" s="20">
        <f t="shared" si="22"/>
        <v>0</v>
      </c>
      <c r="D94" s="19">
        <v>0</v>
      </c>
      <c r="E94" s="19">
        <v>0</v>
      </c>
      <c r="F94" s="19">
        <v>0</v>
      </c>
      <c r="G94" s="19">
        <v>0</v>
      </c>
      <c r="H94" s="19">
        <v>0</v>
      </c>
      <c r="I94" s="19">
        <f t="shared" si="23"/>
        <v>0</v>
      </c>
      <c r="J94" s="21">
        <v>0</v>
      </c>
      <c r="K94" s="21">
        <v>0</v>
      </c>
      <c r="L94" s="21">
        <v>0</v>
      </c>
      <c r="M94" s="21">
        <v>0</v>
      </c>
      <c r="N94" s="21">
        <v>0</v>
      </c>
      <c r="O94" s="23">
        <f t="shared" si="24"/>
        <v>0</v>
      </c>
      <c r="P94" s="22">
        <f t="shared" si="25"/>
        <v>0</v>
      </c>
      <c r="Q94" s="39">
        <f t="shared" si="26"/>
        <v>0</v>
      </c>
      <c r="S94" s="37">
        <f t="shared" si="17"/>
        <v>0</v>
      </c>
      <c r="T94" s="37">
        <f t="shared" si="18"/>
        <v>0</v>
      </c>
      <c r="U94" s="37">
        <f t="shared" si="19"/>
        <v>0</v>
      </c>
      <c r="V94" s="37">
        <f t="shared" si="20"/>
        <v>0</v>
      </c>
      <c r="W94" s="37">
        <f t="shared" si="21"/>
        <v>0</v>
      </c>
      <c r="Y94" s="143"/>
      <c r="Z94" s="144"/>
      <c r="AA94" s="52">
        <f t="shared" si="27"/>
        <v>0</v>
      </c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</row>
    <row r="95" spans="1:55">
      <c r="A95" s="8" t="s">
        <v>137</v>
      </c>
      <c r="B95" s="20">
        <f t="shared" si="28"/>
        <v>0</v>
      </c>
      <c r="C95" s="20">
        <f t="shared" si="22"/>
        <v>0</v>
      </c>
      <c r="D95" s="19">
        <v>0</v>
      </c>
      <c r="E95" s="19">
        <v>0</v>
      </c>
      <c r="F95" s="19">
        <v>0</v>
      </c>
      <c r="G95" s="19">
        <v>0</v>
      </c>
      <c r="H95" s="19">
        <v>0</v>
      </c>
      <c r="I95" s="19">
        <f t="shared" si="23"/>
        <v>0</v>
      </c>
      <c r="J95" s="21">
        <v>0</v>
      </c>
      <c r="K95" s="21">
        <v>0</v>
      </c>
      <c r="L95" s="21">
        <v>0</v>
      </c>
      <c r="M95" s="21">
        <v>0</v>
      </c>
      <c r="N95" s="21">
        <v>0</v>
      </c>
      <c r="O95" s="23">
        <f t="shared" si="24"/>
        <v>0</v>
      </c>
      <c r="P95" s="22">
        <f t="shared" si="25"/>
        <v>0</v>
      </c>
      <c r="Q95" s="39">
        <f t="shared" si="26"/>
        <v>0</v>
      </c>
      <c r="S95" s="37">
        <f t="shared" si="17"/>
        <v>0</v>
      </c>
      <c r="T95" s="37">
        <f t="shared" si="18"/>
        <v>0</v>
      </c>
      <c r="U95" s="37">
        <f t="shared" si="19"/>
        <v>0</v>
      </c>
      <c r="V95" s="37">
        <f t="shared" si="20"/>
        <v>0</v>
      </c>
      <c r="W95" s="37">
        <f t="shared" si="21"/>
        <v>0</v>
      </c>
      <c r="Y95" s="143"/>
      <c r="Z95" s="144"/>
      <c r="AA95" s="52">
        <f t="shared" si="27"/>
        <v>0</v>
      </c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</row>
    <row r="96" spans="1:55">
      <c r="A96" s="8" t="s">
        <v>138</v>
      </c>
      <c r="B96" s="20">
        <f t="shared" si="28"/>
        <v>0</v>
      </c>
      <c r="C96" s="20">
        <f t="shared" si="22"/>
        <v>0</v>
      </c>
      <c r="D96" s="19">
        <v>0</v>
      </c>
      <c r="E96" s="19">
        <v>0</v>
      </c>
      <c r="F96" s="19">
        <v>0</v>
      </c>
      <c r="G96" s="19">
        <v>0</v>
      </c>
      <c r="H96" s="19">
        <v>0</v>
      </c>
      <c r="I96" s="19">
        <f t="shared" si="23"/>
        <v>0</v>
      </c>
      <c r="J96" s="21">
        <v>0</v>
      </c>
      <c r="K96" s="21">
        <v>0</v>
      </c>
      <c r="L96" s="21">
        <v>0</v>
      </c>
      <c r="M96" s="21">
        <v>0</v>
      </c>
      <c r="N96" s="21">
        <v>0</v>
      </c>
      <c r="O96" s="23">
        <f t="shared" si="24"/>
        <v>0</v>
      </c>
      <c r="P96" s="22">
        <f t="shared" si="25"/>
        <v>0</v>
      </c>
      <c r="Q96" s="39">
        <f t="shared" si="26"/>
        <v>0</v>
      </c>
      <c r="S96" s="37">
        <f t="shared" si="17"/>
        <v>0</v>
      </c>
      <c r="T96" s="37">
        <f t="shared" si="18"/>
        <v>0</v>
      </c>
      <c r="U96" s="37">
        <f t="shared" si="19"/>
        <v>0</v>
      </c>
      <c r="V96" s="37">
        <f t="shared" si="20"/>
        <v>0</v>
      </c>
      <c r="W96" s="37">
        <f t="shared" si="21"/>
        <v>0</v>
      </c>
      <c r="Y96" s="143"/>
      <c r="Z96" s="144"/>
      <c r="AA96" s="52">
        <f t="shared" si="27"/>
        <v>0</v>
      </c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</row>
    <row r="97" spans="1:55">
      <c r="A97" s="8" t="s">
        <v>139</v>
      </c>
      <c r="B97" s="20">
        <f t="shared" si="28"/>
        <v>0</v>
      </c>
      <c r="C97" s="20">
        <f t="shared" si="22"/>
        <v>0</v>
      </c>
      <c r="D97" s="19">
        <v>0</v>
      </c>
      <c r="E97" s="19">
        <v>0</v>
      </c>
      <c r="F97" s="19">
        <v>0</v>
      </c>
      <c r="G97" s="19">
        <v>0</v>
      </c>
      <c r="H97" s="19">
        <v>0</v>
      </c>
      <c r="I97" s="19">
        <f t="shared" si="23"/>
        <v>0</v>
      </c>
      <c r="J97" s="21">
        <v>0</v>
      </c>
      <c r="K97" s="21">
        <v>0</v>
      </c>
      <c r="L97" s="21">
        <v>0</v>
      </c>
      <c r="M97" s="21">
        <v>0</v>
      </c>
      <c r="N97" s="21">
        <v>0</v>
      </c>
      <c r="O97" s="23">
        <f t="shared" si="24"/>
        <v>0</v>
      </c>
      <c r="P97" s="22">
        <f t="shared" si="25"/>
        <v>0</v>
      </c>
      <c r="Q97" s="39">
        <f t="shared" si="26"/>
        <v>0</v>
      </c>
      <c r="S97" s="37">
        <f t="shared" si="17"/>
        <v>0</v>
      </c>
      <c r="T97" s="37">
        <f t="shared" si="18"/>
        <v>0</v>
      </c>
      <c r="U97" s="37">
        <f t="shared" si="19"/>
        <v>0</v>
      </c>
      <c r="V97" s="37">
        <f t="shared" si="20"/>
        <v>0</v>
      </c>
      <c r="W97" s="37">
        <f t="shared" si="21"/>
        <v>0</v>
      </c>
      <c r="Y97" s="143"/>
      <c r="Z97" s="144"/>
      <c r="AA97" s="52">
        <f t="shared" si="27"/>
        <v>0</v>
      </c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</row>
    <row r="98" spans="1:55">
      <c r="A98" s="8" t="s">
        <v>140</v>
      </c>
      <c r="B98" s="20">
        <f t="shared" si="28"/>
        <v>0</v>
      </c>
      <c r="C98" s="20">
        <f t="shared" si="22"/>
        <v>0</v>
      </c>
      <c r="D98" s="19">
        <v>0</v>
      </c>
      <c r="E98" s="19">
        <v>0</v>
      </c>
      <c r="F98" s="19">
        <v>0</v>
      </c>
      <c r="G98" s="19">
        <v>0</v>
      </c>
      <c r="H98" s="19">
        <v>0</v>
      </c>
      <c r="I98" s="19">
        <f t="shared" si="23"/>
        <v>0</v>
      </c>
      <c r="J98" s="21">
        <v>0</v>
      </c>
      <c r="K98" s="21">
        <v>0</v>
      </c>
      <c r="L98" s="21">
        <v>0</v>
      </c>
      <c r="M98" s="21">
        <v>0</v>
      </c>
      <c r="N98" s="21">
        <v>0</v>
      </c>
      <c r="O98" s="23">
        <f t="shared" si="24"/>
        <v>0</v>
      </c>
      <c r="P98" s="22">
        <f t="shared" si="25"/>
        <v>0</v>
      </c>
      <c r="Q98" s="39">
        <f t="shared" si="26"/>
        <v>0</v>
      </c>
      <c r="S98" s="37">
        <f t="shared" si="17"/>
        <v>0</v>
      </c>
      <c r="T98" s="37">
        <f t="shared" si="18"/>
        <v>0</v>
      </c>
      <c r="U98" s="37">
        <f t="shared" si="19"/>
        <v>0</v>
      </c>
      <c r="V98" s="37">
        <f t="shared" si="20"/>
        <v>0</v>
      </c>
      <c r="W98" s="37">
        <f t="shared" si="21"/>
        <v>0</v>
      </c>
      <c r="Y98" s="143"/>
      <c r="Z98" s="144"/>
      <c r="AA98" s="52">
        <f t="shared" si="27"/>
        <v>0</v>
      </c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</row>
    <row r="99" spans="1:55">
      <c r="A99" s="8" t="s">
        <v>171</v>
      </c>
      <c r="B99" s="20">
        <f t="shared" ref="B99:Q99" si="29">SUM(B3:B98)/4000</f>
        <v>0</v>
      </c>
      <c r="C99" s="20">
        <f t="shared" si="29"/>
        <v>0</v>
      </c>
      <c r="D99" s="20">
        <f t="shared" si="29"/>
        <v>0</v>
      </c>
      <c r="E99" s="20">
        <f t="shared" si="29"/>
        <v>0</v>
      </c>
      <c r="F99" s="20">
        <f t="shared" si="29"/>
        <v>0</v>
      </c>
      <c r="G99" s="20">
        <f t="shared" si="29"/>
        <v>0</v>
      </c>
      <c r="H99" s="20">
        <f t="shared" si="29"/>
        <v>0</v>
      </c>
      <c r="I99" s="20">
        <f t="shared" si="29"/>
        <v>0</v>
      </c>
      <c r="J99" s="21">
        <f t="shared" si="29"/>
        <v>0</v>
      </c>
      <c r="K99" s="22">
        <f t="shared" si="29"/>
        <v>0</v>
      </c>
      <c r="L99" s="22">
        <f t="shared" si="29"/>
        <v>0</v>
      </c>
      <c r="M99" s="22">
        <f t="shared" si="29"/>
        <v>0</v>
      </c>
      <c r="N99" s="22">
        <f t="shared" si="29"/>
        <v>0</v>
      </c>
      <c r="O99" s="23">
        <f t="shared" si="29"/>
        <v>0</v>
      </c>
      <c r="P99" s="23">
        <f t="shared" si="29"/>
        <v>0</v>
      </c>
      <c r="Q99" s="43">
        <f t="shared" si="29"/>
        <v>0</v>
      </c>
      <c r="S99" s="37">
        <f>SUM(S3:S98)/4000</f>
        <v>0</v>
      </c>
      <c r="T99" s="37">
        <f t="shared" ref="T99:W99" si="30">SUM(T3:T98)/4000</f>
        <v>0</v>
      </c>
      <c r="U99" s="37">
        <f t="shared" si="30"/>
        <v>0</v>
      </c>
      <c r="V99" s="37">
        <f t="shared" si="30"/>
        <v>0</v>
      </c>
      <c r="W99" s="37">
        <f t="shared" si="30"/>
        <v>0</v>
      </c>
      <c r="Y99" s="144">
        <f t="shared" ref="Y99:Z99" si="31">SUM(Y3:Y98)/4000</f>
        <v>0</v>
      </c>
      <c r="Z99" s="144">
        <f t="shared" si="31"/>
        <v>0</v>
      </c>
      <c r="AA99" s="52">
        <f>SUM(Z3:Z98)/4000</f>
        <v>0</v>
      </c>
      <c r="AB99" s="47">
        <f t="shared" ref="AB99:AO99" si="32">SUM(AB3:AB98)/4000</f>
        <v>0</v>
      </c>
      <c r="AC99" s="47">
        <f t="shared" si="32"/>
        <v>0</v>
      </c>
      <c r="AD99" s="47">
        <f t="shared" si="32"/>
        <v>0</v>
      </c>
      <c r="AE99" s="47">
        <f t="shared" si="32"/>
        <v>0</v>
      </c>
      <c r="AF99" s="47">
        <f t="shared" si="32"/>
        <v>0</v>
      </c>
      <c r="AG99" s="47">
        <f t="shared" si="32"/>
        <v>0</v>
      </c>
      <c r="AH99" s="47">
        <f t="shared" si="32"/>
        <v>0</v>
      </c>
      <c r="AI99" s="47">
        <f t="shared" si="32"/>
        <v>0</v>
      </c>
      <c r="AJ99" s="47">
        <f t="shared" si="32"/>
        <v>0</v>
      </c>
      <c r="AK99" s="47">
        <f t="shared" si="32"/>
        <v>0</v>
      </c>
      <c r="AL99" s="47">
        <f t="shared" si="32"/>
        <v>0</v>
      </c>
      <c r="AM99" s="47">
        <f t="shared" si="32"/>
        <v>0</v>
      </c>
      <c r="AN99" s="47">
        <f t="shared" si="32"/>
        <v>0</v>
      </c>
      <c r="AO99" s="47">
        <f t="shared" si="32"/>
        <v>0</v>
      </c>
      <c r="AP99" s="47">
        <f t="shared" ref="AP99:BC99" si="33">SUM(AP3:AP98)/4000</f>
        <v>0</v>
      </c>
      <c r="AQ99" s="47">
        <f t="shared" si="33"/>
        <v>0</v>
      </c>
      <c r="AR99" s="47">
        <f t="shared" si="33"/>
        <v>0</v>
      </c>
      <c r="AS99" s="47">
        <f t="shared" si="33"/>
        <v>0</v>
      </c>
      <c r="AT99" s="47">
        <f t="shared" si="33"/>
        <v>0</v>
      </c>
      <c r="AU99" s="47">
        <f t="shared" si="33"/>
        <v>0</v>
      </c>
      <c r="AV99" s="47">
        <f t="shared" si="33"/>
        <v>0</v>
      </c>
      <c r="AW99" s="47">
        <f t="shared" si="33"/>
        <v>0</v>
      </c>
      <c r="AX99" s="47">
        <f t="shared" si="33"/>
        <v>0</v>
      </c>
      <c r="AY99" s="47">
        <f t="shared" si="33"/>
        <v>0</v>
      </c>
      <c r="AZ99" s="47">
        <f t="shared" si="33"/>
        <v>0</v>
      </c>
      <c r="BA99" s="47">
        <f t="shared" si="33"/>
        <v>0</v>
      </c>
      <c r="BB99" s="47">
        <f t="shared" si="33"/>
        <v>0</v>
      </c>
      <c r="BC99" s="47">
        <f t="shared" si="33"/>
        <v>0</v>
      </c>
    </row>
    <row r="100" spans="1:55" ht="15.75" thickBot="1"/>
    <row r="101" spans="1:55" ht="15.75" thickBot="1">
      <c r="AA101" s="59" t="s">
        <v>142</v>
      </c>
      <c r="AB101" s="56">
        <f>SUM(AB102:AB106)</f>
        <v>0</v>
      </c>
      <c r="AC101" s="54">
        <f t="shared" ref="AC101:AG101" si="34">SUM(AC102:AC106)</f>
        <v>0</v>
      </c>
      <c r="AD101" s="54">
        <f t="shared" si="34"/>
        <v>0</v>
      </c>
      <c r="AE101" s="54">
        <f t="shared" si="34"/>
        <v>0</v>
      </c>
      <c r="AF101" s="54">
        <f t="shared" si="34"/>
        <v>0</v>
      </c>
      <c r="AG101" s="54">
        <f t="shared" si="34"/>
        <v>0</v>
      </c>
      <c r="AH101" s="54">
        <f t="shared" ref="AH101" si="35">SUM(AH102:AH106)</f>
        <v>0</v>
      </c>
      <c r="AI101" s="54">
        <f t="shared" ref="AI101" si="36">SUM(AI102:AI106)</f>
        <v>0</v>
      </c>
      <c r="AJ101" s="54">
        <f t="shared" ref="AJ101" si="37">SUM(AJ102:AJ106)</f>
        <v>0</v>
      </c>
      <c r="AK101" s="54">
        <f t="shared" ref="AK101" si="38">SUM(AK102:AK106)</f>
        <v>0</v>
      </c>
      <c r="AL101" s="54">
        <f t="shared" ref="AL101" si="39">SUM(AL102:AL106)</f>
        <v>0</v>
      </c>
      <c r="AM101" s="54">
        <f t="shared" ref="AM101" si="40">SUM(AM102:AM106)</f>
        <v>0</v>
      </c>
      <c r="AN101" s="54">
        <f t="shared" ref="AN101:BB101" si="41">SUM(AN102:AN106)</f>
        <v>0</v>
      </c>
      <c r="AO101" s="54">
        <f t="shared" ref="AO101:BC101" si="42">SUM(AO102:AO106)</f>
        <v>0</v>
      </c>
      <c r="AP101" s="54">
        <f t="shared" si="41"/>
        <v>0</v>
      </c>
      <c r="AQ101" s="54">
        <f t="shared" si="42"/>
        <v>0</v>
      </c>
      <c r="AR101" s="54">
        <f t="shared" si="41"/>
        <v>0</v>
      </c>
      <c r="AS101" s="54">
        <f t="shared" si="42"/>
        <v>0</v>
      </c>
      <c r="AT101" s="54">
        <f t="shared" si="41"/>
        <v>0</v>
      </c>
      <c r="AU101" s="54">
        <f t="shared" si="42"/>
        <v>0</v>
      </c>
      <c r="AV101" s="54">
        <f t="shared" si="41"/>
        <v>0</v>
      </c>
      <c r="AW101" s="54">
        <f t="shared" si="42"/>
        <v>0</v>
      </c>
      <c r="AX101" s="54">
        <f t="shared" si="41"/>
        <v>0</v>
      </c>
      <c r="AY101" s="54">
        <f t="shared" si="42"/>
        <v>0</v>
      </c>
      <c r="AZ101" s="54">
        <f t="shared" si="41"/>
        <v>0</v>
      </c>
      <c r="BA101" s="54">
        <f t="shared" si="42"/>
        <v>0</v>
      </c>
      <c r="BB101" s="54">
        <f t="shared" si="41"/>
        <v>0</v>
      </c>
      <c r="BC101" s="54">
        <f t="shared" si="42"/>
        <v>0</v>
      </c>
    </row>
    <row r="102" spans="1:55">
      <c r="AA102" s="60" t="s">
        <v>145</v>
      </c>
      <c r="AB102" s="57">
        <f>IF(AB$2=$AA$102,1,0)</f>
        <v>0</v>
      </c>
      <c r="AC102" s="53">
        <f t="shared" ref="AC102:BC102" si="43">IF(AC$2=$AA$102,1,0)</f>
        <v>0</v>
      </c>
      <c r="AD102" s="53">
        <f t="shared" si="43"/>
        <v>0</v>
      </c>
      <c r="AE102" s="53">
        <f t="shared" si="43"/>
        <v>0</v>
      </c>
      <c r="AF102" s="53">
        <f t="shared" si="43"/>
        <v>0</v>
      </c>
      <c r="AG102" s="53">
        <f t="shared" si="43"/>
        <v>0</v>
      </c>
      <c r="AH102" s="53">
        <f t="shared" si="43"/>
        <v>0</v>
      </c>
      <c r="AI102" s="53">
        <f t="shared" si="43"/>
        <v>0</v>
      </c>
      <c r="AJ102" s="53">
        <f t="shared" si="43"/>
        <v>0</v>
      </c>
      <c r="AK102" s="53">
        <f t="shared" si="43"/>
        <v>0</v>
      </c>
      <c r="AL102" s="53">
        <f t="shared" si="43"/>
        <v>0</v>
      </c>
      <c r="AM102" s="53">
        <f t="shared" si="43"/>
        <v>0</v>
      </c>
      <c r="AN102" s="53">
        <f t="shared" si="43"/>
        <v>0</v>
      </c>
      <c r="AO102" s="53">
        <f t="shared" si="43"/>
        <v>0</v>
      </c>
      <c r="AP102" s="53">
        <f t="shared" si="43"/>
        <v>0</v>
      </c>
      <c r="AQ102" s="53">
        <f t="shared" si="43"/>
        <v>0</v>
      </c>
      <c r="AR102" s="53">
        <f t="shared" si="43"/>
        <v>0</v>
      </c>
      <c r="AS102" s="53">
        <f t="shared" si="43"/>
        <v>0</v>
      </c>
      <c r="AT102" s="53">
        <f t="shared" si="43"/>
        <v>0</v>
      </c>
      <c r="AU102" s="53">
        <f t="shared" si="43"/>
        <v>0</v>
      </c>
      <c r="AV102" s="53">
        <f t="shared" si="43"/>
        <v>0</v>
      </c>
      <c r="AW102" s="53">
        <f t="shared" si="43"/>
        <v>0</v>
      </c>
      <c r="AX102" s="53">
        <f t="shared" si="43"/>
        <v>0</v>
      </c>
      <c r="AY102" s="53">
        <f t="shared" si="43"/>
        <v>0</v>
      </c>
      <c r="AZ102" s="53">
        <f t="shared" si="43"/>
        <v>0</v>
      </c>
      <c r="BA102" s="53">
        <f t="shared" si="43"/>
        <v>0</v>
      </c>
      <c r="BB102" s="53">
        <f t="shared" si="43"/>
        <v>0</v>
      </c>
      <c r="BC102" s="53">
        <f t="shared" si="43"/>
        <v>0</v>
      </c>
    </row>
    <row r="103" spans="1:55">
      <c r="AA103" s="61" t="s">
        <v>146</v>
      </c>
      <c r="AB103" s="58">
        <f>IF(AB$2=$AA$103,1,0)</f>
        <v>0</v>
      </c>
      <c r="AC103" s="46">
        <f t="shared" ref="AC103:BC103" si="44">IF(AC$2=$AA$103,1,0)</f>
        <v>0</v>
      </c>
      <c r="AD103" s="46">
        <f t="shared" si="44"/>
        <v>0</v>
      </c>
      <c r="AE103" s="46">
        <f t="shared" si="44"/>
        <v>0</v>
      </c>
      <c r="AF103" s="46">
        <f t="shared" si="44"/>
        <v>0</v>
      </c>
      <c r="AG103" s="46">
        <f t="shared" si="44"/>
        <v>0</v>
      </c>
      <c r="AH103" s="46">
        <f t="shared" si="44"/>
        <v>0</v>
      </c>
      <c r="AI103" s="46">
        <f t="shared" si="44"/>
        <v>0</v>
      </c>
      <c r="AJ103" s="46">
        <f t="shared" si="44"/>
        <v>0</v>
      </c>
      <c r="AK103" s="46">
        <f t="shared" si="44"/>
        <v>0</v>
      </c>
      <c r="AL103" s="46">
        <f t="shared" si="44"/>
        <v>0</v>
      </c>
      <c r="AM103" s="46">
        <f t="shared" si="44"/>
        <v>0</v>
      </c>
      <c r="AN103" s="46">
        <f t="shared" si="44"/>
        <v>0</v>
      </c>
      <c r="AO103" s="46">
        <f t="shared" si="44"/>
        <v>0</v>
      </c>
      <c r="AP103" s="46">
        <f t="shared" si="44"/>
        <v>0</v>
      </c>
      <c r="AQ103" s="46">
        <f t="shared" si="44"/>
        <v>0</v>
      </c>
      <c r="AR103" s="46">
        <f t="shared" si="44"/>
        <v>0</v>
      </c>
      <c r="AS103" s="46">
        <f t="shared" si="44"/>
        <v>0</v>
      </c>
      <c r="AT103" s="46">
        <f t="shared" si="44"/>
        <v>0</v>
      </c>
      <c r="AU103" s="46">
        <f t="shared" si="44"/>
        <v>0</v>
      </c>
      <c r="AV103" s="46">
        <f t="shared" si="44"/>
        <v>0</v>
      </c>
      <c r="AW103" s="46">
        <f t="shared" si="44"/>
        <v>0</v>
      </c>
      <c r="AX103" s="46">
        <f t="shared" si="44"/>
        <v>0</v>
      </c>
      <c r="AY103" s="46">
        <f t="shared" si="44"/>
        <v>0</v>
      </c>
      <c r="AZ103" s="46">
        <f t="shared" si="44"/>
        <v>0</v>
      </c>
      <c r="BA103" s="46">
        <f t="shared" si="44"/>
        <v>0</v>
      </c>
      <c r="BB103" s="46">
        <f t="shared" si="44"/>
        <v>0</v>
      </c>
      <c r="BC103" s="46">
        <f t="shared" si="44"/>
        <v>0</v>
      </c>
    </row>
    <row r="104" spans="1:55">
      <c r="AA104" s="61" t="s">
        <v>147</v>
      </c>
      <c r="AB104" s="58">
        <f>IF(AB$2=$AA$104,1,0)</f>
        <v>0</v>
      </c>
      <c r="AC104" s="46">
        <f t="shared" ref="AC104:BC104" si="45">IF(AC$2=$AA$104,1,0)</f>
        <v>0</v>
      </c>
      <c r="AD104" s="46">
        <f t="shared" si="45"/>
        <v>0</v>
      </c>
      <c r="AE104" s="46">
        <f t="shared" si="45"/>
        <v>0</v>
      </c>
      <c r="AF104" s="46">
        <f t="shared" si="45"/>
        <v>0</v>
      </c>
      <c r="AG104" s="46">
        <f t="shared" si="45"/>
        <v>0</v>
      </c>
      <c r="AH104" s="46">
        <f t="shared" si="45"/>
        <v>0</v>
      </c>
      <c r="AI104" s="46">
        <f t="shared" si="45"/>
        <v>0</v>
      </c>
      <c r="AJ104" s="46">
        <f t="shared" si="45"/>
        <v>0</v>
      </c>
      <c r="AK104" s="46">
        <f t="shared" si="45"/>
        <v>0</v>
      </c>
      <c r="AL104" s="46">
        <f t="shared" si="45"/>
        <v>0</v>
      </c>
      <c r="AM104" s="46">
        <f t="shared" si="45"/>
        <v>0</v>
      </c>
      <c r="AN104" s="46">
        <f t="shared" si="45"/>
        <v>0</v>
      </c>
      <c r="AO104" s="46">
        <f t="shared" si="45"/>
        <v>0</v>
      </c>
      <c r="AP104" s="46">
        <f t="shared" si="45"/>
        <v>0</v>
      </c>
      <c r="AQ104" s="46">
        <f t="shared" si="45"/>
        <v>0</v>
      </c>
      <c r="AR104" s="46">
        <f t="shared" si="45"/>
        <v>0</v>
      </c>
      <c r="AS104" s="46">
        <f t="shared" si="45"/>
        <v>0</v>
      </c>
      <c r="AT104" s="46">
        <f t="shared" si="45"/>
        <v>0</v>
      </c>
      <c r="AU104" s="46">
        <f t="shared" si="45"/>
        <v>0</v>
      </c>
      <c r="AV104" s="46">
        <f t="shared" si="45"/>
        <v>0</v>
      </c>
      <c r="AW104" s="46">
        <f t="shared" si="45"/>
        <v>0</v>
      </c>
      <c r="AX104" s="46">
        <f t="shared" si="45"/>
        <v>0</v>
      </c>
      <c r="AY104" s="46">
        <f t="shared" si="45"/>
        <v>0</v>
      </c>
      <c r="AZ104" s="46">
        <f t="shared" si="45"/>
        <v>0</v>
      </c>
      <c r="BA104" s="46">
        <f t="shared" si="45"/>
        <v>0</v>
      </c>
      <c r="BB104" s="46">
        <f t="shared" si="45"/>
        <v>0</v>
      </c>
      <c r="BC104" s="46">
        <f t="shared" si="45"/>
        <v>0</v>
      </c>
    </row>
    <row r="105" spans="1:55">
      <c r="AA105" s="61" t="s">
        <v>148</v>
      </c>
      <c r="AB105" s="58">
        <f>IF(AB$2=$AA$105,1,0)</f>
        <v>0</v>
      </c>
      <c r="AC105" s="46">
        <f t="shared" ref="AC105:BC105" si="46">IF(AC$2=$AA$105,1,0)</f>
        <v>0</v>
      </c>
      <c r="AD105" s="46">
        <f t="shared" si="46"/>
        <v>0</v>
      </c>
      <c r="AE105" s="46">
        <f t="shared" si="46"/>
        <v>0</v>
      </c>
      <c r="AF105" s="46">
        <f t="shared" si="46"/>
        <v>0</v>
      </c>
      <c r="AG105" s="46">
        <f t="shared" si="46"/>
        <v>0</v>
      </c>
      <c r="AH105" s="46">
        <f t="shared" si="46"/>
        <v>0</v>
      </c>
      <c r="AI105" s="46">
        <f t="shared" si="46"/>
        <v>0</v>
      </c>
      <c r="AJ105" s="46">
        <f t="shared" si="46"/>
        <v>0</v>
      </c>
      <c r="AK105" s="46">
        <f t="shared" si="46"/>
        <v>0</v>
      </c>
      <c r="AL105" s="46">
        <f t="shared" si="46"/>
        <v>0</v>
      </c>
      <c r="AM105" s="46">
        <f t="shared" si="46"/>
        <v>0</v>
      </c>
      <c r="AN105" s="46">
        <f t="shared" si="46"/>
        <v>0</v>
      </c>
      <c r="AO105" s="46">
        <f t="shared" si="46"/>
        <v>0</v>
      </c>
      <c r="AP105" s="46">
        <f t="shared" si="46"/>
        <v>0</v>
      </c>
      <c r="AQ105" s="46">
        <f t="shared" si="46"/>
        <v>0</v>
      </c>
      <c r="AR105" s="46">
        <f t="shared" si="46"/>
        <v>0</v>
      </c>
      <c r="AS105" s="46">
        <f t="shared" si="46"/>
        <v>0</v>
      </c>
      <c r="AT105" s="46">
        <f t="shared" si="46"/>
        <v>0</v>
      </c>
      <c r="AU105" s="46">
        <f t="shared" si="46"/>
        <v>0</v>
      </c>
      <c r="AV105" s="46">
        <f t="shared" si="46"/>
        <v>0</v>
      </c>
      <c r="AW105" s="46">
        <f t="shared" si="46"/>
        <v>0</v>
      </c>
      <c r="AX105" s="46">
        <f t="shared" si="46"/>
        <v>0</v>
      </c>
      <c r="AY105" s="46">
        <f t="shared" si="46"/>
        <v>0</v>
      </c>
      <c r="AZ105" s="46">
        <f t="shared" si="46"/>
        <v>0</v>
      </c>
      <c r="BA105" s="46">
        <f t="shared" si="46"/>
        <v>0</v>
      </c>
      <c r="BB105" s="46">
        <f t="shared" si="46"/>
        <v>0</v>
      </c>
      <c r="BC105" s="46">
        <f t="shared" si="46"/>
        <v>0</v>
      </c>
    </row>
    <row r="106" spans="1:55" ht="15.75" thickBot="1">
      <c r="Z106" t="s">
        <v>216</v>
      </c>
      <c r="AA106" s="62" t="s">
        <v>149</v>
      </c>
      <c r="AB106" s="58">
        <f>IF(OR(AB$2=$AA$106,AB$2=$Z$106),1,0)</f>
        <v>0</v>
      </c>
      <c r="AC106" s="46">
        <f t="shared" ref="AC106:BC106" si="47">IF(OR(AC$2=$AA$106,AC$2=$Z$106),1,0)</f>
        <v>0</v>
      </c>
      <c r="AD106" s="46">
        <f t="shared" si="47"/>
        <v>0</v>
      </c>
      <c r="AE106" s="46">
        <f t="shared" si="47"/>
        <v>0</v>
      </c>
      <c r="AF106" s="46">
        <f t="shared" si="47"/>
        <v>0</v>
      </c>
      <c r="AG106" s="46">
        <f t="shared" si="47"/>
        <v>0</v>
      </c>
      <c r="AH106" s="46">
        <f t="shared" si="47"/>
        <v>0</v>
      </c>
      <c r="AI106" s="46">
        <f t="shared" si="47"/>
        <v>0</v>
      </c>
      <c r="AJ106" s="46">
        <f t="shared" si="47"/>
        <v>0</v>
      </c>
      <c r="AK106" s="46">
        <f t="shared" si="47"/>
        <v>0</v>
      </c>
      <c r="AL106" s="46">
        <f t="shared" si="47"/>
        <v>0</v>
      </c>
      <c r="AM106" s="46">
        <f t="shared" si="47"/>
        <v>0</v>
      </c>
      <c r="AN106" s="46">
        <f t="shared" si="47"/>
        <v>0</v>
      </c>
      <c r="AO106" s="46">
        <f t="shared" si="47"/>
        <v>0</v>
      </c>
      <c r="AP106" s="46">
        <f t="shared" si="47"/>
        <v>0</v>
      </c>
      <c r="AQ106" s="46">
        <f t="shared" si="47"/>
        <v>0</v>
      </c>
      <c r="AR106" s="46">
        <f t="shared" si="47"/>
        <v>0</v>
      </c>
      <c r="AS106" s="46">
        <f t="shared" si="47"/>
        <v>0</v>
      </c>
      <c r="AT106" s="46">
        <f t="shared" si="47"/>
        <v>0</v>
      </c>
      <c r="AU106" s="46">
        <f t="shared" si="47"/>
        <v>0</v>
      </c>
      <c r="AV106" s="46">
        <f t="shared" si="47"/>
        <v>0</v>
      </c>
      <c r="AW106" s="46">
        <f t="shared" si="47"/>
        <v>0</v>
      </c>
      <c r="AX106" s="46">
        <f t="shared" si="47"/>
        <v>0</v>
      </c>
      <c r="AY106" s="46">
        <f t="shared" si="47"/>
        <v>0</v>
      </c>
      <c r="AZ106" s="46">
        <f t="shared" si="47"/>
        <v>0</v>
      </c>
      <c r="BA106" s="46">
        <f t="shared" si="47"/>
        <v>0</v>
      </c>
      <c r="BB106" s="46">
        <f t="shared" si="47"/>
        <v>0</v>
      </c>
      <c r="BC106" s="46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45204</v>
      </c>
      <c r="B1" s="208" t="s">
        <v>198</v>
      </c>
      <c r="C1" s="208"/>
      <c r="D1" s="210" t="s">
        <v>293</v>
      </c>
      <c r="E1" s="210"/>
      <c r="F1" s="210"/>
      <c r="G1" s="210"/>
      <c r="H1" s="210"/>
      <c r="I1" s="211"/>
      <c r="J1" s="202" t="s">
        <v>287</v>
      </c>
      <c r="K1" s="203"/>
      <c r="L1" s="203"/>
      <c r="M1" s="203"/>
      <c r="N1" s="203"/>
      <c r="O1" s="204"/>
      <c r="P1" s="202"/>
      <c r="Q1" s="205" t="s">
        <v>142</v>
      </c>
      <c r="S1" s="206" t="s">
        <v>288</v>
      </c>
      <c r="T1" s="206"/>
      <c r="U1" s="206"/>
      <c r="V1" s="206"/>
      <c r="W1" s="206"/>
    </row>
    <row r="2" spans="1:23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2"/>
      <c r="Q2" s="205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</row>
    <row r="3" spans="1:23">
      <c r="A3" s="8" t="s">
        <v>45</v>
      </c>
      <c r="B3" s="20">
        <v>0</v>
      </c>
      <c r="C3" s="20">
        <f>B3</f>
        <v>0</v>
      </c>
      <c r="D3" s="19">
        <v>41.81</v>
      </c>
      <c r="E3" s="19">
        <v>23.9</v>
      </c>
      <c r="F3" s="19">
        <v>0</v>
      </c>
      <c r="G3" s="19">
        <v>5.09</v>
      </c>
      <c r="H3" s="19">
        <v>29.2</v>
      </c>
      <c r="I3" s="19">
        <f>SUM(D3:H3)</f>
        <v>100.00000000000001</v>
      </c>
      <c r="J3" s="21">
        <f>$C3*D3/$I3</f>
        <v>0</v>
      </c>
      <c r="K3" s="21">
        <f t="shared" ref="K3:O3" si="0">$C3*E3/$I3</f>
        <v>0</v>
      </c>
      <c r="L3" s="21">
        <f t="shared" si="0"/>
        <v>0</v>
      </c>
      <c r="M3" s="21">
        <f t="shared" si="0"/>
        <v>0</v>
      </c>
      <c r="N3" s="21">
        <f t="shared" si="0"/>
        <v>0</v>
      </c>
      <c r="O3" s="21">
        <f t="shared" si="0"/>
        <v>0</v>
      </c>
      <c r="P3" s="22"/>
      <c r="Q3" s="39">
        <f>O3+P3</f>
        <v>0</v>
      </c>
      <c r="S3" s="37">
        <f t="shared" ref="S3:S66" si="1">J3</f>
        <v>0</v>
      </c>
      <c r="T3" s="37">
        <f t="shared" ref="T3:T66" si="2">K3</f>
        <v>0</v>
      </c>
      <c r="U3" s="37">
        <f t="shared" ref="U3:U66" si="3">L3</f>
        <v>0</v>
      </c>
      <c r="V3" s="37">
        <f t="shared" ref="V3:V66" si="4">M3</f>
        <v>0</v>
      </c>
      <c r="W3" s="37">
        <f t="shared" ref="W3:W66" si="5">N3</f>
        <v>0</v>
      </c>
    </row>
    <row r="4" spans="1:23">
      <c r="A4" s="8" t="s">
        <v>46</v>
      </c>
      <c r="B4" s="20">
        <f>B3</f>
        <v>0</v>
      </c>
      <c r="C4" s="20">
        <f t="shared" ref="C4:C67" si="6">B4</f>
        <v>0</v>
      </c>
      <c r="D4" s="19">
        <v>41.81</v>
      </c>
      <c r="E4" s="19">
        <v>23.9</v>
      </c>
      <c r="F4" s="19">
        <v>0</v>
      </c>
      <c r="G4" s="19">
        <v>5.09</v>
      </c>
      <c r="H4" s="19">
        <v>29.2</v>
      </c>
      <c r="I4" s="19">
        <f t="shared" ref="I4:I67" si="7">SUM(D4:H4)</f>
        <v>100.00000000000001</v>
      </c>
      <c r="J4" s="21">
        <f t="shared" ref="J4:J67" si="8">$C4*D4/$I4</f>
        <v>0</v>
      </c>
      <c r="K4" s="21">
        <f t="shared" ref="K4:K67" si="9">$C4*E4/$I4</f>
        <v>0</v>
      </c>
      <c r="L4" s="21">
        <f t="shared" ref="L4:L67" si="10">$C4*F4/$I4</f>
        <v>0</v>
      </c>
      <c r="M4" s="21">
        <f t="shared" ref="M4:M67" si="11">$C4*G4/$I4</f>
        <v>0</v>
      </c>
      <c r="N4" s="21">
        <f t="shared" ref="N4:N67" si="12">$C4*H4/$I4</f>
        <v>0</v>
      </c>
      <c r="O4" s="21">
        <f t="shared" ref="O4:O67" si="13">$C4*I4/$I4</f>
        <v>0</v>
      </c>
      <c r="P4" s="22"/>
      <c r="Q4" s="39">
        <f t="shared" ref="Q4:Q67" si="14">O4+P4</f>
        <v>0</v>
      </c>
      <c r="S4" s="37">
        <f t="shared" si="1"/>
        <v>0</v>
      </c>
      <c r="T4" s="37">
        <f t="shared" si="2"/>
        <v>0</v>
      </c>
      <c r="U4" s="37">
        <f t="shared" si="3"/>
        <v>0</v>
      </c>
      <c r="V4" s="37">
        <f t="shared" si="4"/>
        <v>0</v>
      </c>
      <c r="W4" s="37">
        <f t="shared" si="5"/>
        <v>0</v>
      </c>
    </row>
    <row r="5" spans="1:23">
      <c r="A5" s="8" t="s">
        <v>47</v>
      </c>
      <c r="B5" s="20">
        <f t="shared" ref="B5:B68" si="15">B4</f>
        <v>0</v>
      </c>
      <c r="C5" s="20">
        <f t="shared" si="6"/>
        <v>0</v>
      </c>
      <c r="D5" s="19">
        <v>41.81</v>
      </c>
      <c r="E5" s="19">
        <v>23.9</v>
      </c>
      <c r="F5" s="19">
        <v>0</v>
      </c>
      <c r="G5" s="19">
        <v>5.09</v>
      </c>
      <c r="H5" s="19">
        <v>29.2</v>
      </c>
      <c r="I5" s="19">
        <f t="shared" si="7"/>
        <v>100.00000000000001</v>
      </c>
      <c r="J5" s="21">
        <f t="shared" si="8"/>
        <v>0</v>
      </c>
      <c r="K5" s="21">
        <f t="shared" si="9"/>
        <v>0</v>
      </c>
      <c r="L5" s="21">
        <f t="shared" si="10"/>
        <v>0</v>
      </c>
      <c r="M5" s="21">
        <f t="shared" si="11"/>
        <v>0</v>
      </c>
      <c r="N5" s="21">
        <f t="shared" si="12"/>
        <v>0</v>
      </c>
      <c r="O5" s="21">
        <f t="shared" si="13"/>
        <v>0</v>
      </c>
      <c r="P5" s="22"/>
      <c r="Q5" s="39">
        <f t="shared" si="14"/>
        <v>0</v>
      </c>
      <c r="S5" s="37">
        <f t="shared" si="1"/>
        <v>0</v>
      </c>
      <c r="T5" s="37">
        <f t="shared" si="2"/>
        <v>0</v>
      </c>
      <c r="U5" s="37">
        <f t="shared" si="3"/>
        <v>0</v>
      </c>
      <c r="V5" s="37">
        <f t="shared" si="4"/>
        <v>0</v>
      </c>
      <c r="W5" s="37">
        <f t="shared" si="5"/>
        <v>0</v>
      </c>
    </row>
    <row r="6" spans="1:23">
      <c r="A6" s="8" t="s">
        <v>48</v>
      </c>
      <c r="B6" s="20">
        <f t="shared" si="15"/>
        <v>0</v>
      </c>
      <c r="C6" s="20">
        <f t="shared" si="6"/>
        <v>0</v>
      </c>
      <c r="D6" s="19">
        <v>41.81</v>
      </c>
      <c r="E6" s="19">
        <v>23.9</v>
      </c>
      <c r="F6" s="19">
        <v>0</v>
      </c>
      <c r="G6" s="19">
        <v>5.09</v>
      </c>
      <c r="H6" s="19">
        <v>29.2</v>
      </c>
      <c r="I6" s="19">
        <f t="shared" si="7"/>
        <v>100.00000000000001</v>
      </c>
      <c r="J6" s="21">
        <f t="shared" si="8"/>
        <v>0</v>
      </c>
      <c r="K6" s="21">
        <f t="shared" si="9"/>
        <v>0</v>
      </c>
      <c r="L6" s="21">
        <f t="shared" si="10"/>
        <v>0</v>
      </c>
      <c r="M6" s="21">
        <f t="shared" si="11"/>
        <v>0</v>
      </c>
      <c r="N6" s="21">
        <f t="shared" si="12"/>
        <v>0</v>
      </c>
      <c r="O6" s="21">
        <f t="shared" si="13"/>
        <v>0</v>
      </c>
      <c r="P6" s="22"/>
      <c r="Q6" s="39">
        <f t="shared" si="14"/>
        <v>0</v>
      </c>
      <c r="S6" s="37">
        <f t="shared" si="1"/>
        <v>0</v>
      </c>
      <c r="T6" s="37">
        <f t="shared" si="2"/>
        <v>0</v>
      </c>
      <c r="U6" s="37">
        <f t="shared" si="3"/>
        <v>0</v>
      </c>
      <c r="V6" s="37">
        <f t="shared" si="4"/>
        <v>0</v>
      </c>
      <c r="W6" s="37">
        <f t="shared" si="5"/>
        <v>0</v>
      </c>
    </row>
    <row r="7" spans="1:23">
      <c r="A7" s="8" t="s">
        <v>49</v>
      </c>
      <c r="B7" s="20">
        <f t="shared" si="15"/>
        <v>0</v>
      </c>
      <c r="C7" s="20">
        <f t="shared" si="6"/>
        <v>0</v>
      </c>
      <c r="D7" s="19">
        <v>41.81</v>
      </c>
      <c r="E7" s="19">
        <v>23.9</v>
      </c>
      <c r="F7" s="19">
        <v>0</v>
      </c>
      <c r="G7" s="19">
        <v>5.09</v>
      </c>
      <c r="H7" s="19">
        <v>29.2</v>
      </c>
      <c r="I7" s="19">
        <f t="shared" si="7"/>
        <v>100.00000000000001</v>
      </c>
      <c r="J7" s="21">
        <f t="shared" si="8"/>
        <v>0</v>
      </c>
      <c r="K7" s="21">
        <f t="shared" si="9"/>
        <v>0</v>
      </c>
      <c r="L7" s="21">
        <f t="shared" si="10"/>
        <v>0</v>
      </c>
      <c r="M7" s="21">
        <f t="shared" si="11"/>
        <v>0</v>
      </c>
      <c r="N7" s="21">
        <f t="shared" si="12"/>
        <v>0</v>
      </c>
      <c r="O7" s="21">
        <f t="shared" si="13"/>
        <v>0</v>
      </c>
      <c r="P7" s="22"/>
      <c r="Q7" s="39">
        <f t="shared" si="14"/>
        <v>0</v>
      </c>
      <c r="S7" s="37">
        <f t="shared" si="1"/>
        <v>0</v>
      </c>
      <c r="T7" s="37">
        <f t="shared" si="2"/>
        <v>0</v>
      </c>
      <c r="U7" s="37">
        <f t="shared" si="3"/>
        <v>0</v>
      </c>
      <c r="V7" s="37">
        <f t="shared" si="4"/>
        <v>0</v>
      </c>
      <c r="W7" s="37">
        <f t="shared" si="5"/>
        <v>0</v>
      </c>
    </row>
    <row r="8" spans="1:23">
      <c r="A8" s="8" t="s">
        <v>50</v>
      </c>
      <c r="B8" s="20">
        <f t="shared" si="15"/>
        <v>0</v>
      </c>
      <c r="C8" s="20">
        <f t="shared" si="6"/>
        <v>0</v>
      </c>
      <c r="D8" s="19">
        <v>41.81</v>
      </c>
      <c r="E8" s="19">
        <v>23.9</v>
      </c>
      <c r="F8" s="19">
        <v>0</v>
      </c>
      <c r="G8" s="19">
        <v>5.09</v>
      </c>
      <c r="H8" s="19">
        <v>29.2</v>
      </c>
      <c r="I8" s="19">
        <f t="shared" si="7"/>
        <v>100.00000000000001</v>
      </c>
      <c r="J8" s="21">
        <f t="shared" si="8"/>
        <v>0</v>
      </c>
      <c r="K8" s="21">
        <f t="shared" si="9"/>
        <v>0</v>
      </c>
      <c r="L8" s="21">
        <f t="shared" si="10"/>
        <v>0</v>
      </c>
      <c r="M8" s="21">
        <f t="shared" si="11"/>
        <v>0</v>
      </c>
      <c r="N8" s="21">
        <f t="shared" si="12"/>
        <v>0</v>
      </c>
      <c r="O8" s="21">
        <f t="shared" si="13"/>
        <v>0</v>
      </c>
      <c r="P8" s="22"/>
      <c r="Q8" s="39">
        <f t="shared" si="14"/>
        <v>0</v>
      </c>
      <c r="S8" s="37">
        <f t="shared" si="1"/>
        <v>0</v>
      </c>
      <c r="T8" s="37">
        <f t="shared" si="2"/>
        <v>0</v>
      </c>
      <c r="U8" s="37">
        <f t="shared" si="3"/>
        <v>0</v>
      </c>
      <c r="V8" s="37">
        <f t="shared" si="4"/>
        <v>0</v>
      </c>
      <c r="W8" s="37">
        <f t="shared" si="5"/>
        <v>0</v>
      </c>
    </row>
    <row r="9" spans="1:23">
      <c r="A9" s="8" t="s">
        <v>51</v>
      </c>
      <c r="B9" s="20">
        <f t="shared" si="15"/>
        <v>0</v>
      </c>
      <c r="C9" s="20">
        <f t="shared" si="6"/>
        <v>0</v>
      </c>
      <c r="D9" s="19">
        <v>41.81</v>
      </c>
      <c r="E9" s="19">
        <v>23.9</v>
      </c>
      <c r="F9" s="19">
        <v>0</v>
      </c>
      <c r="G9" s="19">
        <v>5.09</v>
      </c>
      <c r="H9" s="19">
        <v>29.2</v>
      </c>
      <c r="I9" s="19">
        <f t="shared" si="7"/>
        <v>100.00000000000001</v>
      </c>
      <c r="J9" s="21">
        <f t="shared" si="8"/>
        <v>0</v>
      </c>
      <c r="K9" s="21">
        <f t="shared" si="9"/>
        <v>0</v>
      </c>
      <c r="L9" s="21">
        <f t="shared" si="10"/>
        <v>0</v>
      </c>
      <c r="M9" s="21">
        <f t="shared" si="11"/>
        <v>0</v>
      </c>
      <c r="N9" s="21">
        <f t="shared" si="12"/>
        <v>0</v>
      </c>
      <c r="O9" s="21">
        <f t="shared" si="13"/>
        <v>0</v>
      </c>
      <c r="P9" s="22"/>
      <c r="Q9" s="39">
        <f t="shared" si="14"/>
        <v>0</v>
      </c>
      <c r="S9" s="37">
        <f t="shared" si="1"/>
        <v>0</v>
      </c>
      <c r="T9" s="37">
        <f t="shared" si="2"/>
        <v>0</v>
      </c>
      <c r="U9" s="37">
        <f t="shared" si="3"/>
        <v>0</v>
      </c>
      <c r="V9" s="37">
        <f t="shared" si="4"/>
        <v>0</v>
      </c>
      <c r="W9" s="37">
        <f t="shared" si="5"/>
        <v>0</v>
      </c>
    </row>
    <row r="10" spans="1:23">
      <c r="A10" s="8" t="s">
        <v>52</v>
      </c>
      <c r="B10" s="20">
        <f t="shared" si="15"/>
        <v>0</v>
      </c>
      <c r="C10" s="20">
        <f t="shared" si="6"/>
        <v>0</v>
      </c>
      <c r="D10" s="19">
        <v>41.81</v>
      </c>
      <c r="E10" s="19">
        <v>23.9</v>
      </c>
      <c r="F10" s="19">
        <v>0</v>
      </c>
      <c r="G10" s="19">
        <v>5.09</v>
      </c>
      <c r="H10" s="19">
        <v>29.2</v>
      </c>
      <c r="I10" s="19">
        <f t="shared" si="7"/>
        <v>100.00000000000001</v>
      </c>
      <c r="J10" s="21">
        <f t="shared" si="8"/>
        <v>0</v>
      </c>
      <c r="K10" s="21">
        <f t="shared" si="9"/>
        <v>0</v>
      </c>
      <c r="L10" s="21">
        <f t="shared" si="10"/>
        <v>0</v>
      </c>
      <c r="M10" s="21">
        <f t="shared" si="11"/>
        <v>0</v>
      </c>
      <c r="N10" s="21">
        <f t="shared" si="12"/>
        <v>0</v>
      </c>
      <c r="O10" s="21">
        <f t="shared" si="13"/>
        <v>0</v>
      </c>
      <c r="P10" s="22"/>
      <c r="Q10" s="39">
        <f t="shared" si="14"/>
        <v>0</v>
      </c>
      <c r="S10" s="37">
        <f t="shared" si="1"/>
        <v>0</v>
      </c>
      <c r="T10" s="37">
        <f t="shared" si="2"/>
        <v>0</v>
      </c>
      <c r="U10" s="37">
        <f t="shared" si="3"/>
        <v>0</v>
      </c>
      <c r="V10" s="37">
        <f t="shared" si="4"/>
        <v>0</v>
      </c>
      <c r="W10" s="37">
        <f t="shared" si="5"/>
        <v>0</v>
      </c>
    </row>
    <row r="11" spans="1:23">
      <c r="A11" s="8" t="s">
        <v>53</v>
      </c>
      <c r="B11" s="20">
        <f t="shared" si="15"/>
        <v>0</v>
      </c>
      <c r="C11" s="20">
        <f t="shared" si="6"/>
        <v>0</v>
      </c>
      <c r="D11" s="19">
        <v>41.81</v>
      </c>
      <c r="E11" s="19">
        <v>23.9</v>
      </c>
      <c r="F11" s="19">
        <v>0</v>
      </c>
      <c r="G11" s="19">
        <v>5.09</v>
      </c>
      <c r="H11" s="19">
        <v>29.2</v>
      </c>
      <c r="I11" s="19">
        <f t="shared" si="7"/>
        <v>100.00000000000001</v>
      </c>
      <c r="J11" s="21">
        <f t="shared" si="8"/>
        <v>0</v>
      </c>
      <c r="K11" s="21">
        <f t="shared" si="9"/>
        <v>0</v>
      </c>
      <c r="L11" s="21">
        <f t="shared" si="10"/>
        <v>0</v>
      </c>
      <c r="M11" s="21">
        <f t="shared" si="11"/>
        <v>0</v>
      </c>
      <c r="N11" s="21">
        <f t="shared" si="12"/>
        <v>0</v>
      </c>
      <c r="O11" s="21">
        <f t="shared" si="13"/>
        <v>0</v>
      </c>
      <c r="P11" s="22"/>
      <c r="Q11" s="39">
        <f t="shared" si="14"/>
        <v>0</v>
      </c>
      <c r="S11" s="37">
        <f t="shared" si="1"/>
        <v>0</v>
      </c>
      <c r="T11" s="37">
        <f t="shared" si="2"/>
        <v>0</v>
      </c>
      <c r="U11" s="37">
        <f t="shared" si="3"/>
        <v>0</v>
      </c>
      <c r="V11" s="37">
        <f t="shared" si="4"/>
        <v>0</v>
      </c>
      <c r="W11" s="37">
        <f t="shared" si="5"/>
        <v>0</v>
      </c>
    </row>
    <row r="12" spans="1:23">
      <c r="A12" s="8" t="s">
        <v>54</v>
      </c>
      <c r="B12" s="20">
        <f t="shared" si="15"/>
        <v>0</v>
      </c>
      <c r="C12" s="20">
        <f t="shared" si="6"/>
        <v>0</v>
      </c>
      <c r="D12" s="19">
        <v>41.81</v>
      </c>
      <c r="E12" s="19">
        <v>23.9</v>
      </c>
      <c r="F12" s="19">
        <v>0</v>
      </c>
      <c r="G12" s="19">
        <v>5.09</v>
      </c>
      <c r="H12" s="19">
        <v>29.2</v>
      </c>
      <c r="I12" s="19">
        <f t="shared" si="7"/>
        <v>100.00000000000001</v>
      </c>
      <c r="J12" s="21">
        <f t="shared" si="8"/>
        <v>0</v>
      </c>
      <c r="K12" s="21">
        <f t="shared" si="9"/>
        <v>0</v>
      </c>
      <c r="L12" s="21">
        <f t="shared" si="10"/>
        <v>0</v>
      </c>
      <c r="M12" s="21">
        <f t="shared" si="11"/>
        <v>0</v>
      </c>
      <c r="N12" s="21">
        <f t="shared" si="12"/>
        <v>0</v>
      </c>
      <c r="O12" s="21">
        <f t="shared" si="13"/>
        <v>0</v>
      </c>
      <c r="P12" s="22"/>
      <c r="Q12" s="39">
        <f t="shared" si="14"/>
        <v>0</v>
      </c>
      <c r="S12" s="37">
        <f t="shared" si="1"/>
        <v>0</v>
      </c>
      <c r="T12" s="37">
        <f t="shared" si="2"/>
        <v>0</v>
      </c>
      <c r="U12" s="37">
        <f t="shared" si="3"/>
        <v>0</v>
      </c>
      <c r="V12" s="37">
        <f t="shared" si="4"/>
        <v>0</v>
      </c>
      <c r="W12" s="37">
        <f t="shared" si="5"/>
        <v>0</v>
      </c>
    </row>
    <row r="13" spans="1:23">
      <c r="A13" s="8" t="s">
        <v>55</v>
      </c>
      <c r="B13" s="20">
        <f t="shared" si="15"/>
        <v>0</v>
      </c>
      <c r="C13" s="20">
        <f t="shared" si="6"/>
        <v>0</v>
      </c>
      <c r="D13" s="19">
        <v>41.81</v>
      </c>
      <c r="E13" s="19">
        <v>23.9</v>
      </c>
      <c r="F13" s="19">
        <v>0</v>
      </c>
      <c r="G13" s="19">
        <v>5.09</v>
      </c>
      <c r="H13" s="19">
        <v>29.2</v>
      </c>
      <c r="I13" s="19">
        <f t="shared" si="7"/>
        <v>100.00000000000001</v>
      </c>
      <c r="J13" s="21">
        <f t="shared" si="8"/>
        <v>0</v>
      </c>
      <c r="K13" s="21">
        <f t="shared" si="9"/>
        <v>0</v>
      </c>
      <c r="L13" s="21">
        <f t="shared" si="10"/>
        <v>0</v>
      </c>
      <c r="M13" s="21">
        <f t="shared" si="11"/>
        <v>0</v>
      </c>
      <c r="N13" s="21">
        <f t="shared" si="12"/>
        <v>0</v>
      </c>
      <c r="O13" s="21">
        <f t="shared" si="13"/>
        <v>0</v>
      </c>
      <c r="P13" s="22"/>
      <c r="Q13" s="39">
        <f t="shared" si="14"/>
        <v>0</v>
      </c>
      <c r="S13" s="37">
        <f t="shared" si="1"/>
        <v>0</v>
      </c>
      <c r="T13" s="37">
        <f t="shared" si="2"/>
        <v>0</v>
      </c>
      <c r="U13" s="37">
        <f t="shared" si="3"/>
        <v>0</v>
      </c>
      <c r="V13" s="37">
        <f t="shared" si="4"/>
        <v>0</v>
      </c>
      <c r="W13" s="37">
        <f t="shared" si="5"/>
        <v>0</v>
      </c>
    </row>
    <row r="14" spans="1:23">
      <c r="A14" s="8" t="s">
        <v>56</v>
      </c>
      <c r="B14" s="20">
        <f t="shared" si="15"/>
        <v>0</v>
      </c>
      <c r="C14" s="20">
        <f t="shared" si="6"/>
        <v>0</v>
      </c>
      <c r="D14" s="19">
        <v>41.81</v>
      </c>
      <c r="E14" s="19">
        <v>23.9</v>
      </c>
      <c r="F14" s="19">
        <v>0</v>
      </c>
      <c r="G14" s="19">
        <v>5.09</v>
      </c>
      <c r="H14" s="19">
        <v>29.2</v>
      </c>
      <c r="I14" s="19">
        <f t="shared" si="7"/>
        <v>100.00000000000001</v>
      </c>
      <c r="J14" s="21">
        <f t="shared" si="8"/>
        <v>0</v>
      </c>
      <c r="K14" s="21">
        <f t="shared" si="9"/>
        <v>0</v>
      </c>
      <c r="L14" s="21">
        <f t="shared" si="10"/>
        <v>0</v>
      </c>
      <c r="M14" s="21">
        <f t="shared" si="11"/>
        <v>0</v>
      </c>
      <c r="N14" s="21">
        <f t="shared" si="12"/>
        <v>0</v>
      </c>
      <c r="O14" s="21">
        <f t="shared" si="13"/>
        <v>0</v>
      </c>
      <c r="P14" s="22"/>
      <c r="Q14" s="39">
        <f t="shared" si="14"/>
        <v>0</v>
      </c>
      <c r="S14" s="37">
        <f t="shared" si="1"/>
        <v>0</v>
      </c>
      <c r="T14" s="37">
        <f t="shared" si="2"/>
        <v>0</v>
      </c>
      <c r="U14" s="37">
        <f t="shared" si="3"/>
        <v>0</v>
      </c>
      <c r="V14" s="37">
        <f t="shared" si="4"/>
        <v>0</v>
      </c>
      <c r="W14" s="37">
        <f t="shared" si="5"/>
        <v>0</v>
      </c>
    </row>
    <row r="15" spans="1:23">
      <c r="A15" s="8" t="s">
        <v>57</v>
      </c>
      <c r="B15" s="20">
        <f t="shared" si="15"/>
        <v>0</v>
      </c>
      <c r="C15" s="20">
        <f t="shared" si="6"/>
        <v>0</v>
      </c>
      <c r="D15" s="19">
        <v>41.81</v>
      </c>
      <c r="E15" s="19">
        <v>23.9</v>
      </c>
      <c r="F15" s="19">
        <v>0</v>
      </c>
      <c r="G15" s="19">
        <v>5.09</v>
      </c>
      <c r="H15" s="19">
        <v>29.2</v>
      </c>
      <c r="I15" s="19">
        <f t="shared" si="7"/>
        <v>100.00000000000001</v>
      </c>
      <c r="J15" s="21">
        <f t="shared" si="8"/>
        <v>0</v>
      </c>
      <c r="K15" s="21">
        <f t="shared" si="9"/>
        <v>0</v>
      </c>
      <c r="L15" s="21">
        <f t="shared" si="10"/>
        <v>0</v>
      </c>
      <c r="M15" s="21">
        <f t="shared" si="11"/>
        <v>0</v>
      </c>
      <c r="N15" s="21">
        <f t="shared" si="12"/>
        <v>0</v>
      </c>
      <c r="O15" s="21">
        <f t="shared" si="13"/>
        <v>0</v>
      </c>
      <c r="P15" s="22"/>
      <c r="Q15" s="39">
        <f t="shared" si="14"/>
        <v>0</v>
      </c>
      <c r="S15" s="37">
        <f t="shared" si="1"/>
        <v>0</v>
      </c>
      <c r="T15" s="37">
        <f t="shared" si="2"/>
        <v>0</v>
      </c>
      <c r="U15" s="37">
        <f t="shared" si="3"/>
        <v>0</v>
      </c>
      <c r="V15" s="37">
        <f t="shared" si="4"/>
        <v>0</v>
      </c>
      <c r="W15" s="37">
        <f t="shared" si="5"/>
        <v>0</v>
      </c>
    </row>
    <row r="16" spans="1:23">
      <c r="A16" s="8" t="s">
        <v>58</v>
      </c>
      <c r="B16" s="20">
        <f t="shared" si="15"/>
        <v>0</v>
      </c>
      <c r="C16" s="20">
        <f t="shared" si="6"/>
        <v>0</v>
      </c>
      <c r="D16" s="19">
        <v>41.81</v>
      </c>
      <c r="E16" s="19">
        <v>23.9</v>
      </c>
      <c r="F16" s="19">
        <v>0</v>
      </c>
      <c r="G16" s="19">
        <v>5.09</v>
      </c>
      <c r="H16" s="19">
        <v>29.2</v>
      </c>
      <c r="I16" s="19">
        <f t="shared" si="7"/>
        <v>100.00000000000001</v>
      </c>
      <c r="J16" s="21">
        <f t="shared" si="8"/>
        <v>0</v>
      </c>
      <c r="K16" s="21">
        <f t="shared" si="9"/>
        <v>0</v>
      </c>
      <c r="L16" s="21">
        <f t="shared" si="10"/>
        <v>0</v>
      </c>
      <c r="M16" s="21">
        <f t="shared" si="11"/>
        <v>0</v>
      </c>
      <c r="N16" s="21">
        <f t="shared" si="12"/>
        <v>0</v>
      </c>
      <c r="O16" s="21">
        <f t="shared" si="13"/>
        <v>0</v>
      </c>
      <c r="P16" s="22"/>
      <c r="Q16" s="39">
        <f t="shared" si="14"/>
        <v>0</v>
      </c>
      <c r="S16" s="37">
        <f t="shared" si="1"/>
        <v>0</v>
      </c>
      <c r="T16" s="37">
        <f t="shared" si="2"/>
        <v>0</v>
      </c>
      <c r="U16" s="37">
        <f t="shared" si="3"/>
        <v>0</v>
      </c>
      <c r="V16" s="37">
        <f t="shared" si="4"/>
        <v>0</v>
      </c>
      <c r="W16" s="37">
        <f t="shared" si="5"/>
        <v>0</v>
      </c>
    </row>
    <row r="17" spans="1:23">
      <c r="A17" s="8" t="s">
        <v>59</v>
      </c>
      <c r="B17" s="20">
        <f t="shared" si="15"/>
        <v>0</v>
      </c>
      <c r="C17" s="20">
        <f t="shared" si="6"/>
        <v>0</v>
      </c>
      <c r="D17" s="19">
        <v>41.81</v>
      </c>
      <c r="E17" s="19">
        <v>23.9</v>
      </c>
      <c r="F17" s="19">
        <v>0</v>
      </c>
      <c r="G17" s="19">
        <v>5.09</v>
      </c>
      <c r="H17" s="19">
        <v>29.2</v>
      </c>
      <c r="I17" s="19">
        <f t="shared" si="7"/>
        <v>100.00000000000001</v>
      </c>
      <c r="J17" s="21">
        <f t="shared" si="8"/>
        <v>0</v>
      </c>
      <c r="K17" s="21">
        <f t="shared" si="9"/>
        <v>0</v>
      </c>
      <c r="L17" s="21">
        <f t="shared" si="10"/>
        <v>0</v>
      </c>
      <c r="M17" s="21">
        <f t="shared" si="11"/>
        <v>0</v>
      </c>
      <c r="N17" s="21">
        <f t="shared" si="12"/>
        <v>0</v>
      </c>
      <c r="O17" s="21">
        <f t="shared" si="13"/>
        <v>0</v>
      </c>
      <c r="P17" s="22"/>
      <c r="Q17" s="39">
        <f t="shared" si="14"/>
        <v>0</v>
      </c>
      <c r="S17" s="37">
        <f t="shared" si="1"/>
        <v>0</v>
      </c>
      <c r="T17" s="37">
        <f t="shared" si="2"/>
        <v>0</v>
      </c>
      <c r="U17" s="37">
        <f t="shared" si="3"/>
        <v>0</v>
      </c>
      <c r="V17" s="37">
        <f t="shared" si="4"/>
        <v>0</v>
      </c>
      <c r="W17" s="37">
        <f t="shared" si="5"/>
        <v>0</v>
      </c>
    </row>
    <row r="18" spans="1:23">
      <c r="A18" s="8" t="s">
        <v>60</v>
      </c>
      <c r="B18" s="20">
        <f t="shared" si="15"/>
        <v>0</v>
      </c>
      <c r="C18" s="20">
        <f t="shared" si="6"/>
        <v>0</v>
      </c>
      <c r="D18" s="19">
        <v>41.81</v>
      </c>
      <c r="E18" s="19">
        <v>23.9</v>
      </c>
      <c r="F18" s="19">
        <v>0</v>
      </c>
      <c r="G18" s="19">
        <v>5.09</v>
      </c>
      <c r="H18" s="19">
        <v>29.2</v>
      </c>
      <c r="I18" s="19">
        <f t="shared" si="7"/>
        <v>100.00000000000001</v>
      </c>
      <c r="J18" s="21">
        <f t="shared" si="8"/>
        <v>0</v>
      </c>
      <c r="K18" s="21">
        <f t="shared" si="9"/>
        <v>0</v>
      </c>
      <c r="L18" s="21">
        <f t="shared" si="10"/>
        <v>0</v>
      </c>
      <c r="M18" s="21">
        <f t="shared" si="11"/>
        <v>0</v>
      </c>
      <c r="N18" s="21">
        <f t="shared" si="12"/>
        <v>0</v>
      </c>
      <c r="O18" s="21">
        <f t="shared" si="13"/>
        <v>0</v>
      </c>
      <c r="P18" s="22"/>
      <c r="Q18" s="39">
        <f t="shared" si="14"/>
        <v>0</v>
      </c>
      <c r="S18" s="37">
        <f t="shared" si="1"/>
        <v>0</v>
      </c>
      <c r="T18" s="37">
        <f t="shared" si="2"/>
        <v>0</v>
      </c>
      <c r="U18" s="37">
        <f t="shared" si="3"/>
        <v>0</v>
      </c>
      <c r="V18" s="37">
        <f t="shared" si="4"/>
        <v>0</v>
      </c>
      <c r="W18" s="37">
        <f t="shared" si="5"/>
        <v>0</v>
      </c>
    </row>
    <row r="19" spans="1:23">
      <c r="A19" s="8" t="s">
        <v>61</v>
      </c>
      <c r="B19" s="20">
        <f t="shared" si="15"/>
        <v>0</v>
      </c>
      <c r="C19" s="20">
        <f t="shared" si="6"/>
        <v>0</v>
      </c>
      <c r="D19" s="19">
        <v>41.81</v>
      </c>
      <c r="E19" s="19">
        <v>23.9</v>
      </c>
      <c r="F19" s="19">
        <v>0</v>
      </c>
      <c r="G19" s="19">
        <v>5.09</v>
      </c>
      <c r="H19" s="19">
        <v>29.2</v>
      </c>
      <c r="I19" s="19">
        <f t="shared" si="7"/>
        <v>100.00000000000001</v>
      </c>
      <c r="J19" s="21">
        <f t="shared" si="8"/>
        <v>0</v>
      </c>
      <c r="K19" s="21">
        <f t="shared" si="9"/>
        <v>0</v>
      </c>
      <c r="L19" s="21">
        <f t="shared" si="10"/>
        <v>0</v>
      </c>
      <c r="M19" s="21">
        <f t="shared" si="11"/>
        <v>0</v>
      </c>
      <c r="N19" s="21">
        <f t="shared" si="12"/>
        <v>0</v>
      </c>
      <c r="O19" s="21">
        <f t="shared" si="13"/>
        <v>0</v>
      </c>
      <c r="P19" s="22"/>
      <c r="Q19" s="39">
        <f t="shared" si="14"/>
        <v>0</v>
      </c>
      <c r="S19" s="37">
        <f t="shared" si="1"/>
        <v>0</v>
      </c>
      <c r="T19" s="37">
        <f t="shared" si="2"/>
        <v>0</v>
      </c>
      <c r="U19" s="37">
        <f t="shared" si="3"/>
        <v>0</v>
      </c>
      <c r="V19" s="37">
        <f t="shared" si="4"/>
        <v>0</v>
      </c>
      <c r="W19" s="37">
        <f t="shared" si="5"/>
        <v>0</v>
      </c>
    </row>
    <row r="20" spans="1:23">
      <c r="A20" s="8" t="s">
        <v>62</v>
      </c>
      <c r="B20" s="20">
        <f t="shared" si="15"/>
        <v>0</v>
      </c>
      <c r="C20" s="20">
        <f t="shared" si="6"/>
        <v>0</v>
      </c>
      <c r="D20" s="19">
        <v>41.81</v>
      </c>
      <c r="E20" s="19">
        <v>23.9</v>
      </c>
      <c r="F20" s="19">
        <v>0</v>
      </c>
      <c r="G20" s="19">
        <v>5.09</v>
      </c>
      <c r="H20" s="19">
        <v>29.2</v>
      </c>
      <c r="I20" s="19">
        <f t="shared" si="7"/>
        <v>100.00000000000001</v>
      </c>
      <c r="J20" s="21">
        <f t="shared" si="8"/>
        <v>0</v>
      </c>
      <c r="K20" s="21">
        <f t="shared" si="9"/>
        <v>0</v>
      </c>
      <c r="L20" s="21">
        <f t="shared" si="10"/>
        <v>0</v>
      </c>
      <c r="M20" s="21">
        <f t="shared" si="11"/>
        <v>0</v>
      </c>
      <c r="N20" s="21">
        <f t="shared" si="12"/>
        <v>0</v>
      </c>
      <c r="O20" s="21">
        <f t="shared" si="13"/>
        <v>0</v>
      </c>
      <c r="P20" s="22"/>
      <c r="Q20" s="39">
        <f t="shared" si="14"/>
        <v>0</v>
      </c>
      <c r="S20" s="37">
        <f t="shared" si="1"/>
        <v>0</v>
      </c>
      <c r="T20" s="37">
        <f t="shared" si="2"/>
        <v>0</v>
      </c>
      <c r="U20" s="37">
        <f t="shared" si="3"/>
        <v>0</v>
      </c>
      <c r="V20" s="37">
        <f t="shared" si="4"/>
        <v>0</v>
      </c>
      <c r="W20" s="37">
        <f t="shared" si="5"/>
        <v>0</v>
      </c>
    </row>
    <row r="21" spans="1:23">
      <c r="A21" s="8" t="s">
        <v>63</v>
      </c>
      <c r="B21" s="20">
        <f t="shared" si="15"/>
        <v>0</v>
      </c>
      <c r="C21" s="20">
        <f t="shared" si="6"/>
        <v>0</v>
      </c>
      <c r="D21" s="19">
        <v>41.81</v>
      </c>
      <c r="E21" s="19">
        <v>23.9</v>
      </c>
      <c r="F21" s="19">
        <v>0</v>
      </c>
      <c r="G21" s="19">
        <v>5.09</v>
      </c>
      <c r="H21" s="19">
        <v>29.2</v>
      </c>
      <c r="I21" s="19">
        <f t="shared" si="7"/>
        <v>100.00000000000001</v>
      </c>
      <c r="J21" s="21">
        <f t="shared" si="8"/>
        <v>0</v>
      </c>
      <c r="K21" s="21">
        <f t="shared" si="9"/>
        <v>0</v>
      </c>
      <c r="L21" s="21">
        <f t="shared" si="10"/>
        <v>0</v>
      </c>
      <c r="M21" s="21">
        <f t="shared" si="11"/>
        <v>0</v>
      </c>
      <c r="N21" s="21">
        <f t="shared" si="12"/>
        <v>0</v>
      </c>
      <c r="O21" s="21">
        <f t="shared" si="13"/>
        <v>0</v>
      </c>
      <c r="P21" s="22"/>
      <c r="Q21" s="39">
        <f t="shared" si="14"/>
        <v>0</v>
      </c>
      <c r="S21" s="37">
        <f t="shared" si="1"/>
        <v>0</v>
      </c>
      <c r="T21" s="37">
        <f t="shared" si="2"/>
        <v>0</v>
      </c>
      <c r="U21" s="37">
        <f t="shared" si="3"/>
        <v>0</v>
      </c>
      <c r="V21" s="37">
        <f t="shared" si="4"/>
        <v>0</v>
      </c>
      <c r="W21" s="37">
        <f t="shared" si="5"/>
        <v>0</v>
      </c>
    </row>
    <row r="22" spans="1:23">
      <c r="A22" s="8" t="s">
        <v>64</v>
      </c>
      <c r="B22" s="20">
        <f t="shared" si="15"/>
        <v>0</v>
      </c>
      <c r="C22" s="20">
        <f t="shared" si="6"/>
        <v>0</v>
      </c>
      <c r="D22" s="19">
        <v>41.81</v>
      </c>
      <c r="E22" s="19">
        <v>23.9</v>
      </c>
      <c r="F22" s="19">
        <v>0</v>
      </c>
      <c r="G22" s="19">
        <v>5.09</v>
      </c>
      <c r="H22" s="19">
        <v>29.2</v>
      </c>
      <c r="I22" s="19">
        <f t="shared" si="7"/>
        <v>100.00000000000001</v>
      </c>
      <c r="J22" s="21">
        <f t="shared" si="8"/>
        <v>0</v>
      </c>
      <c r="K22" s="21">
        <f t="shared" si="9"/>
        <v>0</v>
      </c>
      <c r="L22" s="21">
        <f t="shared" si="10"/>
        <v>0</v>
      </c>
      <c r="M22" s="21">
        <f t="shared" si="11"/>
        <v>0</v>
      </c>
      <c r="N22" s="21">
        <f t="shared" si="12"/>
        <v>0</v>
      </c>
      <c r="O22" s="21">
        <f t="shared" si="13"/>
        <v>0</v>
      </c>
      <c r="P22" s="22"/>
      <c r="Q22" s="39">
        <f t="shared" si="14"/>
        <v>0</v>
      </c>
      <c r="S22" s="37">
        <f t="shared" si="1"/>
        <v>0</v>
      </c>
      <c r="T22" s="37">
        <f t="shared" si="2"/>
        <v>0</v>
      </c>
      <c r="U22" s="37">
        <f t="shared" si="3"/>
        <v>0</v>
      </c>
      <c r="V22" s="37">
        <f t="shared" si="4"/>
        <v>0</v>
      </c>
      <c r="W22" s="37">
        <f t="shared" si="5"/>
        <v>0</v>
      </c>
    </row>
    <row r="23" spans="1:23">
      <c r="A23" s="8" t="s">
        <v>65</v>
      </c>
      <c r="B23" s="20">
        <f t="shared" si="15"/>
        <v>0</v>
      </c>
      <c r="C23" s="20">
        <f t="shared" si="6"/>
        <v>0</v>
      </c>
      <c r="D23" s="19">
        <v>41.81</v>
      </c>
      <c r="E23" s="19">
        <v>23.9</v>
      </c>
      <c r="F23" s="19">
        <v>0</v>
      </c>
      <c r="G23" s="19">
        <v>5.09</v>
      </c>
      <c r="H23" s="19">
        <v>29.2</v>
      </c>
      <c r="I23" s="19">
        <f t="shared" si="7"/>
        <v>100.00000000000001</v>
      </c>
      <c r="J23" s="21">
        <f t="shared" si="8"/>
        <v>0</v>
      </c>
      <c r="K23" s="21">
        <f t="shared" si="9"/>
        <v>0</v>
      </c>
      <c r="L23" s="21">
        <f t="shared" si="10"/>
        <v>0</v>
      </c>
      <c r="M23" s="21">
        <f t="shared" si="11"/>
        <v>0</v>
      </c>
      <c r="N23" s="21">
        <f t="shared" si="12"/>
        <v>0</v>
      </c>
      <c r="O23" s="21">
        <f t="shared" si="13"/>
        <v>0</v>
      </c>
      <c r="P23" s="22"/>
      <c r="Q23" s="39">
        <f t="shared" si="14"/>
        <v>0</v>
      </c>
      <c r="S23" s="37">
        <f t="shared" si="1"/>
        <v>0</v>
      </c>
      <c r="T23" s="37">
        <f t="shared" si="2"/>
        <v>0</v>
      </c>
      <c r="U23" s="37">
        <f t="shared" si="3"/>
        <v>0</v>
      </c>
      <c r="V23" s="37">
        <f t="shared" si="4"/>
        <v>0</v>
      </c>
      <c r="W23" s="37">
        <f t="shared" si="5"/>
        <v>0</v>
      </c>
    </row>
    <row r="24" spans="1:23">
      <c r="A24" s="8" t="s">
        <v>66</v>
      </c>
      <c r="B24" s="20">
        <f t="shared" si="15"/>
        <v>0</v>
      </c>
      <c r="C24" s="20">
        <f t="shared" si="6"/>
        <v>0</v>
      </c>
      <c r="D24" s="19">
        <v>41.81</v>
      </c>
      <c r="E24" s="19">
        <v>23.9</v>
      </c>
      <c r="F24" s="19">
        <v>0</v>
      </c>
      <c r="G24" s="19">
        <v>5.09</v>
      </c>
      <c r="H24" s="19">
        <v>29.2</v>
      </c>
      <c r="I24" s="19">
        <f t="shared" si="7"/>
        <v>100.00000000000001</v>
      </c>
      <c r="J24" s="21">
        <f t="shared" si="8"/>
        <v>0</v>
      </c>
      <c r="K24" s="21">
        <f t="shared" si="9"/>
        <v>0</v>
      </c>
      <c r="L24" s="21">
        <f t="shared" si="10"/>
        <v>0</v>
      </c>
      <c r="M24" s="21">
        <f t="shared" si="11"/>
        <v>0</v>
      </c>
      <c r="N24" s="21">
        <f t="shared" si="12"/>
        <v>0</v>
      </c>
      <c r="O24" s="21">
        <f t="shared" si="13"/>
        <v>0</v>
      </c>
      <c r="P24" s="22"/>
      <c r="Q24" s="39">
        <f t="shared" si="14"/>
        <v>0</v>
      </c>
      <c r="S24" s="37">
        <f t="shared" si="1"/>
        <v>0</v>
      </c>
      <c r="T24" s="37">
        <f t="shared" si="2"/>
        <v>0</v>
      </c>
      <c r="U24" s="37">
        <f t="shared" si="3"/>
        <v>0</v>
      </c>
      <c r="V24" s="37">
        <f t="shared" si="4"/>
        <v>0</v>
      </c>
      <c r="W24" s="37">
        <f t="shared" si="5"/>
        <v>0</v>
      </c>
    </row>
    <row r="25" spans="1:23">
      <c r="A25" s="8" t="s">
        <v>67</v>
      </c>
      <c r="B25" s="20">
        <f t="shared" si="15"/>
        <v>0</v>
      </c>
      <c r="C25" s="20">
        <f t="shared" si="6"/>
        <v>0</v>
      </c>
      <c r="D25" s="19">
        <v>41.81</v>
      </c>
      <c r="E25" s="19">
        <v>23.9</v>
      </c>
      <c r="F25" s="19">
        <v>0</v>
      </c>
      <c r="G25" s="19">
        <v>5.09</v>
      </c>
      <c r="H25" s="19">
        <v>29.2</v>
      </c>
      <c r="I25" s="19">
        <f t="shared" si="7"/>
        <v>100.00000000000001</v>
      </c>
      <c r="J25" s="21">
        <f t="shared" si="8"/>
        <v>0</v>
      </c>
      <c r="K25" s="21">
        <f t="shared" si="9"/>
        <v>0</v>
      </c>
      <c r="L25" s="21">
        <f t="shared" si="10"/>
        <v>0</v>
      </c>
      <c r="M25" s="21">
        <f t="shared" si="11"/>
        <v>0</v>
      </c>
      <c r="N25" s="21">
        <f t="shared" si="12"/>
        <v>0</v>
      </c>
      <c r="O25" s="21">
        <f t="shared" si="13"/>
        <v>0</v>
      </c>
      <c r="P25" s="22"/>
      <c r="Q25" s="39">
        <f t="shared" si="14"/>
        <v>0</v>
      </c>
      <c r="S25" s="37">
        <f t="shared" si="1"/>
        <v>0</v>
      </c>
      <c r="T25" s="37">
        <f t="shared" si="2"/>
        <v>0</v>
      </c>
      <c r="U25" s="37">
        <f t="shared" si="3"/>
        <v>0</v>
      </c>
      <c r="V25" s="37">
        <f t="shared" si="4"/>
        <v>0</v>
      </c>
      <c r="W25" s="37">
        <f t="shared" si="5"/>
        <v>0</v>
      </c>
    </row>
    <row r="26" spans="1:23">
      <c r="A26" s="8" t="s">
        <v>68</v>
      </c>
      <c r="B26" s="20">
        <f t="shared" si="15"/>
        <v>0</v>
      </c>
      <c r="C26" s="20">
        <f t="shared" si="6"/>
        <v>0</v>
      </c>
      <c r="D26" s="19">
        <v>41.81</v>
      </c>
      <c r="E26" s="19">
        <v>23.9</v>
      </c>
      <c r="F26" s="19">
        <v>0</v>
      </c>
      <c r="G26" s="19">
        <v>5.09</v>
      </c>
      <c r="H26" s="19">
        <v>29.2</v>
      </c>
      <c r="I26" s="19">
        <f t="shared" si="7"/>
        <v>100.00000000000001</v>
      </c>
      <c r="J26" s="21">
        <f t="shared" si="8"/>
        <v>0</v>
      </c>
      <c r="K26" s="21">
        <f t="shared" si="9"/>
        <v>0</v>
      </c>
      <c r="L26" s="21">
        <f t="shared" si="10"/>
        <v>0</v>
      </c>
      <c r="M26" s="21">
        <f t="shared" si="11"/>
        <v>0</v>
      </c>
      <c r="N26" s="21">
        <f t="shared" si="12"/>
        <v>0</v>
      </c>
      <c r="O26" s="21">
        <f t="shared" si="13"/>
        <v>0</v>
      </c>
      <c r="P26" s="22"/>
      <c r="Q26" s="39">
        <f t="shared" si="14"/>
        <v>0</v>
      </c>
      <c r="S26" s="37">
        <f t="shared" si="1"/>
        <v>0</v>
      </c>
      <c r="T26" s="37">
        <f t="shared" si="2"/>
        <v>0</v>
      </c>
      <c r="U26" s="37">
        <f t="shared" si="3"/>
        <v>0</v>
      </c>
      <c r="V26" s="37">
        <f t="shared" si="4"/>
        <v>0</v>
      </c>
      <c r="W26" s="37">
        <f t="shared" si="5"/>
        <v>0</v>
      </c>
    </row>
    <row r="27" spans="1:23">
      <c r="A27" s="8" t="s">
        <v>69</v>
      </c>
      <c r="B27" s="20">
        <f t="shared" si="15"/>
        <v>0</v>
      </c>
      <c r="C27" s="20">
        <f t="shared" si="6"/>
        <v>0</v>
      </c>
      <c r="D27" s="19">
        <v>41.81</v>
      </c>
      <c r="E27" s="19">
        <v>23.9</v>
      </c>
      <c r="F27" s="19">
        <v>0</v>
      </c>
      <c r="G27" s="19">
        <v>5.09</v>
      </c>
      <c r="H27" s="19">
        <v>29.2</v>
      </c>
      <c r="I27" s="19">
        <f t="shared" si="7"/>
        <v>100.00000000000001</v>
      </c>
      <c r="J27" s="21">
        <f t="shared" si="8"/>
        <v>0</v>
      </c>
      <c r="K27" s="21">
        <f t="shared" si="9"/>
        <v>0</v>
      </c>
      <c r="L27" s="21">
        <f t="shared" si="10"/>
        <v>0</v>
      </c>
      <c r="M27" s="21">
        <f t="shared" si="11"/>
        <v>0</v>
      </c>
      <c r="N27" s="21">
        <f t="shared" si="12"/>
        <v>0</v>
      </c>
      <c r="O27" s="21">
        <f t="shared" si="13"/>
        <v>0</v>
      </c>
      <c r="P27" s="22"/>
      <c r="Q27" s="39">
        <f t="shared" si="14"/>
        <v>0</v>
      </c>
      <c r="S27" s="37">
        <f t="shared" si="1"/>
        <v>0</v>
      </c>
      <c r="T27" s="37">
        <f t="shared" si="2"/>
        <v>0</v>
      </c>
      <c r="U27" s="37">
        <f t="shared" si="3"/>
        <v>0</v>
      </c>
      <c r="V27" s="37">
        <f t="shared" si="4"/>
        <v>0</v>
      </c>
      <c r="W27" s="37">
        <f t="shared" si="5"/>
        <v>0</v>
      </c>
    </row>
    <row r="28" spans="1:23">
      <c r="A28" s="8" t="s">
        <v>70</v>
      </c>
      <c r="B28" s="20">
        <f t="shared" si="15"/>
        <v>0</v>
      </c>
      <c r="C28" s="20">
        <f t="shared" si="6"/>
        <v>0</v>
      </c>
      <c r="D28" s="19">
        <v>41.81</v>
      </c>
      <c r="E28" s="19">
        <v>23.9</v>
      </c>
      <c r="F28" s="19">
        <v>0</v>
      </c>
      <c r="G28" s="19">
        <v>5.09</v>
      </c>
      <c r="H28" s="19">
        <v>29.2</v>
      </c>
      <c r="I28" s="19">
        <f t="shared" si="7"/>
        <v>100.00000000000001</v>
      </c>
      <c r="J28" s="21">
        <f t="shared" si="8"/>
        <v>0</v>
      </c>
      <c r="K28" s="21">
        <f t="shared" si="9"/>
        <v>0</v>
      </c>
      <c r="L28" s="21">
        <f t="shared" si="10"/>
        <v>0</v>
      </c>
      <c r="M28" s="21">
        <f t="shared" si="11"/>
        <v>0</v>
      </c>
      <c r="N28" s="21">
        <f t="shared" si="12"/>
        <v>0</v>
      </c>
      <c r="O28" s="21">
        <f t="shared" si="13"/>
        <v>0</v>
      </c>
      <c r="P28" s="22"/>
      <c r="Q28" s="39">
        <f t="shared" si="14"/>
        <v>0</v>
      </c>
      <c r="S28" s="37">
        <f t="shared" si="1"/>
        <v>0</v>
      </c>
      <c r="T28" s="37">
        <f t="shared" si="2"/>
        <v>0</v>
      </c>
      <c r="U28" s="37">
        <f t="shared" si="3"/>
        <v>0</v>
      </c>
      <c r="V28" s="37">
        <f t="shared" si="4"/>
        <v>0</v>
      </c>
      <c r="W28" s="37">
        <f t="shared" si="5"/>
        <v>0</v>
      </c>
    </row>
    <row r="29" spans="1:23">
      <c r="A29" s="8" t="s">
        <v>71</v>
      </c>
      <c r="B29" s="20">
        <f t="shared" si="15"/>
        <v>0</v>
      </c>
      <c r="C29" s="20">
        <f t="shared" si="6"/>
        <v>0</v>
      </c>
      <c r="D29" s="19">
        <v>41.81</v>
      </c>
      <c r="E29" s="19">
        <v>23.9</v>
      </c>
      <c r="F29" s="19">
        <v>0</v>
      </c>
      <c r="G29" s="19">
        <v>5.09</v>
      </c>
      <c r="H29" s="19">
        <v>29.2</v>
      </c>
      <c r="I29" s="19">
        <f t="shared" si="7"/>
        <v>100.00000000000001</v>
      </c>
      <c r="J29" s="21">
        <f t="shared" si="8"/>
        <v>0</v>
      </c>
      <c r="K29" s="21">
        <f t="shared" si="9"/>
        <v>0</v>
      </c>
      <c r="L29" s="21">
        <f t="shared" si="10"/>
        <v>0</v>
      </c>
      <c r="M29" s="21">
        <f t="shared" si="11"/>
        <v>0</v>
      </c>
      <c r="N29" s="21">
        <f t="shared" si="12"/>
        <v>0</v>
      </c>
      <c r="O29" s="21">
        <f t="shared" si="13"/>
        <v>0</v>
      </c>
      <c r="P29" s="22"/>
      <c r="Q29" s="39">
        <f t="shared" si="14"/>
        <v>0</v>
      </c>
      <c r="S29" s="37">
        <f t="shared" si="1"/>
        <v>0</v>
      </c>
      <c r="T29" s="37">
        <f t="shared" si="2"/>
        <v>0</v>
      </c>
      <c r="U29" s="37">
        <f t="shared" si="3"/>
        <v>0</v>
      </c>
      <c r="V29" s="37">
        <f t="shared" si="4"/>
        <v>0</v>
      </c>
      <c r="W29" s="37">
        <f t="shared" si="5"/>
        <v>0</v>
      </c>
    </row>
    <row r="30" spans="1:23">
      <c r="A30" s="8" t="s">
        <v>72</v>
      </c>
      <c r="B30" s="20">
        <f t="shared" si="15"/>
        <v>0</v>
      </c>
      <c r="C30" s="20">
        <f t="shared" si="6"/>
        <v>0</v>
      </c>
      <c r="D30" s="19">
        <v>41.81</v>
      </c>
      <c r="E30" s="19">
        <v>23.9</v>
      </c>
      <c r="F30" s="19">
        <v>0</v>
      </c>
      <c r="G30" s="19">
        <v>5.09</v>
      </c>
      <c r="H30" s="19">
        <v>29.2</v>
      </c>
      <c r="I30" s="19">
        <f t="shared" si="7"/>
        <v>100.00000000000001</v>
      </c>
      <c r="J30" s="21">
        <f t="shared" si="8"/>
        <v>0</v>
      </c>
      <c r="K30" s="21">
        <f t="shared" si="9"/>
        <v>0</v>
      </c>
      <c r="L30" s="21">
        <f t="shared" si="10"/>
        <v>0</v>
      </c>
      <c r="M30" s="21">
        <f t="shared" si="11"/>
        <v>0</v>
      </c>
      <c r="N30" s="21">
        <f t="shared" si="12"/>
        <v>0</v>
      </c>
      <c r="O30" s="21">
        <f t="shared" si="13"/>
        <v>0</v>
      </c>
      <c r="P30" s="22"/>
      <c r="Q30" s="39">
        <f t="shared" si="14"/>
        <v>0</v>
      </c>
      <c r="S30" s="37">
        <f t="shared" si="1"/>
        <v>0</v>
      </c>
      <c r="T30" s="37">
        <f t="shared" si="2"/>
        <v>0</v>
      </c>
      <c r="U30" s="37">
        <f t="shared" si="3"/>
        <v>0</v>
      </c>
      <c r="V30" s="37">
        <f t="shared" si="4"/>
        <v>0</v>
      </c>
      <c r="W30" s="37">
        <f t="shared" si="5"/>
        <v>0</v>
      </c>
    </row>
    <row r="31" spans="1:23">
      <c r="A31" s="8" t="s">
        <v>73</v>
      </c>
      <c r="B31" s="20">
        <f t="shared" si="15"/>
        <v>0</v>
      </c>
      <c r="C31" s="20">
        <f t="shared" si="6"/>
        <v>0</v>
      </c>
      <c r="D31" s="19">
        <v>41.81</v>
      </c>
      <c r="E31" s="19">
        <v>23.9</v>
      </c>
      <c r="F31" s="19">
        <v>0</v>
      </c>
      <c r="G31" s="19">
        <v>5.09</v>
      </c>
      <c r="H31" s="19">
        <v>29.2</v>
      </c>
      <c r="I31" s="19">
        <f t="shared" si="7"/>
        <v>100.00000000000001</v>
      </c>
      <c r="J31" s="21">
        <f t="shared" si="8"/>
        <v>0</v>
      </c>
      <c r="K31" s="21">
        <f t="shared" si="9"/>
        <v>0</v>
      </c>
      <c r="L31" s="21">
        <f t="shared" si="10"/>
        <v>0</v>
      </c>
      <c r="M31" s="21">
        <f t="shared" si="11"/>
        <v>0</v>
      </c>
      <c r="N31" s="21">
        <f t="shared" si="12"/>
        <v>0</v>
      </c>
      <c r="O31" s="21">
        <f t="shared" si="13"/>
        <v>0</v>
      </c>
      <c r="P31" s="22"/>
      <c r="Q31" s="39">
        <f t="shared" si="14"/>
        <v>0</v>
      </c>
      <c r="S31" s="37">
        <f t="shared" si="1"/>
        <v>0</v>
      </c>
      <c r="T31" s="37">
        <f t="shared" si="2"/>
        <v>0</v>
      </c>
      <c r="U31" s="37">
        <f t="shared" si="3"/>
        <v>0</v>
      </c>
      <c r="V31" s="37">
        <f t="shared" si="4"/>
        <v>0</v>
      </c>
      <c r="W31" s="37">
        <f t="shared" si="5"/>
        <v>0</v>
      </c>
    </row>
    <row r="32" spans="1:23">
      <c r="A32" s="8" t="s">
        <v>74</v>
      </c>
      <c r="B32" s="20">
        <f t="shared" si="15"/>
        <v>0</v>
      </c>
      <c r="C32" s="20">
        <f t="shared" si="6"/>
        <v>0</v>
      </c>
      <c r="D32" s="19">
        <v>41.81</v>
      </c>
      <c r="E32" s="19">
        <v>23.9</v>
      </c>
      <c r="F32" s="19">
        <v>0</v>
      </c>
      <c r="G32" s="19">
        <v>5.09</v>
      </c>
      <c r="H32" s="19">
        <v>29.2</v>
      </c>
      <c r="I32" s="19">
        <f t="shared" si="7"/>
        <v>100.00000000000001</v>
      </c>
      <c r="J32" s="21">
        <f t="shared" si="8"/>
        <v>0</v>
      </c>
      <c r="K32" s="21">
        <f t="shared" si="9"/>
        <v>0</v>
      </c>
      <c r="L32" s="21">
        <f t="shared" si="10"/>
        <v>0</v>
      </c>
      <c r="M32" s="21">
        <f t="shared" si="11"/>
        <v>0</v>
      </c>
      <c r="N32" s="21">
        <f t="shared" si="12"/>
        <v>0</v>
      </c>
      <c r="O32" s="21">
        <f t="shared" si="13"/>
        <v>0</v>
      </c>
      <c r="P32" s="22"/>
      <c r="Q32" s="39">
        <f t="shared" si="14"/>
        <v>0</v>
      </c>
      <c r="S32" s="37">
        <f t="shared" si="1"/>
        <v>0</v>
      </c>
      <c r="T32" s="37">
        <f t="shared" si="2"/>
        <v>0</v>
      </c>
      <c r="U32" s="37">
        <f t="shared" si="3"/>
        <v>0</v>
      </c>
      <c r="V32" s="37">
        <f t="shared" si="4"/>
        <v>0</v>
      </c>
      <c r="W32" s="37">
        <f t="shared" si="5"/>
        <v>0</v>
      </c>
    </row>
    <row r="33" spans="1:23">
      <c r="A33" s="8" t="s">
        <v>75</v>
      </c>
      <c r="B33" s="20">
        <f t="shared" si="15"/>
        <v>0</v>
      </c>
      <c r="C33" s="20">
        <f t="shared" si="6"/>
        <v>0</v>
      </c>
      <c r="D33" s="19">
        <v>41.81</v>
      </c>
      <c r="E33" s="19">
        <v>23.9</v>
      </c>
      <c r="F33" s="19">
        <v>0</v>
      </c>
      <c r="G33" s="19">
        <v>5.09</v>
      </c>
      <c r="H33" s="19">
        <v>29.2</v>
      </c>
      <c r="I33" s="19">
        <f t="shared" si="7"/>
        <v>100.00000000000001</v>
      </c>
      <c r="J33" s="21">
        <f t="shared" si="8"/>
        <v>0</v>
      </c>
      <c r="K33" s="21">
        <f t="shared" si="9"/>
        <v>0</v>
      </c>
      <c r="L33" s="21">
        <f t="shared" si="10"/>
        <v>0</v>
      </c>
      <c r="M33" s="21">
        <f t="shared" si="11"/>
        <v>0</v>
      </c>
      <c r="N33" s="21">
        <f t="shared" si="12"/>
        <v>0</v>
      </c>
      <c r="O33" s="21">
        <f t="shared" si="13"/>
        <v>0</v>
      </c>
      <c r="P33" s="22"/>
      <c r="Q33" s="39">
        <f t="shared" si="14"/>
        <v>0</v>
      </c>
      <c r="S33" s="37">
        <f t="shared" si="1"/>
        <v>0</v>
      </c>
      <c r="T33" s="37">
        <f t="shared" si="2"/>
        <v>0</v>
      </c>
      <c r="U33" s="37">
        <f t="shared" si="3"/>
        <v>0</v>
      </c>
      <c r="V33" s="37">
        <f t="shared" si="4"/>
        <v>0</v>
      </c>
      <c r="W33" s="37">
        <f t="shared" si="5"/>
        <v>0</v>
      </c>
    </row>
    <row r="34" spans="1:23">
      <c r="A34" s="8" t="s">
        <v>76</v>
      </c>
      <c r="B34" s="20">
        <f t="shared" si="15"/>
        <v>0</v>
      </c>
      <c r="C34" s="20">
        <f t="shared" si="6"/>
        <v>0</v>
      </c>
      <c r="D34" s="19">
        <v>41.81</v>
      </c>
      <c r="E34" s="19">
        <v>23.9</v>
      </c>
      <c r="F34" s="19">
        <v>0</v>
      </c>
      <c r="G34" s="19">
        <v>5.09</v>
      </c>
      <c r="H34" s="19">
        <v>29.2</v>
      </c>
      <c r="I34" s="19">
        <f t="shared" si="7"/>
        <v>100.00000000000001</v>
      </c>
      <c r="J34" s="21">
        <f t="shared" si="8"/>
        <v>0</v>
      </c>
      <c r="K34" s="21">
        <f t="shared" si="9"/>
        <v>0</v>
      </c>
      <c r="L34" s="21">
        <f t="shared" si="10"/>
        <v>0</v>
      </c>
      <c r="M34" s="21">
        <f t="shared" si="11"/>
        <v>0</v>
      </c>
      <c r="N34" s="21">
        <f t="shared" si="12"/>
        <v>0</v>
      </c>
      <c r="O34" s="21">
        <f t="shared" si="13"/>
        <v>0</v>
      </c>
      <c r="P34" s="22"/>
      <c r="Q34" s="39">
        <f t="shared" si="14"/>
        <v>0</v>
      </c>
      <c r="S34" s="37">
        <f t="shared" si="1"/>
        <v>0</v>
      </c>
      <c r="T34" s="37">
        <f t="shared" si="2"/>
        <v>0</v>
      </c>
      <c r="U34" s="37">
        <f t="shared" si="3"/>
        <v>0</v>
      </c>
      <c r="V34" s="37">
        <f t="shared" si="4"/>
        <v>0</v>
      </c>
      <c r="W34" s="37">
        <f t="shared" si="5"/>
        <v>0</v>
      </c>
    </row>
    <row r="35" spans="1:23">
      <c r="A35" s="8" t="s">
        <v>77</v>
      </c>
      <c r="B35" s="20">
        <f t="shared" si="15"/>
        <v>0</v>
      </c>
      <c r="C35" s="20">
        <f t="shared" si="6"/>
        <v>0</v>
      </c>
      <c r="D35" s="19">
        <v>41.81</v>
      </c>
      <c r="E35" s="19">
        <v>23.9</v>
      </c>
      <c r="F35" s="19">
        <v>0</v>
      </c>
      <c r="G35" s="19">
        <v>5.09</v>
      </c>
      <c r="H35" s="19">
        <v>29.2</v>
      </c>
      <c r="I35" s="19">
        <f t="shared" si="7"/>
        <v>100.00000000000001</v>
      </c>
      <c r="J35" s="21">
        <f t="shared" si="8"/>
        <v>0</v>
      </c>
      <c r="K35" s="21">
        <f t="shared" si="9"/>
        <v>0</v>
      </c>
      <c r="L35" s="21">
        <f t="shared" si="10"/>
        <v>0</v>
      </c>
      <c r="M35" s="21">
        <f t="shared" si="11"/>
        <v>0</v>
      </c>
      <c r="N35" s="21">
        <f t="shared" si="12"/>
        <v>0</v>
      </c>
      <c r="O35" s="21">
        <f t="shared" si="13"/>
        <v>0</v>
      </c>
      <c r="P35" s="22"/>
      <c r="Q35" s="39">
        <f t="shared" si="14"/>
        <v>0</v>
      </c>
      <c r="S35" s="37">
        <f t="shared" si="1"/>
        <v>0</v>
      </c>
      <c r="T35" s="37">
        <f t="shared" si="2"/>
        <v>0</v>
      </c>
      <c r="U35" s="37">
        <f t="shared" si="3"/>
        <v>0</v>
      </c>
      <c r="V35" s="37">
        <f t="shared" si="4"/>
        <v>0</v>
      </c>
      <c r="W35" s="37">
        <f t="shared" si="5"/>
        <v>0</v>
      </c>
    </row>
    <row r="36" spans="1:23">
      <c r="A36" s="8" t="s">
        <v>78</v>
      </c>
      <c r="B36" s="20">
        <f t="shared" si="15"/>
        <v>0</v>
      </c>
      <c r="C36" s="20">
        <f t="shared" si="6"/>
        <v>0</v>
      </c>
      <c r="D36" s="19">
        <v>41.81</v>
      </c>
      <c r="E36" s="19">
        <v>23.9</v>
      </c>
      <c r="F36" s="19">
        <v>0</v>
      </c>
      <c r="G36" s="19">
        <v>5.09</v>
      </c>
      <c r="H36" s="19">
        <v>29.2</v>
      </c>
      <c r="I36" s="19">
        <f t="shared" si="7"/>
        <v>100.00000000000001</v>
      </c>
      <c r="J36" s="21">
        <f t="shared" si="8"/>
        <v>0</v>
      </c>
      <c r="K36" s="21">
        <f t="shared" si="9"/>
        <v>0</v>
      </c>
      <c r="L36" s="21">
        <f t="shared" si="10"/>
        <v>0</v>
      </c>
      <c r="M36" s="21">
        <f t="shared" si="11"/>
        <v>0</v>
      </c>
      <c r="N36" s="21">
        <f t="shared" si="12"/>
        <v>0</v>
      </c>
      <c r="O36" s="21">
        <f t="shared" si="13"/>
        <v>0</v>
      </c>
      <c r="P36" s="22"/>
      <c r="Q36" s="39">
        <f t="shared" si="14"/>
        <v>0</v>
      </c>
      <c r="S36" s="37">
        <f t="shared" si="1"/>
        <v>0</v>
      </c>
      <c r="T36" s="37">
        <f t="shared" si="2"/>
        <v>0</v>
      </c>
      <c r="U36" s="37">
        <f t="shared" si="3"/>
        <v>0</v>
      </c>
      <c r="V36" s="37">
        <f t="shared" si="4"/>
        <v>0</v>
      </c>
      <c r="W36" s="37">
        <f t="shared" si="5"/>
        <v>0</v>
      </c>
    </row>
    <row r="37" spans="1:23">
      <c r="A37" s="8" t="s">
        <v>79</v>
      </c>
      <c r="B37" s="20">
        <f t="shared" si="15"/>
        <v>0</v>
      </c>
      <c r="C37" s="20">
        <f t="shared" si="6"/>
        <v>0</v>
      </c>
      <c r="D37" s="19">
        <v>41.81</v>
      </c>
      <c r="E37" s="19">
        <v>23.9</v>
      </c>
      <c r="F37" s="19">
        <v>0</v>
      </c>
      <c r="G37" s="19">
        <v>5.09</v>
      </c>
      <c r="H37" s="19">
        <v>29.2</v>
      </c>
      <c r="I37" s="19">
        <f t="shared" si="7"/>
        <v>100.00000000000001</v>
      </c>
      <c r="J37" s="21">
        <f t="shared" si="8"/>
        <v>0</v>
      </c>
      <c r="K37" s="21">
        <f t="shared" si="9"/>
        <v>0</v>
      </c>
      <c r="L37" s="21">
        <f t="shared" si="10"/>
        <v>0</v>
      </c>
      <c r="M37" s="21">
        <f t="shared" si="11"/>
        <v>0</v>
      </c>
      <c r="N37" s="21">
        <f t="shared" si="12"/>
        <v>0</v>
      </c>
      <c r="O37" s="21">
        <f t="shared" si="13"/>
        <v>0</v>
      </c>
      <c r="P37" s="22"/>
      <c r="Q37" s="39">
        <f t="shared" si="14"/>
        <v>0</v>
      </c>
      <c r="S37" s="37">
        <f t="shared" si="1"/>
        <v>0</v>
      </c>
      <c r="T37" s="37">
        <f t="shared" si="2"/>
        <v>0</v>
      </c>
      <c r="U37" s="37">
        <f t="shared" si="3"/>
        <v>0</v>
      </c>
      <c r="V37" s="37">
        <f t="shared" si="4"/>
        <v>0</v>
      </c>
      <c r="W37" s="37">
        <f t="shared" si="5"/>
        <v>0</v>
      </c>
    </row>
    <row r="38" spans="1:23">
      <c r="A38" s="8" t="s">
        <v>80</v>
      </c>
      <c r="B38" s="20">
        <f t="shared" si="15"/>
        <v>0</v>
      </c>
      <c r="C38" s="20">
        <f t="shared" si="6"/>
        <v>0</v>
      </c>
      <c r="D38" s="19">
        <v>41.81</v>
      </c>
      <c r="E38" s="19">
        <v>23.9</v>
      </c>
      <c r="F38" s="19">
        <v>0</v>
      </c>
      <c r="G38" s="19">
        <v>5.09</v>
      </c>
      <c r="H38" s="19">
        <v>29.2</v>
      </c>
      <c r="I38" s="19">
        <f t="shared" si="7"/>
        <v>100.00000000000001</v>
      </c>
      <c r="J38" s="21">
        <f t="shared" si="8"/>
        <v>0</v>
      </c>
      <c r="K38" s="21">
        <f t="shared" si="9"/>
        <v>0</v>
      </c>
      <c r="L38" s="21">
        <f t="shared" si="10"/>
        <v>0</v>
      </c>
      <c r="M38" s="21">
        <f t="shared" si="11"/>
        <v>0</v>
      </c>
      <c r="N38" s="21">
        <f t="shared" si="12"/>
        <v>0</v>
      </c>
      <c r="O38" s="21">
        <f t="shared" si="13"/>
        <v>0</v>
      </c>
      <c r="P38" s="22"/>
      <c r="Q38" s="39">
        <f t="shared" si="14"/>
        <v>0</v>
      </c>
      <c r="S38" s="37">
        <f t="shared" si="1"/>
        <v>0</v>
      </c>
      <c r="T38" s="37">
        <f t="shared" si="2"/>
        <v>0</v>
      </c>
      <c r="U38" s="37">
        <f t="shared" si="3"/>
        <v>0</v>
      </c>
      <c r="V38" s="37">
        <f t="shared" si="4"/>
        <v>0</v>
      </c>
      <c r="W38" s="37">
        <f t="shared" si="5"/>
        <v>0</v>
      </c>
    </row>
    <row r="39" spans="1:23">
      <c r="A39" s="8" t="s">
        <v>81</v>
      </c>
      <c r="B39" s="20">
        <f t="shared" si="15"/>
        <v>0</v>
      </c>
      <c r="C39" s="20">
        <f t="shared" si="6"/>
        <v>0</v>
      </c>
      <c r="D39" s="19">
        <v>41.81</v>
      </c>
      <c r="E39" s="19">
        <v>23.9</v>
      </c>
      <c r="F39" s="19">
        <v>0</v>
      </c>
      <c r="G39" s="19">
        <v>5.09</v>
      </c>
      <c r="H39" s="19">
        <v>29.2</v>
      </c>
      <c r="I39" s="19">
        <f t="shared" si="7"/>
        <v>100.00000000000001</v>
      </c>
      <c r="J39" s="21">
        <f t="shared" si="8"/>
        <v>0</v>
      </c>
      <c r="K39" s="21">
        <f t="shared" si="9"/>
        <v>0</v>
      </c>
      <c r="L39" s="21">
        <f t="shared" si="10"/>
        <v>0</v>
      </c>
      <c r="M39" s="21">
        <f t="shared" si="11"/>
        <v>0</v>
      </c>
      <c r="N39" s="21">
        <f t="shared" si="12"/>
        <v>0</v>
      </c>
      <c r="O39" s="21">
        <f t="shared" si="13"/>
        <v>0</v>
      </c>
      <c r="P39" s="22"/>
      <c r="Q39" s="39">
        <f t="shared" si="14"/>
        <v>0</v>
      </c>
      <c r="S39" s="37">
        <f t="shared" si="1"/>
        <v>0</v>
      </c>
      <c r="T39" s="37">
        <f t="shared" si="2"/>
        <v>0</v>
      </c>
      <c r="U39" s="37">
        <f t="shared" si="3"/>
        <v>0</v>
      </c>
      <c r="V39" s="37">
        <f t="shared" si="4"/>
        <v>0</v>
      </c>
      <c r="W39" s="37">
        <f t="shared" si="5"/>
        <v>0</v>
      </c>
    </row>
    <row r="40" spans="1:23">
      <c r="A40" s="8" t="s">
        <v>82</v>
      </c>
      <c r="B40" s="20">
        <f t="shared" si="15"/>
        <v>0</v>
      </c>
      <c r="C40" s="20">
        <f t="shared" si="6"/>
        <v>0</v>
      </c>
      <c r="D40" s="19">
        <v>41.81</v>
      </c>
      <c r="E40" s="19">
        <v>23.9</v>
      </c>
      <c r="F40" s="19">
        <v>0</v>
      </c>
      <c r="G40" s="19">
        <v>5.09</v>
      </c>
      <c r="H40" s="19">
        <v>29.2</v>
      </c>
      <c r="I40" s="19">
        <f t="shared" si="7"/>
        <v>100.00000000000001</v>
      </c>
      <c r="J40" s="21">
        <f t="shared" si="8"/>
        <v>0</v>
      </c>
      <c r="K40" s="21">
        <f t="shared" si="9"/>
        <v>0</v>
      </c>
      <c r="L40" s="21">
        <f t="shared" si="10"/>
        <v>0</v>
      </c>
      <c r="M40" s="21">
        <f t="shared" si="11"/>
        <v>0</v>
      </c>
      <c r="N40" s="21">
        <f t="shared" si="12"/>
        <v>0</v>
      </c>
      <c r="O40" s="21">
        <f t="shared" si="13"/>
        <v>0</v>
      </c>
      <c r="P40" s="22"/>
      <c r="Q40" s="39">
        <f t="shared" si="14"/>
        <v>0</v>
      </c>
      <c r="S40" s="37">
        <f t="shared" si="1"/>
        <v>0</v>
      </c>
      <c r="T40" s="37">
        <f t="shared" si="2"/>
        <v>0</v>
      </c>
      <c r="U40" s="37">
        <f t="shared" si="3"/>
        <v>0</v>
      </c>
      <c r="V40" s="37">
        <f t="shared" si="4"/>
        <v>0</v>
      </c>
      <c r="W40" s="37">
        <f t="shared" si="5"/>
        <v>0</v>
      </c>
    </row>
    <row r="41" spans="1:23">
      <c r="A41" s="8" t="s">
        <v>83</v>
      </c>
      <c r="B41" s="20">
        <f t="shared" si="15"/>
        <v>0</v>
      </c>
      <c r="C41" s="20">
        <f t="shared" si="6"/>
        <v>0</v>
      </c>
      <c r="D41" s="19">
        <v>41.81</v>
      </c>
      <c r="E41" s="19">
        <v>23.9</v>
      </c>
      <c r="F41" s="19">
        <v>0</v>
      </c>
      <c r="G41" s="19">
        <v>5.09</v>
      </c>
      <c r="H41" s="19">
        <v>29.2</v>
      </c>
      <c r="I41" s="19">
        <f t="shared" si="7"/>
        <v>100.00000000000001</v>
      </c>
      <c r="J41" s="21">
        <f t="shared" si="8"/>
        <v>0</v>
      </c>
      <c r="K41" s="21">
        <f t="shared" si="9"/>
        <v>0</v>
      </c>
      <c r="L41" s="21">
        <f t="shared" si="10"/>
        <v>0</v>
      </c>
      <c r="M41" s="21">
        <f t="shared" si="11"/>
        <v>0</v>
      </c>
      <c r="N41" s="21">
        <f t="shared" si="12"/>
        <v>0</v>
      </c>
      <c r="O41" s="21">
        <f t="shared" si="13"/>
        <v>0</v>
      </c>
      <c r="P41" s="22"/>
      <c r="Q41" s="39">
        <f t="shared" si="14"/>
        <v>0</v>
      </c>
      <c r="S41" s="37">
        <f t="shared" si="1"/>
        <v>0</v>
      </c>
      <c r="T41" s="37">
        <f t="shared" si="2"/>
        <v>0</v>
      </c>
      <c r="U41" s="37">
        <f t="shared" si="3"/>
        <v>0</v>
      </c>
      <c r="V41" s="37">
        <f t="shared" si="4"/>
        <v>0</v>
      </c>
      <c r="W41" s="37">
        <f t="shared" si="5"/>
        <v>0</v>
      </c>
    </row>
    <row r="42" spans="1:23">
      <c r="A42" s="8" t="s">
        <v>84</v>
      </c>
      <c r="B42" s="20">
        <f t="shared" si="15"/>
        <v>0</v>
      </c>
      <c r="C42" s="20">
        <f t="shared" si="6"/>
        <v>0</v>
      </c>
      <c r="D42" s="19">
        <v>41.81</v>
      </c>
      <c r="E42" s="19">
        <v>23.9</v>
      </c>
      <c r="F42" s="19">
        <v>0</v>
      </c>
      <c r="G42" s="19">
        <v>5.09</v>
      </c>
      <c r="H42" s="19">
        <v>29.2</v>
      </c>
      <c r="I42" s="19">
        <f t="shared" si="7"/>
        <v>100.00000000000001</v>
      </c>
      <c r="J42" s="21">
        <f t="shared" si="8"/>
        <v>0</v>
      </c>
      <c r="K42" s="21">
        <f t="shared" si="9"/>
        <v>0</v>
      </c>
      <c r="L42" s="21">
        <f t="shared" si="10"/>
        <v>0</v>
      </c>
      <c r="M42" s="21">
        <f t="shared" si="11"/>
        <v>0</v>
      </c>
      <c r="N42" s="21">
        <f t="shared" si="12"/>
        <v>0</v>
      </c>
      <c r="O42" s="21">
        <f t="shared" si="13"/>
        <v>0</v>
      </c>
      <c r="P42" s="22"/>
      <c r="Q42" s="39">
        <f t="shared" si="14"/>
        <v>0</v>
      </c>
      <c r="S42" s="37">
        <f t="shared" si="1"/>
        <v>0</v>
      </c>
      <c r="T42" s="37">
        <f t="shared" si="2"/>
        <v>0</v>
      </c>
      <c r="U42" s="37">
        <f t="shared" si="3"/>
        <v>0</v>
      </c>
      <c r="V42" s="37">
        <f t="shared" si="4"/>
        <v>0</v>
      </c>
      <c r="W42" s="37">
        <f t="shared" si="5"/>
        <v>0</v>
      </c>
    </row>
    <row r="43" spans="1:23">
      <c r="A43" s="8" t="s">
        <v>85</v>
      </c>
      <c r="B43" s="20">
        <f t="shared" si="15"/>
        <v>0</v>
      </c>
      <c r="C43" s="20">
        <f t="shared" si="6"/>
        <v>0</v>
      </c>
      <c r="D43" s="19">
        <v>41.81</v>
      </c>
      <c r="E43" s="19">
        <v>23.9</v>
      </c>
      <c r="F43" s="19">
        <v>0</v>
      </c>
      <c r="G43" s="19">
        <v>5.09</v>
      </c>
      <c r="H43" s="19">
        <v>29.2</v>
      </c>
      <c r="I43" s="19">
        <f t="shared" si="7"/>
        <v>100.00000000000001</v>
      </c>
      <c r="J43" s="21">
        <f t="shared" si="8"/>
        <v>0</v>
      </c>
      <c r="K43" s="21">
        <f t="shared" si="9"/>
        <v>0</v>
      </c>
      <c r="L43" s="21">
        <f t="shared" si="10"/>
        <v>0</v>
      </c>
      <c r="M43" s="21">
        <f t="shared" si="11"/>
        <v>0</v>
      </c>
      <c r="N43" s="21">
        <f t="shared" si="12"/>
        <v>0</v>
      </c>
      <c r="O43" s="21">
        <f t="shared" si="13"/>
        <v>0</v>
      </c>
      <c r="P43" s="22"/>
      <c r="Q43" s="39">
        <f t="shared" si="14"/>
        <v>0</v>
      </c>
      <c r="S43" s="37">
        <f t="shared" si="1"/>
        <v>0</v>
      </c>
      <c r="T43" s="37">
        <f t="shared" si="2"/>
        <v>0</v>
      </c>
      <c r="U43" s="37">
        <f t="shared" si="3"/>
        <v>0</v>
      </c>
      <c r="V43" s="37">
        <f t="shared" si="4"/>
        <v>0</v>
      </c>
      <c r="W43" s="37">
        <f t="shared" si="5"/>
        <v>0</v>
      </c>
    </row>
    <row r="44" spans="1:23">
      <c r="A44" s="8" t="s">
        <v>86</v>
      </c>
      <c r="B44" s="20">
        <f t="shared" si="15"/>
        <v>0</v>
      </c>
      <c r="C44" s="20">
        <f t="shared" si="6"/>
        <v>0</v>
      </c>
      <c r="D44" s="19">
        <v>41.81</v>
      </c>
      <c r="E44" s="19">
        <v>23.9</v>
      </c>
      <c r="F44" s="19">
        <v>0</v>
      </c>
      <c r="G44" s="19">
        <v>5.09</v>
      </c>
      <c r="H44" s="19">
        <v>29.2</v>
      </c>
      <c r="I44" s="19">
        <f t="shared" si="7"/>
        <v>100.00000000000001</v>
      </c>
      <c r="J44" s="21">
        <f t="shared" si="8"/>
        <v>0</v>
      </c>
      <c r="K44" s="21">
        <f t="shared" si="9"/>
        <v>0</v>
      </c>
      <c r="L44" s="21">
        <f t="shared" si="10"/>
        <v>0</v>
      </c>
      <c r="M44" s="21">
        <f t="shared" si="11"/>
        <v>0</v>
      </c>
      <c r="N44" s="21">
        <f t="shared" si="12"/>
        <v>0</v>
      </c>
      <c r="O44" s="21">
        <f t="shared" si="13"/>
        <v>0</v>
      </c>
      <c r="P44" s="22"/>
      <c r="Q44" s="39">
        <f t="shared" si="14"/>
        <v>0</v>
      </c>
      <c r="S44" s="37">
        <f t="shared" si="1"/>
        <v>0</v>
      </c>
      <c r="T44" s="37">
        <f t="shared" si="2"/>
        <v>0</v>
      </c>
      <c r="U44" s="37">
        <f t="shared" si="3"/>
        <v>0</v>
      </c>
      <c r="V44" s="37">
        <f t="shared" si="4"/>
        <v>0</v>
      </c>
      <c r="W44" s="37">
        <f t="shared" si="5"/>
        <v>0</v>
      </c>
    </row>
    <row r="45" spans="1:23">
      <c r="A45" s="8" t="s">
        <v>87</v>
      </c>
      <c r="B45" s="20">
        <f t="shared" si="15"/>
        <v>0</v>
      </c>
      <c r="C45" s="20">
        <f t="shared" si="6"/>
        <v>0</v>
      </c>
      <c r="D45" s="19">
        <v>41.81</v>
      </c>
      <c r="E45" s="19">
        <v>23.9</v>
      </c>
      <c r="F45" s="19">
        <v>0</v>
      </c>
      <c r="G45" s="19">
        <v>5.09</v>
      </c>
      <c r="H45" s="19">
        <v>29.2</v>
      </c>
      <c r="I45" s="19">
        <f t="shared" si="7"/>
        <v>100.00000000000001</v>
      </c>
      <c r="J45" s="21">
        <f t="shared" si="8"/>
        <v>0</v>
      </c>
      <c r="K45" s="21">
        <f t="shared" si="9"/>
        <v>0</v>
      </c>
      <c r="L45" s="21">
        <f t="shared" si="10"/>
        <v>0</v>
      </c>
      <c r="M45" s="21">
        <f t="shared" si="11"/>
        <v>0</v>
      </c>
      <c r="N45" s="21">
        <f t="shared" si="12"/>
        <v>0</v>
      </c>
      <c r="O45" s="21">
        <f t="shared" si="13"/>
        <v>0</v>
      </c>
      <c r="P45" s="22"/>
      <c r="Q45" s="39">
        <f t="shared" si="14"/>
        <v>0</v>
      </c>
      <c r="S45" s="37">
        <f t="shared" si="1"/>
        <v>0</v>
      </c>
      <c r="T45" s="37">
        <f t="shared" si="2"/>
        <v>0</v>
      </c>
      <c r="U45" s="37">
        <f t="shared" si="3"/>
        <v>0</v>
      </c>
      <c r="V45" s="37">
        <f t="shared" si="4"/>
        <v>0</v>
      </c>
      <c r="W45" s="37">
        <f t="shared" si="5"/>
        <v>0</v>
      </c>
    </row>
    <row r="46" spans="1:23">
      <c r="A46" s="8" t="s">
        <v>88</v>
      </c>
      <c r="B46" s="20">
        <f t="shared" si="15"/>
        <v>0</v>
      </c>
      <c r="C46" s="20">
        <f t="shared" si="6"/>
        <v>0</v>
      </c>
      <c r="D46" s="19">
        <v>41.81</v>
      </c>
      <c r="E46" s="19">
        <v>23.9</v>
      </c>
      <c r="F46" s="19">
        <v>0</v>
      </c>
      <c r="G46" s="19">
        <v>5.09</v>
      </c>
      <c r="H46" s="19">
        <v>29.2</v>
      </c>
      <c r="I46" s="19">
        <f t="shared" si="7"/>
        <v>100.00000000000001</v>
      </c>
      <c r="J46" s="21">
        <f t="shared" si="8"/>
        <v>0</v>
      </c>
      <c r="K46" s="21">
        <f t="shared" si="9"/>
        <v>0</v>
      </c>
      <c r="L46" s="21">
        <f t="shared" si="10"/>
        <v>0</v>
      </c>
      <c r="M46" s="21">
        <f t="shared" si="11"/>
        <v>0</v>
      </c>
      <c r="N46" s="21">
        <f t="shared" si="12"/>
        <v>0</v>
      </c>
      <c r="O46" s="21">
        <f t="shared" si="13"/>
        <v>0</v>
      </c>
      <c r="P46" s="22"/>
      <c r="Q46" s="39">
        <f t="shared" si="14"/>
        <v>0</v>
      </c>
      <c r="S46" s="37">
        <f t="shared" si="1"/>
        <v>0</v>
      </c>
      <c r="T46" s="37">
        <f t="shared" si="2"/>
        <v>0</v>
      </c>
      <c r="U46" s="37">
        <f t="shared" si="3"/>
        <v>0</v>
      </c>
      <c r="V46" s="37">
        <f t="shared" si="4"/>
        <v>0</v>
      </c>
      <c r="W46" s="37">
        <f t="shared" si="5"/>
        <v>0</v>
      </c>
    </row>
    <row r="47" spans="1:23">
      <c r="A47" s="8" t="s">
        <v>89</v>
      </c>
      <c r="B47" s="20">
        <f t="shared" si="15"/>
        <v>0</v>
      </c>
      <c r="C47" s="20">
        <f t="shared" si="6"/>
        <v>0</v>
      </c>
      <c r="D47" s="19">
        <v>41.81</v>
      </c>
      <c r="E47" s="19">
        <v>23.9</v>
      </c>
      <c r="F47" s="19">
        <v>0</v>
      </c>
      <c r="G47" s="19">
        <v>5.09</v>
      </c>
      <c r="H47" s="19">
        <v>29.2</v>
      </c>
      <c r="I47" s="19">
        <f t="shared" si="7"/>
        <v>100.00000000000001</v>
      </c>
      <c r="J47" s="21">
        <f t="shared" si="8"/>
        <v>0</v>
      </c>
      <c r="K47" s="21">
        <f t="shared" si="9"/>
        <v>0</v>
      </c>
      <c r="L47" s="21">
        <f t="shared" si="10"/>
        <v>0</v>
      </c>
      <c r="M47" s="21">
        <f t="shared" si="11"/>
        <v>0</v>
      </c>
      <c r="N47" s="21">
        <f t="shared" si="12"/>
        <v>0</v>
      </c>
      <c r="O47" s="21">
        <f t="shared" si="13"/>
        <v>0</v>
      </c>
      <c r="P47" s="22"/>
      <c r="Q47" s="39">
        <f t="shared" si="14"/>
        <v>0</v>
      </c>
      <c r="S47" s="37">
        <f t="shared" si="1"/>
        <v>0</v>
      </c>
      <c r="T47" s="37">
        <f t="shared" si="2"/>
        <v>0</v>
      </c>
      <c r="U47" s="37">
        <f t="shared" si="3"/>
        <v>0</v>
      </c>
      <c r="V47" s="37">
        <f t="shared" si="4"/>
        <v>0</v>
      </c>
      <c r="W47" s="37">
        <f t="shared" si="5"/>
        <v>0</v>
      </c>
    </row>
    <row r="48" spans="1:23">
      <c r="A48" s="8" t="s">
        <v>90</v>
      </c>
      <c r="B48" s="20">
        <f t="shared" si="15"/>
        <v>0</v>
      </c>
      <c r="C48" s="20">
        <f t="shared" si="6"/>
        <v>0</v>
      </c>
      <c r="D48" s="19">
        <v>41.81</v>
      </c>
      <c r="E48" s="19">
        <v>23.9</v>
      </c>
      <c r="F48" s="19">
        <v>0</v>
      </c>
      <c r="G48" s="19">
        <v>5.09</v>
      </c>
      <c r="H48" s="19">
        <v>29.2</v>
      </c>
      <c r="I48" s="19">
        <f t="shared" si="7"/>
        <v>100.00000000000001</v>
      </c>
      <c r="J48" s="21">
        <f t="shared" si="8"/>
        <v>0</v>
      </c>
      <c r="K48" s="21">
        <f t="shared" si="9"/>
        <v>0</v>
      </c>
      <c r="L48" s="21">
        <f t="shared" si="10"/>
        <v>0</v>
      </c>
      <c r="M48" s="21">
        <f t="shared" si="11"/>
        <v>0</v>
      </c>
      <c r="N48" s="21">
        <f t="shared" si="12"/>
        <v>0</v>
      </c>
      <c r="O48" s="21">
        <f t="shared" si="13"/>
        <v>0</v>
      </c>
      <c r="P48" s="22"/>
      <c r="Q48" s="39">
        <f t="shared" si="14"/>
        <v>0</v>
      </c>
      <c r="S48" s="37">
        <f t="shared" si="1"/>
        <v>0</v>
      </c>
      <c r="T48" s="37">
        <f t="shared" si="2"/>
        <v>0</v>
      </c>
      <c r="U48" s="37">
        <f t="shared" si="3"/>
        <v>0</v>
      </c>
      <c r="V48" s="37">
        <f t="shared" si="4"/>
        <v>0</v>
      </c>
      <c r="W48" s="37">
        <f t="shared" si="5"/>
        <v>0</v>
      </c>
    </row>
    <row r="49" spans="1:23">
      <c r="A49" s="8" t="s">
        <v>91</v>
      </c>
      <c r="B49" s="20">
        <f t="shared" si="15"/>
        <v>0</v>
      </c>
      <c r="C49" s="20">
        <f t="shared" si="6"/>
        <v>0</v>
      </c>
      <c r="D49" s="19">
        <v>41.81</v>
      </c>
      <c r="E49" s="19">
        <v>23.9</v>
      </c>
      <c r="F49" s="19">
        <v>0</v>
      </c>
      <c r="G49" s="19">
        <v>5.09</v>
      </c>
      <c r="H49" s="19">
        <v>29.2</v>
      </c>
      <c r="I49" s="19">
        <f t="shared" si="7"/>
        <v>100.00000000000001</v>
      </c>
      <c r="J49" s="21">
        <f t="shared" si="8"/>
        <v>0</v>
      </c>
      <c r="K49" s="21">
        <f t="shared" si="9"/>
        <v>0</v>
      </c>
      <c r="L49" s="21">
        <f t="shared" si="10"/>
        <v>0</v>
      </c>
      <c r="M49" s="21">
        <f t="shared" si="11"/>
        <v>0</v>
      </c>
      <c r="N49" s="21">
        <f t="shared" si="12"/>
        <v>0</v>
      </c>
      <c r="O49" s="21">
        <f t="shared" si="13"/>
        <v>0</v>
      </c>
      <c r="P49" s="22"/>
      <c r="Q49" s="39">
        <f t="shared" si="14"/>
        <v>0</v>
      </c>
      <c r="S49" s="37">
        <f t="shared" si="1"/>
        <v>0</v>
      </c>
      <c r="T49" s="37">
        <f t="shared" si="2"/>
        <v>0</v>
      </c>
      <c r="U49" s="37">
        <f t="shared" si="3"/>
        <v>0</v>
      </c>
      <c r="V49" s="37">
        <f t="shared" si="4"/>
        <v>0</v>
      </c>
      <c r="W49" s="37">
        <f t="shared" si="5"/>
        <v>0</v>
      </c>
    </row>
    <row r="50" spans="1:23">
      <c r="A50" s="8" t="s">
        <v>92</v>
      </c>
      <c r="B50" s="20">
        <f t="shared" si="15"/>
        <v>0</v>
      </c>
      <c r="C50" s="20">
        <f t="shared" si="6"/>
        <v>0</v>
      </c>
      <c r="D50" s="19">
        <v>41.81</v>
      </c>
      <c r="E50" s="19">
        <v>23.9</v>
      </c>
      <c r="F50" s="19">
        <v>0</v>
      </c>
      <c r="G50" s="19">
        <v>5.09</v>
      </c>
      <c r="H50" s="19">
        <v>29.2</v>
      </c>
      <c r="I50" s="19">
        <f t="shared" si="7"/>
        <v>100.00000000000001</v>
      </c>
      <c r="J50" s="21">
        <f t="shared" si="8"/>
        <v>0</v>
      </c>
      <c r="K50" s="21">
        <f t="shared" si="9"/>
        <v>0</v>
      </c>
      <c r="L50" s="21">
        <f t="shared" si="10"/>
        <v>0</v>
      </c>
      <c r="M50" s="21">
        <f t="shared" si="11"/>
        <v>0</v>
      </c>
      <c r="N50" s="21">
        <f t="shared" si="12"/>
        <v>0</v>
      </c>
      <c r="O50" s="21">
        <f t="shared" si="13"/>
        <v>0</v>
      </c>
      <c r="P50" s="22"/>
      <c r="Q50" s="39">
        <f t="shared" si="14"/>
        <v>0</v>
      </c>
      <c r="S50" s="37">
        <f t="shared" si="1"/>
        <v>0</v>
      </c>
      <c r="T50" s="37">
        <f t="shared" si="2"/>
        <v>0</v>
      </c>
      <c r="U50" s="37">
        <f t="shared" si="3"/>
        <v>0</v>
      </c>
      <c r="V50" s="37">
        <f t="shared" si="4"/>
        <v>0</v>
      </c>
      <c r="W50" s="37">
        <f t="shared" si="5"/>
        <v>0</v>
      </c>
    </row>
    <row r="51" spans="1:23">
      <c r="A51" s="8" t="s">
        <v>93</v>
      </c>
      <c r="B51" s="20">
        <f t="shared" si="15"/>
        <v>0</v>
      </c>
      <c r="C51" s="20">
        <f t="shared" si="6"/>
        <v>0</v>
      </c>
      <c r="D51" s="19">
        <v>41.81</v>
      </c>
      <c r="E51" s="19">
        <v>23.9</v>
      </c>
      <c r="F51" s="19">
        <v>0</v>
      </c>
      <c r="G51" s="19">
        <v>5.09</v>
      </c>
      <c r="H51" s="19">
        <v>29.2</v>
      </c>
      <c r="I51" s="19">
        <f t="shared" si="7"/>
        <v>100.00000000000001</v>
      </c>
      <c r="J51" s="21">
        <f t="shared" si="8"/>
        <v>0</v>
      </c>
      <c r="K51" s="21">
        <f t="shared" si="9"/>
        <v>0</v>
      </c>
      <c r="L51" s="21">
        <f t="shared" si="10"/>
        <v>0</v>
      </c>
      <c r="M51" s="21">
        <f t="shared" si="11"/>
        <v>0</v>
      </c>
      <c r="N51" s="21">
        <f t="shared" si="12"/>
        <v>0</v>
      </c>
      <c r="O51" s="21">
        <f t="shared" si="13"/>
        <v>0</v>
      </c>
      <c r="P51" s="22"/>
      <c r="Q51" s="39">
        <f t="shared" si="14"/>
        <v>0</v>
      </c>
      <c r="S51" s="37">
        <f t="shared" si="1"/>
        <v>0</v>
      </c>
      <c r="T51" s="37">
        <f t="shared" si="2"/>
        <v>0</v>
      </c>
      <c r="U51" s="37">
        <f t="shared" si="3"/>
        <v>0</v>
      </c>
      <c r="V51" s="37">
        <f t="shared" si="4"/>
        <v>0</v>
      </c>
      <c r="W51" s="37">
        <f t="shared" si="5"/>
        <v>0</v>
      </c>
    </row>
    <row r="52" spans="1:23">
      <c r="A52" s="8" t="s">
        <v>94</v>
      </c>
      <c r="B52" s="20">
        <f t="shared" si="15"/>
        <v>0</v>
      </c>
      <c r="C52" s="20">
        <f t="shared" si="6"/>
        <v>0</v>
      </c>
      <c r="D52" s="19">
        <v>41.81</v>
      </c>
      <c r="E52" s="19">
        <v>23.9</v>
      </c>
      <c r="F52" s="19">
        <v>0</v>
      </c>
      <c r="G52" s="19">
        <v>5.09</v>
      </c>
      <c r="H52" s="19">
        <v>29.2</v>
      </c>
      <c r="I52" s="19">
        <f t="shared" si="7"/>
        <v>100.00000000000001</v>
      </c>
      <c r="J52" s="21">
        <f t="shared" si="8"/>
        <v>0</v>
      </c>
      <c r="K52" s="21">
        <f t="shared" si="9"/>
        <v>0</v>
      </c>
      <c r="L52" s="21">
        <f t="shared" si="10"/>
        <v>0</v>
      </c>
      <c r="M52" s="21">
        <f t="shared" si="11"/>
        <v>0</v>
      </c>
      <c r="N52" s="21">
        <f t="shared" si="12"/>
        <v>0</v>
      </c>
      <c r="O52" s="21">
        <f t="shared" si="13"/>
        <v>0</v>
      </c>
      <c r="P52" s="22"/>
      <c r="Q52" s="39">
        <f t="shared" si="14"/>
        <v>0</v>
      </c>
      <c r="S52" s="37">
        <f t="shared" si="1"/>
        <v>0</v>
      </c>
      <c r="T52" s="37">
        <f t="shared" si="2"/>
        <v>0</v>
      </c>
      <c r="U52" s="37">
        <f t="shared" si="3"/>
        <v>0</v>
      </c>
      <c r="V52" s="37">
        <f t="shared" si="4"/>
        <v>0</v>
      </c>
      <c r="W52" s="37">
        <f t="shared" si="5"/>
        <v>0</v>
      </c>
    </row>
    <row r="53" spans="1:23">
      <c r="A53" s="8" t="s">
        <v>95</v>
      </c>
      <c r="B53" s="20">
        <f t="shared" si="15"/>
        <v>0</v>
      </c>
      <c r="C53" s="20">
        <f t="shared" si="6"/>
        <v>0</v>
      </c>
      <c r="D53" s="19">
        <v>41.81</v>
      </c>
      <c r="E53" s="19">
        <v>23.9</v>
      </c>
      <c r="F53" s="19">
        <v>0</v>
      </c>
      <c r="G53" s="19">
        <v>5.09</v>
      </c>
      <c r="H53" s="19">
        <v>29.2</v>
      </c>
      <c r="I53" s="19">
        <f t="shared" si="7"/>
        <v>100.00000000000001</v>
      </c>
      <c r="J53" s="21">
        <f t="shared" si="8"/>
        <v>0</v>
      </c>
      <c r="K53" s="21">
        <f t="shared" si="9"/>
        <v>0</v>
      </c>
      <c r="L53" s="21">
        <f t="shared" si="10"/>
        <v>0</v>
      </c>
      <c r="M53" s="21">
        <f t="shared" si="11"/>
        <v>0</v>
      </c>
      <c r="N53" s="21">
        <f t="shared" si="12"/>
        <v>0</v>
      </c>
      <c r="O53" s="21">
        <f t="shared" si="13"/>
        <v>0</v>
      </c>
      <c r="P53" s="22"/>
      <c r="Q53" s="39">
        <f t="shared" si="14"/>
        <v>0</v>
      </c>
      <c r="S53" s="37">
        <f t="shared" si="1"/>
        <v>0</v>
      </c>
      <c r="T53" s="37">
        <f t="shared" si="2"/>
        <v>0</v>
      </c>
      <c r="U53" s="37">
        <f t="shared" si="3"/>
        <v>0</v>
      </c>
      <c r="V53" s="37">
        <f t="shared" si="4"/>
        <v>0</v>
      </c>
      <c r="W53" s="37">
        <f t="shared" si="5"/>
        <v>0</v>
      </c>
    </row>
    <row r="54" spans="1:23">
      <c r="A54" s="8" t="s">
        <v>96</v>
      </c>
      <c r="B54" s="20">
        <f t="shared" si="15"/>
        <v>0</v>
      </c>
      <c r="C54" s="20">
        <f t="shared" si="6"/>
        <v>0</v>
      </c>
      <c r="D54" s="19">
        <v>41.81</v>
      </c>
      <c r="E54" s="19">
        <v>23.9</v>
      </c>
      <c r="F54" s="19">
        <v>0</v>
      </c>
      <c r="G54" s="19">
        <v>5.09</v>
      </c>
      <c r="H54" s="19">
        <v>29.2</v>
      </c>
      <c r="I54" s="19">
        <f t="shared" si="7"/>
        <v>100.00000000000001</v>
      </c>
      <c r="J54" s="21">
        <f t="shared" si="8"/>
        <v>0</v>
      </c>
      <c r="K54" s="21">
        <f t="shared" si="9"/>
        <v>0</v>
      </c>
      <c r="L54" s="21">
        <f t="shared" si="10"/>
        <v>0</v>
      </c>
      <c r="M54" s="21">
        <f t="shared" si="11"/>
        <v>0</v>
      </c>
      <c r="N54" s="21">
        <f t="shared" si="12"/>
        <v>0</v>
      </c>
      <c r="O54" s="21">
        <f t="shared" si="13"/>
        <v>0</v>
      </c>
      <c r="P54" s="22"/>
      <c r="Q54" s="39">
        <f t="shared" si="14"/>
        <v>0</v>
      </c>
      <c r="S54" s="37">
        <f t="shared" si="1"/>
        <v>0</v>
      </c>
      <c r="T54" s="37">
        <f t="shared" si="2"/>
        <v>0</v>
      </c>
      <c r="U54" s="37">
        <f t="shared" si="3"/>
        <v>0</v>
      </c>
      <c r="V54" s="37">
        <f t="shared" si="4"/>
        <v>0</v>
      </c>
      <c r="W54" s="37">
        <f t="shared" si="5"/>
        <v>0</v>
      </c>
    </row>
    <row r="55" spans="1:23">
      <c r="A55" s="8" t="s">
        <v>97</v>
      </c>
      <c r="B55" s="20">
        <f t="shared" si="15"/>
        <v>0</v>
      </c>
      <c r="C55" s="20">
        <f t="shared" si="6"/>
        <v>0</v>
      </c>
      <c r="D55" s="19">
        <v>41.81</v>
      </c>
      <c r="E55" s="19">
        <v>23.9</v>
      </c>
      <c r="F55" s="19">
        <v>0</v>
      </c>
      <c r="G55" s="19">
        <v>5.09</v>
      </c>
      <c r="H55" s="19">
        <v>29.2</v>
      </c>
      <c r="I55" s="19">
        <f t="shared" si="7"/>
        <v>100.00000000000001</v>
      </c>
      <c r="J55" s="21">
        <f t="shared" si="8"/>
        <v>0</v>
      </c>
      <c r="K55" s="21">
        <f t="shared" si="9"/>
        <v>0</v>
      </c>
      <c r="L55" s="21">
        <f t="shared" si="10"/>
        <v>0</v>
      </c>
      <c r="M55" s="21">
        <f t="shared" si="11"/>
        <v>0</v>
      </c>
      <c r="N55" s="21">
        <f t="shared" si="12"/>
        <v>0</v>
      </c>
      <c r="O55" s="21">
        <f t="shared" si="13"/>
        <v>0</v>
      </c>
      <c r="P55" s="22"/>
      <c r="Q55" s="39">
        <f t="shared" si="14"/>
        <v>0</v>
      </c>
      <c r="S55" s="37">
        <f t="shared" si="1"/>
        <v>0</v>
      </c>
      <c r="T55" s="37">
        <f t="shared" si="2"/>
        <v>0</v>
      </c>
      <c r="U55" s="37">
        <f t="shared" si="3"/>
        <v>0</v>
      </c>
      <c r="V55" s="37">
        <f t="shared" si="4"/>
        <v>0</v>
      </c>
      <c r="W55" s="37">
        <f t="shared" si="5"/>
        <v>0</v>
      </c>
    </row>
    <row r="56" spans="1:23">
      <c r="A56" s="8" t="s">
        <v>98</v>
      </c>
      <c r="B56" s="20">
        <f t="shared" si="15"/>
        <v>0</v>
      </c>
      <c r="C56" s="20">
        <f t="shared" si="6"/>
        <v>0</v>
      </c>
      <c r="D56" s="19">
        <v>41.81</v>
      </c>
      <c r="E56" s="19">
        <v>23.9</v>
      </c>
      <c r="F56" s="19">
        <v>0</v>
      </c>
      <c r="G56" s="19">
        <v>5.09</v>
      </c>
      <c r="H56" s="19">
        <v>29.2</v>
      </c>
      <c r="I56" s="19">
        <f t="shared" si="7"/>
        <v>100.00000000000001</v>
      </c>
      <c r="J56" s="21">
        <f t="shared" si="8"/>
        <v>0</v>
      </c>
      <c r="K56" s="21">
        <f t="shared" si="9"/>
        <v>0</v>
      </c>
      <c r="L56" s="21">
        <f t="shared" si="10"/>
        <v>0</v>
      </c>
      <c r="M56" s="21">
        <f t="shared" si="11"/>
        <v>0</v>
      </c>
      <c r="N56" s="21">
        <f t="shared" si="12"/>
        <v>0</v>
      </c>
      <c r="O56" s="21">
        <f t="shared" si="13"/>
        <v>0</v>
      </c>
      <c r="P56" s="22"/>
      <c r="Q56" s="39">
        <f t="shared" si="14"/>
        <v>0</v>
      </c>
      <c r="S56" s="37">
        <f t="shared" si="1"/>
        <v>0</v>
      </c>
      <c r="T56" s="37">
        <f t="shared" si="2"/>
        <v>0</v>
      </c>
      <c r="U56" s="37">
        <f t="shared" si="3"/>
        <v>0</v>
      </c>
      <c r="V56" s="37">
        <f t="shared" si="4"/>
        <v>0</v>
      </c>
      <c r="W56" s="37">
        <f t="shared" si="5"/>
        <v>0</v>
      </c>
    </row>
    <row r="57" spans="1:23">
      <c r="A57" s="8" t="s">
        <v>99</v>
      </c>
      <c r="B57" s="20">
        <f t="shared" si="15"/>
        <v>0</v>
      </c>
      <c r="C57" s="20">
        <f t="shared" si="6"/>
        <v>0</v>
      </c>
      <c r="D57" s="19">
        <v>41.81</v>
      </c>
      <c r="E57" s="19">
        <v>23.9</v>
      </c>
      <c r="F57" s="19">
        <v>0</v>
      </c>
      <c r="G57" s="19">
        <v>5.09</v>
      </c>
      <c r="H57" s="19">
        <v>29.2</v>
      </c>
      <c r="I57" s="19">
        <f t="shared" si="7"/>
        <v>100.00000000000001</v>
      </c>
      <c r="J57" s="21">
        <f t="shared" si="8"/>
        <v>0</v>
      </c>
      <c r="K57" s="21">
        <f t="shared" si="9"/>
        <v>0</v>
      </c>
      <c r="L57" s="21">
        <f t="shared" si="10"/>
        <v>0</v>
      </c>
      <c r="M57" s="21">
        <f t="shared" si="11"/>
        <v>0</v>
      </c>
      <c r="N57" s="21">
        <f t="shared" si="12"/>
        <v>0</v>
      </c>
      <c r="O57" s="21">
        <f t="shared" si="13"/>
        <v>0</v>
      </c>
      <c r="P57" s="22"/>
      <c r="Q57" s="39">
        <f t="shared" si="14"/>
        <v>0</v>
      </c>
      <c r="S57" s="37">
        <f t="shared" si="1"/>
        <v>0</v>
      </c>
      <c r="T57" s="37">
        <f t="shared" si="2"/>
        <v>0</v>
      </c>
      <c r="U57" s="37">
        <f t="shared" si="3"/>
        <v>0</v>
      </c>
      <c r="V57" s="37">
        <f t="shared" si="4"/>
        <v>0</v>
      </c>
      <c r="W57" s="37">
        <f t="shared" si="5"/>
        <v>0</v>
      </c>
    </row>
    <row r="58" spans="1:23">
      <c r="A58" s="8" t="s">
        <v>100</v>
      </c>
      <c r="B58" s="20">
        <f t="shared" si="15"/>
        <v>0</v>
      </c>
      <c r="C58" s="20">
        <f t="shared" si="6"/>
        <v>0</v>
      </c>
      <c r="D58" s="19">
        <v>41.81</v>
      </c>
      <c r="E58" s="19">
        <v>23.9</v>
      </c>
      <c r="F58" s="19">
        <v>0</v>
      </c>
      <c r="G58" s="19">
        <v>5.09</v>
      </c>
      <c r="H58" s="19">
        <v>29.2</v>
      </c>
      <c r="I58" s="19">
        <f t="shared" si="7"/>
        <v>100.00000000000001</v>
      </c>
      <c r="J58" s="21">
        <f t="shared" si="8"/>
        <v>0</v>
      </c>
      <c r="K58" s="21">
        <f t="shared" si="9"/>
        <v>0</v>
      </c>
      <c r="L58" s="21">
        <f t="shared" si="10"/>
        <v>0</v>
      </c>
      <c r="M58" s="21">
        <f t="shared" si="11"/>
        <v>0</v>
      </c>
      <c r="N58" s="21">
        <f t="shared" si="12"/>
        <v>0</v>
      </c>
      <c r="O58" s="21">
        <f t="shared" si="13"/>
        <v>0</v>
      </c>
      <c r="P58" s="22"/>
      <c r="Q58" s="39">
        <f t="shared" si="14"/>
        <v>0</v>
      </c>
      <c r="S58" s="37">
        <f t="shared" si="1"/>
        <v>0</v>
      </c>
      <c r="T58" s="37">
        <f t="shared" si="2"/>
        <v>0</v>
      </c>
      <c r="U58" s="37">
        <f t="shared" si="3"/>
        <v>0</v>
      </c>
      <c r="V58" s="37">
        <f t="shared" si="4"/>
        <v>0</v>
      </c>
      <c r="W58" s="37">
        <f t="shared" si="5"/>
        <v>0</v>
      </c>
    </row>
    <row r="59" spans="1:23">
      <c r="A59" s="8" t="s">
        <v>101</v>
      </c>
      <c r="B59" s="20">
        <f t="shared" si="15"/>
        <v>0</v>
      </c>
      <c r="C59" s="20">
        <f t="shared" si="6"/>
        <v>0</v>
      </c>
      <c r="D59" s="19">
        <v>41.81</v>
      </c>
      <c r="E59" s="19">
        <v>23.9</v>
      </c>
      <c r="F59" s="19">
        <v>0</v>
      </c>
      <c r="G59" s="19">
        <v>5.09</v>
      </c>
      <c r="H59" s="19">
        <v>29.2</v>
      </c>
      <c r="I59" s="19">
        <f t="shared" si="7"/>
        <v>100.00000000000001</v>
      </c>
      <c r="J59" s="21">
        <f t="shared" si="8"/>
        <v>0</v>
      </c>
      <c r="K59" s="21">
        <f t="shared" si="9"/>
        <v>0</v>
      </c>
      <c r="L59" s="21">
        <f t="shared" si="10"/>
        <v>0</v>
      </c>
      <c r="M59" s="21">
        <f t="shared" si="11"/>
        <v>0</v>
      </c>
      <c r="N59" s="21">
        <f t="shared" si="12"/>
        <v>0</v>
      </c>
      <c r="O59" s="21">
        <f t="shared" si="13"/>
        <v>0</v>
      </c>
      <c r="P59" s="22"/>
      <c r="Q59" s="39">
        <f t="shared" si="14"/>
        <v>0</v>
      </c>
      <c r="S59" s="37">
        <f t="shared" si="1"/>
        <v>0</v>
      </c>
      <c r="T59" s="37">
        <f t="shared" si="2"/>
        <v>0</v>
      </c>
      <c r="U59" s="37">
        <f t="shared" si="3"/>
        <v>0</v>
      </c>
      <c r="V59" s="37">
        <f t="shared" si="4"/>
        <v>0</v>
      </c>
      <c r="W59" s="37">
        <f t="shared" si="5"/>
        <v>0</v>
      </c>
    </row>
    <row r="60" spans="1:23">
      <c r="A60" s="8" t="s">
        <v>102</v>
      </c>
      <c r="B60" s="20">
        <f t="shared" si="15"/>
        <v>0</v>
      </c>
      <c r="C60" s="20">
        <f t="shared" si="6"/>
        <v>0</v>
      </c>
      <c r="D60" s="19">
        <v>41.81</v>
      </c>
      <c r="E60" s="19">
        <v>23.9</v>
      </c>
      <c r="F60" s="19">
        <v>0</v>
      </c>
      <c r="G60" s="19">
        <v>5.09</v>
      </c>
      <c r="H60" s="19">
        <v>29.2</v>
      </c>
      <c r="I60" s="19">
        <f t="shared" si="7"/>
        <v>100.00000000000001</v>
      </c>
      <c r="J60" s="21">
        <f t="shared" si="8"/>
        <v>0</v>
      </c>
      <c r="K60" s="21">
        <f t="shared" si="9"/>
        <v>0</v>
      </c>
      <c r="L60" s="21">
        <f t="shared" si="10"/>
        <v>0</v>
      </c>
      <c r="M60" s="21">
        <f t="shared" si="11"/>
        <v>0</v>
      </c>
      <c r="N60" s="21">
        <f t="shared" si="12"/>
        <v>0</v>
      </c>
      <c r="O60" s="21">
        <f t="shared" si="13"/>
        <v>0</v>
      </c>
      <c r="P60" s="22"/>
      <c r="Q60" s="39">
        <f t="shared" si="14"/>
        <v>0</v>
      </c>
      <c r="S60" s="37">
        <f t="shared" si="1"/>
        <v>0</v>
      </c>
      <c r="T60" s="37">
        <f t="shared" si="2"/>
        <v>0</v>
      </c>
      <c r="U60" s="37">
        <f t="shared" si="3"/>
        <v>0</v>
      </c>
      <c r="V60" s="37">
        <f t="shared" si="4"/>
        <v>0</v>
      </c>
      <c r="W60" s="37">
        <f t="shared" si="5"/>
        <v>0</v>
      </c>
    </row>
    <row r="61" spans="1:23">
      <c r="A61" s="8" t="s">
        <v>103</v>
      </c>
      <c r="B61" s="20">
        <f t="shared" si="15"/>
        <v>0</v>
      </c>
      <c r="C61" s="20">
        <f t="shared" si="6"/>
        <v>0</v>
      </c>
      <c r="D61" s="19">
        <v>41.81</v>
      </c>
      <c r="E61" s="19">
        <v>23.9</v>
      </c>
      <c r="F61" s="19">
        <v>0</v>
      </c>
      <c r="G61" s="19">
        <v>5.09</v>
      </c>
      <c r="H61" s="19">
        <v>29.2</v>
      </c>
      <c r="I61" s="19">
        <f t="shared" si="7"/>
        <v>100.00000000000001</v>
      </c>
      <c r="J61" s="21">
        <f t="shared" si="8"/>
        <v>0</v>
      </c>
      <c r="K61" s="21">
        <f t="shared" si="9"/>
        <v>0</v>
      </c>
      <c r="L61" s="21">
        <f t="shared" si="10"/>
        <v>0</v>
      </c>
      <c r="M61" s="21">
        <f t="shared" si="11"/>
        <v>0</v>
      </c>
      <c r="N61" s="21">
        <f t="shared" si="12"/>
        <v>0</v>
      </c>
      <c r="O61" s="21">
        <f t="shared" si="13"/>
        <v>0</v>
      </c>
      <c r="P61" s="22"/>
      <c r="Q61" s="39">
        <f t="shared" si="14"/>
        <v>0</v>
      </c>
      <c r="S61" s="37">
        <f t="shared" si="1"/>
        <v>0</v>
      </c>
      <c r="T61" s="37">
        <f t="shared" si="2"/>
        <v>0</v>
      </c>
      <c r="U61" s="37">
        <f t="shared" si="3"/>
        <v>0</v>
      </c>
      <c r="V61" s="37">
        <f t="shared" si="4"/>
        <v>0</v>
      </c>
      <c r="W61" s="37">
        <f t="shared" si="5"/>
        <v>0</v>
      </c>
    </row>
    <row r="62" spans="1:23">
      <c r="A62" s="8" t="s">
        <v>104</v>
      </c>
      <c r="B62" s="20">
        <f t="shared" si="15"/>
        <v>0</v>
      </c>
      <c r="C62" s="20">
        <f t="shared" si="6"/>
        <v>0</v>
      </c>
      <c r="D62" s="19">
        <v>41.81</v>
      </c>
      <c r="E62" s="19">
        <v>23.9</v>
      </c>
      <c r="F62" s="19">
        <v>0</v>
      </c>
      <c r="G62" s="19">
        <v>5.09</v>
      </c>
      <c r="H62" s="19">
        <v>29.2</v>
      </c>
      <c r="I62" s="19">
        <f t="shared" si="7"/>
        <v>100.00000000000001</v>
      </c>
      <c r="J62" s="21">
        <f t="shared" si="8"/>
        <v>0</v>
      </c>
      <c r="K62" s="21">
        <f t="shared" si="9"/>
        <v>0</v>
      </c>
      <c r="L62" s="21">
        <f t="shared" si="10"/>
        <v>0</v>
      </c>
      <c r="M62" s="21">
        <f t="shared" si="11"/>
        <v>0</v>
      </c>
      <c r="N62" s="21">
        <f t="shared" si="12"/>
        <v>0</v>
      </c>
      <c r="O62" s="21">
        <f t="shared" si="13"/>
        <v>0</v>
      </c>
      <c r="P62" s="22"/>
      <c r="Q62" s="39">
        <f t="shared" si="14"/>
        <v>0</v>
      </c>
      <c r="S62" s="37">
        <f t="shared" si="1"/>
        <v>0</v>
      </c>
      <c r="T62" s="37">
        <f t="shared" si="2"/>
        <v>0</v>
      </c>
      <c r="U62" s="37">
        <f t="shared" si="3"/>
        <v>0</v>
      </c>
      <c r="V62" s="37">
        <f t="shared" si="4"/>
        <v>0</v>
      </c>
      <c r="W62" s="37">
        <f t="shared" si="5"/>
        <v>0</v>
      </c>
    </row>
    <row r="63" spans="1:23">
      <c r="A63" s="8" t="s">
        <v>105</v>
      </c>
      <c r="B63" s="20">
        <f t="shared" si="15"/>
        <v>0</v>
      </c>
      <c r="C63" s="20">
        <f t="shared" si="6"/>
        <v>0</v>
      </c>
      <c r="D63" s="19">
        <v>41.81</v>
      </c>
      <c r="E63" s="19">
        <v>23.9</v>
      </c>
      <c r="F63" s="19">
        <v>0</v>
      </c>
      <c r="G63" s="19">
        <v>5.09</v>
      </c>
      <c r="H63" s="19">
        <v>29.2</v>
      </c>
      <c r="I63" s="19">
        <f t="shared" si="7"/>
        <v>100.00000000000001</v>
      </c>
      <c r="J63" s="21">
        <f t="shared" si="8"/>
        <v>0</v>
      </c>
      <c r="K63" s="21">
        <f t="shared" si="9"/>
        <v>0</v>
      </c>
      <c r="L63" s="21">
        <f t="shared" si="10"/>
        <v>0</v>
      </c>
      <c r="M63" s="21">
        <f t="shared" si="11"/>
        <v>0</v>
      </c>
      <c r="N63" s="21">
        <f t="shared" si="12"/>
        <v>0</v>
      </c>
      <c r="O63" s="21">
        <f t="shared" si="13"/>
        <v>0</v>
      </c>
      <c r="P63" s="22"/>
      <c r="Q63" s="39">
        <f t="shared" si="14"/>
        <v>0</v>
      </c>
      <c r="S63" s="37">
        <f t="shared" si="1"/>
        <v>0</v>
      </c>
      <c r="T63" s="37">
        <f t="shared" si="2"/>
        <v>0</v>
      </c>
      <c r="U63" s="37">
        <f t="shared" si="3"/>
        <v>0</v>
      </c>
      <c r="V63" s="37">
        <f t="shared" si="4"/>
        <v>0</v>
      </c>
      <c r="W63" s="37">
        <f t="shared" si="5"/>
        <v>0</v>
      </c>
    </row>
    <row r="64" spans="1:23">
      <c r="A64" s="8" t="s">
        <v>106</v>
      </c>
      <c r="B64" s="20">
        <f t="shared" si="15"/>
        <v>0</v>
      </c>
      <c r="C64" s="20">
        <f t="shared" si="6"/>
        <v>0</v>
      </c>
      <c r="D64" s="19">
        <v>41.81</v>
      </c>
      <c r="E64" s="19">
        <v>23.9</v>
      </c>
      <c r="F64" s="19">
        <v>0</v>
      </c>
      <c r="G64" s="19">
        <v>5.09</v>
      </c>
      <c r="H64" s="19">
        <v>29.2</v>
      </c>
      <c r="I64" s="19">
        <f t="shared" si="7"/>
        <v>100.00000000000001</v>
      </c>
      <c r="J64" s="21">
        <f t="shared" si="8"/>
        <v>0</v>
      </c>
      <c r="K64" s="21">
        <f t="shared" si="9"/>
        <v>0</v>
      </c>
      <c r="L64" s="21">
        <f t="shared" si="10"/>
        <v>0</v>
      </c>
      <c r="M64" s="21">
        <f t="shared" si="11"/>
        <v>0</v>
      </c>
      <c r="N64" s="21">
        <f t="shared" si="12"/>
        <v>0</v>
      </c>
      <c r="O64" s="21">
        <f t="shared" si="13"/>
        <v>0</v>
      </c>
      <c r="P64" s="22"/>
      <c r="Q64" s="39">
        <f t="shared" si="14"/>
        <v>0</v>
      </c>
      <c r="S64" s="37">
        <f t="shared" si="1"/>
        <v>0</v>
      </c>
      <c r="T64" s="37">
        <f t="shared" si="2"/>
        <v>0</v>
      </c>
      <c r="U64" s="37">
        <f t="shared" si="3"/>
        <v>0</v>
      </c>
      <c r="V64" s="37">
        <f t="shared" si="4"/>
        <v>0</v>
      </c>
      <c r="W64" s="37">
        <f t="shared" si="5"/>
        <v>0</v>
      </c>
    </row>
    <row r="65" spans="1:23">
      <c r="A65" s="8" t="s">
        <v>107</v>
      </c>
      <c r="B65" s="20">
        <f t="shared" si="15"/>
        <v>0</v>
      </c>
      <c r="C65" s="20">
        <f t="shared" si="6"/>
        <v>0</v>
      </c>
      <c r="D65" s="19">
        <v>41.81</v>
      </c>
      <c r="E65" s="19">
        <v>23.9</v>
      </c>
      <c r="F65" s="19">
        <v>0</v>
      </c>
      <c r="G65" s="19">
        <v>5.09</v>
      </c>
      <c r="H65" s="19">
        <v>29.2</v>
      </c>
      <c r="I65" s="19">
        <f t="shared" si="7"/>
        <v>100.00000000000001</v>
      </c>
      <c r="J65" s="21">
        <f t="shared" si="8"/>
        <v>0</v>
      </c>
      <c r="K65" s="21">
        <f t="shared" si="9"/>
        <v>0</v>
      </c>
      <c r="L65" s="21">
        <f t="shared" si="10"/>
        <v>0</v>
      </c>
      <c r="M65" s="21">
        <f t="shared" si="11"/>
        <v>0</v>
      </c>
      <c r="N65" s="21">
        <f t="shared" si="12"/>
        <v>0</v>
      </c>
      <c r="O65" s="21">
        <f t="shared" si="13"/>
        <v>0</v>
      </c>
      <c r="P65" s="22"/>
      <c r="Q65" s="39">
        <f t="shared" si="14"/>
        <v>0</v>
      </c>
      <c r="S65" s="37">
        <f t="shared" si="1"/>
        <v>0</v>
      </c>
      <c r="T65" s="37">
        <f t="shared" si="2"/>
        <v>0</v>
      </c>
      <c r="U65" s="37">
        <f t="shared" si="3"/>
        <v>0</v>
      </c>
      <c r="V65" s="37">
        <f t="shared" si="4"/>
        <v>0</v>
      </c>
      <c r="W65" s="37">
        <f t="shared" si="5"/>
        <v>0</v>
      </c>
    </row>
    <row r="66" spans="1:23">
      <c r="A66" s="8" t="s">
        <v>108</v>
      </c>
      <c r="B66" s="20">
        <f t="shared" si="15"/>
        <v>0</v>
      </c>
      <c r="C66" s="20">
        <f t="shared" si="6"/>
        <v>0</v>
      </c>
      <c r="D66" s="19">
        <v>41.81</v>
      </c>
      <c r="E66" s="19">
        <v>23.9</v>
      </c>
      <c r="F66" s="19">
        <v>0</v>
      </c>
      <c r="G66" s="19">
        <v>5.09</v>
      </c>
      <c r="H66" s="19">
        <v>29.2</v>
      </c>
      <c r="I66" s="19">
        <f t="shared" si="7"/>
        <v>100.00000000000001</v>
      </c>
      <c r="J66" s="21">
        <f t="shared" si="8"/>
        <v>0</v>
      </c>
      <c r="K66" s="21">
        <f t="shared" si="9"/>
        <v>0</v>
      </c>
      <c r="L66" s="21">
        <f t="shared" si="10"/>
        <v>0</v>
      </c>
      <c r="M66" s="21">
        <f t="shared" si="11"/>
        <v>0</v>
      </c>
      <c r="N66" s="21">
        <f t="shared" si="12"/>
        <v>0</v>
      </c>
      <c r="O66" s="21">
        <f t="shared" si="13"/>
        <v>0</v>
      </c>
      <c r="P66" s="22"/>
      <c r="Q66" s="39">
        <f t="shared" si="14"/>
        <v>0</v>
      </c>
      <c r="S66" s="37">
        <f t="shared" si="1"/>
        <v>0</v>
      </c>
      <c r="T66" s="37">
        <f t="shared" si="2"/>
        <v>0</v>
      </c>
      <c r="U66" s="37">
        <f t="shared" si="3"/>
        <v>0</v>
      </c>
      <c r="V66" s="37">
        <f t="shared" si="4"/>
        <v>0</v>
      </c>
      <c r="W66" s="37">
        <f t="shared" si="5"/>
        <v>0</v>
      </c>
    </row>
    <row r="67" spans="1:23">
      <c r="A67" s="8" t="s">
        <v>109</v>
      </c>
      <c r="B67" s="20">
        <f t="shared" si="15"/>
        <v>0</v>
      </c>
      <c r="C67" s="20">
        <f t="shared" si="6"/>
        <v>0</v>
      </c>
      <c r="D67" s="19">
        <v>41.81</v>
      </c>
      <c r="E67" s="19">
        <v>23.9</v>
      </c>
      <c r="F67" s="19">
        <v>0</v>
      </c>
      <c r="G67" s="19">
        <v>5.09</v>
      </c>
      <c r="H67" s="19">
        <v>29.2</v>
      </c>
      <c r="I67" s="19">
        <f t="shared" si="7"/>
        <v>100.00000000000001</v>
      </c>
      <c r="J67" s="21">
        <f t="shared" si="8"/>
        <v>0</v>
      </c>
      <c r="K67" s="21">
        <f t="shared" si="9"/>
        <v>0</v>
      </c>
      <c r="L67" s="21">
        <f t="shared" si="10"/>
        <v>0</v>
      </c>
      <c r="M67" s="21">
        <f t="shared" si="11"/>
        <v>0</v>
      </c>
      <c r="N67" s="21">
        <f t="shared" si="12"/>
        <v>0</v>
      </c>
      <c r="O67" s="21">
        <f t="shared" si="13"/>
        <v>0</v>
      </c>
      <c r="P67" s="22"/>
      <c r="Q67" s="39">
        <f t="shared" si="14"/>
        <v>0</v>
      </c>
      <c r="S67" s="37">
        <f t="shared" ref="S67" si="16">J67</f>
        <v>0</v>
      </c>
      <c r="T67" s="37">
        <f t="shared" ref="T67" si="17">K67</f>
        <v>0</v>
      </c>
      <c r="U67" s="37">
        <f t="shared" ref="U67" si="18">L67</f>
        <v>0</v>
      </c>
      <c r="V67" s="37">
        <f t="shared" ref="V67" si="19">M67</f>
        <v>0</v>
      </c>
      <c r="W67" s="37">
        <f t="shared" ref="W67" si="20">N67</f>
        <v>0</v>
      </c>
    </row>
    <row r="68" spans="1:23">
      <c r="A68" s="8" t="s">
        <v>110</v>
      </c>
      <c r="B68" s="20">
        <f t="shared" si="15"/>
        <v>0</v>
      </c>
      <c r="C68" s="20">
        <f t="shared" ref="C68:C98" si="21">B68</f>
        <v>0</v>
      </c>
      <c r="D68" s="19">
        <v>41.81</v>
      </c>
      <c r="E68" s="19">
        <v>23.9</v>
      </c>
      <c r="F68" s="19">
        <v>0</v>
      </c>
      <c r="G68" s="19">
        <v>5.09</v>
      </c>
      <c r="H68" s="19">
        <v>29.2</v>
      </c>
      <c r="I68" s="19">
        <f t="shared" ref="I68:I98" si="22">SUM(D68:H68)</f>
        <v>100.00000000000001</v>
      </c>
      <c r="J68" s="21">
        <f t="shared" ref="J68:J98" si="23">$C68*D68/$I68</f>
        <v>0</v>
      </c>
      <c r="K68" s="21">
        <f t="shared" ref="K68:K98" si="24">$C68*E68/$I68</f>
        <v>0</v>
      </c>
      <c r="L68" s="21">
        <f t="shared" ref="L68:L98" si="25">$C68*F68/$I68</f>
        <v>0</v>
      </c>
      <c r="M68" s="21">
        <f t="shared" ref="M68:M98" si="26">$C68*G68/$I68</f>
        <v>0</v>
      </c>
      <c r="N68" s="21">
        <f t="shared" ref="N68:N98" si="27">$C68*H68/$I68</f>
        <v>0</v>
      </c>
      <c r="O68" s="21">
        <f t="shared" ref="O68:O98" si="28">$C68*I68/$I68</f>
        <v>0</v>
      </c>
      <c r="P68" s="22"/>
      <c r="Q68" s="39">
        <f t="shared" ref="Q68:Q98" si="29">O68+P68</f>
        <v>0</v>
      </c>
      <c r="S68" s="37">
        <f>J68</f>
        <v>0</v>
      </c>
      <c r="T68" s="37">
        <f t="shared" ref="T68:W68" si="30">K68</f>
        <v>0</v>
      </c>
      <c r="U68" s="37">
        <f t="shared" si="30"/>
        <v>0</v>
      </c>
      <c r="V68" s="37">
        <f t="shared" si="30"/>
        <v>0</v>
      </c>
      <c r="W68" s="37">
        <f t="shared" si="30"/>
        <v>0</v>
      </c>
    </row>
    <row r="69" spans="1:23">
      <c r="A69" s="8" t="s">
        <v>111</v>
      </c>
      <c r="B69" s="20">
        <f t="shared" ref="B69:B98" si="31">B68</f>
        <v>0</v>
      </c>
      <c r="C69" s="20">
        <f t="shared" si="21"/>
        <v>0</v>
      </c>
      <c r="D69" s="19">
        <v>41.81</v>
      </c>
      <c r="E69" s="19">
        <v>23.9</v>
      </c>
      <c r="F69" s="19">
        <v>0</v>
      </c>
      <c r="G69" s="19">
        <v>5.09</v>
      </c>
      <c r="H69" s="19">
        <v>29.2</v>
      </c>
      <c r="I69" s="19">
        <f t="shared" si="22"/>
        <v>100.00000000000001</v>
      </c>
      <c r="J69" s="21">
        <f t="shared" si="23"/>
        <v>0</v>
      </c>
      <c r="K69" s="21">
        <f t="shared" si="24"/>
        <v>0</v>
      </c>
      <c r="L69" s="21">
        <f t="shared" si="25"/>
        <v>0</v>
      </c>
      <c r="M69" s="21">
        <f t="shared" si="26"/>
        <v>0</v>
      </c>
      <c r="N69" s="21">
        <f t="shared" si="27"/>
        <v>0</v>
      </c>
      <c r="O69" s="21">
        <f t="shared" si="28"/>
        <v>0</v>
      </c>
      <c r="P69" s="22"/>
      <c r="Q69" s="39">
        <f t="shared" si="29"/>
        <v>0</v>
      </c>
      <c r="S69" s="37">
        <f t="shared" ref="S69:S98" si="32">J69</f>
        <v>0</v>
      </c>
      <c r="T69" s="37">
        <f t="shared" ref="T69:T98" si="33">K69</f>
        <v>0</v>
      </c>
      <c r="U69" s="37">
        <f t="shared" ref="U69:U98" si="34">L69</f>
        <v>0</v>
      </c>
      <c r="V69" s="37">
        <f t="shared" ref="V69:V98" si="35">M69</f>
        <v>0</v>
      </c>
      <c r="W69" s="37">
        <f t="shared" ref="W69:W98" si="36">N69</f>
        <v>0</v>
      </c>
    </row>
    <row r="70" spans="1:23">
      <c r="A70" s="8" t="s">
        <v>112</v>
      </c>
      <c r="B70" s="20">
        <f t="shared" si="31"/>
        <v>0</v>
      </c>
      <c r="C70" s="20">
        <f t="shared" si="21"/>
        <v>0</v>
      </c>
      <c r="D70" s="19">
        <v>41.81</v>
      </c>
      <c r="E70" s="19">
        <v>23.9</v>
      </c>
      <c r="F70" s="19">
        <v>0</v>
      </c>
      <c r="G70" s="19">
        <v>5.09</v>
      </c>
      <c r="H70" s="19">
        <v>29.2</v>
      </c>
      <c r="I70" s="19">
        <f t="shared" si="22"/>
        <v>100.00000000000001</v>
      </c>
      <c r="J70" s="21">
        <f t="shared" si="23"/>
        <v>0</v>
      </c>
      <c r="K70" s="21">
        <f t="shared" si="24"/>
        <v>0</v>
      </c>
      <c r="L70" s="21">
        <f t="shared" si="25"/>
        <v>0</v>
      </c>
      <c r="M70" s="21">
        <f t="shared" si="26"/>
        <v>0</v>
      </c>
      <c r="N70" s="21">
        <f t="shared" si="27"/>
        <v>0</v>
      </c>
      <c r="O70" s="21">
        <f t="shared" si="28"/>
        <v>0</v>
      </c>
      <c r="P70" s="22"/>
      <c r="Q70" s="39">
        <f t="shared" si="29"/>
        <v>0</v>
      </c>
      <c r="S70" s="37">
        <f t="shared" si="32"/>
        <v>0</v>
      </c>
      <c r="T70" s="37">
        <f t="shared" si="33"/>
        <v>0</v>
      </c>
      <c r="U70" s="37">
        <f t="shared" si="34"/>
        <v>0</v>
      </c>
      <c r="V70" s="37">
        <f t="shared" si="35"/>
        <v>0</v>
      </c>
      <c r="W70" s="37">
        <f t="shared" si="36"/>
        <v>0</v>
      </c>
    </row>
    <row r="71" spans="1:23">
      <c r="A71" s="8" t="s">
        <v>113</v>
      </c>
      <c r="B71" s="20">
        <f t="shared" si="31"/>
        <v>0</v>
      </c>
      <c r="C71" s="20">
        <f t="shared" si="21"/>
        <v>0</v>
      </c>
      <c r="D71" s="19">
        <v>41.81</v>
      </c>
      <c r="E71" s="19">
        <v>23.9</v>
      </c>
      <c r="F71" s="19">
        <v>0</v>
      </c>
      <c r="G71" s="19">
        <v>5.09</v>
      </c>
      <c r="H71" s="19">
        <v>29.2</v>
      </c>
      <c r="I71" s="19">
        <f t="shared" si="22"/>
        <v>100.00000000000001</v>
      </c>
      <c r="J71" s="21">
        <f t="shared" si="23"/>
        <v>0</v>
      </c>
      <c r="K71" s="21">
        <f t="shared" si="24"/>
        <v>0</v>
      </c>
      <c r="L71" s="21">
        <f t="shared" si="25"/>
        <v>0</v>
      </c>
      <c r="M71" s="21">
        <f t="shared" si="26"/>
        <v>0</v>
      </c>
      <c r="N71" s="21">
        <f t="shared" si="27"/>
        <v>0</v>
      </c>
      <c r="O71" s="21">
        <f t="shared" si="28"/>
        <v>0</v>
      </c>
      <c r="P71" s="22"/>
      <c r="Q71" s="39">
        <f t="shared" si="29"/>
        <v>0</v>
      </c>
      <c r="S71" s="37">
        <f t="shared" si="32"/>
        <v>0</v>
      </c>
      <c r="T71" s="37">
        <f t="shared" si="33"/>
        <v>0</v>
      </c>
      <c r="U71" s="37">
        <f t="shared" si="34"/>
        <v>0</v>
      </c>
      <c r="V71" s="37">
        <f t="shared" si="35"/>
        <v>0</v>
      </c>
      <c r="W71" s="37">
        <f t="shared" si="36"/>
        <v>0</v>
      </c>
    </row>
    <row r="72" spans="1:23">
      <c r="A72" s="8" t="s">
        <v>114</v>
      </c>
      <c r="B72" s="20">
        <f t="shared" si="31"/>
        <v>0</v>
      </c>
      <c r="C72" s="20">
        <f t="shared" si="21"/>
        <v>0</v>
      </c>
      <c r="D72" s="19">
        <v>41.81</v>
      </c>
      <c r="E72" s="19">
        <v>23.9</v>
      </c>
      <c r="F72" s="19">
        <v>0</v>
      </c>
      <c r="G72" s="19">
        <v>5.09</v>
      </c>
      <c r="H72" s="19">
        <v>29.2</v>
      </c>
      <c r="I72" s="19">
        <f t="shared" si="22"/>
        <v>100.00000000000001</v>
      </c>
      <c r="J72" s="21">
        <f t="shared" si="23"/>
        <v>0</v>
      </c>
      <c r="K72" s="21">
        <f t="shared" si="24"/>
        <v>0</v>
      </c>
      <c r="L72" s="21">
        <f t="shared" si="25"/>
        <v>0</v>
      </c>
      <c r="M72" s="21">
        <f t="shared" si="26"/>
        <v>0</v>
      </c>
      <c r="N72" s="21">
        <f t="shared" si="27"/>
        <v>0</v>
      </c>
      <c r="O72" s="21">
        <f t="shared" si="28"/>
        <v>0</v>
      </c>
      <c r="P72" s="22"/>
      <c r="Q72" s="39">
        <f t="shared" si="29"/>
        <v>0</v>
      </c>
      <c r="S72" s="37">
        <f t="shared" si="32"/>
        <v>0</v>
      </c>
      <c r="T72" s="37">
        <f t="shared" si="33"/>
        <v>0</v>
      </c>
      <c r="U72" s="37">
        <f t="shared" si="34"/>
        <v>0</v>
      </c>
      <c r="V72" s="37">
        <f t="shared" si="35"/>
        <v>0</v>
      </c>
      <c r="W72" s="37">
        <f t="shared" si="36"/>
        <v>0</v>
      </c>
    </row>
    <row r="73" spans="1:23">
      <c r="A73" s="8" t="s">
        <v>115</v>
      </c>
      <c r="B73" s="20">
        <f t="shared" si="31"/>
        <v>0</v>
      </c>
      <c r="C73" s="20">
        <f t="shared" si="21"/>
        <v>0</v>
      </c>
      <c r="D73" s="19">
        <v>41.81</v>
      </c>
      <c r="E73" s="19">
        <v>23.9</v>
      </c>
      <c r="F73" s="19">
        <v>0</v>
      </c>
      <c r="G73" s="19">
        <v>5.09</v>
      </c>
      <c r="H73" s="19">
        <v>29.2</v>
      </c>
      <c r="I73" s="19">
        <f t="shared" si="22"/>
        <v>100.00000000000001</v>
      </c>
      <c r="J73" s="21">
        <f t="shared" si="23"/>
        <v>0</v>
      </c>
      <c r="K73" s="21">
        <f t="shared" si="24"/>
        <v>0</v>
      </c>
      <c r="L73" s="21">
        <f t="shared" si="25"/>
        <v>0</v>
      </c>
      <c r="M73" s="21">
        <f t="shared" si="26"/>
        <v>0</v>
      </c>
      <c r="N73" s="21">
        <f t="shared" si="27"/>
        <v>0</v>
      </c>
      <c r="O73" s="21">
        <f t="shared" si="28"/>
        <v>0</v>
      </c>
      <c r="P73" s="22"/>
      <c r="Q73" s="39">
        <f t="shared" si="29"/>
        <v>0</v>
      </c>
      <c r="S73" s="37">
        <f t="shared" si="32"/>
        <v>0</v>
      </c>
      <c r="T73" s="37">
        <f t="shared" si="33"/>
        <v>0</v>
      </c>
      <c r="U73" s="37">
        <f t="shared" si="34"/>
        <v>0</v>
      </c>
      <c r="V73" s="37">
        <f t="shared" si="35"/>
        <v>0</v>
      </c>
      <c r="W73" s="37">
        <f t="shared" si="36"/>
        <v>0</v>
      </c>
    </row>
    <row r="74" spans="1:23">
      <c r="A74" s="8" t="s">
        <v>116</v>
      </c>
      <c r="B74" s="20">
        <f t="shared" si="31"/>
        <v>0</v>
      </c>
      <c r="C74" s="20">
        <f t="shared" si="21"/>
        <v>0</v>
      </c>
      <c r="D74" s="19">
        <v>41.81</v>
      </c>
      <c r="E74" s="19">
        <v>23.9</v>
      </c>
      <c r="F74" s="19">
        <v>0</v>
      </c>
      <c r="G74" s="19">
        <v>5.09</v>
      </c>
      <c r="H74" s="19">
        <v>29.2</v>
      </c>
      <c r="I74" s="19">
        <f t="shared" si="22"/>
        <v>100.00000000000001</v>
      </c>
      <c r="J74" s="21">
        <f t="shared" si="23"/>
        <v>0</v>
      </c>
      <c r="K74" s="21">
        <f t="shared" si="24"/>
        <v>0</v>
      </c>
      <c r="L74" s="21">
        <f t="shared" si="25"/>
        <v>0</v>
      </c>
      <c r="M74" s="21">
        <f t="shared" si="26"/>
        <v>0</v>
      </c>
      <c r="N74" s="21">
        <f t="shared" si="27"/>
        <v>0</v>
      </c>
      <c r="O74" s="21">
        <f t="shared" si="28"/>
        <v>0</v>
      </c>
      <c r="P74" s="22"/>
      <c r="Q74" s="39">
        <f t="shared" si="29"/>
        <v>0</v>
      </c>
      <c r="S74" s="37">
        <f t="shared" si="32"/>
        <v>0</v>
      </c>
      <c r="T74" s="37">
        <f t="shared" si="33"/>
        <v>0</v>
      </c>
      <c r="U74" s="37">
        <f t="shared" si="34"/>
        <v>0</v>
      </c>
      <c r="V74" s="37">
        <f t="shared" si="35"/>
        <v>0</v>
      </c>
      <c r="W74" s="37">
        <f t="shared" si="36"/>
        <v>0</v>
      </c>
    </row>
    <row r="75" spans="1:23">
      <c r="A75" s="8" t="s">
        <v>117</v>
      </c>
      <c r="B75" s="20">
        <f t="shared" si="31"/>
        <v>0</v>
      </c>
      <c r="C75" s="20">
        <f t="shared" si="21"/>
        <v>0</v>
      </c>
      <c r="D75" s="19">
        <v>41.81</v>
      </c>
      <c r="E75" s="19">
        <v>23.9</v>
      </c>
      <c r="F75" s="19">
        <v>0</v>
      </c>
      <c r="G75" s="19">
        <v>5.09</v>
      </c>
      <c r="H75" s="19">
        <v>29.2</v>
      </c>
      <c r="I75" s="19">
        <f t="shared" si="22"/>
        <v>100.00000000000001</v>
      </c>
      <c r="J75" s="21">
        <f t="shared" si="23"/>
        <v>0</v>
      </c>
      <c r="K75" s="21">
        <f t="shared" si="24"/>
        <v>0</v>
      </c>
      <c r="L75" s="21">
        <f t="shared" si="25"/>
        <v>0</v>
      </c>
      <c r="M75" s="21">
        <f t="shared" si="26"/>
        <v>0</v>
      </c>
      <c r="N75" s="21">
        <f t="shared" si="27"/>
        <v>0</v>
      </c>
      <c r="O75" s="21">
        <f t="shared" si="28"/>
        <v>0</v>
      </c>
      <c r="P75" s="22"/>
      <c r="Q75" s="39">
        <f t="shared" si="29"/>
        <v>0</v>
      </c>
      <c r="S75" s="37">
        <f t="shared" si="32"/>
        <v>0</v>
      </c>
      <c r="T75" s="37">
        <f t="shared" si="33"/>
        <v>0</v>
      </c>
      <c r="U75" s="37">
        <f t="shared" si="34"/>
        <v>0</v>
      </c>
      <c r="V75" s="37">
        <f t="shared" si="35"/>
        <v>0</v>
      </c>
      <c r="W75" s="37">
        <f t="shared" si="36"/>
        <v>0</v>
      </c>
    </row>
    <row r="76" spans="1:23">
      <c r="A76" s="8" t="s">
        <v>118</v>
      </c>
      <c r="B76" s="20">
        <f t="shared" si="31"/>
        <v>0</v>
      </c>
      <c r="C76" s="20">
        <f t="shared" si="21"/>
        <v>0</v>
      </c>
      <c r="D76" s="19">
        <v>41.81</v>
      </c>
      <c r="E76" s="19">
        <v>23.9</v>
      </c>
      <c r="F76" s="19">
        <v>0</v>
      </c>
      <c r="G76" s="19">
        <v>5.09</v>
      </c>
      <c r="H76" s="19">
        <v>29.2</v>
      </c>
      <c r="I76" s="19">
        <f t="shared" si="22"/>
        <v>100.00000000000001</v>
      </c>
      <c r="J76" s="21">
        <f t="shared" si="23"/>
        <v>0</v>
      </c>
      <c r="K76" s="21">
        <f t="shared" si="24"/>
        <v>0</v>
      </c>
      <c r="L76" s="21">
        <f t="shared" si="25"/>
        <v>0</v>
      </c>
      <c r="M76" s="21">
        <f t="shared" si="26"/>
        <v>0</v>
      </c>
      <c r="N76" s="21">
        <f t="shared" si="27"/>
        <v>0</v>
      </c>
      <c r="O76" s="21">
        <f t="shared" si="28"/>
        <v>0</v>
      </c>
      <c r="P76" s="22"/>
      <c r="Q76" s="39">
        <f t="shared" si="29"/>
        <v>0</v>
      </c>
      <c r="S76" s="37">
        <f t="shared" si="32"/>
        <v>0</v>
      </c>
      <c r="T76" s="37">
        <f t="shared" si="33"/>
        <v>0</v>
      </c>
      <c r="U76" s="37">
        <f t="shared" si="34"/>
        <v>0</v>
      </c>
      <c r="V76" s="37">
        <f t="shared" si="35"/>
        <v>0</v>
      </c>
      <c r="W76" s="37">
        <f t="shared" si="36"/>
        <v>0</v>
      </c>
    </row>
    <row r="77" spans="1:23">
      <c r="A77" s="8" t="s">
        <v>119</v>
      </c>
      <c r="B77" s="20">
        <f t="shared" si="31"/>
        <v>0</v>
      </c>
      <c r="C77" s="20">
        <f t="shared" si="21"/>
        <v>0</v>
      </c>
      <c r="D77" s="19">
        <v>41.81</v>
      </c>
      <c r="E77" s="19">
        <v>23.9</v>
      </c>
      <c r="F77" s="19">
        <v>0</v>
      </c>
      <c r="G77" s="19">
        <v>5.09</v>
      </c>
      <c r="H77" s="19">
        <v>29.2</v>
      </c>
      <c r="I77" s="19">
        <f t="shared" si="22"/>
        <v>100.00000000000001</v>
      </c>
      <c r="J77" s="21">
        <f t="shared" si="23"/>
        <v>0</v>
      </c>
      <c r="K77" s="21">
        <f t="shared" si="24"/>
        <v>0</v>
      </c>
      <c r="L77" s="21">
        <f t="shared" si="25"/>
        <v>0</v>
      </c>
      <c r="M77" s="21">
        <f t="shared" si="26"/>
        <v>0</v>
      </c>
      <c r="N77" s="21">
        <f t="shared" si="27"/>
        <v>0</v>
      </c>
      <c r="O77" s="21">
        <f t="shared" si="28"/>
        <v>0</v>
      </c>
      <c r="P77" s="22"/>
      <c r="Q77" s="39">
        <f t="shared" si="29"/>
        <v>0</v>
      </c>
      <c r="S77" s="37">
        <f t="shared" si="32"/>
        <v>0</v>
      </c>
      <c r="T77" s="37">
        <f t="shared" si="33"/>
        <v>0</v>
      </c>
      <c r="U77" s="37">
        <f t="shared" si="34"/>
        <v>0</v>
      </c>
      <c r="V77" s="37">
        <f t="shared" si="35"/>
        <v>0</v>
      </c>
      <c r="W77" s="37">
        <f t="shared" si="36"/>
        <v>0</v>
      </c>
    </row>
    <row r="78" spans="1:23">
      <c r="A78" s="8" t="s">
        <v>120</v>
      </c>
      <c r="B78" s="20">
        <f t="shared" si="31"/>
        <v>0</v>
      </c>
      <c r="C78" s="20">
        <f t="shared" si="21"/>
        <v>0</v>
      </c>
      <c r="D78" s="19">
        <v>41.81</v>
      </c>
      <c r="E78" s="19">
        <v>23.9</v>
      </c>
      <c r="F78" s="19">
        <v>0</v>
      </c>
      <c r="G78" s="19">
        <v>5.09</v>
      </c>
      <c r="H78" s="19">
        <v>29.2</v>
      </c>
      <c r="I78" s="19">
        <f t="shared" si="22"/>
        <v>100.00000000000001</v>
      </c>
      <c r="J78" s="21">
        <f t="shared" si="23"/>
        <v>0</v>
      </c>
      <c r="K78" s="21">
        <f t="shared" si="24"/>
        <v>0</v>
      </c>
      <c r="L78" s="21">
        <f t="shared" si="25"/>
        <v>0</v>
      </c>
      <c r="M78" s="21">
        <f t="shared" si="26"/>
        <v>0</v>
      </c>
      <c r="N78" s="21">
        <f t="shared" si="27"/>
        <v>0</v>
      </c>
      <c r="O78" s="21">
        <f t="shared" si="28"/>
        <v>0</v>
      </c>
      <c r="P78" s="22"/>
      <c r="Q78" s="39">
        <f t="shared" si="29"/>
        <v>0</v>
      </c>
      <c r="S78" s="37">
        <f t="shared" si="32"/>
        <v>0</v>
      </c>
      <c r="T78" s="37">
        <f t="shared" si="33"/>
        <v>0</v>
      </c>
      <c r="U78" s="37">
        <f t="shared" si="34"/>
        <v>0</v>
      </c>
      <c r="V78" s="37">
        <f t="shared" si="35"/>
        <v>0</v>
      </c>
      <c r="W78" s="37">
        <f t="shared" si="36"/>
        <v>0</v>
      </c>
    </row>
    <row r="79" spans="1:23">
      <c r="A79" s="8" t="s">
        <v>121</v>
      </c>
      <c r="B79" s="20">
        <f t="shared" si="31"/>
        <v>0</v>
      </c>
      <c r="C79" s="20">
        <f t="shared" si="21"/>
        <v>0</v>
      </c>
      <c r="D79" s="19">
        <v>41.81</v>
      </c>
      <c r="E79" s="19">
        <v>23.9</v>
      </c>
      <c r="F79" s="19">
        <v>0</v>
      </c>
      <c r="G79" s="19">
        <v>5.09</v>
      </c>
      <c r="H79" s="19">
        <v>29.2</v>
      </c>
      <c r="I79" s="19">
        <f t="shared" si="22"/>
        <v>100.00000000000001</v>
      </c>
      <c r="J79" s="21">
        <f t="shared" si="23"/>
        <v>0</v>
      </c>
      <c r="K79" s="21">
        <f t="shared" si="24"/>
        <v>0</v>
      </c>
      <c r="L79" s="21">
        <f t="shared" si="25"/>
        <v>0</v>
      </c>
      <c r="M79" s="21">
        <f t="shared" si="26"/>
        <v>0</v>
      </c>
      <c r="N79" s="21">
        <f t="shared" si="27"/>
        <v>0</v>
      </c>
      <c r="O79" s="21">
        <f t="shared" si="28"/>
        <v>0</v>
      </c>
      <c r="P79" s="22"/>
      <c r="Q79" s="39">
        <f t="shared" si="29"/>
        <v>0</v>
      </c>
      <c r="S79" s="37">
        <f t="shared" si="32"/>
        <v>0</v>
      </c>
      <c r="T79" s="37">
        <f t="shared" si="33"/>
        <v>0</v>
      </c>
      <c r="U79" s="37">
        <f t="shared" si="34"/>
        <v>0</v>
      </c>
      <c r="V79" s="37">
        <f t="shared" si="35"/>
        <v>0</v>
      </c>
      <c r="W79" s="37">
        <f t="shared" si="36"/>
        <v>0</v>
      </c>
    </row>
    <row r="80" spans="1:23">
      <c r="A80" s="8" t="s">
        <v>122</v>
      </c>
      <c r="B80" s="20">
        <f t="shared" si="31"/>
        <v>0</v>
      </c>
      <c r="C80" s="20">
        <f t="shared" si="21"/>
        <v>0</v>
      </c>
      <c r="D80" s="19">
        <v>41.81</v>
      </c>
      <c r="E80" s="19">
        <v>23.9</v>
      </c>
      <c r="F80" s="19">
        <v>0</v>
      </c>
      <c r="G80" s="19">
        <v>5.09</v>
      </c>
      <c r="H80" s="19">
        <v>29.2</v>
      </c>
      <c r="I80" s="19">
        <f t="shared" si="22"/>
        <v>100.00000000000001</v>
      </c>
      <c r="J80" s="21">
        <f t="shared" si="23"/>
        <v>0</v>
      </c>
      <c r="K80" s="21">
        <f t="shared" si="24"/>
        <v>0</v>
      </c>
      <c r="L80" s="21">
        <f t="shared" si="25"/>
        <v>0</v>
      </c>
      <c r="M80" s="21">
        <f t="shared" si="26"/>
        <v>0</v>
      </c>
      <c r="N80" s="21">
        <f t="shared" si="27"/>
        <v>0</v>
      </c>
      <c r="O80" s="21">
        <f t="shared" si="28"/>
        <v>0</v>
      </c>
      <c r="P80" s="22"/>
      <c r="Q80" s="39">
        <f t="shared" si="29"/>
        <v>0</v>
      </c>
      <c r="S80" s="37">
        <f t="shared" si="32"/>
        <v>0</v>
      </c>
      <c r="T80" s="37">
        <f t="shared" si="33"/>
        <v>0</v>
      </c>
      <c r="U80" s="37">
        <f t="shared" si="34"/>
        <v>0</v>
      </c>
      <c r="V80" s="37">
        <f t="shared" si="35"/>
        <v>0</v>
      </c>
      <c r="W80" s="37">
        <f t="shared" si="36"/>
        <v>0</v>
      </c>
    </row>
    <row r="81" spans="1:23">
      <c r="A81" s="8" t="s">
        <v>123</v>
      </c>
      <c r="B81" s="20">
        <f t="shared" si="31"/>
        <v>0</v>
      </c>
      <c r="C81" s="20">
        <f t="shared" si="21"/>
        <v>0</v>
      </c>
      <c r="D81" s="19">
        <v>41.81</v>
      </c>
      <c r="E81" s="19">
        <v>23.9</v>
      </c>
      <c r="F81" s="19">
        <v>0</v>
      </c>
      <c r="G81" s="19">
        <v>5.09</v>
      </c>
      <c r="H81" s="19">
        <v>29.2</v>
      </c>
      <c r="I81" s="19">
        <f t="shared" si="22"/>
        <v>100.00000000000001</v>
      </c>
      <c r="J81" s="21">
        <f t="shared" si="23"/>
        <v>0</v>
      </c>
      <c r="K81" s="21">
        <f t="shared" si="24"/>
        <v>0</v>
      </c>
      <c r="L81" s="21">
        <f t="shared" si="25"/>
        <v>0</v>
      </c>
      <c r="M81" s="21">
        <f t="shared" si="26"/>
        <v>0</v>
      </c>
      <c r="N81" s="21">
        <f t="shared" si="27"/>
        <v>0</v>
      </c>
      <c r="O81" s="21">
        <f t="shared" si="28"/>
        <v>0</v>
      </c>
      <c r="P81" s="22"/>
      <c r="Q81" s="39">
        <f t="shared" si="29"/>
        <v>0</v>
      </c>
      <c r="S81" s="37">
        <f t="shared" si="32"/>
        <v>0</v>
      </c>
      <c r="T81" s="37">
        <f t="shared" si="33"/>
        <v>0</v>
      </c>
      <c r="U81" s="37">
        <f t="shared" si="34"/>
        <v>0</v>
      </c>
      <c r="V81" s="37">
        <f t="shared" si="35"/>
        <v>0</v>
      </c>
      <c r="W81" s="37">
        <f t="shared" si="36"/>
        <v>0</v>
      </c>
    </row>
    <row r="82" spans="1:23">
      <c r="A82" s="8" t="s">
        <v>124</v>
      </c>
      <c r="B82" s="20">
        <f t="shared" si="31"/>
        <v>0</v>
      </c>
      <c r="C82" s="20">
        <f t="shared" si="21"/>
        <v>0</v>
      </c>
      <c r="D82" s="19">
        <v>41.81</v>
      </c>
      <c r="E82" s="19">
        <v>23.9</v>
      </c>
      <c r="F82" s="19">
        <v>0</v>
      </c>
      <c r="G82" s="19">
        <v>5.09</v>
      </c>
      <c r="H82" s="19">
        <v>29.2</v>
      </c>
      <c r="I82" s="19">
        <f t="shared" si="22"/>
        <v>100.00000000000001</v>
      </c>
      <c r="J82" s="21">
        <f t="shared" si="23"/>
        <v>0</v>
      </c>
      <c r="K82" s="21">
        <f t="shared" si="24"/>
        <v>0</v>
      </c>
      <c r="L82" s="21">
        <f t="shared" si="25"/>
        <v>0</v>
      </c>
      <c r="M82" s="21">
        <f t="shared" si="26"/>
        <v>0</v>
      </c>
      <c r="N82" s="21">
        <f t="shared" si="27"/>
        <v>0</v>
      </c>
      <c r="O82" s="21">
        <f t="shared" si="28"/>
        <v>0</v>
      </c>
      <c r="P82" s="22"/>
      <c r="Q82" s="39">
        <f t="shared" si="29"/>
        <v>0</v>
      </c>
      <c r="S82" s="37">
        <f t="shared" si="32"/>
        <v>0</v>
      </c>
      <c r="T82" s="37">
        <f t="shared" si="33"/>
        <v>0</v>
      </c>
      <c r="U82" s="37">
        <f t="shared" si="34"/>
        <v>0</v>
      </c>
      <c r="V82" s="37">
        <f t="shared" si="35"/>
        <v>0</v>
      </c>
      <c r="W82" s="37">
        <f t="shared" si="36"/>
        <v>0</v>
      </c>
    </row>
    <row r="83" spans="1:23">
      <c r="A83" s="8" t="s">
        <v>125</v>
      </c>
      <c r="B83" s="20">
        <f t="shared" si="31"/>
        <v>0</v>
      </c>
      <c r="C83" s="20">
        <f t="shared" si="21"/>
        <v>0</v>
      </c>
      <c r="D83" s="19">
        <v>41.81</v>
      </c>
      <c r="E83" s="19">
        <v>23.9</v>
      </c>
      <c r="F83" s="19">
        <v>0</v>
      </c>
      <c r="G83" s="19">
        <v>5.09</v>
      </c>
      <c r="H83" s="19">
        <v>29.2</v>
      </c>
      <c r="I83" s="19">
        <f t="shared" si="22"/>
        <v>100.00000000000001</v>
      </c>
      <c r="J83" s="21">
        <f t="shared" si="23"/>
        <v>0</v>
      </c>
      <c r="K83" s="21">
        <f t="shared" si="24"/>
        <v>0</v>
      </c>
      <c r="L83" s="21">
        <f t="shared" si="25"/>
        <v>0</v>
      </c>
      <c r="M83" s="21">
        <f t="shared" si="26"/>
        <v>0</v>
      </c>
      <c r="N83" s="21">
        <f t="shared" si="27"/>
        <v>0</v>
      </c>
      <c r="O83" s="21">
        <f t="shared" si="28"/>
        <v>0</v>
      </c>
      <c r="P83" s="22"/>
      <c r="Q83" s="39">
        <f t="shared" si="29"/>
        <v>0</v>
      </c>
      <c r="S83" s="37">
        <f t="shared" si="32"/>
        <v>0</v>
      </c>
      <c r="T83" s="37">
        <f t="shared" si="33"/>
        <v>0</v>
      </c>
      <c r="U83" s="37">
        <f t="shared" si="34"/>
        <v>0</v>
      </c>
      <c r="V83" s="37">
        <f t="shared" si="35"/>
        <v>0</v>
      </c>
      <c r="W83" s="37">
        <f t="shared" si="36"/>
        <v>0</v>
      </c>
    </row>
    <row r="84" spans="1:23">
      <c r="A84" s="8" t="s">
        <v>126</v>
      </c>
      <c r="B84" s="20">
        <f t="shared" si="31"/>
        <v>0</v>
      </c>
      <c r="C84" s="20">
        <f t="shared" si="21"/>
        <v>0</v>
      </c>
      <c r="D84" s="19">
        <v>41.81</v>
      </c>
      <c r="E84" s="19">
        <v>23.9</v>
      </c>
      <c r="F84" s="19">
        <v>0</v>
      </c>
      <c r="G84" s="19">
        <v>5.09</v>
      </c>
      <c r="H84" s="19">
        <v>29.2</v>
      </c>
      <c r="I84" s="19">
        <f t="shared" si="22"/>
        <v>100.00000000000001</v>
      </c>
      <c r="J84" s="21">
        <f t="shared" si="23"/>
        <v>0</v>
      </c>
      <c r="K84" s="21">
        <f t="shared" si="24"/>
        <v>0</v>
      </c>
      <c r="L84" s="21">
        <f t="shared" si="25"/>
        <v>0</v>
      </c>
      <c r="M84" s="21">
        <f t="shared" si="26"/>
        <v>0</v>
      </c>
      <c r="N84" s="21">
        <f t="shared" si="27"/>
        <v>0</v>
      </c>
      <c r="O84" s="21">
        <f t="shared" si="28"/>
        <v>0</v>
      </c>
      <c r="P84" s="22"/>
      <c r="Q84" s="39">
        <f t="shared" si="29"/>
        <v>0</v>
      </c>
      <c r="S84" s="37">
        <f t="shared" si="32"/>
        <v>0</v>
      </c>
      <c r="T84" s="37">
        <f t="shared" si="33"/>
        <v>0</v>
      </c>
      <c r="U84" s="37">
        <f t="shared" si="34"/>
        <v>0</v>
      </c>
      <c r="V84" s="37">
        <f t="shared" si="35"/>
        <v>0</v>
      </c>
      <c r="W84" s="37">
        <f t="shared" si="36"/>
        <v>0</v>
      </c>
    </row>
    <row r="85" spans="1:23">
      <c r="A85" s="8" t="s">
        <v>127</v>
      </c>
      <c r="B85" s="20">
        <f t="shared" si="31"/>
        <v>0</v>
      </c>
      <c r="C85" s="20">
        <f t="shared" si="21"/>
        <v>0</v>
      </c>
      <c r="D85" s="19">
        <v>41.81</v>
      </c>
      <c r="E85" s="19">
        <v>23.9</v>
      </c>
      <c r="F85" s="19">
        <v>0</v>
      </c>
      <c r="G85" s="19">
        <v>5.09</v>
      </c>
      <c r="H85" s="19">
        <v>29.2</v>
      </c>
      <c r="I85" s="19">
        <f t="shared" si="22"/>
        <v>100.00000000000001</v>
      </c>
      <c r="J85" s="21">
        <f t="shared" si="23"/>
        <v>0</v>
      </c>
      <c r="K85" s="21">
        <f t="shared" si="24"/>
        <v>0</v>
      </c>
      <c r="L85" s="21">
        <f t="shared" si="25"/>
        <v>0</v>
      </c>
      <c r="M85" s="21">
        <f t="shared" si="26"/>
        <v>0</v>
      </c>
      <c r="N85" s="21">
        <f t="shared" si="27"/>
        <v>0</v>
      </c>
      <c r="O85" s="21">
        <f t="shared" si="28"/>
        <v>0</v>
      </c>
      <c r="P85" s="22"/>
      <c r="Q85" s="39">
        <f t="shared" si="29"/>
        <v>0</v>
      </c>
      <c r="S85" s="37">
        <f t="shared" si="32"/>
        <v>0</v>
      </c>
      <c r="T85" s="37">
        <f t="shared" si="33"/>
        <v>0</v>
      </c>
      <c r="U85" s="37">
        <f t="shared" si="34"/>
        <v>0</v>
      </c>
      <c r="V85" s="37">
        <f t="shared" si="35"/>
        <v>0</v>
      </c>
      <c r="W85" s="37">
        <f t="shared" si="36"/>
        <v>0</v>
      </c>
    </row>
    <row r="86" spans="1:23">
      <c r="A86" s="8" t="s">
        <v>128</v>
      </c>
      <c r="B86" s="20">
        <f t="shared" si="31"/>
        <v>0</v>
      </c>
      <c r="C86" s="20">
        <f t="shared" si="21"/>
        <v>0</v>
      </c>
      <c r="D86" s="19">
        <v>41.81</v>
      </c>
      <c r="E86" s="19">
        <v>23.9</v>
      </c>
      <c r="F86" s="19">
        <v>0</v>
      </c>
      <c r="G86" s="19">
        <v>5.09</v>
      </c>
      <c r="H86" s="19">
        <v>29.2</v>
      </c>
      <c r="I86" s="19">
        <f t="shared" si="22"/>
        <v>100.00000000000001</v>
      </c>
      <c r="J86" s="21">
        <f t="shared" si="23"/>
        <v>0</v>
      </c>
      <c r="K86" s="21">
        <f t="shared" si="24"/>
        <v>0</v>
      </c>
      <c r="L86" s="21">
        <f t="shared" si="25"/>
        <v>0</v>
      </c>
      <c r="M86" s="21">
        <f t="shared" si="26"/>
        <v>0</v>
      </c>
      <c r="N86" s="21">
        <f t="shared" si="27"/>
        <v>0</v>
      </c>
      <c r="O86" s="21">
        <f t="shared" si="28"/>
        <v>0</v>
      </c>
      <c r="P86" s="22"/>
      <c r="Q86" s="39">
        <f t="shared" si="29"/>
        <v>0</v>
      </c>
      <c r="S86" s="37">
        <f t="shared" si="32"/>
        <v>0</v>
      </c>
      <c r="T86" s="37">
        <f t="shared" si="33"/>
        <v>0</v>
      </c>
      <c r="U86" s="37">
        <f t="shared" si="34"/>
        <v>0</v>
      </c>
      <c r="V86" s="37">
        <f t="shared" si="35"/>
        <v>0</v>
      </c>
      <c r="W86" s="37">
        <f t="shared" si="36"/>
        <v>0</v>
      </c>
    </row>
    <row r="87" spans="1:23">
      <c r="A87" s="8" t="s">
        <v>129</v>
      </c>
      <c r="B87" s="20">
        <f t="shared" si="31"/>
        <v>0</v>
      </c>
      <c r="C87" s="20">
        <f t="shared" si="21"/>
        <v>0</v>
      </c>
      <c r="D87" s="19">
        <v>41.81</v>
      </c>
      <c r="E87" s="19">
        <v>23.9</v>
      </c>
      <c r="F87" s="19">
        <v>0</v>
      </c>
      <c r="G87" s="19">
        <v>5.09</v>
      </c>
      <c r="H87" s="19">
        <v>29.2</v>
      </c>
      <c r="I87" s="19">
        <f t="shared" si="22"/>
        <v>100.00000000000001</v>
      </c>
      <c r="J87" s="21">
        <f t="shared" si="23"/>
        <v>0</v>
      </c>
      <c r="K87" s="21">
        <f t="shared" si="24"/>
        <v>0</v>
      </c>
      <c r="L87" s="21">
        <f t="shared" si="25"/>
        <v>0</v>
      </c>
      <c r="M87" s="21">
        <f t="shared" si="26"/>
        <v>0</v>
      </c>
      <c r="N87" s="21">
        <f t="shared" si="27"/>
        <v>0</v>
      </c>
      <c r="O87" s="21">
        <f t="shared" si="28"/>
        <v>0</v>
      </c>
      <c r="P87" s="22"/>
      <c r="Q87" s="39">
        <f t="shared" si="29"/>
        <v>0</v>
      </c>
      <c r="S87" s="37">
        <f t="shared" si="32"/>
        <v>0</v>
      </c>
      <c r="T87" s="37">
        <f t="shared" si="33"/>
        <v>0</v>
      </c>
      <c r="U87" s="37">
        <f t="shared" si="34"/>
        <v>0</v>
      </c>
      <c r="V87" s="37">
        <f t="shared" si="35"/>
        <v>0</v>
      </c>
      <c r="W87" s="37">
        <f t="shared" si="36"/>
        <v>0</v>
      </c>
    </row>
    <row r="88" spans="1:23">
      <c r="A88" s="8" t="s">
        <v>130</v>
      </c>
      <c r="B88" s="20">
        <f t="shared" si="31"/>
        <v>0</v>
      </c>
      <c r="C88" s="20">
        <f t="shared" si="21"/>
        <v>0</v>
      </c>
      <c r="D88" s="19">
        <v>41.81</v>
      </c>
      <c r="E88" s="19">
        <v>23.9</v>
      </c>
      <c r="F88" s="19">
        <v>0</v>
      </c>
      <c r="G88" s="19">
        <v>5.09</v>
      </c>
      <c r="H88" s="19">
        <v>29.2</v>
      </c>
      <c r="I88" s="19">
        <f t="shared" si="22"/>
        <v>100.00000000000001</v>
      </c>
      <c r="J88" s="21">
        <f t="shared" si="23"/>
        <v>0</v>
      </c>
      <c r="K88" s="21">
        <f t="shared" si="24"/>
        <v>0</v>
      </c>
      <c r="L88" s="21">
        <f t="shared" si="25"/>
        <v>0</v>
      </c>
      <c r="M88" s="21">
        <f t="shared" si="26"/>
        <v>0</v>
      </c>
      <c r="N88" s="21">
        <f t="shared" si="27"/>
        <v>0</v>
      </c>
      <c r="O88" s="21">
        <f t="shared" si="28"/>
        <v>0</v>
      </c>
      <c r="P88" s="22"/>
      <c r="Q88" s="39">
        <f t="shared" si="29"/>
        <v>0</v>
      </c>
      <c r="S88" s="37">
        <f t="shared" si="32"/>
        <v>0</v>
      </c>
      <c r="T88" s="37">
        <f t="shared" si="33"/>
        <v>0</v>
      </c>
      <c r="U88" s="37">
        <f t="shared" si="34"/>
        <v>0</v>
      </c>
      <c r="V88" s="37">
        <f t="shared" si="35"/>
        <v>0</v>
      </c>
      <c r="W88" s="37">
        <f t="shared" si="36"/>
        <v>0</v>
      </c>
    </row>
    <row r="89" spans="1:23">
      <c r="A89" s="8" t="s">
        <v>131</v>
      </c>
      <c r="B89" s="20">
        <f t="shared" si="31"/>
        <v>0</v>
      </c>
      <c r="C89" s="20">
        <f t="shared" si="21"/>
        <v>0</v>
      </c>
      <c r="D89" s="19">
        <v>41.81</v>
      </c>
      <c r="E89" s="19">
        <v>23.9</v>
      </c>
      <c r="F89" s="19">
        <v>0</v>
      </c>
      <c r="G89" s="19">
        <v>5.09</v>
      </c>
      <c r="H89" s="19">
        <v>29.2</v>
      </c>
      <c r="I89" s="19">
        <f t="shared" si="22"/>
        <v>100.00000000000001</v>
      </c>
      <c r="J89" s="21">
        <f t="shared" si="23"/>
        <v>0</v>
      </c>
      <c r="K89" s="21">
        <f t="shared" si="24"/>
        <v>0</v>
      </c>
      <c r="L89" s="21">
        <f t="shared" si="25"/>
        <v>0</v>
      </c>
      <c r="M89" s="21">
        <f t="shared" si="26"/>
        <v>0</v>
      </c>
      <c r="N89" s="21">
        <f t="shared" si="27"/>
        <v>0</v>
      </c>
      <c r="O89" s="21">
        <f t="shared" si="28"/>
        <v>0</v>
      </c>
      <c r="P89" s="22"/>
      <c r="Q89" s="39">
        <f t="shared" si="29"/>
        <v>0</v>
      </c>
      <c r="S89" s="37">
        <f t="shared" si="32"/>
        <v>0</v>
      </c>
      <c r="T89" s="37">
        <f t="shared" si="33"/>
        <v>0</v>
      </c>
      <c r="U89" s="37">
        <f t="shared" si="34"/>
        <v>0</v>
      </c>
      <c r="V89" s="37">
        <f t="shared" si="35"/>
        <v>0</v>
      </c>
      <c r="W89" s="37">
        <f t="shared" si="36"/>
        <v>0</v>
      </c>
    </row>
    <row r="90" spans="1:23">
      <c r="A90" s="8" t="s">
        <v>132</v>
      </c>
      <c r="B90" s="20">
        <f t="shared" si="31"/>
        <v>0</v>
      </c>
      <c r="C90" s="20">
        <f t="shared" si="21"/>
        <v>0</v>
      </c>
      <c r="D90" s="19">
        <v>41.81</v>
      </c>
      <c r="E90" s="19">
        <v>23.9</v>
      </c>
      <c r="F90" s="19">
        <v>0</v>
      </c>
      <c r="G90" s="19">
        <v>5.09</v>
      </c>
      <c r="H90" s="19">
        <v>29.2</v>
      </c>
      <c r="I90" s="19">
        <f t="shared" si="22"/>
        <v>100.00000000000001</v>
      </c>
      <c r="J90" s="21">
        <f t="shared" si="23"/>
        <v>0</v>
      </c>
      <c r="K90" s="21">
        <f t="shared" si="24"/>
        <v>0</v>
      </c>
      <c r="L90" s="21">
        <f t="shared" si="25"/>
        <v>0</v>
      </c>
      <c r="M90" s="21">
        <f t="shared" si="26"/>
        <v>0</v>
      </c>
      <c r="N90" s="21">
        <f t="shared" si="27"/>
        <v>0</v>
      </c>
      <c r="O90" s="21">
        <f t="shared" si="28"/>
        <v>0</v>
      </c>
      <c r="P90" s="22"/>
      <c r="Q90" s="39">
        <f t="shared" si="29"/>
        <v>0</v>
      </c>
      <c r="S90" s="37">
        <f t="shared" si="32"/>
        <v>0</v>
      </c>
      <c r="T90" s="37">
        <f t="shared" si="33"/>
        <v>0</v>
      </c>
      <c r="U90" s="37">
        <f t="shared" si="34"/>
        <v>0</v>
      </c>
      <c r="V90" s="37">
        <f t="shared" si="35"/>
        <v>0</v>
      </c>
      <c r="W90" s="37">
        <f t="shared" si="36"/>
        <v>0</v>
      </c>
    </row>
    <row r="91" spans="1:23">
      <c r="A91" s="8" t="s">
        <v>133</v>
      </c>
      <c r="B91" s="20">
        <f t="shared" si="31"/>
        <v>0</v>
      </c>
      <c r="C91" s="20">
        <f t="shared" si="21"/>
        <v>0</v>
      </c>
      <c r="D91" s="19">
        <v>41.81</v>
      </c>
      <c r="E91" s="19">
        <v>23.9</v>
      </c>
      <c r="F91" s="19">
        <v>0</v>
      </c>
      <c r="G91" s="19">
        <v>5.09</v>
      </c>
      <c r="H91" s="19">
        <v>29.2</v>
      </c>
      <c r="I91" s="19">
        <f t="shared" si="22"/>
        <v>100.00000000000001</v>
      </c>
      <c r="J91" s="21">
        <f t="shared" si="23"/>
        <v>0</v>
      </c>
      <c r="K91" s="21">
        <f t="shared" si="24"/>
        <v>0</v>
      </c>
      <c r="L91" s="21">
        <f t="shared" si="25"/>
        <v>0</v>
      </c>
      <c r="M91" s="21">
        <f t="shared" si="26"/>
        <v>0</v>
      </c>
      <c r="N91" s="21">
        <f t="shared" si="27"/>
        <v>0</v>
      </c>
      <c r="O91" s="21">
        <f t="shared" si="28"/>
        <v>0</v>
      </c>
      <c r="P91" s="22"/>
      <c r="Q91" s="39">
        <f t="shared" si="29"/>
        <v>0</v>
      </c>
      <c r="S91" s="37">
        <f t="shared" si="32"/>
        <v>0</v>
      </c>
      <c r="T91" s="37">
        <f t="shared" si="33"/>
        <v>0</v>
      </c>
      <c r="U91" s="37">
        <f t="shared" si="34"/>
        <v>0</v>
      </c>
      <c r="V91" s="37">
        <f t="shared" si="35"/>
        <v>0</v>
      </c>
      <c r="W91" s="37">
        <f t="shared" si="36"/>
        <v>0</v>
      </c>
    </row>
    <row r="92" spans="1:23">
      <c r="A92" s="8" t="s">
        <v>134</v>
      </c>
      <c r="B92" s="20">
        <f t="shared" si="31"/>
        <v>0</v>
      </c>
      <c r="C92" s="20">
        <f t="shared" si="21"/>
        <v>0</v>
      </c>
      <c r="D92" s="19">
        <v>41.81</v>
      </c>
      <c r="E92" s="19">
        <v>23.9</v>
      </c>
      <c r="F92" s="19">
        <v>0</v>
      </c>
      <c r="G92" s="19">
        <v>5.09</v>
      </c>
      <c r="H92" s="19">
        <v>29.2</v>
      </c>
      <c r="I92" s="19">
        <f t="shared" si="22"/>
        <v>100.00000000000001</v>
      </c>
      <c r="J92" s="21">
        <f t="shared" si="23"/>
        <v>0</v>
      </c>
      <c r="K92" s="21">
        <f t="shared" si="24"/>
        <v>0</v>
      </c>
      <c r="L92" s="21">
        <f t="shared" si="25"/>
        <v>0</v>
      </c>
      <c r="M92" s="21">
        <f t="shared" si="26"/>
        <v>0</v>
      </c>
      <c r="N92" s="21">
        <f t="shared" si="27"/>
        <v>0</v>
      </c>
      <c r="O92" s="21">
        <f t="shared" si="28"/>
        <v>0</v>
      </c>
      <c r="P92" s="22"/>
      <c r="Q92" s="39">
        <f t="shared" si="29"/>
        <v>0</v>
      </c>
      <c r="S92" s="37">
        <f t="shared" si="32"/>
        <v>0</v>
      </c>
      <c r="T92" s="37">
        <f t="shared" si="33"/>
        <v>0</v>
      </c>
      <c r="U92" s="37">
        <f t="shared" si="34"/>
        <v>0</v>
      </c>
      <c r="V92" s="37">
        <f t="shared" si="35"/>
        <v>0</v>
      </c>
      <c r="W92" s="37">
        <f t="shared" si="36"/>
        <v>0</v>
      </c>
    </row>
    <row r="93" spans="1:23">
      <c r="A93" s="8" t="s">
        <v>135</v>
      </c>
      <c r="B93" s="20">
        <f t="shared" si="31"/>
        <v>0</v>
      </c>
      <c r="C93" s="20">
        <f t="shared" si="21"/>
        <v>0</v>
      </c>
      <c r="D93" s="19">
        <v>41.81</v>
      </c>
      <c r="E93" s="19">
        <v>23.9</v>
      </c>
      <c r="F93" s="19">
        <v>0</v>
      </c>
      <c r="G93" s="19">
        <v>5.09</v>
      </c>
      <c r="H93" s="19">
        <v>29.2</v>
      </c>
      <c r="I93" s="19">
        <f t="shared" si="22"/>
        <v>100.00000000000001</v>
      </c>
      <c r="J93" s="21">
        <f t="shared" si="23"/>
        <v>0</v>
      </c>
      <c r="K93" s="21">
        <f t="shared" si="24"/>
        <v>0</v>
      </c>
      <c r="L93" s="21">
        <f t="shared" si="25"/>
        <v>0</v>
      </c>
      <c r="M93" s="21">
        <f t="shared" si="26"/>
        <v>0</v>
      </c>
      <c r="N93" s="21">
        <f t="shared" si="27"/>
        <v>0</v>
      </c>
      <c r="O93" s="21">
        <f t="shared" si="28"/>
        <v>0</v>
      </c>
      <c r="P93" s="22"/>
      <c r="Q93" s="39">
        <f t="shared" si="29"/>
        <v>0</v>
      </c>
      <c r="S93" s="37">
        <f t="shared" si="32"/>
        <v>0</v>
      </c>
      <c r="T93" s="37">
        <f t="shared" si="33"/>
        <v>0</v>
      </c>
      <c r="U93" s="37">
        <f t="shared" si="34"/>
        <v>0</v>
      </c>
      <c r="V93" s="37">
        <f t="shared" si="35"/>
        <v>0</v>
      </c>
      <c r="W93" s="37">
        <f t="shared" si="36"/>
        <v>0</v>
      </c>
    </row>
    <row r="94" spans="1:23">
      <c r="A94" s="8" t="s">
        <v>136</v>
      </c>
      <c r="B94" s="20">
        <f t="shared" si="31"/>
        <v>0</v>
      </c>
      <c r="C94" s="20">
        <f t="shared" si="21"/>
        <v>0</v>
      </c>
      <c r="D94" s="19">
        <v>41.81</v>
      </c>
      <c r="E94" s="19">
        <v>23.9</v>
      </c>
      <c r="F94" s="19">
        <v>0</v>
      </c>
      <c r="G94" s="19">
        <v>5.09</v>
      </c>
      <c r="H94" s="19">
        <v>29.2</v>
      </c>
      <c r="I94" s="19">
        <f t="shared" si="22"/>
        <v>100.00000000000001</v>
      </c>
      <c r="J94" s="21">
        <f t="shared" si="23"/>
        <v>0</v>
      </c>
      <c r="K94" s="21">
        <f t="shared" si="24"/>
        <v>0</v>
      </c>
      <c r="L94" s="21">
        <f t="shared" si="25"/>
        <v>0</v>
      </c>
      <c r="M94" s="21">
        <f t="shared" si="26"/>
        <v>0</v>
      </c>
      <c r="N94" s="21">
        <f t="shared" si="27"/>
        <v>0</v>
      </c>
      <c r="O94" s="21">
        <f t="shared" si="28"/>
        <v>0</v>
      </c>
      <c r="P94" s="22"/>
      <c r="Q94" s="39">
        <f t="shared" si="29"/>
        <v>0</v>
      </c>
      <c r="S94" s="37">
        <f t="shared" si="32"/>
        <v>0</v>
      </c>
      <c r="T94" s="37">
        <f t="shared" si="33"/>
        <v>0</v>
      </c>
      <c r="U94" s="37">
        <f t="shared" si="34"/>
        <v>0</v>
      </c>
      <c r="V94" s="37">
        <f t="shared" si="35"/>
        <v>0</v>
      </c>
      <c r="W94" s="37">
        <f t="shared" si="36"/>
        <v>0</v>
      </c>
    </row>
    <row r="95" spans="1:23">
      <c r="A95" s="8" t="s">
        <v>137</v>
      </c>
      <c r="B95" s="20">
        <f t="shared" si="31"/>
        <v>0</v>
      </c>
      <c r="C95" s="20">
        <f t="shared" si="21"/>
        <v>0</v>
      </c>
      <c r="D95" s="19">
        <v>41.81</v>
      </c>
      <c r="E95" s="19">
        <v>23.9</v>
      </c>
      <c r="F95" s="19">
        <v>0</v>
      </c>
      <c r="G95" s="19">
        <v>5.09</v>
      </c>
      <c r="H95" s="19">
        <v>29.2</v>
      </c>
      <c r="I95" s="19">
        <f t="shared" si="22"/>
        <v>100.00000000000001</v>
      </c>
      <c r="J95" s="21">
        <f t="shared" si="23"/>
        <v>0</v>
      </c>
      <c r="K95" s="21">
        <f t="shared" si="24"/>
        <v>0</v>
      </c>
      <c r="L95" s="21">
        <f t="shared" si="25"/>
        <v>0</v>
      </c>
      <c r="M95" s="21">
        <f t="shared" si="26"/>
        <v>0</v>
      </c>
      <c r="N95" s="21">
        <f t="shared" si="27"/>
        <v>0</v>
      </c>
      <c r="O95" s="21">
        <f t="shared" si="28"/>
        <v>0</v>
      </c>
      <c r="P95" s="22"/>
      <c r="Q95" s="39">
        <f t="shared" si="29"/>
        <v>0</v>
      </c>
      <c r="S95" s="37">
        <f t="shared" si="32"/>
        <v>0</v>
      </c>
      <c r="T95" s="37">
        <f t="shared" si="33"/>
        <v>0</v>
      </c>
      <c r="U95" s="37">
        <f t="shared" si="34"/>
        <v>0</v>
      </c>
      <c r="V95" s="37">
        <f t="shared" si="35"/>
        <v>0</v>
      </c>
      <c r="W95" s="37">
        <f t="shared" si="36"/>
        <v>0</v>
      </c>
    </row>
    <row r="96" spans="1:23">
      <c r="A96" s="8" t="s">
        <v>138</v>
      </c>
      <c r="B96" s="20">
        <f t="shared" si="31"/>
        <v>0</v>
      </c>
      <c r="C96" s="20">
        <f t="shared" si="21"/>
        <v>0</v>
      </c>
      <c r="D96" s="19">
        <v>41.81</v>
      </c>
      <c r="E96" s="19">
        <v>23.9</v>
      </c>
      <c r="F96" s="19">
        <v>0</v>
      </c>
      <c r="G96" s="19">
        <v>5.09</v>
      </c>
      <c r="H96" s="19">
        <v>29.2</v>
      </c>
      <c r="I96" s="19">
        <f t="shared" si="22"/>
        <v>100.00000000000001</v>
      </c>
      <c r="J96" s="21">
        <f t="shared" si="23"/>
        <v>0</v>
      </c>
      <c r="K96" s="21">
        <f t="shared" si="24"/>
        <v>0</v>
      </c>
      <c r="L96" s="21">
        <f t="shared" si="25"/>
        <v>0</v>
      </c>
      <c r="M96" s="21">
        <f t="shared" si="26"/>
        <v>0</v>
      </c>
      <c r="N96" s="21">
        <f t="shared" si="27"/>
        <v>0</v>
      </c>
      <c r="O96" s="21">
        <f t="shared" si="28"/>
        <v>0</v>
      </c>
      <c r="P96" s="22"/>
      <c r="Q96" s="39">
        <f t="shared" si="29"/>
        <v>0</v>
      </c>
      <c r="S96" s="37">
        <f t="shared" si="32"/>
        <v>0</v>
      </c>
      <c r="T96" s="37">
        <f t="shared" si="33"/>
        <v>0</v>
      </c>
      <c r="U96" s="37">
        <f t="shared" si="34"/>
        <v>0</v>
      </c>
      <c r="V96" s="37">
        <f t="shared" si="35"/>
        <v>0</v>
      </c>
      <c r="W96" s="37">
        <f t="shared" si="36"/>
        <v>0</v>
      </c>
    </row>
    <row r="97" spans="1:26">
      <c r="A97" s="8" t="s">
        <v>139</v>
      </c>
      <c r="B97" s="20">
        <f t="shared" si="31"/>
        <v>0</v>
      </c>
      <c r="C97" s="20">
        <f t="shared" si="21"/>
        <v>0</v>
      </c>
      <c r="D97" s="19">
        <v>41.81</v>
      </c>
      <c r="E97" s="19">
        <v>23.9</v>
      </c>
      <c r="F97" s="19">
        <v>0</v>
      </c>
      <c r="G97" s="19">
        <v>5.09</v>
      </c>
      <c r="H97" s="19">
        <v>29.2</v>
      </c>
      <c r="I97" s="19">
        <f t="shared" si="22"/>
        <v>100.00000000000001</v>
      </c>
      <c r="J97" s="21">
        <f t="shared" si="23"/>
        <v>0</v>
      </c>
      <c r="K97" s="21">
        <f t="shared" si="24"/>
        <v>0</v>
      </c>
      <c r="L97" s="21">
        <f t="shared" si="25"/>
        <v>0</v>
      </c>
      <c r="M97" s="21">
        <f t="shared" si="26"/>
        <v>0</v>
      </c>
      <c r="N97" s="21">
        <f t="shared" si="27"/>
        <v>0</v>
      </c>
      <c r="O97" s="21">
        <f t="shared" si="28"/>
        <v>0</v>
      </c>
      <c r="P97" s="22"/>
      <c r="Q97" s="39">
        <f t="shared" si="29"/>
        <v>0</v>
      </c>
      <c r="S97" s="37">
        <f t="shared" si="32"/>
        <v>0</v>
      </c>
      <c r="T97" s="37">
        <f t="shared" si="33"/>
        <v>0</v>
      </c>
      <c r="U97" s="37">
        <f t="shared" si="34"/>
        <v>0</v>
      </c>
      <c r="V97" s="37">
        <f t="shared" si="35"/>
        <v>0</v>
      </c>
      <c r="W97" s="37">
        <f t="shared" si="36"/>
        <v>0</v>
      </c>
    </row>
    <row r="98" spans="1:26">
      <c r="A98" s="8" t="s">
        <v>140</v>
      </c>
      <c r="B98" s="20">
        <f t="shared" si="31"/>
        <v>0</v>
      </c>
      <c r="C98" s="20">
        <f t="shared" si="21"/>
        <v>0</v>
      </c>
      <c r="D98" s="19">
        <v>41.81</v>
      </c>
      <c r="E98" s="19">
        <v>23.9</v>
      </c>
      <c r="F98" s="19">
        <v>0</v>
      </c>
      <c r="G98" s="19">
        <v>5.09</v>
      </c>
      <c r="H98" s="19">
        <v>29.2</v>
      </c>
      <c r="I98" s="19">
        <f t="shared" si="22"/>
        <v>100.00000000000001</v>
      </c>
      <c r="J98" s="21">
        <f t="shared" si="23"/>
        <v>0</v>
      </c>
      <c r="K98" s="21">
        <f t="shared" si="24"/>
        <v>0</v>
      </c>
      <c r="L98" s="21">
        <f t="shared" si="25"/>
        <v>0</v>
      </c>
      <c r="M98" s="21">
        <f t="shared" si="26"/>
        <v>0</v>
      </c>
      <c r="N98" s="21">
        <f t="shared" si="27"/>
        <v>0</v>
      </c>
      <c r="O98" s="21">
        <f t="shared" si="28"/>
        <v>0</v>
      </c>
      <c r="P98" s="22"/>
      <c r="Q98" s="39">
        <f t="shared" si="29"/>
        <v>0</v>
      </c>
      <c r="S98" s="37">
        <f t="shared" si="32"/>
        <v>0</v>
      </c>
      <c r="T98" s="37">
        <f t="shared" si="33"/>
        <v>0</v>
      </c>
      <c r="U98" s="37">
        <f t="shared" si="34"/>
        <v>0</v>
      </c>
      <c r="V98" s="37">
        <f t="shared" si="35"/>
        <v>0</v>
      </c>
      <c r="W98" s="37">
        <f t="shared" si="36"/>
        <v>0</v>
      </c>
    </row>
    <row r="99" spans="1:26">
      <c r="A99" s="8" t="s">
        <v>171</v>
      </c>
      <c r="B99" s="20">
        <f t="shared" ref="B99:Q99" si="37">SUM(B3:B98)/4000</f>
        <v>0</v>
      </c>
      <c r="C99" s="20">
        <f t="shared" si="37"/>
        <v>0</v>
      </c>
      <c r="D99" s="20">
        <f t="shared" si="37"/>
        <v>1.003439999999999</v>
      </c>
      <c r="E99" s="20">
        <f t="shared" si="37"/>
        <v>0.573600000000001</v>
      </c>
      <c r="F99" s="20">
        <f t="shared" si="37"/>
        <v>0</v>
      </c>
      <c r="G99" s="20">
        <f t="shared" si="37"/>
        <v>0.12215999999999975</v>
      </c>
      <c r="H99" s="20">
        <f t="shared" si="37"/>
        <v>0.70079999999999942</v>
      </c>
      <c r="I99" s="20">
        <f t="shared" si="37"/>
        <v>2.4000000000000004</v>
      </c>
      <c r="J99" s="21">
        <f t="shared" si="37"/>
        <v>0</v>
      </c>
      <c r="K99" s="22">
        <f t="shared" si="37"/>
        <v>0</v>
      </c>
      <c r="L99" s="22">
        <f t="shared" si="37"/>
        <v>0</v>
      </c>
      <c r="M99" s="22">
        <f t="shared" si="37"/>
        <v>0</v>
      </c>
      <c r="N99" s="22">
        <f t="shared" si="37"/>
        <v>0</v>
      </c>
      <c r="O99" s="23">
        <f t="shared" si="37"/>
        <v>0</v>
      </c>
      <c r="P99" s="23"/>
      <c r="Q99" s="43">
        <f t="shared" si="37"/>
        <v>0</v>
      </c>
      <c r="S99" s="37">
        <f>SUM(S3:S98)/4000</f>
        <v>0</v>
      </c>
      <c r="T99" s="37">
        <f t="shared" ref="T99:W99" si="38">SUM(T3:T98)/4000</f>
        <v>0</v>
      </c>
      <c r="U99" s="37">
        <f t="shared" si="38"/>
        <v>0</v>
      </c>
      <c r="V99" s="37">
        <f t="shared" si="38"/>
        <v>0</v>
      </c>
      <c r="W99" s="37">
        <f t="shared" si="38"/>
        <v>0</v>
      </c>
      <c r="X99" s="44"/>
      <c r="Y99" s="44"/>
      <c r="Z99" s="44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63</vt:i4>
      </vt:variant>
    </vt:vector>
  </HeadingPairs>
  <TitlesOfParts>
    <vt:vector size="63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  <vt:lpstr>Check_ISGS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2023-10-17T08:37:14Z</dcterms:modified>
</cp:coreProperties>
</file>